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0C35967F-7A5C-49E5-8893-9E95536877F5}"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F3" i="4"/>
  <c r="I3" i="4"/>
  <c r="J3" i="4"/>
  <c r="K3" i="4"/>
  <c r="G3" i="4" s="1"/>
  <c r="L3" i="4"/>
  <c r="H3" i="4" s="1"/>
  <c r="P3" i="4"/>
  <c r="S3" i="4"/>
  <c r="W3" i="4"/>
  <c r="F4" i="4"/>
  <c r="I4" i="4"/>
  <c r="J4" i="4"/>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I45" i="4"/>
  <c r="J45" i="4"/>
  <c r="F45" i="4" s="1"/>
  <c r="K45" i="4"/>
  <c r="G45" i="4" s="1"/>
  <c r="L45" i="4"/>
  <c r="H45" i="4" s="1"/>
  <c r="P45" i="4"/>
  <c r="S45" i="4"/>
  <c r="W45" i="4"/>
  <c r="I46" i="4"/>
  <c r="J46" i="4"/>
  <c r="F46" i="4" s="1"/>
  <c r="K46" i="4"/>
  <c r="G46" i="4" s="1"/>
  <c r="L46" i="4"/>
  <c r="H46" i="4" s="1"/>
  <c r="P46" i="4"/>
  <c r="S46" i="4"/>
  <c r="W46" i="4"/>
  <c r="I47" i="4"/>
  <c r="J47" i="4"/>
  <c r="F47" i="4" s="1"/>
  <c r="K47" i="4"/>
  <c r="G47" i="4" s="1"/>
  <c r="L47" i="4"/>
  <c r="H47" i="4" s="1"/>
  <c r="P47" i="4"/>
  <c r="S47" i="4"/>
  <c r="W47" i="4"/>
  <c r="I48" i="4"/>
  <c r="J48" i="4"/>
  <c r="F48" i="4" s="1"/>
  <c r="K48" i="4"/>
  <c r="G48" i="4" s="1"/>
  <c r="L48" i="4"/>
  <c r="H48" i="4" s="1"/>
  <c r="P48" i="4"/>
  <c r="S48" i="4"/>
  <c r="W48" i="4"/>
  <c r="I49" i="4"/>
  <c r="J49" i="4"/>
  <c r="F49" i="4" s="1"/>
  <c r="K49" i="4"/>
  <c r="G49" i="4" s="1"/>
  <c r="L49" i="4"/>
  <c r="H49" i="4" s="1"/>
  <c r="P49" i="4"/>
  <c r="S49" i="4"/>
  <c r="W49" i="4"/>
  <c r="I50" i="4"/>
  <c r="J50" i="4"/>
  <c r="F50" i="4" s="1"/>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I54" i="4"/>
  <c r="J54" i="4"/>
  <c r="F54" i="4" s="1"/>
  <c r="K54" i="4"/>
  <c r="G54" i="4" s="1"/>
  <c r="L54" i="4"/>
  <c r="H54" i="4" s="1"/>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I65" i="4"/>
  <c r="J65" i="4"/>
  <c r="F65" i="4" s="1"/>
  <c r="K65" i="4"/>
  <c r="G65" i="4" s="1"/>
  <c r="L65" i="4"/>
  <c r="H65" i="4" s="1"/>
  <c r="P65" i="4"/>
  <c r="S65" i="4"/>
  <c r="W65" i="4"/>
  <c r="I66" i="4"/>
  <c r="J66" i="4"/>
  <c r="F66" i="4" s="1"/>
  <c r="K66" i="4"/>
  <c r="G66" i="4" s="1"/>
  <c r="L66" i="4"/>
  <c r="H66" i="4" s="1"/>
  <c r="P66" i="4"/>
  <c r="S66" i="4"/>
  <c r="W66" i="4"/>
  <c r="I67" i="4"/>
  <c r="J67" i="4"/>
  <c r="F67" i="4" s="1"/>
  <c r="K67" i="4"/>
  <c r="G67" i="4" s="1"/>
  <c r="L67" i="4"/>
  <c r="H67" i="4" s="1"/>
  <c r="P67" i="4"/>
  <c r="S67" i="4"/>
  <c r="W67" i="4"/>
  <c r="I68" i="4"/>
  <c r="J68" i="4"/>
  <c r="F68" i="4" s="1"/>
  <c r="K68" i="4"/>
  <c r="G68" i="4" s="1"/>
  <c r="L68" i="4"/>
  <c r="H68" i="4" s="1"/>
  <c r="P68" i="4"/>
  <c r="S68" i="4"/>
  <c r="W68" i="4"/>
  <c r="I69" i="4"/>
  <c r="J69" i="4"/>
  <c r="F69" i="4" s="1"/>
  <c r="K69" i="4"/>
  <c r="G69" i="4" s="1"/>
  <c r="L69" i="4"/>
  <c r="H69" i="4" s="1"/>
  <c r="P69" i="4"/>
  <c r="S69" i="4"/>
  <c r="W69" i="4"/>
  <c r="I70" i="4"/>
  <c r="J70" i="4"/>
  <c r="F70" i="4" s="1"/>
  <c r="K70" i="4"/>
  <c r="G70" i="4" s="1"/>
  <c r="L70" i="4"/>
  <c r="H70" i="4" s="1"/>
  <c r="P70" i="4"/>
  <c r="S70" i="4"/>
  <c r="W70" i="4"/>
  <c r="I71" i="4"/>
  <c r="J71" i="4"/>
  <c r="F71" i="4" s="1"/>
  <c r="K71" i="4"/>
  <c r="G71" i="4" s="1"/>
  <c r="L71" i="4"/>
  <c r="H71" i="4" s="1"/>
  <c r="P71" i="4"/>
  <c r="S71" i="4"/>
  <c r="W71" i="4"/>
  <c r="I72" i="4"/>
  <c r="J72" i="4"/>
  <c r="F72" i="4" s="1"/>
  <c r="K72" i="4"/>
  <c r="G72" i="4" s="1"/>
  <c r="L72" i="4"/>
  <c r="H72" i="4" s="1"/>
  <c r="P72" i="4"/>
  <c r="S72" i="4"/>
  <c r="W72" i="4"/>
  <c r="I73" i="4"/>
  <c r="J73" i="4"/>
  <c r="F73" i="4" s="1"/>
  <c r="K73" i="4"/>
  <c r="G73" i="4" s="1"/>
  <c r="L73" i="4"/>
  <c r="H73" i="4" s="1"/>
  <c r="P73" i="4"/>
  <c r="S73" i="4"/>
  <c r="W73" i="4"/>
  <c r="I74" i="4"/>
  <c r="J74" i="4"/>
  <c r="F74" i="4" s="1"/>
  <c r="K74" i="4"/>
  <c r="G74" i="4" s="1"/>
  <c r="L74" i="4"/>
  <c r="H74" i="4" s="1"/>
  <c r="P74" i="4"/>
  <c r="S74" i="4"/>
  <c r="W74" i="4"/>
  <c r="I75" i="4"/>
  <c r="J75" i="4"/>
  <c r="F75" i="4" s="1"/>
  <c r="K75" i="4"/>
  <c r="G75" i="4" s="1"/>
  <c r="L75" i="4"/>
  <c r="H75" i="4" s="1"/>
  <c r="P75" i="4"/>
  <c r="S75" i="4"/>
  <c r="W75" i="4"/>
  <c r="I76" i="4"/>
  <c r="J76" i="4"/>
  <c r="F76" i="4" s="1"/>
  <c r="K76" i="4"/>
  <c r="G76" i="4" s="1"/>
  <c r="L76" i="4"/>
  <c r="H76" i="4" s="1"/>
  <c r="P76" i="4"/>
  <c r="S76" i="4"/>
  <c r="W76" i="4"/>
  <c r="I77" i="4"/>
  <c r="J77" i="4"/>
  <c r="F77" i="4" s="1"/>
  <c r="K77" i="4"/>
  <c r="G77" i="4" s="1"/>
  <c r="L77" i="4"/>
  <c r="H77" i="4" s="1"/>
  <c r="P77" i="4"/>
  <c r="S77" i="4"/>
  <c r="W77" i="4"/>
  <c r="I78" i="4"/>
  <c r="J78" i="4"/>
  <c r="F78" i="4" s="1"/>
  <c r="K78" i="4"/>
  <c r="G78" i="4" s="1"/>
  <c r="L78" i="4"/>
  <c r="H78" i="4" s="1"/>
  <c r="P78" i="4"/>
  <c r="S78" i="4"/>
  <c r="W78" i="4"/>
  <c r="I79" i="4"/>
  <c r="J79" i="4"/>
  <c r="F79" i="4" s="1"/>
  <c r="K79" i="4"/>
  <c r="G79" i="4" s="1"/>
  <c r="L79" i="4"/>
  <c r="H79" i="4" s="1"/>
  <c r="P79" i="4"/>
  <c r="S79" i="4"/>
  <c r="W79" i="4"/>
  <c r="I80" i="4"/>
  <c r="J80" i="4"/>
  <c r="F80" i="4" s="1"/>
  <c r="K80" i="4"/>
  <c r="G80" i="4" s="1"/>
  <c r="L80" i="4"/>
  <c r="H80" i="4" s="1"/>
  <c r="P80" i="4"/>
  <c r="S80" i="4"/>
  <c r="W80" i="4"/>
  <c r="I81" i="4"/>
  <c r="J81" i="4"/>
  <c r="F81" i="4" s="1"/>
  <c r="K81" i="4"/>
  <c r="G81" i="4" s="1"/>
  <c r="L81" i="4"/>
  <c r="H81" i="4" s="1"/>
  <c r="P81" i="4"/>
  <c r="S81" i="4"/>
  <c r="W81" i="4"/>
  <c r="I82" i="4"/>
  <c r="J82" i="4"/>
  <c r="F82" i="4" s="1"/>
  <c r="K82" i="4"/>
  <c r="G82" i="4" s="1"/>
  <c r="L82" i="4"/>
  <c r="H82" i="4" s="1"/>
  <c r="P82" i="4"/>
  <c r="S82" i="4"/>
  <c r="W82" i="4"/>
  <c r="I83" i="4"/>
  <c r="J83" i="4"/>
  <c r="F83" i="4" s="1"/>
  <c r="K83" i="4"/>
  <c r="G83" i="4" s="1"/>
  <c r="L83" i="4"/>
  <c r="H83" i="4" s="1"/>
  <c r="P83" i="4"/>
  <c r="S83" i="4"/>
  <c r="W83" i="4"/>
  <c r="I84" i="4"/>
  <c r="J84" i="4"/>
  <c r="F84" i="4" s="1"/>
  <c r="K84" i="4"/>
  <c r="G84" i="4" s="1"/>
  <c r="L84" i="4"/>
  <c r="H84" i="4" s="1"/>
  <c r="P84" i="4"/>
  <c r="S84" i="4"/>
  <c r="W84" i="4"/>
  <c r="I85" i="4"/>
  <c r="J85" i="4"/>
  <c r="F85" i="4" s="1"/>
  <c r="K85" i="4"/>
  <c r="G85" i="4" s="1"/>
  <c r="L85" i="4"/>
  <c r="H85" i="4" s="1"/>
  <c r="P85" i="4"/>
  <c r="S85" i="4"/>
  <c r="W85" i="4"/>
  <c r="F86" i="4"/>
  <c r="I86" i="4"/>
  <c r="J86" i="4"/>
  <c r="K86" i="4"/>
  <c r="G86" i="4" s="1"/>
  <c r="L86" i="4"/>
  <c r="H86" i="4" s="1"/>
  <c r="P86" i="4"/>
  <c r="S86" i="4"/>
  <c r="W86" i="4"/>
  <c r="I87" i="4"/>
  <c r="J87" i="4"/>
  <c r="F87" i="4" s="1"/>
  <c r="K87" i="4"/>
  <c r="G87" i="4" s="1"/>
  <c r="L87" i="4"/>
  <c r="H87" i="4" s="1"/>
  <c r="P87" i="4"/>
  <c r="S87" i="4"/>
  <c r="W87" i="4"/>
  <c r="I88" i="4"/>
  <c r="J88" i="4"/>
  <c r="F88" i="4" s="1"/>
  <c r="K88" i="4"/>
  <c r="G88" i="4" s="1"/>
  <c r="L88" i="4"/>
  <c r="H88" i="4" s="1"/>
  <c r="P88" i="4"/>
  <c r="S88" i="4"/>
  <c r="W88" i="4"/>
  <c r="I89" i="4"/>
  <c r="J89" i="4"/>
  <c r="F89" i="4" s="1"/>
  <c r="K89" i="4"/>
  <c r="G89" i="4" s="1"/>
  <c r="L89" i="4"/>
  <c r="H89" i="4" s="1"/>
  <c r="P89" i="4"/>
  <c r="S89" i="4"/>
  <c r="W89" i="4"/>
  <c r="I90" i="4"/>
  <c r="J90" i="4"/>
  <c r="F90" i="4" s="1"/>
  <c r="K90" i="4"/>
  <c r="G90" i="4" s="1"/>
  <c r="L90" i="4"/>
  <c r="H90" i="4" s="1"/>
  <c r="P90" i="4"/>
  <c r="S90" i="4"/>
  <c r="W90" i="4"/>
  <c r="I91" i="4"/>
  <c r="J91" i="4"/>
  <c r="F91" i="4" s="1"/>
  <c r="K91" i="4"/>
  <c r="G91" i="4" s="1"/>
  <c r="L91" i="4"/>
  <c r="H91" i="4" s="1"/>
  <c r="P91" i="4"/>
  <c r="S91" i="4"/>
  <c r="W91" i="4"/>
  <c r="I92" i="4"/>
  <c r="J92" i="4"/>
  <c r="F92" i="4" s="1"/>
  <c r="K92" i="4"/>
  <c r="G92" i="4" s="1"/>
  <c r="L92" i="4"/>
  <c r="H92" i="4" s="1"/>
  <c r="P92" i="4"/>
  <c r="S92" i="4"/>
  <c r="W92" i="4"/>
  <c r="I93" i="4"/>
  <c r="J93" i="4"/>
  <c r="F93" i="4" s="1"/>
  <c r="K93" i="4"/>
  <c r="G93" i="4" s="1"/>
  <c r="L93" i="4"/>
  <c r="H93" i="4" s="1"/>
  <c r="P93" i="4"/>
  <c r="S93" i="4"/>
  <c r="W93" i="4"/>
  <c r="I94" i="4"/>
  <c r="J94" i="4"/>
  <c r="F94" i="4" s="1"/>
  <c r="K94" i="4"/>
  <c r="G94" i="4" s="1"/>
  <c r="L94" i="4"/>
  <c r="H94" i="4" s="1"/>
  <c r="P94" i="4"/>
  <c r="S94" i="4"/>
  <c r="W94" i="4"/>
  <c r="I95" i="4"/>
  <c r="J95" i="4"/>
  <c r="F95" i="4" s="1"/>
  <c r="K95" i="4"/>
  <c r="G95" i="4" s="1"/>
  <c r="L95" i="4"/>
  <c r="H95" i="4" s="1"/>
  <c r="P95" i="4"/>
  <c r="S95" i="4"/>
  <c r="W95" i="4"/>
  <c r="I96" i="4"/>
  <c r="J96" i="4"/>
  <c r="F96" i="4" s="1"/>
  <c r="K96" i="4"/>
  <c r="G96" i="4" s="1"/>
  <c r="L96" i="4"/>
  <c r="H96" i="4" s="1"/>
  <c r="P96" i="4"/>
  <c r="S96" i="4"/>
  <c r="W96" i="4"/>
  <c r="I97" i="4"/>
  <c r="J97" i="4"/>
  <c r="F97" i="4" s="1"/>
  <c r="K97" i="4"/>
  <c r="G97" i="4" s="1"/>
  <c r="L97" i="4"/>
  <c r="H97" i="4" s="1"/>
  <c r="P97" i="4"/>
  <c r="S97" i="4"/>
  <c r="W97" i="4"/>
  <c r="I98" i="4"/>
  <c r="J98" i="4"/>
  <c r="F98" i="4" s="1"/>
  <c r="K98" i="4"/>
  <c r="G98" i="4" s="1"/>
  <c r="L98" i="4"/>
  <c r="H98" i="4" s="1"/>
  <c r="P98" i="4"/>
  <c r="S98" i="4"/>
  <c r="W98" i="4"/>
  <c r="I99" i="4"/>
  <c r="J99" i="4"/>
  <c r="F99" i="4" s="1"/>
  <c r="K99" i="4"/>
  <c r="G99" i="4" s="1"/>
  <c r="L99" i="4"/>
  <c r="H99" i="4" s="1"/>
  <c r="P99" i="4"/>
  <c r="S99" i="4"/>
  <c r="W99" i="4"/>
  <c r="I100" i="4"/>
  <c r="J100" i="4"/>
  <c r="F100" i="4" s="1"/>
  <c r="K100" i="4"/>
  <c r="G100" i="4" s="1"/>
  <c r="L100" i="4"/>
  <c r="H100" i="4" s="1"/>
  <c r="P100" i="4"/>
  <c r="S100" i="4"/>
  <c r="W100" i="4"/>
  <c r="I101" i="4"/>
  <c r="J101" i="4"/>
  <c r="F101" i="4" s="1"/>
  <c r="K101" i="4"/>
  <c r="G101" i="4" s="1"/>
  <c r="L101" i="4"/>
  <c r="H101" i="4" s="1"/>
  <c r="P101" i="4"/>
  <c r="S101" i="4"/>
  <c r="W101" i="4"/>
  <c r="I102" i="4"/>
  <c r="J102" i="4"/>
  <c r="F102" i="4" s="1"/>
  <c r="K102" i="4"/>
  <c r="G102" i="4" s="1"/>
  <c r="L102" i="4"/>
  <c r="H102" i="4" s="1"/>
  <c r="P102" i="4"/>
  <c r="S102" i="4"/>
  <c r="W102" i="4"/>
  <c r="I103" i="4"/>
  <c r="J103" i="4"/>
  <c r="F103" i="4" s="1"/>
  <c r="K103" i="4"/>
  <c r="G103" i="4" s="1"/>
  <c r="L103" i="4"/>
  <c r="H103" i="4" s="1"/>
  <c r="P103" i="4"/>
  <c r="S103" i="4"/>
  <c r="W103" i="4"/>
  <c r="I104" i="4"/>
  <c r="J104" i="4"/>
  <c r="F104" i="4" s="1"/>
  <c r="K104" i="4"/>
  <c r="G104" i="4" s="1"/>
  <c r="L104" i="4"/>
  <c r="H104" i="4" s="1"/>
  <c r="P104" i="4"/>
  <c r="S104" i="4"/>
  <c r="W104" i="4"/>
  <c r="I105" i="4"/>
  <c r="J105" i="4"/>
  <c r="F105" i="4" s="1"/>
  <c r="K105" i="4"/>
  <c r="G105" i="4" s="1"/>
  <c r="L105" i="4"/>
  <c r="H105" i="4" s="1"/>
  <c r="P105" i="4"/>
  <c r="S105" i="4"/>
  <c r="W105" i="4"/>
  <c r="I106" i="4"/>
  <c r="J106" i="4"/>
  <c r="F106" i="4" s="1"/>
  <c r="K106" i="4"/>
  <c r="G106" i="4" s="1"/>
  <c r="L106" i="4"/>
  <c r="H106" i="4" s="1"/>
  <c r="P106" i="4"/>
  <c r="S106" i="4"/>
  <c r="W106" i="4"/>
  <c r="I107" i="4"/>
  <c r="J107" i="4"/>
  <c r="F107" i="4" s="1"/>
  <c r="K107" i="4"/>
  <c r="G107" i="4" s="1"/>
  <c r="L107" i="4"/>
  <c r="H107" i="4" s="1"/>
  <c r="P107" i="4"/>
  <c r="S107" i="4"/>
  <c r="W107" i="4"/>
  <c r="I108" i="4"/>
  <c r="J108" i="4"/>
  <c r="F108" i="4" s="1"/>
  <c r="K108" i="4"/>
  <c r="G108" i="4" s="1"/>
  <c r="L108" i="4"/>
  <c r="H108" i="4" s="1"/>
  <c r="P108" i="4"/>
  <c r="S108" i="4"/>
  <c r="W108" i="4"/>
  <c r="I109" i="4"/>
  <c r="J109" i="4"/>
  <c r="F109" i="4" s="1"/>
  <c r="K109" i="4"/>
  <c r="G109" i="4" s="1"/>
  <c r="L109" i="4"/>
  <c r="H109" i="4" s="1"/>
  <c r="P109" i="4"/>
  <c r="S109" i="4"/>
  <c r="W109" i="4"/>
  <c r="I110" i="4"/>
  <c r="J110" i="4"/>
  <c r="F110" i="4" s="1"/>
  <c r="K110" i="4"/>
  <c r="G110" i="4" s="1"/>
  <c r="L110" i="4"/>
  <c r="H110" i="4" s="1"/>
  <c r="P110" i="4"/>
  <c r="S110" i="4"/>
  <c r="W110" i="4"/>
  <c r="I111" i="4"/>
  <c r="J111" i="4"/>
  <c r="F111" i="4" s="1"/>
  <c r="K111" i="4"/>
  <c r="G111" i="4" s="1"/>
  <c r="L111" i="4"/>
  <c r="H111" i="4" s="1"/>
  <c r="P111" i="4"/>
  <c r="S111" i="4"/>
  <c r="W111" i="4"/>
  <c r="I112" i="4"/>
  <c r="J112" i="4"/>
  <c r="F112" i="4" s="1"/>
  <c r="K112" i="4"/>
  <c r="G112" i="4" s="1"/>
  <c r="L112" i="4"/>
  <c r="H112" i="4" s="1"/>
  <c r="P112" i="4"/>
  <c r="S112" i="4"/>
  <c r="W112" i="4"/>
  <c r="I113" i="4"/>
  <c r="J113" i="4"/>
  <c r="F113" i="4" s="1"/>
  <c r="K113" i="4"/>
  <c r="G113" i="4" s="1"/>
  <c r="L113" i="4"/>
  <c r="H113" i="4" s="1"/>
  <c r="P113" i="4"/>
  <c r="S113" i="4"/>
  <c r="W113" i="4"/>
  <c r="I114" i="4"/>
  <c r="J114" i="4"/>
  <c r="F114" i="4" s="1"/>
  <c r="K114" i="4"/>
  <c r="G114" i="4" s="1"/>
  <c r="L114" i="4"/>
  <c r="H114" i="4" s="1"/>
  <c r="P114" i="4"/>
  <c r="S114" i="4"/>
  <c r="W114" i="4"/>
  <c r="I115" i="4"/>
  <c r="J115" i="4"/>
  <c r="F115" i="4" s="1"/>
  <c r="K115" i="4"/>
  <c r="G115" i="4" s="1"/>
  <c r="L115" i="4"/>
  <c r="H115" i="4" s="1"/>
  <c r="P115" i="4"/>
  <c r="S115" i="4"/>
  <c r="W115" i="4"/>
  <c r="I116" i="4"/>
  <c r="J116" i="4"/>
  <c r="F116" i="4" s="1"/>
  <c r="K116" i="4"/>
  <c r="G116" i="4" s="1"/>
  <c r="L116" i="4"/>
  <c r="H116" i="4" s="1"/>
  <c r="P116" i="4"/>
  <c r="S116" i="4"/>
  <c r="W116" i="4"/>
  <c r="I117" i="4"/>
  <c r="J117" i="4"/>
  <c r="F117" i="4" s="1"/>
  <c r="K117" i="4"/>
  <c r="G117" i="4" s="1"/>
  <c r="L117" i="4"/>
  <c r="H117" i="4" s="1"/>
  <c r="P117" i="4"/>
  <c r="S117" i="4"/>
  <c r="W117" i="4"/>
  <c r="I118" i="4"/>
  <c r="J118" i="4"/>
  <c r="F118" i="4" s="1"/>
  <c r="K118" i="4"/>
  <c r="G118" i="4" s="1"/>
  <c r="L118" i="4"/>
  <c r="H118" i="4" s="1"/>
  <c r="P118" i="4"/>
  <c r="S118" i="4"/>
  <c r="W118" i="4"/>
  <c r="I119" i="4"/>
  <c r="J119" i="4"/>
  <c r="F119" i="4" s="1"/>
  <c r="K119" i="4"/>
  <c r="G119" i="4" s="1"/>
  <c r="L119" i="4"/>
  <c r="H119" i="4" s="1"/>
  <c r="P119" i="4"/>
  <c r="S119" i="4"/>
  <c r="W119" i="4"/>
  <c r="I120" i="4"/>
  <c r="J120" i="4"/>
  <c r="F120" i="4" s="1"/>
  <c r="K120" i="4"/>
  <c r="G120" i="4" s="1"/>
  <c r="L120" i="4"/>
  <c r="H120" i="4" s="1"/>
  <c r="P120" i="4"/>
  <c r="S120" i="4"/>
  <c r="W120" i="4"/>
  <c r="I121" i="4"/>
  <c r="J121" i="4"/>
  <c r="F121" i="4" s="1"/>
  <c r="K121" i="4"/>
  <c r="G121" i="4" s="1"/>
  <c r="L121" i="4"/>
  <c r="H121" i="4" s="1"/>
  <c r="P121" i="4"/>
  <c r="S121" i="4"/>
  <c r="W121" i="4"/>
  <c r="I122" i="4"/>
  <c r="J122" i="4"/>
  <c r="F122" i="4" s="1"/>
  <c r="K122" i="4"/>
  <c r="G122" i="4" s="1"/>
  <c r="L122" i="4"/>
  <c r="H122" i="4" s="1"/>
  <c r="P122" i="4"/>
  <c r="S122" i="4"/>
  <c r="W122" i="4"/>
  <c r="I123" i="4"/>
  <c r="J123" i="4"/>
  <c r="F123" i="4" s="1"/>
  <c r="K123" i="4"/>
  <c r="G123" i="4" s="1"/>
  <c r="L123" i="4"/>
  <c r="H123" i="4" s="1"/>
  <c r="P123" i="4"/>
  <c r="S123" i="4"/>
  <c r="W123" i="4"/>
  <c r="I124" i="4"/>
  <c r="J124" i="4"/>
  <c r="F124" i="4" s="1"/>
  <c r="K124" i="4"/>
  <c r="G124" i="4" s="1"/>
  <c r="L124" i="4"/>
  <c r="H124" i="4" s="1"/>
  <c r="P124" i="4"/>
  <c r="S124" i="4"/>
  <c r="W124" i="4"/>
  <c r="I125" i="4"/>
  <c r="J125" i="4"/>
  <c r="F125" i="4" s="1"/>
  <c r="K125" i="4"/>
  <c r="G125" i="4" s="1"/>
  <c r="L125" i="4"/>
  <c r="H125" i="4" s="1"/>
  <c r="P125" i="4"/>
  <c r="S125" i="4"/>
  <c r="W125" i="4"/>
  <c r="I126" i="4"/>
  <c r="J126" i="4"/>
  <c r="F126" i="4" s="1"/>
  <c r="K126" i="4"/>
  <c r="G126" i="4" s="1"/>
  <c r="L126" i="4"/>
  <c r="H126" i="4" s="1"/>
  <c r="P126" i="4"/>
  <c r="S126" i="4"/>
  <c r="W126" i="4"/>
  <c r="I127" i="4"/>
  <c r="J127" i="4"/>
  <c r="F127" i="4" s="1"/>
  <c r="K127" i="4"/>
  <c r="G127" i="4" s="1"/>
  <c r="L127" i="4"/>
  <c r="H127" i="4" s="1"/>
  <c r="P127" i="4"/>
  <c r="S127" i="4"/>
  <c r="W127" i="4"/>
  <c r="I128" i="4"/>
  <c r="J128" i="4"/>
  <c r="F128" i="4" s="1"/>
  <c r="K128" i="4"/>
  <c r="G128" i="4" s="1"/>
  <c r="L128" i="4"/>
  <c r="H128" i="4" s="1"/>
  <c r="P128" i="4"/>
  <c r="S128" i="4"/>
  <c r="W128" i="4"/>
  <c r="I129" i="4"/>
  <c r="J129" i="4"/>
  <c r="F129" i="4" s="1"/>
  <c r="K129" i="4"/>
  <c r="G129" i="4" s="1"/>
  <c r="L129" i="4"/>
  <c r="H129" i="4" s="1"/>
  <c r="P129" i="4"/>
  <c r="S129" i="4"/>
  <c r="W129" i="4"/>
  <c r="I130" i="4"/>
  <c r="J130" i="4"/>
  <c r="F130" i="4" s="1"/>
  <c r="K130" i="4"/>
  <c r="G130" i="4" s="1"/>
  <c r="L130" i="4"/>
  <c r="H130" i="4" s="1"/>
  <c r="P130" i="4"/>
  <c r="S130" i="4"/>
  <c r="W130" i="4"/>
  <c r="I131" i="4"/>
  <c r="J131" i="4"/>
  <c r="F131" i="4" s="1"/>
  <c r="K131" i="4"/>
  <c r="G131" i="4" s="1"/>
  <c r="L131" i="4"/>
  <c r="H131" i="4" s="1"/>
  <c r="P131" i="4"/>
  <c r="S131" i="4"/>
  <c r="W131" i="4"/>
  <c r="I132" i="4"/>
  <c r="J132" i="4"/>
  <c r="F132" i="4" s="1"/>
  <c r="K132" i="4"/>
  <c r="G132" i="4" s="1"/>
  <c r="L132" i="4"/>
  <c r="H132" i="4" s="1"/>
  <c r="P132" i="4"/>
  <c r="S132" i="4"/>
  <c r="W132" i="4"/>
  <c r="I133" i="4"/>
  <c r="J133" i="4"/>
  <c r="F133" i="4" s="1"/>
  <c r="K133" i="4"/>
  <c r="G133" i="4" s="1"/>
  <c r="L133" i="4"/>
  <c r="H133" i="4" s="1"/>
  <c r="P133" i="4"/>
  <c r="S133" i="4"/>
  <c r="W133" i="4"/>
  <c r="I134" i="4"/>
  <c r="J134" i="4"/>
  <c r="F134" i="4" s="1"/>
  <c r="K134" i="4"/>
  <c r="G134" i="4" s="1"/>
  <c r="L134" i="4"/>
  <c r="H134" i="4" s="1"/>
  <c r="P134" i="4"/>
  <c r="S134" i="4"/>
  <c r="W134" i="4"/>
  <c r="I135" i="4"/>
  <c r="J135" i="4"/>
  <c r="F135" i="4" s="1"/>
  <c r="K135" i="4"/>
  <c r="G135" i="4" s="1"/>
  <c r="L135" i="4"/>
  <c r="H135" i="4" s="1"/>
  <c r="P135" i="4"/>
  <c r="S135" i="4"/>
  <c r="W135" i="4"/>
  <c r="I136" i="4"/>
  <c r="J136" i="4"/>
  <c r="F136" i="4" s="1"/>
  <c r="K136" i="4"/>
  <c r="G136" i="4" s="1"/>
  <c r="L136" i="4"/>
  <c r="H136" i="4" s="1"/>
  <c r="P136" i="4"/>
  <c r="S136" i="4"/>
  <c r="W136" i="4"/>
  <c r="I137" i="4"/>
  <c r="J137" i="4"/>
  <c r="F137" i="4" s="1"/>
  <c r="K137" i="4"/>
  <c r="G137" i="4" s="1"/>
  <c r="L137" i="4"/>
  <c r="H137" i="4" s="1"/>
  <c r="P137" i="4"/>
  <c r="S137" i="4"/>
  <c r="W137" i="4"/>
  <c r="I138" i="4"/>
  <c r="J138" i="4"/>
  <c r="F138" i="4" s="1"/>
  <c r="K138" i="4"/>
  <c r="G138" i="4" s="1"/>
  <c r="L138" i="4"/>
  <c r="H138" i="4" s="1"/>
  <c r="P138" i="4"/>
  <c r="S138" i="4"/>
  <c r="W138" i="4"/>
  <c r="I139" i="4"/>
  <c r="J139" i="4"/>
  <c r="F139" i="4" s="1"/>
  <c r="K139" i="4"/>
  <c r="G139" i="4" s="1"/>
  <c r="L139" i="4"/>
  <c r="H139" i="4" s="1"/>
  <c r="P139" i="4"/>
  <c r="S139" i="4"/>
  <c r="W139" i="4"/>
  <c r="I140" i="4"/>
  <c r="J140" i="4"/>
  <c r="F140" i="4" s="1"/>
  <c r="K140" i="4"/>
  <c r="G140" i="4" s="1"/>
  <c r="L140" i="4"/>
  <c r="H140" i="4" s="1"/>
  <c r="P140" i="4"/>
  <c r="S140" i="4"/>
  <c r="W140" i="4"/>
  <c r="I141" i="4"/>
  <c r="J141" i="4"/>
  <c r="F141" i="4" s="1"/>
  <c r="K141" i="4"/>
  <c r="G141" i="4" s="1"/>
  <c r="L141" i="4"/>
  <c r="H141" i="4" s="1"/>
  <c r="P141" i="4"/>
  <c r="S141" i="4"/>
  <c r="W141" i="4"/>
  <c r="I142" i="4"/>
  <c r="J142" i="4"/>
  <c r="F142" i="4" s="1"/>
  <c r="K142" i="4"/>
  <c r="G142" i="4" s="1"/>
  <c r="L142" i="4"/>
  <c r="H142" i="4" s="1"/>
  <c r="P142" i="4"/>
  <c r="S142" i="4"/>
  <c r="W142" i="4"/>
  <c r="I143" i="4"/>
  <c r="J143" i="4"/>
  <c r="F143" i="4" s="1"/>
  <c r="K143" i="4"/>
  <c r="G143" i="4" s="1"/>
  <c r="L143" i="4"/>
  <c r="H143" i="4" s="1"/>
  <c r="P143" i="4"/>
  <c r="S143" i="4"/>
  <c r="W143" i="4"/>
  <c r="I144" i="4"/>
  <c r="J144" i="4"/>
  <c r="F144" i="4" s="1"/>
  <c r="K144" i="4"/>
  <c r="G144" i="4" s="1"/>
  <c r="L144" i="4"/>
  <c r="H144" i="4" s="1"/>
  <c r="P144" i="4"/>
  <c r="S144" i="4"/>
  <c r="W144" i="4"/>
  <c r="I145" i="4"/>
  <c r="J145" i="4"/>
  <c r="F145" i="4" s="1"/>
  <c r="K145" i="4"/>
  <c r="G145" i="4" s="1"/>
  <c r="L145" i="4"/>
  <c r="H145" i="4" s="1"/>
  <c r="P145" i="4"/>
  <c r="S145" i="4"/>
  <c r="W145" i="4"/>
  <c r="I146" i="4"/>
  <c r="J146" i="4"/>
  <c r="F146" i="4" s="1"/>
  <c r="K146" i="4"/>
  <c r="G146" i="4" s="1"/>
  <c r="L146" i="4"/>
  <c r="H146" i="4" s="1"/>
  <c r="P146" i="4"/>
  <c r="S146" i="4"/>
  <c r="W146" i="4"/>
  <c r="I147" i="4"/>
  <c r="J147" i="4"/>
  <c r="F147" i="4" s="1"/>
  <c r="K147" i="4"/>
  <c r="G147" i="4" s="1"/>
  <c r="L147" i="4"/>
  <c r="H147" i="4" s="1"/>
  <c r="P147" i="4"/>
  <c r="S147" i="4"/>
  <c r="W147" i="4"/>
  <c r="I148" i="4"/>
  <c r="J148" i="4"/>
  <c r="F148" i="4" s="1"/>
  <c r="K148" i="4"/>
  <c r="G148" i="4" s="1"/>
  <c r="L148" i="4"/>
  <c r="H148" i="4" s="1"/>
  <c r="P148" i="4"/>
  <c r="S148" i="4"/>
  <c r="W148" i="4"/>
  <c r="I149" i="4"/>
  <c r="J149" i="4"/>
  <c r="F149" i="4" s="1"/>
  <c r="K149" i="4"/>
  <c r="G149" i="4" s="1"/>
  <c r="L149" i="4"/>
  <c r="H149" i="4" s="1"/>
  <c r="P149" i="4"/>
  <c r="S149" i="4"/>
  <c r="W149" i="4"/>
  <c r="I150" i="4"/>
  <c r="J150" i="4"/>
  <c r="F150" i="4" s="1"/>
  <c r="K150" i="4"/>
  <c r="G150" i="4" s="1"/>
  <c r="L150" i="4"/>
  <c r="H150" i="4" s="1"/>
  <c r="P150" i="4"/>
  <c r="S150" i="4"/>
  <c r="W150" i="4"/>
  <c r="I151" i="4"/>
  <c r="J151" i="4"/>
  <c r="F151" i="4" s="1"/>
  <c r="K151" i="4"/>
  <c r="G151" i="4" s="1"/>
  <c r="L151" i="4"/>
  <c r="H151" i="4" s="1"/>
  <c r="P151" i="4"/>
  <c r="S151" i="4"/>
  <c r="W151" i="4"/>
  <c r="I152" i="4"/>
  <c r="J152" i="4"/>
  <c r="F152" i="4" s="1"/>
  <c r="K152" i="4"/>
  <c r="G152" i="4" s="1"/>
  <c r="L152" i="4"/>
  <c r="H152" i="4" s="1"/>
  <c r="P152" i="4"/>
  <c r="S152" i="4"/>
  <c r="W152" i="4"/>
  <c r="I153" i="4"/>
  <c r="J153" i="4"/>
  <c r="F153" i="4" s="1"/>
  <c r="K153" i="4"/>
  <c r="G153" i="4" s="1"/>
  <c r="L153" i="4"/>
  <c r="H153" i="4" s="1"/>
  <c r="P153" i="4"/>
  <c r="S153" i="4"/>
  <c r="W153" i="4"/>
  <c r="I154" i="4"/>
  <c r="J154" i="4"/>
  <c r="F154" i="4" s="1"/>
  <c r="K154" i="4"/>
  <c r="G154" i="4" s="1"/>
  <c r="L154" i="4"/>
  <c r="H154" i="4" s="1"/>
  <c r="P154" i="4"/>
  <c r="S154" i="4"/>
  <c r="W154" i="4"/>
  <c r="I155" i="4"/>
  <c r="J155" i="4"/>
  <c r="F155" i="4" s="1"/>
  <c r="K155" i="4"/>
  <c r="G155" i="4" s="1"/>
  <c r="L155" i="4"/>
  <c r="H155" i="4" s="1"/>
  <c r="P155" i="4"/>
  <c r="S155" i="4"/>
  <c r="W155" i="4"/>
  <c r="I156" i="4"/>
  <c r="J156" i="4"/>
  <c r="F156" i="4" s="1"/>
  <c r="K156" i="4"/>
  <c r="G156" i="4" s="1"/>
  <c r="L156" i="4"/>
  <c r="H156" i="4" s="1"/>
  <c r="P156" i="4"/>
  <c r="S156" i="4"/>
  <c r="W156" i="4"/>
  <c r="I157" i="4"/>
  <c r="J157" i="4"/>
  <c r="F157" i="4" s="1"/>
  <c r="K157" i="4"/>
  <c r="G157" i="4" s="1"/>
  <c r="L157" i="4"/>
  <c r="H157" i="4" s="1"/>
  <c r="P157" i="4"/>
  <c r="S157" i="4"/>
  <c r="W157" i="4"/>
  <c r="I158" i="4"/>
  <c r="J158" i="4"/>
  <c r="F158" i="4" s="1"/>
  <c r="K158" i="4"/>
  <c r="G158" i="4" s="1"/>
  <c r="L158" i="4"/>
  <c r="H158" i="4" s="1"/>
  <c r="P158" i="4"/>
  <c r="S158" i="4"/>
  <c r="W158" i="4"/>
  <c r="I159" i="4"/>
  <c r="J159" i="4"/>
  <c r="F159" i="4" s="1"/>
  <c r="K159" i="4"/>
  <c r="G159" i="4" s="1"/>
  <c r="L159" i="4"/>
  <c r="H159" i="4" s="1"/>
  <c r="P159" i="4"/>
  <c r="S159" i="4"/>
  <c r="W159" i="4"/>
  <c r="I160" i="4"/>
  <c r="J160" i="4"/>
  <c r="F160" i="4" s="1"/>
  <c r="K160" i="4"/>
  <c r="G160" i="4" s="1"/>
  <c r="L160" i="4"/>
  <c r="H160" i="4" s="1"/>
  <c r="P160" i="4"/>
  <c r="S160" i="4"/>
  <c r="W160" i="4"/>
  <c r="I161" i="4"/>
  <c r="J161" i="4"/>
  <c r="F161" i="4" s="1"/>
  <c r="K161" i="4"/>
  <c r="G161" i="4" s="1"/>
  <c r="L161" i="4"/>
  <c r="H161" i="4" s="1"/>
  <c r="P161" i="4"/>
  <c r="S161" i="4"/>
  <c r="W161" i="4"/>
  <c r="I162" i="4"/>
  <c r="J162" i="4"/>
  <c r="F162" i="4" s="1"/>
  <c r="K162" i="4"/>
  <c r="G162" i="4" s="1"/>
  <c r="L162" i="4"/>
  <c r="H162" i="4" s="1"/>
  <c r="P162" i="4"/>
  <c r="S162" i="4"/>
  <c r="W162" i="4"/>
  <c r="I163" i="4"/>
  <c r="J163" i="4"/>
  <c r="F163" i="4" s="1"/>
  <c r="K163" i="4"/>
  <c r="G163" i="4" s="1"/>
  <c r="L163" i="4"/>
  <c r="H163" i="4" s="1"/>
  <c r="P163" i="4"/>
  <c r="S163" i="4"/>
  <c r="W163" i="4"/>
  <c r="I164" i="4"/>
  <c r="J164" i="4"/>
  <c r="F164" i="4" s="1"/>
  <c r="K164" i="4"/>
  <c r="G164" i="4" s="1"/>
  <c r="L164" i="4"/>
  <c r="H164" i="4" s="1"/>
  <c r="P164" i="4"/>
  <c r="S164" i="4"/>
  <c r="W164" i="4"/>
  <c r="I165" i="4"/>
  <c r="J165" i="4"/>
  <c r="F165" i="4" s="1"/>
  <c r="K165" i="4"/>
  <c r="G165" i="4" s="1"/>
  <c r="L165" i="4"/>
  <c r="H165" i="4" s="1"/>
  <c r="P165" i="4"/>
  <c r="S165" i="4"/>
  <c r="W165" i="4"/>
  <c r="I166" i="4"/>
  <c r="J166" i="4"/>
  <c r="F166" i="4" s="1"/>
  <c r="K166" i="4"/>
  <c r="G166" i="4" s="1"/>
  <c r="L166" i="4"/>
  <c r="H166" i="4" s="1"/>
  <c r="P166" i="4"/>
  <c r="S166" i="4"/>
  <c r="W166" i="4"/>
  <c r="I167" i="4"/>
  <c r="J167" i="4"/>
  <c r="F167" i="4" s="1"/>
  <c r="K167" i="4"/>
  <c r="G167" i="4" s="1"/>
  <c r="L167" i="4"/>
  <c r="H167" i="4" s="1"/>
  <c r="P167" i="4"/>
  <c r="S167" i="4"/>
  <c r="W167" i="4"/>
  <c r="I168" i="4"/>
  <c r="J168" i="4"/>
  <c r="F168" i="4" s="1"/>
  <c r="K168" i="4"/>
  <c r="G168" i="4" s="1"/>
  <c r="L168" i="4"/>
  <c r="H168" i="4" s="1"/>
  <c r="P168" i="4"/>
  <c r="S168" i="4"/>
  <c r="W168" i="4"/>
  <c r="I169" i="4"/>
  <c r="J169" i="4"/>
  <c r="F169" i="4" s="1"/>
  <c r="K169" i="4"/>
  <c r="G169" i="4" s="1"/>
  <c r="L169" i="4"/>
  <c r="H169" i="4" s="1"/>
  <c r="P169" i="4"/>
  <c r="S169" i="4"/>
  <c r="W169" i="4"/>
  <c r="I170" i="4"/>
  <c r="J170" i="4"/>
  <c r="F170" i="4" s="1"/>
  <c r="K170" i="4"/>
  <c r="G170" i="4" s="1"/>
  <c r="L170" i="4"/>
  <c r="H170" i="4" s="1"/>
  <c r="P170" i="4"/>
  <c r="S170" i="4"/>
  <c r="W170" i="4"/>
  <c r="I171" i="4"/>
  <c r="J171" i="4"/>
  <c r="F171" i="4" s="1"/>
  <c r="K171" i="4"/>
  <c r="G171" i="4" s="1"/>
  <c r="L171" i="4"/>
  <c r="H171" i="4" s="1"/>
  <c r="P171" i="4"/>
  <c r="S171" i="4"/>
  <c r="W171" i="4"/>
  <c r="I172" i="4"/>
  <c r="J172" i="4"/>
  <c r="F172" i="4" s="1"/>
  <c r="K172" i="4"/>
  <c r="G172" i="4" s="1"/>
  <c r="L172" i="4"/>
  <c r="H172" i="4" s="1"/>
  <c r="P172" i="4"/>
  <c r="S172" i="4"/>
  <c r="W172" i="4"/>
  <c r="H173" i="4"/>
  <c r="I173" i="4"/>
  <c r="J173" i="4"/>
  <c r="F173" i="4" s="1"/>
  <c r="K173" i="4"/>
  <c r="G173" i="4" s="1"/>
  <c r="L173" i="4"/>
  <c r="P173" i="4"/>
  <c r="S173" i="4"/>
  <c r="W173" i="4"/>
  <c r="G174" i="4"/>
  <c r="I174" i="4"/>
  <c r="J174" i="4"/>
  <c r="F174" i="4" s="1"/>
  <c r="K174" i="4"/>
  <c r="L174" i="4"/>
  <c r="H174" i="4" s="1"/>
  <c r="P174" i="4"/>
  <c r="S174" i="4"/>
  <c r="W174" i="4"/>
  <c r="I175" i="4"/>
  <c r="J175" i="4"/>
  <c r="F175" i="4" s="1"/>
  <c r="K175" i="4"/>
  <c r="G175" i="4" s="1"/>
  <c r="L175" i="4"/>
  <c r="H175" i="4" s="1"/>
  <c r="P175" i="4"/>
  <c r="S175" i="4"/>
  <c r="W175" i="4"/>
  <c r="I176" i="4"/>
  <c r="J176" i="4"/>
  <c r="F176" i="4" s="1"/>
  <c r="K176" i="4"/>
  <c r="G176" i="4" s="1"/>
  <c r="L176" i="4"/>
  <c r="H176" i="4" s="1"/>
  <c r="P176" i="4"/>
  <c r="S176" i="4"/>
  <c r="W176" i="4"/>
  <c r="G177" i="4"/>
  <c r="I177" i="4"/>
  <c r="J177" i="4"/>
  <c r="F177" i="4" s="1"/>
  <c r="K177" i="4"/>
  <c r="L177" i="4"/>
  <c r="H177" i="4" s="1"/>
  <c r="P177" i="4"/>
  <c r="S177" i="4"/>
  <c r="W177" i="4"/>
  <c r="I178" i="4"/>
  <c r="J178" i="4"/>
  <c r="F178" i="4" s="1"/>
  <c r="K178" i="4"/>
  <c r="G178" i="4" s="1"/>
  <c r="L178" i="4"/>
  <c r="H178" i="4" s="1"/>
  <c r="P178" i="4"/>
  <c r="S178" i="4"/>
  <c r="W178" i="4"/>
  <c r="I179" i="4"/>
  <c r="J179" i="4"/>
  <c r="F179" i="4" s="1"/>
  <c r="K179" i="4"/>
  <c r="G179" i="4" s="1"/>
  <c r="L179" i="4"/>
  <c r="H179" i="4" s="1"/>
  <c r="P179" i="4"/>
  <c r="S179" i="4"/>
  <c r="W179" i="4"/>
  <c r="I180" i="4"/>
  <c r="J180" i="4"/>
  <c r="F180" i="4" s="1"/>
  <c r="K180" i="4"/>
  <c r="G180" i="4" s="1"/>
  <c r="L180" i="4"/>
  <c r="H180" i="4" s="1"/>
  <c r="P180" i="4"/>
  <c r="S180" i="4"/>
  <c r="W180" i="4"/>
  <c r="I181" i="4"/>
  <c r="J181" i="4"/>
  <c r="F181" i="4" s="1"/>
  <c r="K181" i="4"/>
  <c r="G181" i="4" s="1"/>
  <c r="L181" i="4"/>
  <c r="H181" i="4" s="1"/>
  <c r="P181" i="4"/>
  <c r="S181" i="4"/>
  <c r="W181" i="4"/>
  <c r="I182" i="4"/>
  <c r="J182" i="4"/>
  <c r="F182" i="4" s="1"/>
  <c r="K182" i="4"/>
  <c r="G182" i="4" s="1"/>
  <c r="L182" i="4"/>
  <c r="H182" i="4" s="1"/>
  <c r="P182" i="4"/>
  <c r="S182" i="4"/>
  <c r="W182" i="4"/>
  <c r="I183" i="4"/>
  <c r="J183" i="4"/>
  <c r="F183" i="4" s="1"/>
  <c r="K183" i="4"/>
  <c r="G183" i="4" s="1"/>
  <c r="L183" i="4"/>
  <c r="H183" i="4" s="1"/>
  <c r="P183" i="4"/>
  <c r="S183" i="4"/>
  <c r="W183" i="4"/>
  <c r="I184" i="4"/>
  <c r="J184" i="4"/>
  <c r="F184" i="4" s="1"/>
  <c r="K184" i="4"/>
  <c r="G184" i="4" s="1"/>
  <c r="L184" i="4"/>
  <c r="H184" i="4" s="1"/>
  <c r="P184" i="4"/>
  <c r="S184" i="4"/>
  <c r="W184" i="4"/>
  <c r="I185" i="4"/>
  <c r="J185" i="4"/>
  <c r="F185" i="4" s="1"/>
  <c r="K185" i="4"/>
  <c r="G185" i="4" s="1"/>
  <c r="L185" i="4"/>
  <c r="H185" i="4" s="1"/>
  <c r="P185" i="4"/>
  <c r="S185" i="4"/>
  <c r="W185" i="4"/>
  <c r="I186" i="4"/>
  <c r="J186" i="4"/>
  <c r="F186" i="4" s="1"/>
  <c r="K186" i="4"/>
  <c r="G186" i="4" s="1"/>
  <c r="L186" i="4"/>
  <c r="H186" i="4" s="1"/>
  <c r="P186" i="4"/>
  <c r="S186" i="4"/>
  <c r="W186" i="4"/>
  <c r="I187" i="4"/>
  <c r="J187" i="4"/>
  <c r="F187" i="4" s="1"/>
  <c r="K187" i="4"/>
  <c r="G187" i="4" s="1"/>
  <c r="L187" i="4"/>
  <c r="H187" i="4" s="1"/>
  <c r="P187" i="4"/>
  <c r="S187" i="4"/>
  <c r="W187" i="4"/>
  <c r="I188" i="4"/>
  <c r="J188" i="4"/>
  <c r="F188" i="4" s="1"/>
  <c r="K188" i="4"/>
  <c r="G188" i="4" s="1"/>
  <c r="L188" i="4"/>
  <c r="H188" i="4" s="1"/>
  <c r="P188" i="4"/>
  <c r="S188" i="4"/>
  <c r="W188" i="4"/>
  <c r="I189" i="4"/>
  <c r="J189" i="4"/>
  <c r="F189" i="4" s="1"/>
  <c r="K189" i="4"/>
  <c r="G189" i="4" s="1"/>
  <c r="L189" i="4"/>
  <c r="H189" i="4" s="1"/>
  <c r="P189" i="4"/>
  <c r="S189" i="4"/>
  <c r="W189" i="4"/>
  <c r="I190" i="4"/>
  <c r="J190" i="4"/>
  <c r="F190" i="4" s="1"/>
  <c r="K190" i="4"/>
  <c r="G190" i="4" s="1"/>
  <c r="L190" i="4"/>
  <c r="H190" i="4" s="1"/>
  <c r="P190" i="4"/>
  <c r="S190" i="4"/>
  <c r="W190" i="4"/>
  <c r="I191" i="4"/>
  <c r="J191" i="4"/>
  <c r="F191" i="4" s="1"/>
  <c r="K191" i="4"/>
  <c r="G191" i="4" s="1"/>
  <c r="L191" i="4"/>
  <c r="H191" i="4" s="1"/>
  <c r="P191" i="4"/>
  <c r="S191" i="4"/>
  <c r="W191" i="4"/>
  <c r="I192" i="4"/>
  <c r="J192" i="4"/>
  <c r="F192" i="4" s="1"/>
  <c r="K192" i="4"/>
  <c r="G192" i="4" s="1"/>
  <c r="L192" i="4"/>
  <c r="H192" i="4" s="1"/>
  <c r="P192" i="4"/>
  <c r="S192" i="4"/>
  <c r="W192" i="4"/>
  <c r="I193" i="4"/>
  <c r="J193" i="4"/>
  <c r="F193" i="4" s="1"/>
  <c r="K193" i="4"/>
  <c r="G193" i="4" s="1"/>
  <c r="L193" i="4"/>
  <c r="H193" i="4" s="1"/>
  <c r="P193" i="4"/>
  <c r="S193" i="4"/>
  <c r="W193" i="4"/>
  <c r="I194" i="4"/>
  <c r="J194" i="4"/>
  <c r="F194" i="4" s="1"/>
  <c r="K194" i="4"/>
  <c r="G194" i="4" s="1"/>
  <c r="L194" i="4"/>
  <c r="H194" i="4" s="1"/>
  <c r="P194" i="4"/>
  <c r="S194" i="4"/>
  <c r="W194" i="4"/>
  <c r="I195" i="4"/>
  <c r="J195" i="4"/>
  <c r="F195" i="4" s="1"/>
  <c r="K195" i="4"/>
  <c r="G195" i="4" s="1"/>
  <c r="L195" i="4"/>
  <c r="H195" i="4" s="1"/>
  <c r="P195" i="4"/>
  <c r="S195" i="4"/>
  <c r="W195" i="4"/>
  <c r="I196" i="4"/>
  <c r="J196" i="4"/>
  <c r="F196" i="4" s="1"/>
  <c r="K196" i="4"/>
  <c r="G196" i="4" s="1"/>
  <c r="L196" i="4"/>
  <c r="H196" i="4" s="1"/>
  <c r="P196" i="4"/>
  <c r="S196" i="4"/>
  <c r="W196" i="4"/>
  <c r="I197" i="4"/>
  <c r="J197" i="4"/>
  <c r="F197" i="4" s="1"/>
  <c r="K197" i="4"/>
  <c r="G197" i="4" s="1"/>
  <c r="L197" i="4"/>
  <c r="H197" i="4" s="1"/>
  <c r="P197" i="4"/>
  <c r="S197" i="4"/>
  <c r="W197" i="4"/>
  <c r="I198" i="4"/>
  <c r="J198" i="4"/>
  <c r="F198" i="4" s="1"/>
  <c r="K198" i="4"/>
  <c r="G198" i="4" s="1"/>
  <c r="L198" i="4"/>
  <c r="H198" i="4" s="1"/>
  <c r="P198" i="4"/>
  <c r="S198" i="4"/>
  <c r="W198" i="4"/>
  <c r="I199" i="4"/>
  <c r="J199" i="4"/>
  <c r="F199" i="4" s="1"/>
  <c r="K199" i="4"/>
  <c r="G199" i="4" s="1"/>
  <c r="L199" i="4"/>
  <c r="H199" i="4" s="1"/>
  <c r="P199" i="4"/>
  <c r="S199" i="4"/>
  <c r="W199" i="4"/>
  <c r="I200" i="4"/>
  <c r="J200" i="4"/>
  <c r="F200" i="4" s="1"/>
  <c r="K200" i="4"/>
  <c r="G200" i="4" s="1"/>
  <c r="L200" i="4"/>
  <c r="H200" i="4" s="1"/>
  <c r="P200" i="4"/>
  <c r="S200" i="4"/>
  <c r="W200" i="4"/>
  <c r="I201" i="4"/>
  <c r="J201" i="4"/>
  <c r="F201" i="4" s="1"/>
  <c r="K201" i="4"/>
  <c r="G201" i="4" s="1"/>
  <c r="L201" i="4"/>
  <c r="H201" i="4" s="1"/>
  <c r="P201" i="4"/>
  <c r="S201" i="4"/>
  <c r="W201" i="4"/>
  <c r="I202" i="4"/>
  <c r="J202" i="4"/>
  <c r="F202" i="4" s="1"/>
  <c r="K202" i="4"/>
  <c r="G202" i="4" s="1"/>
  <c r="L202" i="4"/>
  <c r="H202" i="4" s="1"/>
  <c r="P202" i="4"/>
  <c r="S202" i="4"/>
  <c r="W202" i="4"/>
  <c r="I203" i="4"/>
  <c r="J203" i="4"/>
  <c r="F203" i="4" s="1"/>
  <c r="K203" i="4"/>
  <c r="G203" i="4" s="1"/>
  <c r="L203" i="4"/>
  <c r="H203" i="4" s="1"/>
  <c r="P203" i="4"/>
  <c r="S203" i="4"/>
  <c r="W203" i="4"/>
  <c r="I204" i="4"/>
  <c r="J204" i="4"/>
  <c r="F204" i="4" s="1"/>
  <c r="K204" i="4"/>
  <c r="G204" i="4" s="1"/>
  <c r="L204" i="4"/>
  <c r="H204" i="4" s="1"/>
  <c r="P204" i="4"/>
  <c r="S204" i="4"/>
  <c r="W204" i="4"/>
  <c r="I205" i="4"/>
  <c r="J205" i="4"/>
  <c r="F205" i="4" s="1"/>
  <c r="K205" i="4"/>
  <c r="G205" i="4" s="1"/>
  <c r="L205" i="4"/>
  <c r="H205" i="4" s="1"/>
  <c r="P205" i="4"/>
  <c r="S205" i="4"/>
  <c r="W205" i="4"/>
  <c r="I206" i="4"/>
  <c r="J206" i="4"/>
  <c r="F206" i="4" s="1"/>
  <c r="K206" i="4"/>
  <c r="G206" i="4" s="1"/>
  <c r="L206" i="4"/>
  <c r="H206" i="4" s="1"/>
  <c r="P206" i="4"/>
  <c r="S206" i="4"/>
  <c r="W206" i="4"/>
  <c r="I207" i="4"/>
  <c r="J207" i="4"/>
  <c r="F207" i="4" s="1"/>
  <c r="K207" i="4"/>
  <c r="G207" i="4" s="1"/>
  <c r="L207" i="4"/>
  <c r="H207" i="4" s="1"/>
  <c r="P207" i="4"/>
  <c r="S207" i="4"/>
  <c r="W207" i="4"/>
  <c r="I208" i="4"/>
  <c r="J208" i="4"/>
  <c r="F208" i="4" s="1"/>
  <c r="K208" i="4"/>
  <c r="G208" i="4" s="1"/>
  <c r="L208" i="4"/>
  <c r="H208" i="4" s="1"/>
  <c r="P208" i="4"/>
  <c r="S208" i="4"/>
  <c r="W208" i="4"/>
  <c r="I209" i="4"/>
  <c r="J209" i="4"/>
  <c r="F209" i="4" s="1"/>
  <c r="K209" i="4"/>
  <c r="G209" i="4" s="1"/>
  <c r="L209" i="4"/>
  <c r="H209" i="4" s="1"/>
  <c r="P209" i="4"/>
  <c r="S209" i="4"/>
  <c r="W209" i="4"/>
  <c r="I210" i="4"/>
  <c r="J210" i="4"/>
  <c r="F210" i="4" s="1"/>
  <c r="K210" i="4"/>
  <c r="G210" i="4" s="1"/>
  <c r="L210" i="4"/>
  <c r="H210" i="4" s="1"/>
  <c r="P210" i="4"/>
  <c r="S210" i="4"/>
  <c r="W210" i="4"/>
  <c r="I211" i="4"/>
  <c r="J211" i="4"/>
  <c r="F211" i="4" s="1"/>
  <c r="K211" i="4"/>
  <c r="G211" i="4" s="1"/>
  <c r="L211" i="4"/>
  <c r="H211" i="4" s="1"/>
  <c r="P211" i="4"/>
  <c r="S211" i="4"/>
  <c r="W211" i="4"/>
  <c r="I212" i="4"/>
  <c r="J212" i="4"/>
  <c r="F212" i="4" s="1"/>
  <c r="K212" i="4"/>
  <c r="G212" i="4" s="1"/>
  <c r="L212" i="4"/>
  <c r="H212" i="4" s="1"/>
  <c r="P212" i="4"/>
  <c r="S212" i="4"/>
  <c r="W212" i="4"/>
  <c r="I213" i="4"/>
  <c r="J213" i="4"/>
  <c r="F213" i="4" s="1"/>
  <c r="K213" i="4"/>
  <c r="G213" i="4" s="1"/>
  <c r="L213" i="4"/>
  <c r="H213" i="4" s="1"/>
  <c r="P213" i="4"/>
  <c r="S213" i="4"/>
  <c r="W213" i="4"/>
  <c r="I214" i="4"/>
  <c r="J214" i="4"/>
  <c r="F214" i="4" s="1"/>
  <c r="K214" i="4"/>
  <c r="G214" i="4" s="1"/>
  <c r="L214" i="4"/>
  <c r="H214" i="4" s="1"/>
  <c r="P214" i="4"/>
  <c r="S214" i="4"/>
  <c r="W214" i="4"/>
  <c r="I215" i="4"/>
  <c r="J215" i="4"/>
  <c r="F215" i="4" s="1"/>
  <c r="K215" i="4"/>
  <c r="G215" i="4" s="1"/>
  <c r="L215" i="4"/>
  <c r="H215" i="4" s="1"/>
  <c r="P215" i="4"/>
  <c r="S215" i="4"/>
  <c r="W215" i="4"/>
  <c r="I216" i="4"/>
  <c r="J216" i="4"/>
  <c r="F216" i="4" s="1"/>
  <c r="K216" i="4"/>
  <c r="G216" i="4" s="1"/>
  <c r="L216" i="4"/>
  <c r="H216" i="4" s="1"/>
  <c r="P216" i="4"/>
  <c r="S216" i="4"/>
  <c r="W216" i="4"/>
  <c r="I217" i="4"/>
  <c r="J217" i="4"/>
  <c r="F217" i="4" s="1"/>
  <c r="K217" i="4"/>
  <c r="G217" i="4" s="1"/>
  <c r="L217" i="4"/>
  <c r="H217" i="4" s="1"/>
  <c r="P217" i="4"/>
  <c r="S217" i="4"/>
  <c r="W217" i="4"/>
  <c r="I218" i="4"/>
  <c r="J218" i="4"/>
  <c r="F218" i="4" s="1"/>
  <c r="K218" i="4"/>
  <c r="G218" i="4" s="1"/>
  <c r="L218" i="4"/>
  <c r="H218" i="4" s="1"/>
  <c r="P218" i="4"/>
  <c r="S218" i="4"/>
  <c r="W218" i="4"/>
  <c r="I219" i="4"/>
  <c r="J219" i="4"/>
  <c r="F219" i="4" s="1"/>
  <c r="K219" i="4"/>
  <c r="G219" i="4" s="1"/>
  <c r="L219" i="4"/>
  <c r="H219" i="4" s="1"/>
  <c r="P219" i="4"/>
  <c r="S219" i="4"/>
  <c r="W219" i="4"/>
  <c r="I220" i="4"/>
  <c r="J220" i="4"/>
  <c r="F220" i="4" s="1"/>
  <c r="K220" i="4"/>
  <c r="G220" i="4" s="1"/>
  <c r="L220" i="4"/>
  <c r="H220" i="4" s="1"/>
  <c r="P220" i="4"/>
  <c r="S220" i="4"/>
  <c r="W220" i="4"/>
  <c r="I221" i="4"/>
  <c r="J221" i="4"/>
  <c r="F221" i="4" s="1"/>
  <c r="K221" i="4"/>
  <c r="G221" i="4" s="1"/>
  <c r="L221" i="4"/>
  <c r="H221" i="4" s="1"/>
  <c r="P221" i="4"/>
  <c r="S221" i="4"/>
  <c r="W221" i="4"/>
  <c r="I222" i="4"/>
  <c r="J222" i="4"/>
  <c r="F222" i="4" s="1"/>
  <c r="K222" i="4"/>
  <c r="G222" i="4" s="1"/>
  <c r="L222" i="4"/>
  <c r="H222" i="4" s="1"/>
  <c r="P222" i="4"/>
  <c r="S222" i="4"/>
  <c r="W222" i="4"/>
  <c r="I223" i="4"/>
  <c r="J223" i="4"/>
  <c r="F223" i="4" s="1"/>
  <c r="K223" i="4"/>
  <c r="G223" i="4" s="1"/>
  <c r="L223" i="4"/>
  <c r="H223" i="4" s="1"/>
  <c r="P223" i="4"/>
  <c r="S223" i="4"/>
  <c r="W223" i="4"/>
  <c r="I224" i="4"/>
  <c r="J224" i="4"/>
  <c r="F224" i="4" s="1"/>
  <c r="K224" i="4"/>
  <c r="G224" i="4" s="1"/>
  <c r="L224" i="4"/>
  <c r="H224" i="4" s="1"/>
  <c r="P224" i="4"/>
  <c r="S224" i="4"/>
  <c r="W224" i="4"/>
  <c r="I225" i="4"/>
  <c r="J225" i="4"/>
  <c r="F225" i="4" s="1"/>
  <c r="K225" i="4"/>
  <c r="G225" i="4" s="1"/>
  <c r="L225" i="4"/>
  <c r="H225" i="4" s="1"/>
  <c r="P225" i="4"/>
  <c r="S225" i="4"/>
  <c r="W225" i="4"/>
  <c r="I226" i="4"/>
  <c r="J226" i="4"/>
  <c r="F226" i="4" s="1"/>
  <c r="K226" i="4"/>
  <c r="G226" i="4" s="1"/>
  <c r="L226" i="4"/>
  <c r="H226" i="4" s="1"/>
  <c r="P226" i="4"/>
  <c r="S226" i="4"/>
  <c r="W226" i="4"/>
  <c r="I227" i="4"/>
  <c r="J227" i="4"/>
  <c r="F227" i="4" s="1"/>
  <c r="K227" i="4"/>
  <c r="G227" i="4" s="1"/>
  <c r="L227" i="4"/>
  <c r="H227" i="4" s="1"/>
  <c r="P227" i="4"/>
  <c r="S227" i="4"/>
  <c r="W227" i="4"/>
  <c r="I228" i="4"/>
  <c r="J228" i="4"/>
  <c r="F228" i="4" s="1"/>
  <c r="K228" i="4"/>
  <c r="G228" i="4" s="1"/>
  <c r="L228" i="4"/>
  <c r="H228" i="4" s="1"/>
  <c r="P228" i="4"/>
  <c r="S228" i="4"/>
  <c r="W228" i="4"/>
  <c r="I229" i="4"/>
  <c r="J229" i="4"/>
  <c r="F229" i="4" s="1"/>
  <c r="K229" i="4"/>
  <c r="G229" i="4" s="1"/>
  <c r="L229" i="4"/>
  <c r="H229" i="4" s="1"/>
  <c r="P229" i="4"/>
  <c r="S229" i="4"/>
  <c r="W229" i="4"/>
  <c r="I230" i="4"/>
  <c r="J230" i="4"/>
  <c r="F230" i="4" s="1"/>
  <c r="K230" i="4"/>
  <c r="G230" i="4" s="1"/>
  <c r="L230" i="4"/>
  <c r="H230" i="4" s="1"/>
  <c r="P230" i="4"/>
  <c r="S230" i="4"/>
  <c r="W230" i="4"/>
  <c r="I231" i="4"/>
  <c r="J231" i="4"/>
  <c r="F231" i="4" s="1"/>
  <c r="K231" i="4"/>
  <c r="G231" i="4" s="1"/>
  <c r="L231" i="4"/>
  <c r="H231" i="4" s="1"/>
  <c r="P231" i="4"/>
  <c r="S231" i="4"/>
  <c r="W231" i="4"/>
  <c r="I232" i="4"/>
  <c r="J232" i="4"/>
  <c r="F232" i="4" s="1"/>
  <c r="K232" i="4"/>
  <c r="G232" i="4" s="1"/>
  <c r="L232" i="4"/>
  <c r="H232" i="4" s="1"/>
  <c r="P232" i="4"/>
  <c r="S232" i="4"/>
  <c r="W232" i="4"/>
  <c r="I233" i="4"/>
  <c r="J233" i="4"/>
  <c r="F233" i="4" s="1"/>
  <c r="K233" i="4"/>
  <c r="G233" i="4" s="1"/>
  <c r="L233" i="4"/>
  <c r="H233" i="4" s="1"/>
  <c r="P233" i="4"/>
  <c r="S233" i="4"/>
  <c r="W233" i="4"/>
  <c r="I234" i="4"/>
  <c r="J234" i="4"/>
  <c r="F234" i="4" s="1"/>
  <c r="K234" i="4"/>
  <c r="G234" i="4" s="1"/>
  <c r="L234" i="4"/>
  <c r="H234" i="4" s="1"/>
  <c r="P234" i="4"/>
  <c r="S234" i="4"/>
  <c r="W234" i="4"/>
  <c r="I235" i="4"/>
  <c r="J235" i="4"/>
  <c r="F235" i="4" s="1"/>
  <c r="K235" i="4"/>
  <c r="G235" i="4" s="1"/>
  <c r="L235" i="4"/>
  <c r="H235" i="4" s="1"/>
  <c r="P235" i="4"/>
  <c r="S235" i="4"/>
  <c r="W235" i="4"/>
  <c r="I236" i="4"/>
  <c r="J236" i="4"/>
  <c r="F236" i="4" s="1"/>
  <c r="K236" i="4"/>
  <c r="G236" i="4" s="1"/>
  <c r="L236" i="4"/>
  <c r="H236" i="4" s="1"/>
  <c r="P236" i="4"/>
  <c r="S236" i="4"/>
  <c r="W236" i="4"/>
  <c r="I237" i="4"/>
  <c r="J237" i="4"/>
  <c r="F237" i="4" s="1"/>
  <c r="K237" i="4"/>
  <c r="G237" i="4" s="1"/>
  <c r="L237" i="4"/>
  <c r="H237" i="4" s="1"/>
  <c r="P237" i="4"/>
  <c r="S237" i="4"/>
  <c r="W237" i="4"/>
  <c r="I238" i="4"/>
  <c r="J238" i="4"/>
  <c r="F238" i="4" s="1"/>
  <c r="K238" i="4"/>
  <c r="G238" i="4" s="1"/>
  <c r="L238" i="4"/>
  <c r="H238" i="4" s="1"/>
  <c r="P238" i="4"/>
  <c r="S238" i="4"/>
  <c r="W238" i="4"/>
  <c r="I239" i="4"/>
  <c r="J239" i="4"/>
  <c r="F239" i="4" s="1"/>
  <c r="K239" i="4"/>
  <c r="G239" i="4" s="1"/>
  <c r="L239" i="4"/>
  <c r="H239" i="4" s="1"/>
  <c r="P239" i="4"/>
  <c r="S239" i="4"/>
  <c r="W239" i="4"/>
  <c r="I240" i="4"/>
  <c r="J240" i="4"/>
  <c r="F240" i="4" s="1"/>
  <c r="K240" i="4"/>
  <c r="G240" i="4" s="1"/>
  <c r="L240" i="4"/>
  <c r="H240" i="4" s="1"/>
  <c r="P240" i="4"/>
  <c r="S240" i="4"/>
  <c r="W240" i="4"/>
  <c r="I241" i="4"/>
  <c r="J241" i="4"/>
  <c r="F241" i="4" s="1"/>
  <c r="K241" i="4"/>
  <c r="G241" i="4" s="1"/>
  <c r="L241" i="4"/>
  <c r="H241" i="4" s="1"/>
  <c r="P241" i="4"/>
  <c r="S241" i="4"/>
  <c r="W241" i="4"/>
  <c r="I242" i="4"/>
  <c r="J242" i="4"/>
  <c r="F242" i="4" s="1"/>
  <c r="K242" i="4"/>
  <c r="G242" i="4" s="1"/>
  <c r="L242" i="4"/>
  <c r="H242" i="4" s="1"/>
  <c r="P242" i="4"/>
  <c r="S242" i="4"/>
  <c r="W242" i="4"/>
  <c r="I243" i="4"/>
  <c r="J243" i="4"/>
  <c r="F243" i="4" s="1"/>
  <c r="K243" i="4"/>
  <c r="G243" i="4" s="1"/>
  <c r="L243" i="4"/>
  <c r="H243" i="4" s="1"/>
  <c r="P243" i="4"/>
  <c r="S243" i="4"/>
  <c r="W243" i="4"/>
  <c r="I244" i="4"/>
  <c r="J244" i="4"/>
  <c r="F244" i="4" s="1"/>
  <c r="K244" i="4"/>
  <c r="G244" i="4" s="1"/>
  <c r="L244" i="4"/>
  <c r="H244" i="4" s="1"/>
  <c r="P244" i="4"/>
  <c r="S244" i="4"/>
  <c r="W244" i="4"/>
  <c r="I245" i="4"/>
  <c r="J245" i="4"/>
  <c r="F245" i="4" s="1"/>
  <c r="K245" i="4"/>
  <c r="G245" i="4" s="1"/>
  <c r="L245" i="4"/>
  <c r="H245" i="4" s="1"/>
  <c r="P245" i="4"/>
  <c r="S245" i="4"/>
  <c r="W245" i="4"/>
  <c r="I246" i="4"/>
  <c r="J246" i="4"/>
  <c r="F246" i="4" s="1"/>
  <c r="K246" i="4"/>
  <c r="G246" i="4" s="1"/>
  <c r="L246" i="4"/>
  <c r="H246" i="4" s="1"/>
  <c r="P246" i="4"/>
  <c r="S246" i="4"/>
  <c r="W246" i="4"/>
  <c r="I247" i="4"/>
  <c r="J247" i="4"/>
  <c r="F247" i="4" s="1"/>
  <c r="K247" i="4"/>
  <c r="G247" i="4" s="1"/>
  <c r="L247" i="4"/>
  <c r="H247" i="4" s="1"/>
  <c r="P247" i="4"/>
  <c r="S247" i="4"/>
  <c r="W247" i="4"/>
  <c r="I248" i="4"/>
  <c r="J248" i="4"/>
  <c r="F248" i="4" s="1"/>
  <c r="K248" i="4"/>
  <c r="G248" i="4" s="1"/>
  <c r="L248" i="4"/>
  <c r="H248" i="4" s="1"/>
  <c r="P248" i="4"/>
  <c r="S248" i="4"/>
  <c r="W248" i="4"/>
  <c r="I249" i="4"/>
  <c r="J249" i="4"/>
  <c r="F249" i="4" s="1"/>
  <c r="K249" i="4"/>
  <c r="G249" i="4" s="1"/>
  <c r="L249" i="4"/>
  <c r="H249" i="4" s="1"/>
  <c r="P249" i="4"/>
  <c r="S249" i="4"/>
  <c r="W249" i="4"/>
  <c r="I250" i="4"/>
  <c r="J250" i="4"/>
  <c r="F250" i="4" s="1"/>
  <c r="K250" i="4"/>
  <c r="G250" i="4" s="1"/>
  <c r="L250" i="4"/>
  <c r="H250" i="4" s="1"/>
  <c r="P250" i="4"/>
  <c r="S250" i="4"/>
  <c r="W250" i="4"/>
  <c r="I251" i="4"/>
  <c r="J251" i="4"/>
  <c r="F251" i="4" s="1"/>
  <c r="K251" i="4"/>
  <c r="G251" i="4" s="1"/>
  <c r="L251" i="4"/>
  <c r="H251" i="4" s="1"/>
  <c r="P251" i="4"/>
  <c r="S251" i="4"/>
  <c r="W251" i="4"/>
  <c r="I252" i="4"/>
  <c r="J252" i="4"/>
  <c r="F252" i="4" s="1"/>
  <c r="K252" i="4"/>
  <c r="G252" i="4" s="1"/>
  <c r="L252" i="4"/>
  <c r="H252" i="4" s="1"/>
  <c r="P252" i="4"/>
  <c r="S252" i="4"/>
  <c r="W252" i="4"/>
  <c r="I253" i="4"/>
  <c r="J253" i="4"/>
  <c r="F253" i="4" s="1"/>
  <c r="K253" i="4"/>
  <c r="G253" i="4" s="1"/>
  <c r="L253" i="4"/>
  <c r="H253" i="4" s="1"/>
  <c r="P253" i="4"/>
  <c r="S253" i="4"/>
  <c r="W253" i="4"/>
  <c r="I254" i="4"/>
  <c r="J254" i="4"/>
  <c r="F254" i="4" s="1"/>
  <c r="K254" i="4"/>
  <c r="G254" i="4" s="1"/>
  <c r="L254" i="4"/>
  <c r="H254" i="4" s="1"/>
  <c r="P254" i="4"/>
  <c r="S254" i="4"/>
  <c r="W254" i="4"/>
  <c r="I255" i="4"/>
  <c r="J255" i="4"/>
  <c r="F255" i="4" s="1"/>
  <c r="K255" i="4"/>
  <c r="G255" i="4" s="1"/>
  <c r="L255" i="4"/>
  <c r="H255" i="4" s="1"/>
  <c r="P255" i="4"/>
  <c r="S255" i="4"/>
  <c r="W255" i="4"/>
  <c r="I256" i="4"/>
  <c r="J256" i="4"/>
  <c r="F256" i="4" s="1"/>
  <c r="K256" i="4"/>
  <c r="G256" i="4" s="1"/>
  <c r="L256" i="4"/>
  <c r="H256" i="4" s="1"/>
  <c r="P256" i="4"/>
  <c r="S256" i="4"/>
  <c r="W256" i="4"/>
  <c r="I257" i="4"/>
  <c r="J257" i="4"/>
  <c r="F257" i="4" s="1"/>
  <c r="K257" i="4"/>
  <c r="G257" i="4" s="1"/>
  <c r="L257" i="4"/>
  <c r="H257" i="4" s="1"/>
  <c r="P257" i="4"/>
  <c r="S257" i="4"/>
  <c r="W257" i="4"/>
  <c r="I258" i="4"/>
  <c r="J258" i="4"/>
  <c r="F258" i="4" s="1"/>
  <c r="K258" i="4"/>
  <c r="G258" i="4" s="1"/>
  <c r="L258" i="4"/>
  <c r="H258" i="4" s="1"/>
  <c r="P258" i="4"/>
  <c r="S258" i="4"/>
  <c r="W258" i="4"/>
  <c r="I259" i="4"/>
  <c r="J259" i="4"/>
  <c r="F259" i="4" s="1"/>
  <c r="K259" i="4"/>
  <c r="G259" i="4" s="1"/>
  <c r="L259" i="4"/>
  <c r="H259" i="4" s="1"/>
  <c r="P259" i="4"/>
  <c r="S259" i="4"/>
  <c r="W259" i="4"/>
  <c r="I260" i="4"/>
  <c r="J260" i="4"/>
  <c r="F260" i="4" s="1"/>
  <c r="K260" i="4"/>
  <c r="G260" i="4" s="1"/>
  <c r="L260" i="4"/>
  <c r="H260" i="4" s="1"/>
  <c r="P260" i="4"/>
  <c r="S260" i="4"/>
  <c r="W260" i="4"/>
  <c r="I261" i="4"/>
  <c r="J261" i="4"/>
  <c r="F261" i="4" s="1"/>
  <c r="K261" i="4"/>
  <c r="G261" i="4" s="1"/>
  <c r="L261" i="4"/>
  <c r="H261" i="4" s="1"/>
  <c r="P261" i="4"/>
  <c r="S261" i="4"/>
  <c r="W261" i="4"/>
  <c r="I262" i="4"/>
  <c r="J262" i="4"/>
  <c r="F262" i="4" s="1"/>
  <c r="K262" i="4"/>
  <c r="G262" i="4" s="1"/>
  <c r="L262" i="4"/>
  <c r="H262" i="4" s="1"/>
  <c r="P262" i="4"/>
  <c r="S262" i="4"/>
  <c r="W262" i="4"/>
  <c r="I263" i="4"/>
  <c r="J263" i="4"/>
  <c r="F263" i="4" s="1"/>
  <c r="K263" i="4"/>
  <c r="G263" i="4" s="1"/>
  <c r="L263" i="4"/>
  <c r="H263" i="4" s="1"/>
  <c r="P263" i="4"/>
  <c r="S263" i="4"/>
  <c r="W263" i="4"/>
  <c r="I264" i="4"/>
  <c r="J264" i="4"/>
  <c r="F264" i="4" s="1"/>
  <c r="K264" i="4"/>
  <c r="G264" i="4" s="1"/>
  <c r="L264" i="4"/>
  <c r="H264" i="4" s="1"/>
  <c r="P264" i="4"/>
  <c r="S264" i="4"/>
  <c r="W264" i="4"/>
  <c r="I265" i="4"/>
  <c r="J265" i="4"/>
  <c r="F265" i="4" s="1"/>
  <c r="K265" i="4"/>
  <c r="G265" i="4" s="1"/>
  <c r="L265" i="4"/>
  <c r="H265" i="4" s="1"/>
  <c r="P265" i="4"/>
  <c r="S265" i="4"/>
  <c r="W265" i="4"/>
  <c r="I266" i="4"/>
  <c r="J266" i="4"/>
  <c r="F266" i="4" s="1"/>
  <c r="K266" i="4"/>
  <c r="G266" i="4" s="1"/>
  <c r="L266" i="4"/>
  <c r="H266" i="4" s="1"/>
  <c r="P266" i="4"/>
  <c r="S266" i="4"/>
  <c r="W266" i="4"/>
  <c r="I267" i="4"/>
  <c r="J267" i="4"/>
  <c r="F267" i="4" s="1"/>
  <c r="K267" i="4"/>
  <c r="G267" i="4" s="1"/>
  <c r="L267" i="4"/>
  <c r="H267" i="4" s="1"/>
  <c r="P267" i="4"/>
  <c r="S267" i="4"/>
  <c r="W267" i="4"/>
  <c r="I268" i="4"/>
  <c r="J268" i="4"/>
  <c r="F268" i="4" s="1"/>
  <c r="K268" i="4"/>
  <c r="G268" i="4" s="1"/>
  <c r="L268" i="4"/>
  <c r="H268" i="4" s="1"/>
  <c r="P268" i="4"/>
  <c r="S268" i="4"/>
  <c r="W268" i="4"/>
  <c r="I269" i="4"/>
  <c r="J269" i="4"/>
  <c r="F269" i="4" s="1"/>
  <c r="K269" i="4"/>
  <c r="G269" i="4" s="1"/>
  <c r="L269" i="4"/>
  <c r="H269" i="4" s="1"/>
  <c r="P269" i="4"/>
  <c r="S269" i="4"/>
  <c r="W269" i="4"/>
  <c r="I270" i="4"/>
  <c r="J270" i="4"/>
  <c r="F270" i="4" s="1"/>
  <c r="K270" i="4"/>
  <c r="G270" i="4" s="1"/>
  <c r="L270" i="4"/>
  <c r="H270" i="4" s="1"/>
  <c r="P270" i="4"/>
  <c r="S270" i="4"/>
  <c r="W270" i="4"/>
  <c r="I271" i="4"/>
  <c r="J271" i="4"/>
  <c r="F271" i="4" s="1"/>
  <c r="K271" i="4"/>
  <c r="G271" i="4" s="1"/>
  <c r="L271" i="4"/>
  <c r="H271" i="4" s="1"/>
  <c r="P271" i="4"/>
  <c r="S271" i="4"/>
  <c r="W271" i="4"/>
  <c r="I272" i="4"/>
  <c r="J272" i="4"/>
  <c r="F272" i="4" s="1"/>
  <c r="K272" i="4"/>
  <c r="G272" i="4" s="1"/>
  <c r="L272" i="4"/>
  <c r="H272" i="4" s="1"/>
  <c r="P272" i="4"/>
  <c r="S272" i="4"/>
  <c r="W272" i="4"/>
  <c r="I273" i="4"/>
  <c r="J273" i="4"/>
  <c r="F273" i="4" s="1"/>
  <c r="K273" i="4"/>
  <c r="G273" i="4" s="1"/>
  <c r="L273" i="4"/>
  <c r="H273" i="4" s="1"/>
  <c r="P273" i="4"/>
  <c r="S273" i="4"/>
  <c r="W273" i="4"/>
  <c r="I274" i="4"/>
  <c r="J274" i="4"/>
  <c r="F274" i="4" s="1"/>
  <c r="K274" i="4"/>
  <c r="G274" i="4" s="1"/>
  <c r="L274" i="4"/>
  <c r="H274" i="4" s="1"/>
  <c r="P274" i="4"/>
  <c r="S274" i="4"/>
  <c r="W274" i="4"/>
  <c r="I275" i="4"/>
  <c r="J275" i="4"/>
  <c r="F275" i="4" s="1"/>
  <c r="K275" i="4"/>
  <c r="G275" i="4" s="1"/>
  <c r="L275" i="4"/>
  <c r="H275" i="4" s="1"/>
  <c r="P275" i="4"/>
  <c r="S275" i="4"/>
  <c r="W275" i="4"/>
  <c r="I276" i="4"/>
  <c r="J276" i="4"/>
  <c r="F276" i="4" s="1"/>
  <c r="K276" i="4"/>
  <c r="G276" i="4" s="1"/>
  <c r="L276" i="4"/>
  <c r="H276" i="4" s="1"/>
  <c r="P276" i="4"/>
  <c r="S276" i="4"/>
  <c r="W276" i="4"/>
  <c r="I277" i="4"/>
  <c r="J277" i="4"/>
  <c r="F277" i="4" s="1"/>
  <c r="K277" i="4"/>
  <c r="G277" i="4" s="1"/>
  <c r="L277" i="4"/>
  <c r="H277" i="4" s="1"/>
  <c r="P277" i="4"/>
  <c r="S277" i="4"/>
  <c r="W277" i="4"/>
  <c r="I278" i="4"/>
  <c r="J278" i="4"/>
  <c r="F278" i="4" s="1"/>
  <c r="K278" i="4"/>
  <c r="G278" i="4" s="1"/>
  <c r="L278" i="4"/>
  <c r="H278" i="4" s="1"/>
  <c r="P278" i="4"/>
  <c r="S278" i="4"/>
  <c r="W278" i="4"/>
  <c r="I279" i="4"/>
  <c r="J279" i="4"/>
  <c r="F279" i="4" s="1"/>
  <c r="K279" i="4"/>
  <c r="G279" i="4" s="1"/>
  <c r="L279" i="4"/>
  <c r="H279" i="4" s="1"/>
  <c r="P279" i="4"/>
  <c r="S279" i="4"/>
  <c r="W279" i="4"/>
  <c r="I280" i="4"/>
  <c r="J280" i="4"/>
  <c r="F280" i="4" s="1"/>
  <c r="K280" i="4"/>
  <c r="G280" i="4" s="1"/>
  <c r="L280" i="4"/>
  <c r="H280" i="4" s="1"/>
  <c r="P280" i="4"/>
  <c r="S280" i="4"/>
  <c r="W280" i="4"/>
  <c r="I281" i="4"/>
  <c r="J281" i="4"/>
  <c r="F281" i="4" s="1"/>
  <c r="K281" i="4"/>
  <c r="G281" i="4" s="1"/>
  <c r="L281" i="4"/>
  <c r="H281" i="4" s="1"/>
  <c r="P281" i="4"/>
  <c r="S281" i="4"/>
  <c r="W281" i="4"/>
  <c r="I282" i="4"/>
  <c r="J282" i="4"/>
  <c r="F282" i="4" s="1"/>
  <c r="K282" i="4"/>
  <c r="G282" i="4" s="1"/>
  <c r="L282" i="4"/>
  <c r="H282" i="4" s="1"/>
  <c r="P282" i="4"/>
  <c r="S282" i="4"/>
  <c r="W282" i="4"/>
  <c r="I283" i="4"/>
  <c r="J283" i="4"/>
  <c r="F283" i="4" s="1"/>
  <c r="K283" i="4"/>
  <c r="G283" i="4" s="1"/>
  <c r="L283" i="4"/>
  <c r="H283" i="4" s="1"/>
  <c r="P283" i="4"/>
  <c r="S283" i="4"/>
  <c r="W283" i="4"/>
  <c r="I284" i="4"/>
  <c r="J284" i="4"/>
  <c r="F284" i="4" s="1"/>
  <c r="K284" i="4"/>
  <c r="G284" i="4" s="1"/>
  <c r="L284" i="4"/>
  <c r="H284" i="4" s="1"/>
  <c r="P284" i="4"/>
  <c r="S284" i="4"/>
  <c r="W284" i="4"/>
  <c r="I285" i="4"/>
  <c r="J285" i="4"/>
  <c r="F285" i="4" s="1"/>
  <c r="K285" i="4"/>
  <c r="G285" i="4" s="1"/>
  <c r="L285" i="4"/>
  <c r="H285" i="4" s="1"/>
  <c r="P285" i="4"/>
  <c r="S285" i="4"/>
  <c r="W285" i="4"/>
  <c r="F286" i="4"/>
  <c r="I286" i="4"/>
  <c r="J286" i="4"/>
  <c r="K286" i="4"/>
  <c r="G286" i="4" s="1"/>
  <c r="L286" i="4"/>
  <c r="H286" i="4" s="1"/>
  <c r="P286" i="4"/>
  <c r="S286" i="4"/>
  <c r="W286" i="4"/>
  <c r="I287" i="4"/>
  <c r="J287" i="4"/>
  <c r="F287" i="4" s="1"/>
  <c r="K287" i="4"/>
  <c r="G287" i="4" s="1"/>
  <c r="L287" i="4"/>
  <c r="H287" i="4" s="1"/>
  <c r="P287" i="4"/>
  <c r="S287" i="4"/>
  <c r="W287" i="4"/>
  <c r="I288" i="4"/>
  <c r="J288" i="4"/>
  <c r="F288" i="4" s="1"/>
  <c r="K288" i="4"/>
  <c r="G288" i="4" s="1"/>
  <c r="L288" i="4"/>
  <c r="H288" i="4" s="1"/>
  <c r="P288" i="4"/>
  <c r="S288" i="4"/>
  <c r="W288" i="4"/>
  <c r="I289" i="4"/>
  <c r="J289" i="4"/>
  <c r="F289" i="4" s="1"/>
  <c r="K289" i="4"/>
  <c r="G289" i="4" s="1"/>
  <c r="L289" i="4"/>
  <c r="H289" i="4" s="1"/>
  <c r="P289" i="4"/>
  <c r="S289" i="4"/>
  <c r="W289" i="4"/>
  <c r="I290" i="4"/>
  <c r="J290" i="4"/>
  <c r="F290" i="4" s="1"/>
  <c r="K290" i="4"/>
  <c r="G290" i="4" s="1"/>
  <c r="L290" i="4"/>
  <c r="H290" i="4" s="1"/>
  <c r="P290" i="4"/>
  <c r="S290" i="4"/>
  <c r="W290" i="4"/>
  <c r="I291" i="4"/>
  <c r="J291" i="4"/>
  <c r="F291" i="4" s="1"/>
  <c r="K291" i="4"/>
  <c r="G291" i="4" s="1"/>
  <c r="L291" i="4"/>
  <c r="H291" i="4" s="1"/>
  <c r="P291" i="4"/>
  <c r="S291" i="4"/>
  <c r="W291" i="4"/>
  <c r="I292" i="4"/>
  <c r="J292" i="4"/>
  <c r="F292" i="4" s="1"/>
  <c r="K292" i="4"/>
  <c r="G292" i="4" s="1"/>
  <c r="L292" i="4"/>
  <c r="H292" i="4" s="1"/>
  <c r="P292" i="4"/>
  <c r="S292" i="4"/>
  <c r="W292" i="4"/>
  <c r="I293" i="4"/>
  <c r="J293" i="4"/>
  <c r="F293" i="4" s="1"/>
  <c r="K293" i="4"/>
  <c r="G293" i="4" s="1"/>
  <c r="L293" i="4"/>
  <c r="H293" i="4" s="1"/>
  <c r="P293" i="4"/>
  <c r="S293" i="4"/>
  <c r="W293" i="4"/>
  <c r="I294" i="4"/>
  <c r="J294" i="4"/>
  <c r="F294" i="4" s="1"/>
  <c r="K294" i="4"/>
  <c r="G294" i="4" s="1"/>
  <c r="L294" i="4"/>
  <c r="H294" i="4" s="1"/>
  <c r="P294" i="4"/>
  <c r="S294" i="4"/>
  <c r="W294" i="4"/>
  <c r="I295" i="4"/>
  <c r="J295" i="4"/>
  <c r="F295" i="4" s="1"/>
  <c r="K295" i="4"/>
  <c r="G295" i="4" s="1"/>
  <c r="L295" i="4"/>
  <c r="H295" i="4" s="1"/>
  <c r="P295" i="4"/>
  <c r="S295" i="4"/>
  <c r="W295" i="4"/>
  <c r="I296" i="4"/>
  <c r="J296" i="4"/>
  <c r="F296" i="4" s="1"/>
  <c r="K296" i="4"/>
  <c r="G296" i="4" s="1"/>
  <c r="L296" i="4"/>
  <c r="H296" i="4" s="1"/>
  <c r="P296" i="4"/>
  <c r="S296" i="4"/>
  <c r="W296" i="4"/>
  <c r="I297" i="4"/>
  <c r="J297" i="4"/>
  <c r="F297" i="4" s="1"/>
  <c r="K297" i="4"/>
  <c r="G297" i="4" s="1"/>
  <c r="L297" i="4"/>
  <c r="H297" i="4" s="1"/>
  <c r="P297" i="4"/>
  <c r="S297" i="4"/>
  <c r="W297" i="4"/>
  <c r="I298" i="4"/>
  <c r="J298" i="4"/>
  <c r="F298" i="4" s="1"/>
  <c r="K298" i="4"/>
  <c r="G298" i="4" s="1"/>
  <c r="L298" i="4"/>
  <c r="H298" i="4" s="1"/>
  <c r="P298" i="4"/>
  <c r="S298" i="4"/>
  <c r="W298" i="4"/>
  <c r="I299" i="4"/>
  <c r="J299" i="4"/>
  <c r="F299" i="4" s="1"/>
  <c r="K299" i="4"/>
  <c r="G299" i="4" s="1"/>
  <c r="L299" i="4"/>
  <c r="H299" i="4" s="1"/>
  <c r="P299" i="4"/>
  <c r="S299" i="4"/>
  <c r="W299" i="4"/>
  <c r="I300" i="4"/>
  <c r="J300" i="4"/>
  <c r="F300" i="4" s="1"/>
  <c r="K300" i="4"/>
  <c r="G300" i="4" s="1"/>
  <c r="L300" i="4"/>
  <c r="H300" i="4" s="1"/>
  <c r="P300" i="4"/>
  <c r="S300" i="4"/>
  <c r="W300" i="4"/>
  <c r="I301" i="4"/>
  <c r="J301" i="4"/>
  <c r="F301" i="4" s="1"/>
  <c r="K301" i="4"/>
  <c r="G301" i="4" s="1"/>
  <c r="L301" i="4"/>
  <c r="H301" i="4" s="1"/>
  <c r="P301" i="4"/>
  <c r="S301" i="4"/>
  <c r="W301" i="4"/>
  <c r="I302" i="4"/>
  <c r="J302" i="4"/>
  <c r="F302" i="4" s="1"/>
  <c r="K302" i="4"/>
  <c r="G302" i="4" s="1"/>
  <c r="L302" i="4"/>
  <c r="H302" i="4" s="1"/>
  <c r="P302" i="4"/>
  <c r="S302" i="4"/>
  <c r="W302" i="4"/>
  <c r="I303" i="4"/>
  <c r="J303" i="4"/>
  <c r="F303" i="4" s="1"/>
  <c r="K303" i="4"/>
  <c r="G303" i="4" s="1"/>
  <c r="L303" i="4"/>
  <c r="H303" i="4" s="1"/>
  <c r="P303" i="4"/>
  <c r="S303" i="4"/>
  <c r="W303" i="4"/>
  <c r="I304" i="4"/>
  <c r="J304" i="4"/>
  <c r="F304" i="4" s="1"/>
  <c r="K304" i="4"/>
  <c r="G304" i="4" s="1"/>
  <c r="L304" i="4"/>
  <c r="H304" i="4" s="1"/>
  <c r="P304" i="4"/>
  <c r="S304" i="4"/>
  <c r="W304" i="4"/>
  <c r="I305" i="4"/>
  <c r="J305" i="4"/>
  <c r="F305" i="4" s="1"/>
  <c r="K305" i="4"/>
  <c r="G305" i="4" s="1"/>
  <c r="L305" i="4"/>
  <c r="H305" i="4" s="1"/>
  <c r="P305" i="4"/>
  <c r="S305" i="4"/>
  <c r="W305" i="4"/>
  <c r="I306" i="4"/>
  <c r="J306" i="4"/>
  <c r="F306" i="4" s="1"/>
  <c r="K306" i="4"/>
  <c r="G306" i="4" s="1"/>
  <c r="L306" i="4"/>
  <c r="H306" i="4" s="1"/>
  <c r="P306" i="4"/>
  <c r="S306" i="4"/>
  <c r="W306" i="4"/>
  <c r="I307" i="4"/>
  <c r="J307" i="4"/>
  <c r="F307" i="4" s="1"/>
  <c r="K307" i="4"/>
  <c r="G307" i="4" s="1"/>
  <c r="L307" i="4"/>
  <c r="H307" i="4" s="1"/>
  <c r="P307" i="4"/>
  <c r="S307" i="4"/>
  <c r="W307" i="4"/>
  <c r="I308" i="4"/>
  <c r="J308" i="4"/>
  <c r="F308" i="4" s="1"/>
  <c r="K308" i="4"/>
  <c r="G308" i="4" s="1"/>
  <c r="L308" i="4"/>
  <c r="H308" i="4" s="1"/>
  <c r="P308" i="4"/>
  <c r="S308" i="4"/>
  <c r="W308" i="4"/>
  <c r="I309" i="4"/>
  <c r="J309" i="4"/>
  <c r="F309" i="4" s="1"/>
  <c r="K309" i="4"/>
  <c r="G309" i="4" s="1"/>
  <c r="L309" i="4"/>
  <c r="H309" i="4" s="1"/>
  <c r="P309" i="4"/>
  <c r="S309" i="4"/>
  <c r="W309" i="4"/>
  <c r="I310" i="4"/>
  <c r="J310" i="4"/>
  <c r="F310" i="4" s="1"/>
  <c r="K310" i="4"/>
  <c r="G310" i="4" s="1"/>
  <c r="L310" i="4"/>
  <c r="H310" i="4" s="1"/>
  <c r="P310" i="4"/>
  <c r="S310" i="4"/>
  <c r="W310" i="4"/>
  <c r="I311" i="4"/>
  <c r="J311" i="4"/>
  <c r="F311" i="4" s="1"/>
  <c r="K311" i="4"/>
  <c r="G311" i="4" s="1"/>
  <c r="L311" i="4"/>
  <c r="H311" i="4" s="1"/>
  <c r="P311" i="4"/>
  <c r="S311" i="4"/>
  <c r="W311" i="4"/>
  <c r="I312" i="4"/>
  <c r="J312" i="4"/>
  <c r="F312" i="4" s="1"/>
  <c r="K312" i="4"/>
  <c r="G312" i="4" s="1"/>
  <c r="L312" i="4"/>
  <c r="H312" i="4" s="1"/>
  <c r="P312" i="4"/>
  <c r="S312" i="4"/>
  <c r="W312" i="4"/>
  <c r="I313" i="4"/>
  <c r="J313" i="4"/>
  <c r="F313" i="4" s="1"/>
  <c r="K313" i="4"/>
  <c r="G313" i="4" s="1"/>
  <c r="L313" i="4"/>
  <c r="H313" i="4" s="1"/>
  <c r="P313" i="4"/>
  <c r="S313" i="4"/>
  <c r="W313" i="4"/>
  <c r="I314" i="4"/>
  <c r="J314" i="4"/>
  <c r="F314" i="4" s="1"/>
  <c r="K314" i="4"/>
  <c r="G314" i="4" s="1"/>
  <c r="L314" i="4"/>
  <c r="H314" i="4" s="1"/>
  <c r="P314" i="4"/>
  <c r="S314" i="4"/>
  <c r="W314" i="4"/>
  <c r="I315" i="4"/>
  <c r="J315" i="4"/>
  <c r="F315" i="4" s="1"/>
  <c r="K315" i="4"/>
  <c r="G315" i="4" s="1"/>
  <c r="L315" i="4"/>
  <c r="H315" i="4" s="1"/>
  <c r="P315" i="4"/>
  <c r="S315" i="4"/>
  <c r="W315" i="4"/>
  <c r="I316" i="4"/>
  <c r="J316" i="4"/>
  <c r="F316" i="4" s="1"/>
  <c r="K316" i="4"/>
  <c r="G316" i="4" s="1"/>
  <c r="L316" i="4"/>
  <c r="H316" i="4" s="1"/>
  <c r="P316" i="4"/>
  <c r="S316" i="4"/>
  <c r="W316" i="4"/>
  <c r="I317" i="4"/>
  <c r="J317" i="4"/>
  <c r="F317" i="4" s="1"/>
  <c r="K317" i="4"/>
  <c r="G317" i="4" s="1"/>
  <c r="L317" i="4"/>
  <c r="H317" i="4" s="1"/>
  <c r="P317" i="4"/>
  <c r="S317" i="4"/>
  <c r="W317" i="4"/>
  <c r="I318" i="4"/>
  <c r="J318" i="4"/>
  <c r="F318" i="4" s="1"/>
  <c r="K318" i="4"/>
  <c r="G318" i="4" s="1"/>
  <c r="L318" i="4"/>
  <c r="H318" i="4" s="1"/>
  <c r="P318" i="4"/>
  <c r="S318" i="4"/>
  <c r="W318" i="4"/>
  <c r="I319" i="4"/>
  <c r="J319" i="4"/>
  <c r="F319" i="4" s="1"/>
  <c r="K319" i="4"/>
  <c r="G319" i="4" s="1"/>
  <c r="L319" i="4"/>
  <c r="H319" i="4" s="1"/>
  <c r="P319" i="4"/>
  <c r="S319" i="4"/>
  <c r="W319" i="4"/>
  <c r="I320" i="4"/>
  <c r="J320" i="4"/>
  <c r="F320" i="4" s="1"/>
  <c r="K320" i="4"/>
  <c r="G320" i="4" s="1"/>
  <c r="L320" i="4"/>
  <c r="H320" i="4" s="1"/>
  <c r="P320" i="4"/>
  <c r="S320" i="4"/>
  <c r="W320" i="4"/>
  <c r="I321" i="4"/>
  <c r="J321" i="4"/>
  <c r="F321" i="4" s="1"/>
  <c r="K321" i="4"/>
  <c r="G321" i="4" s="1"/>
  <c r="L321" i="4"/>
  <c r="H321" i="4" s="1"/>
  <c r="P321" i="4"/>
  <c r="S321" i="4"/>
  <c r="W321" i="4"/>
  <c r="I322" i="4"/>
  <c r="J322" i="4"/>
  <c r="F322" i="4" s="1"/>
  <c r="K322" i="4"/>
  <c r="G322" i="4" s="1"/>
  <c r="L322" i="4"/>
  <c r="H322" i="4" s="1"/>
  <c r="P322" i="4"/>
  <c r="S322" i="4"/>
  <c r="W322" i="4"/>
  <c r="I323" i="4"/>
  <c r="J323" i="4"/>
  <c r="F323" i="4" s="1"/>
  <c r="K323" i="4"/>
  <c r="G323" i="4" s="1"/>
  <c r="L323" i="4"/>
  <c r="H323" i="4" s="1"/>
  <c r="P323" i="4"/>
  <c r="S323" i="4"/>
  <c r="W323" i="4"/>
  <c r="I324" i="4"/>
  <c r="J324" i="4"/>
  <c r="F324" i="4" s="1"/>
  <c r="K324" i="4"/>
  <c r="G324" i="4" s="1"/>
  <c r="L324" i="4"/>
  <c r="H324" i="4" s="1"/>
  <c r="P324" i="4"/>
  <c r="S324" i="4"/>
  <c r="W324" i="4"/>
  <c r="I325" i="4"/>
  <c r="J325" i="4"/>
  <c r="F325" i="4" s="1"/>
  <c r="K325" i="4"/>
  <c r="G325" i="4" s="1"/>
  <c r="L325" i="4"/>
  <c r="H325" i="4" s="1"/>
  <c r="P325" i="4"/>
  <c r="S325" i="4"/>
  <c r="W325" i="4"/>
  <c r="I326" i="4"/>
  <c r="J326" i="4"/>
  <c r="F326" i="4" s="1"/>
  <c r="K326" i="4"/>
  <c r="G326" i="4" s="1"/>
  <c r="L326" i="4"/>
  <c r="H326" i="4" s="1"/>
  <c r="P326" i="4"/>
  <c r="S326" i="4"/>
  <c r="W326" i="4"/>
  <c r="I327" i="4"/>
  <c r="J327" i="4"/>
  <c r="F327" i="4" s="1"/>
  <c r="K327" i="4"/>
  <c r="G327" i="4" s="1"/>
  <c r="L327" i="4"/>
  <c r="H327" i="4" s="1"/>
  <c r="P327" i="4"/>
  <c r="S327" i="4"/>
  <c r="W327" i="4"/>
  <c r="I328" i="4"/>
  <c r="J328" i="4"/>
  <c r="F328" i="4" s="1"/>
  <c r="K328" i="4"/>
  <c r="G328" i="4" s="1"/>
  <c r="L328" i="4"/>
  <c r="H328" i="4" s="1"/>
  <c r="P328" i="4"/>
  <c r="S328" i="4"/>
  <c r="W328" i="4"/>
  <c r="I329" i="4"/>
  <c r="J329" i="4"/>
  <c r="F329" i="4" s="1"/>
  <c r="K329" i="4"/>
  <c r="G329" i="4" s="1"/>
  <c r="L329" i="4"/>
  <c r="H329" i="4" s="1"/>
  <c r="P329" i="4"/>
  <c r="S329" i="4"/>
  <c r="W329" i="4"/>
  <c r="I330" i="4"/>
  <c r="J330" i="4"/>
  <c r="F330" i="4" s="1"/>
  <c r="K330" i="4"/>
  <c r="G330" i="4" s="1"/>
  <c r="L330" i="4"/>
  <c r="H330" i="4" s="1"/>
  <c r="P330" i="4"/>
  <c r="S330" i="4"/>
  <c r="W330" i="4"/>
  <c r="I331" i="4"/>
  <c r="J331" i="4"/>
  <c r="F331" i="4" s="1"/>
  <c r="K331" i="4"/>
  <c r="G331" i="4" s="1"/>
  <c r="L331" i="4"/>
  <c r="H331" i="4" s="1"/>
  <c r="P331" i="4"/>
  <c r="S331" i="4"/>
  <c r="W331" i="4"/>
  <c r="I332" i="4"/>
  <c r="J332" i="4"/>
  <c r="F332" i="4" s="1"/>
  <c r="K332" i="4"/>
  <c r="G332" i="4" s="1"/>
  <c r="L332" i="4"/>
  <c r="H332" i="4" s="1"/>
  <c r="P332" i="4"/>
  <c r="S332" i="4"/>
  <c r="W332" i="4"/>
  <c r="I333" i="4"/>
  <c r="J333" i="4"/>
  <c r="F333" i="4" s="1"/>
  <c r="K333" i="4"/>
  <c r="G333" i="4" s="1"/>
  <c r="L333" i="4"/>
  <c r="H333" i="4" s="1"/>
  <c r="P333" i="4"/>
  <c r="S333" i="4"/>
  <c r="W333" i="4"/>
  <c r="I334" i="4"/>
  <c r="J334" i="4"/>
  <c r="F334" i="4" s="1"/>
  <c r="K334" i="4"/>
  <c r="G334" i="4" s="1"/>
  <c r="L334" i="4"/>
  <c r="H334" i="4" s="1"/>
  <c r="P334" i="4"/>
  <c r="S334" i="4"/>
  <c r="W334" i="4"/>
  <c r="I335" i="4"/>
  <c r="J335" i="4"/>
  <c r="F335" i="4" s="1"/>
  <c r="K335" i="4"/>
  <c r="G335" i="4" s="1"/>
  <c r="L335" i="4"/>
  <c r="H335" i="4" s="1"/>
  <c r="P335" i="4"/>
  <c r="S335" i="4"/>
  <c r="W335" i="4"/>
  <c r="I336" i="4"/>
  <c r="J336" i="4"/>
  <c r="F336" i="4" s="1"/>
  <c r="K336" i="4"/>
  <c r="G336" i="4" s="1"/>
  <c r="L336" i="4"/>
  <c r="H336" i="4" s="1"/>
  <c r="P336" i="4"/>
  <c r="S336" i="4"/>
  <c r="W336" i="4"/>
  <c r="I337" i="4"/>
  <c r="J337" i="4"/>
  <c r="F337" i="4" s="1"/>
  <c r="K337" i="4"/>
  <c r="G337" i="4" s="1"/>
  <c r="L337" i="4"/>
  <c r="H337" i="4" s="1"/>
  <c r="P337" i="4"/>
  <c r="S337" i="4"/>
  <c r="W337" i="4"/>
  <c r="I338" i="4"/>
  <c r="J338" i="4"/>
  <c r="F338" i="4" s="1"/>
  <c r="K338" i="4"/>
  <c r="G338" i="4" s="1"/>
  <c r="L338" i="4"/>
  <c r="H338" i="4" s="1"/>
  <c r="P338" i="4"/>
  <c r="S338" i="4"/>
  <c r="W338" i="4"/>
  <c r="I339" i="4"/>
  <c r="J339" i="4"/>
  <c r="F339" i="4" s="1"/>
  <c r="K339" i="4"/>
  <c r="G339" i="4" s="1"/>
  <c r="L339" i="4"/>
  <c r="H339" i="4" s="1"/>
  <c r="P339" i="4"/>
  <c r="S339" i="4"/>
  <c r="W339" i="4"/>
  <c r="I340" i="4"/>
  <c r="J340" i="4"/>
  <c r="F340" i="4" s="1"/>
  <c r="K340" i="4"/>
  <c r="G340" i="4" s="1"/>
  <c r="L340" i="4"/>
  <c r="H340" i="4" s="1"/>
  <c r="P340" i="4"/>
  <c r="S340" i="4"/>
  <c r="W340" i="4"/>
  <c r="I341" i="4"/>
  <c r="J341" i="4"/>
  <c r="F341" i="4" s="1"/>
  <c r="K341" i="4"/>
  <c r="G341" i="4" s="1"/>
  <c r="L341" i="4"/>
  <c r="H341" i="4" s="1"/>
  <c r="P341" i="4"/>
  <c r="S341" i="4"/>
  <c r="W341" i="4"/>
  <c r="I342" i="4"/>
  <c r="J342" i="4"/>
  <c r="F342" i="4" s="1"/>
  <c r="K342" i="4"/>
  <c r="G342" i="4" s="1"/>
  <c r="L342" i="4"/>
  <c r="H342" i="4" s="1"/>
  <c r="P342" i="4"/>
  <c r="S342" i="4"/>
  <c r="W342" i="4"/>
  <c r="I343" i="4"/>
  <c r="J343" i="4"/>
  <c r="F343" i="4" s="1"/>
  <c r="K343" i="4"/>
  <c r="G343" i="4" s="1"/>
  <c r="L343" i="4"/>
  <c r="H343" i="4" s="1"/>
  <c r="P343" i="4"/>
  <c r="S343" i="4"/>
  <c r="W343" i="4"/>
  <c r="I344" i="4"/>
  <c r="J344" i="4"/>
  <c r="F344" i="4" s="1"/>
  <c r="K344" i="4"/>
  <c r="G344" i="4" s="1"/>
  <c r="L344" i="4"/>
  <c r="H344" i="4" s="1"/>
  <c r="P344" i="4"/>
  <c r="S344" i="4"/>
  <c r="W344" i="4"/>
  <c r="I345" i="4"/>
  <c r="J345" i="4"/>
  <c r="F345" i="4" s="1"/>
  <c r="K345" i="4"/>
  <c r="G345" i="4" s="1"/>
  <c r="L345" i="4"/>
  <c r="H345" i="4" s="1"/>
  <c r="P345" i="4"/>
  <c r="S345" i="4"/>
  <c r="W345" i="4"/>
  <c r="I346" i="4"/>
  <c r="J346" i="4"/>
  <c r="F346" i="4" s="1"/>
  <c r="K346" i="4"/>
  <c r="G346" i="4" s="1"/>
  <c r="L346" i="4"/>
  <c r="H346" i="4" s="1"/>
  <c r="P346" i="4"/>
  <c r="S346" i="4"/>
  <c r="W346" i="4"/>
  <c r="I347" i="4"/>
  <c r="J347" i="4"/>
  <c r="F347" i="4" s="1"/>
  <c r="K347" i="4"/>
  <c r="G347" i="4" s="1"/>
  <c r="L347" i="4"/>
  <c r="H347" i="4" s="1"/>
  <c r="P347" i="4"/>
  <c r="S347" i="4"/>
  <c r="W347" i="4"/>
  <c r="I348" i="4"/>
  <c r="J348" i="4"/>
  <c r="F348" i="4" s="1"/>
  <c r="K348" i="4"/>
  <c r="G348" i="4" s="1"/>
  <c r="L348" i="4"/>
  <c r="H348" i="4" s="1"/>
  <c r="P348" i="4"/>
  <c r="S348" i="4"/>
  <c r="W348" i="4"/>
  <c r="I349" i="4"/>
  <c r="J349" i="4"/>
  <c r="F349" i="4" s="1"/>
  <c r="K349" i="4"/>
  <c r="G349" i="4" s="1"/>
  <c r="L349" i="4"/>
  <c r="H349" i="4" s="1"/>
  <c r="P349" i="4"/>
  <c r="S349" i="4"/>
  <c r="W349" i="4"/>
  <c r="I350" i="4"/>
  <c r="J350" i="4"/>
  <c r="F350" i="4" s="1"/>
  <c r="K350" i="4"/>
  <c r="G350" i="4" s="1"/>
  <c r="L350" i="4"/>
  <c r="H350" i="4" s="1"/>
  <c r="P350" i="4"/>
  <c r="S350" i="4"/>
  <c r="W350" i="4"/>
  <c r="I351" i="4"/>
  <c r="J351" i="4"/>
  <c r="F351" i="4" s="1"/>
  <c r="K351" i="4"/>
  <c r="G351" i="4" s="1"/>
  <c r="L351" i="4"/>
  <c r="H351" i="4" s="1"/>
  <c r="P351" i="4"/>
  <c r="S351" i="4"/>
  <c r="W351" i="4"/>
  <c r="I352" i="4"/>
  <c r="J352" i="4"/>
  <c r="F352" i="4" s="1"/>
  <c r="K352" i="4"/>
  <c r="G352" i="4" s="1"/>
  <c r="L352" i="4"/>
  <c r="H352" i="4" s="1"/>
  <c r="P352" i="4"/>
  <c r="S352" i="4"/>
  <c r="W352" i="4"/>
  <c r="I353" i="4"/>
  <c r="J353" i="4"/>
  <c r="F353" i="4" s="1"/>
  <c r="K353" i="4"/>
  <c r="G353" i="4" s="1"/>
  <c r="L353" i="4"/>
  <c r="H353" i="4" s="1"/>
  <c r="P353" i="4"/>
  <c r="S353" i="4"/>
  <c r="W353" i="4"/>
  <c r="I354" i="4"/>
  <c r="J354" i="4"/>
  <c r="F354" i="4" s="1"/>
  <c r="K354" i="4"/>
  <c r="G354" i="4" s="1"/>
  <c r="L354" i="4"/>
  <c r="H354" i="4" s="1"/>
  <c r="P354" i="4"/>
  <c r="S354" i="4"/>
  <c r="W354" i="4"/>
  <c r="I355" i="4"/>
  <c r="J355" i="4"/>
  <c r="F355" i="4" s="1"/>
  <c r="K355" i="4"/>
  <c r="G355" i="4" s="1"/>
  <c r="L355" i="4"/>
  <c r="H355" i="4" s="1"/>
  <c r="P355" i="4"/>
  <c r="S355" i="4"/>
  <c r="W355" i="4"/>
  <c r="I356" i="4"/>
  <c r="J356" i="4"/>
  <c r="F356" i="4" s="1"/>
  <c r="K356" i="4"/>
  <c r="G356" i="4" s="1"/>
  <c r="L356" i="4"/>
  <c r="H356" i="4" s="1"/>
  <c r="P356" i="4"/>
  <c r="S356" i="4"/>
  <c r="W356" i="4"/>
  <c r="I357" i="4"/>
  <c r="J357" i="4"/>
  <c r="F357" i="4" s="1"/>
  <c r="K357" i="4"/>
  <c r="G357" i="4" s="1"/>
  <c r="L357" i="4"/>
  <c r="H357" i="4" s="1"/>
  <c r="P357" i="4"/>
  <c r="S357" i="4"/>
  <c r="W357" i="4"/>
  <c r="I358" i="4"/>
  <c r="J358" i="4"/>
  <c r="F358" i="4" s="1"/>
  <c r="K358" i="4"/>
  <c r="G358" i="4" s="1"/>
  <c r="L358" i="4"/>
  <c r="H358" i="4" s="1"/>
  <c r="P358" i="4"/>
  <c r="S358" i="4"/>
  <c r="W358" i="4"/>
  <c r="I359" i="4"/>
  <c r="J359" i="4"/>
  <c r="F359" i="4" s="1"/>
  <c r="K359" i="4"/>
  <c r="G359" i="4" s="1"/>
  <c r="L359" i="4"/>
  <c r="H359" i="4" s="1"/>
  <c r="P359" i="4"/>
  <c r="S359" i="4"/>
  <c r="W359" i="4"/>
  <c r="I360" i="4"/>
  <c r="J360" i="4"/>
  <c r="F360" i="4" s="1"/>
  <c r="K360" i="4"/>
  <c r="G360" i="4" s="1"/>
  <c r="L360" i="4"/>
  <c r="H360" i="4" s="1"/>
  <c r="P360" i="4"/>
  <c r="S360" i="4"/>
  <c r="W360" i="4"/>
  <c r="I361" i="4"/>
  <c r="J361" i="4"/>
  <c r="F361" i="4" s="1"/>
  <c r="K361" i="4"/>
  <c r="G361" i="4" s="1"/>
  <c r="L361" i="4"/>
  <c r="H361" i="4" s="1"/>
  <c r="P361" i="4"/>
  <c r="S361" i="4"/>
  <c r="W361" i="4"/>
  <c r="I362" i="4"/>
  <c r="J362" i="4"/>
  <c r="F362" i="4" s="1"/>
  <c r="K362" i="4"/>
  <c r="G362" i="4" s="1"/>
  <c r="L362" i="4"/>
  <c r="H362" i="4" s="1"/>
  <c r="P362" i="4"/>
  <c r="S362" i="4"/>
  <c r="W362" i="4"/>
  <c r="I363" i="4"/>
  <c r="J363" i="4"/>
  <c r="F363" i="4" s="1"/>
  <c r="K363" i="4"/>
  <c r="G363" i="4" s="1"/>
  <c r="L363" i="4"/>
  <c r="H363" i="4" s="1"/>
  <c r="P363" i="4"/>
  <c r="S363" i="4"/>
  <c r="W363" i="4"/>
  <c r="I364" i="4"/>
  <c r="J364" i="4"/>
  <c r="F364" i="4" s="1"/>
  <c r="K364" i="4"/>
  <c r="G364" i="4" s="1"/>
  <c r="L364" i="4"/>
  <c r="H364" i="4" s="1"/>
  <c r="P364" i="4"/>
  <c r="S364" i="4"/>
  <c r="W364" i="4"/>
  <c r="I365" i="4"/>
  <c r="J365" i="4"/>
  <c r="F365" i="4" s="1"/>
  <c r="K365" i="4"/>
  <c r="G365" i="4" s="1"/>
  <c r="L365" i="4"/>
  <c r="H365" i="4" s="1"/>
  <c r="P365" i="4"/>
  <c r="S365" i="4"/>
  <c r="W365" i="4"/>
  <c r="I366" i="4"/>
  <c r="J366" i="4"/>
  <c r="F366" i="4" s="1"/>
  <c r="K366" i="4"/>
  <c r="G366" i="4" s="1"/>
  <c r="L366" i="4"/>
  <c r="H366" i="4" s="1"/>
  <c r="P366" i="4"/>
  <c r="S366" i="4"/>
  <c r="W366" i="4"/>
  <c r="I367" i="4"/>
  <c r="J367" i="4"/>
  <c r="F367" i="4" s="1"/>
  <c r="K367" i="4"/>
  <c r="G367" i="4" s="1"/>
  <c r="L367" i="4"/>
  <c r="H367" i="4" s="1"/>
  <c r="P367" i="4"/>
  <c r="S367" i="4"/>
  <c r="W367" i="4"/>
  <c r="I368" i="4"/>
  <c r="J368" i="4"/>
  <c r="F368" i="4" s="1"/>
  <c r="K368" i="4"/>
  <c r="G368" i="4" s="1"/>
  <c r="L368" i="4"/>
  <c r="H368" i="4" s="1"/>
  <c r="P368" i="4"/>
  <c r="S368" i="4"/>
  <c r="W368" i="4"/>
  <c r="I369" i="4"/>
  <c r="J369" i="4"/>
  <c r="F369" i="4" s="1"/>
  <c r="K369" i="4"/>
  <c r="G369" i="4" s="1"/>
  <c r="L369" i="4"/>
  <c r="H369" i="4" s="1"/>
  <c r="P369" i="4"/>
  <c r="S369" i="4"/>
  <c r="W369" i="4"/>
  <c r="I370" i="4"/>
  <c r="J370" i="4"/>
  <c r="F370" i="4" s="1"/>
  <c r="K370" i="4"/>
  <c r="G370" i="4" s="1"/>
  <c r="L370" i="4"/>
  <c r="H370" i="4" s="1"/>
  <c r="P370" i="4"/>
  <c r="S370" i="4"/>
  <c r="W370" i="4"/>
  <c r="I371" i="4"/>
  <c r="J371" i="4"/>
  <c r="F371" i="4" s="1"/>
  <c r="K371" i="4"/>
  <c r="G371" i="4" s="1"/>
  <c r="L371" i="4"/>
  <c r="H371" i="4" s="1"/>
  <c r="P371" i="4"/>
  <c r="S371" i="4"/>
  <c r="W371" i="4"/>
  <c r="I372" i="4"/>
  <c r="J372" i="4"/>
  <c r="F372" i="4" s="1"/>
  <c r="K372" i="4"/>
  <c r="G372" i="4" s="1"/>
  <c r="L372" i="4"/>
  <c r="H372" i="4" s="1"/>
  <c r="P372" i="4"/>
  <c r="S372" i="4"/>
  <c r="W372" i="4"/>
  <c r="I373" i="4"/>
  <c r="J373" i="4"/>
  <c r="F373" i="4" s="1"/>
  <c r="K373" i="4"/>
  <c r="G373" i="4" s="1"/>
  <c r="L373" i="4"/>
  <c r="H373" i="4" s="1"/>
  <c r="P373" i="4"/>
  <c r="S373" i="4"/>
  <c r="W373" i="4"/>
  <c r="I374" i="4"/>
  <c r="J374" i="4"/>
  <c r="F374" i="4" s="1"/>
  <c r="K374" i="4"/>
  <c r="G374" i="4" s="1"/>
  <c r="L374" i="4"/>
  <c r="H374" i="4" s="1"/>
  <c r="P374" i="4"/>
  <c r="S374" i="4"/>
  <c r="W374" i="4"/>
  <c r="I375" i="4"/>
  <c r="J375" i="4"/>
  <c r="F375" i="4" s="1"/>
  <c r="K375" i="4"/>
  <c r="G375" i="4" s="1"/>
  <c r="L375" i="4"/>
  <c r="H375" i="4" s="1"/>
  <c r="P375" i="4"/>
  <c r="S375" i="4"/>
  <c r="W375" i="4"/>
  <c r="I376" i="4"/>
  <c r="J376" i="4"/>
  <c r="F376" i="4" s="1"/>
  <c r="K376" i="4"/>
  <c r="G376" i="4" s="1"/>
  <c r="L376" i="4"/>
  <c r="H376" i="4" s="1"/>
  <c r="P376" i="4"/>
  <c r="S376" i="4"/>
  <c r="W376" i="4"/>
  <c r="I377" i="4"/>
  <c r="J377" i="4"/>
  <c r="F377" i="4" s="1"/>
  <c r="K377" i="4"/>
  <c r="G377" i="4" s="1"/>
  <c r="L377" i="4"/>
  <c r="H377" i="4" s="1"/>
  <c r="P377" i="4"/>
  <c r="S377" i="4"/>
  <c r="W377" i="4"/>
  <c r="I378" i="4"/>
  <c r="J378" i="4"/>
  <c r="F378" i="4" s="1"/>
  <c r="K378" i="4"/>
  <c r="G378" i="4" s="1"/>
  <c r="L378" i="4"/>
  <c r="H378" i="4" s="1"/>
  <c r="P378" i="4"/>
  <c r="S378" i="4"/>
  <c r="W378" i="4"/>
  <c r="I379" i="4"/>
  <c r="J379" i="4"/>
  <c r="F379" i="4" s="1"/>
  <c r="K379" i="4"/>
  <c r="G379" i="4" s="1"/>
  <c r="L379" i="4"/>
  <c r="H379" i="4" s="1"/>
  <c r="P379" i="4"/>
  <c r="S379" i="4"/>
  <c r="W379" i="4"/>
  <c r="I380" i="4"/>
  <c r="J380" i="4"/>
  <c r="F380" i="4" s="1"/>
  <c r="K380" i="4"/>
  <c r="G380" i="4" s="1"/>
  <c r="L380" i="4"/>
  <c r="H380" i="4" s="1"/>
  <c r="P380" i="4"/>
  <c r="S380" i="4"/>
  <c r="W380" i="4"/>
  <c r="I381" i="4"/>
  <c r="J381" i="4"/>
  <c r="F381" i="4" s="1"/>
  <c r="K381" i="4"/>
  <c r="G381" i="4" s="1"/>
  <c r="L381" i="4"/>
  <c r="H381" i="4" s="1"/>
  <c r="P381" i="4"/>
  <c r="S381" i="4"/>
  <c r="W381" i="4"/>
  <c r="I382" i="4"/>
  <c r="J382" i="4"/>
  <c r="F382" i="4" s="1"/>
  <c r="K382" i="4"/>
  <c r="G382" i="4" s="1"/>
  <c r="L382" i="4"/>
  <c r="H382" i="4" s="1"/>
  <c r="P382" i="4"/>
  <c r="S382" i="4"/>
  <c r="W382" i="4"/>
  <c r="I383" i="4"/>
  <c r="J383" i="4"/>
  <c r="F383" i="4" s="1"/>
  <c r="K383" i="4"/>
  <c r="G383" i="4" s="1"/>
  <c r="L383" i="4"/>
  <c r="H383" i="4" s="1"/>
  <c r="P383" i="4"/>
  <c r="S383" i="4"/>
  <c r="W383" i="4"/>
  <c r="I384" i="4"/>
  <c r="J384" i="4"/>
  <c r="F384" i="4" s="1"/>
  <c r="K384" i="4"/>
  <c r="G384" i="4" s="1"/>
  <c r="L384" i="4"/>
  <c r="H384" i="4" s="1"/>
  <c r="P384" i="4"/>
  <c r="S384" i="4"/>
  <c r="W384" i="4"/>
  <c r="I385" i="4"/>
  <c r="J385" i="4"/>
  <c r="F385" i="4" s="1"/>
  <c r="K385" i="4"/>
  <c r="G385" i="4" s="1"/>
  <c r="L385" i="4"/>
  <c r="H385" i="4" s="1"/>
  <c r="P385" i="4"/>
  <c r="S385" i="4"/>
  <c r="W385" i="4"/>
  <c r="I386" i="4"/>
  <c r="J386" i="4"/>
  <c r="F386" i="4" s="1"/>
  <c r="K386" i="4"/>
  <c r="G386" i="4" s="1"/>
  <c r="L386" i="4"/>
  <c r="H386" i="4" s="1"/>
  <c r="P386" i="4"/>
  <c r="S386" i="4"/>
  <c r="W386" i="4"/>
  <c r="I387" i="4"/>
  <c r="J387" i="4"/>
  <c r="F387" i="4" s="1"/>
  <c r="K387" i="4"/>
  <c r="G387" i="4" s="1"/>
  <c r="L387" i="4"/>
  <c r="H387" i="4" s="1"/>
  <c r="P387" i="4"/>
  <c r="S387" i="4"/>
  <c r="W387" i="4"/>
  <c r="I388" i="4"/>
  <c r="J388" i="4"/>
  <c r="F388" i="4" s="1"/>
  <c r="K388" i="4"/>
  <c r="G388" i="4" s="1"/>
  <c r="L388" i="4"/>
  <c r="H388" i="4" s="1"/>
  <c r="P388" i="4"/>
  <c r="S388" i="4"/>
  <c r="W388" i="4"/>
  <c r="I389" i="4"/>
  <c r="J389" i="4"/>
  <c r="F389" i="4" s="1"/>
  <c r="K389" i="4"/>
  <c r="G389" i="4" s="1"/>
  <c r="L389" i="4"/>
  <c r="H389" i="4" s="1"/>
  <c r="P389" i="4"/>
  <c r="S389" i="4"/>
  <c r="W389" i="4"/>
  <c r="I390" i="4"/>
  <c r="J390" i="4"/>
  <c r="F390" i="4" s="1"/>
  <c r="K390" i="4"/>
  <c r="G390" i="4" s="1"/>
  <c r="L390" i="4"/>
  <c r="H390" i="4" s="1"/>
  <c r="P390" i="4"/>
  <c r="S390" i="4"/>
  <c r="W390" i="4"/>
  <c r="I391" i="4"/>
  <c r="J391" i="4"/>
  <c r="F391" i="4" s="1"/>
  <c r="K391" i="4"/>
  <c r="G391" i="4" s="1"/>
  <c r="L391" i="4"/>
  <c r="H391" i="4" s="1"/>
  <c r="P391" i="4"/>
  <c r="S391" i="4"/>
  <c r="W391" i="4"/>
  <c r="I392" i="4"/>
  <c r="J392" i="4"/>
  <c r="F392" i="4" s="1"/>
  <c r="K392" i="4"/>
  <c r="G392" i="4" s="1"/>
  <c r="L392" i="4"/>
  <c r="H392" i="4" s="1"/>
  <c r="P392" i="4"/>
  <c r="S392" i="4"/>
  <c r="W392" i="4"/>
  <c r="I393" i="4"/>
  <c r="J393" i="4"/>
  <c r="F393" i="4" s="1"/>
  <c r="K393" i="4"/>
  <c r="G393" i="4" s="1"/>
  <c r="L393" i="4"/>
  <c r="H393" i="4" s="1"/>
  <c r="P393" i="4"/>
  <c r="S393" i="4"/>
  <c r="W393" i="4"/>
  <c r="I394" i="4"/>
  <c r="J394" i="4"/>
  <c r="F394" i="4" s="1"/>
  <c r="K394" i="4"/>
  <c r="G394" i="4" s="1"/>
  <c r="L394" i="4"/>
  <c r="H394" i="4" s="1"/>
  <c r="P394" i="4"/>
  <c r="S394" i="4"/>
  <c r="W394" i="4"/>
  <c r="I395" i="4"/>
  <c r="J395" i="4"/>
  <c r="F395" i="4" s="1"/>
  <c r="K395" i="4"/>
  <c r="G395" i="4" s="1"/>
  <c r="L395" i="4"/>
  <c r="H395" i="4" s="1"/>
  <c r="P395" i="4"/>
  <c r="S395" i="4"/>
  <c r="W395" i="4"/>
  <c r="I396" i="4"/>
  <c r="J396" i="4"/>
  <c r="F396" i="4" s="1"/>
  <c r="K396" i="4"/>
  <c r="G396" i="4" s="1"/>
  <c r="L396" i="4"/>
  <c r="H396" i="4" s="1"/>
  <c r="P396" i="4"/>
  <c r="S396" i="4"/>
  <c r="W396" i="4"/>
  <c r="I397" i="4"/>
  <c r="J397" i="4"/>
  <c r="F397" i="4" s="1"/>
  <c r="K397" i="4"/>
  <c r="G397" i="4" s="1"/>
  <c r="L397" i="4"/>
  <c r="H397" i="4" s="1"/>
  <c r="P397" i="4"/>
  <c r="S397" i="4"/>
  <c r="W397" i="4"/>
  <c r="I398" i="4"/>
  <c r="J398" i="4"/>
  <c r="F398" i="4" s="1"/>
  <c r="K398" i="4"/>
  <c r="G398" i="4" s="1"/>
  <c r="L398" i="4"/>
  <c r="H398" i="4" s="1"/>
  <c r="P398" i="4"/>
  <c r="S398" i="4"/>
  <c r="W398" i="4"/>
  <c r="I399" i="4"/>
  <c r="J399" i="4"/>
  <c r="F399" i="4" s="1"/>
  <c r="K399" i="4"/>
  <c r="G399" i="4" s="1"/>
  <c r="L399" i="4"/>
  <c r="H399" i="4" s="1"/>
  <c r="P399" i="4"/>
  <c r="S399" i="4"/>
  <c r="W399" i="4"/>
  <c r="I400" i="4"/>
  <c r="J400" i="4"/>
  <c r="F400" i="4" s="1"/>
  <c r="K400" i="4"/>
  <c r="G400" i="4" s="1"/>
  <c r="L400" i="4"/>
  <c r="H400" i="4" s="1"/>
  <c r="P400" i="4"/>
  <c r="S400" i="4"/>
  <c r="W400" i="4"/>
  <c r="I401" i="4"/>
  <c r="J401" i="4"/>
  <c r="F401" i="4" s="1"/>
  <c r="K401" i="4"/>
  <c r="G401" i="4" s="1"/>
  <c r="L401" i="4"/>
  <c r="H401" i="4" s="1"/>
  <c r="P401" i="4"/>
  <c r="S401" i="4"/>
  <c r="W401" i="4"/>
  <c r="I402" i="4"/>
  <c r="J402" i="4"/>
  <c r="F402" i="4" s="1"/>
  <c r="K402" i="4"/>
  <c r="G402" i="4" s="1"/>
  <c r="L402" i="4"/>
  <c r="H402" i="4" s="1"/>
  <c r="P402" i="4"/>
  <c r="S402" i="4"/>
  <c r="W402" i="4"/>
  <c r="I403" i="4"/>
  <c r="J403" i="4"/>
  <c r="F403" i="4" s="1"/>
  <c r="K403" i="4"/>
  <c r="G403" i="4" s="1"/>
  <c r="L403" i="4"/>
  <c r="H403" i="4" s="1"/>
  <c r="P403" i="4"/>
  <c r="S403" i="4"/>
  <c r="W403" i="4"/>
  <c r="I404" i="4"/>
  <c r="J404" i="4"/>
  <c r="F404" i="4" s="1"/>
  <c r="K404" i="4"/>
  <c r="G404" i="4" s="1"/>
  <c r="L404" i="4"/>
  <c r="H404" i="4" s="1"/>
  <c r="P404" i="4"/>
  <c r="S404" i="4"/>
  <c r="W404" i="4"/>
  <c r="I405" i="4"/>
  <c r="J405" i="4"/>
  <c r="F405" i="4" s="1"/>
  <c r="K405" i="4"/>
  <c r="G405" i="4" s="1"/>
  <c r="L405" i="4"/>
  <c r="H405" i="4" s="1"/>
  <c r="P405" i="4"/>
  <c r="S405" i="4"/>
  <c r="W405" i="4"/>
  <c r="I406" i="4"/>
  <c r="J406" i="4"/>
  <c r="F406" i="4" s="1"/>
  <c r="K406" i="4"/>
  <c r="G406" i="4" s="1"/>
  <c r="L406" i="4"/>
  <c r="H406" i="4" s="1"/>
  <c r="P406" i="4"/>
  <c r="S406" i="4"/>
  <c r="W406" i="4"/>
  <c r="I407" i="4"/>
  <c r="J407" i="4"/>
  <c r="F407" i="4" s="1"/>
  <c r="K407" i="4"/>
  <c r="G407" i="4" s="1"/>
  <c r="L407" i="4"/>
  <c r="H407" i="4" s="1"/>
  <c r="P407" i="4"/>
  <c r="S407" i="4"/>
  <c r="W407" i="4"/>
  <c r="I408" i="4"/>
  <c r="J408" i="4"/>
  <c r="F408" i="4" s="1"/>
  <c r="K408" i="4"/>
  <c r="G408" i="4" s="1"/>
  <c r="L408" i="4"/>
  <c r="H408" i="4" s="1"/>
  <c r="P408" i="4"/>
  <c r="S408" i="4"/>
  <c r="W408" i="4"/>
  <c r="I409" i="4"/>
  <c r="J409" i="4"/>
  <c r="F409" i="4" s="1"/>
  <c r="K409" i="4"/>
  <c r="G409" i="4" s="1"/>
  <c r="L409" i="4"/>
  <c r="H409" i="4" s="1"/>
  <c r="P409" i="4"/>
  <c r="S409" i="4"/>
  <c r="W409" i="4"/>
  <c r="I410" i="4"/>
  <c r="J410" i="4"/>
  <c r="F410" i="4" s="1"/>
  <c r="K410" i="4"/>
  <c r="G410" i="4" s="1"/>
  <c r="L410" i="4"/>
  <c r="H410" i="4" s="1"/>
  <c r="P410" i="4"/>
  <c r="S410" i="4"/>
  <c r="W410" i="4"/>
  <c r="I411" i="4"/>
  <c r="J411" i="4"/>
  <c r="F411" i="4" s="1"/>
  <c r="K411" i="4"/>
  <c r="G411" i="4" s="1"/>
  <c r="L411" i="4"/>
  <c r="H411" i="4" s="1"/>
  <c r="P411" i="4"/>
  <c r="S411" i="4"/>
  <c r="W411" i="4"/>
  <c r="I412" i="4"/>
  <c r="J412" i="4"/>
  <c r="F412" i="4" s="1"/>
  <c r="K412" i="4"/>
  <c r="G412" i="4" s="1"/>
  <c r="L412" i="4"/>
  <c r="H412" i="4" s="1"/>
  <c r="P412" i="4"/>
  <c r="S412" i="4"/>
  <c r="W412" i="4"/>
  <c r="I413" i="4"/>
  <c r="J413" i="4"/>
  <c r="F413" i="4" s="1"/>
  <c r="K413" i="4"/>
  <c r="G413" i="4" s="1"/>
  <c r="L413" i="4"/>
  <c r="H413" i="4" s="1"/>
  <c r="P413" i="4"/>
  <c r="S413" i="4"/>
  <c r="W413" i="4"/>
  <c r="I414" i="4"/>
  <c r="J414" i="4"/>
  <c r="F414" i="4" s="1"/>
  <c r="K414" i="4"/>
  <c r="G414" i="4" s="1"/>
  <c r="L414" i="4"/>
  <c r="H414" i="4" s="1"/>
  <c r="P414" i="4"/>
  <c r="S414" i="4"/>
  <c r="W414" i="4"/>
  <c r="I415" i="4"/>
  <c r="J415" i="4"/>
  <c r="F415" i="4" s="1"/>
  <c r="K415" i="4"/>
  <c r="G415" i="4" s="1"/>
  <c r="L415" i="4"/>
  <c r="H415" i="4" s="1"/>
  <c r="P415" i="4"/>
  <c r="S415" i="4"/>
  <c r="W415" i="4"/>
  <c r="I416" i="4"/>
  <c r="J416" i="4"/>
  <c r="F416" i="4" s="1"/>
  <c r="K416" i="4"/>
  <c r="G416" i="4" s="1"/>
  <c r="L416" i="4"/>
  <c r="H416" i="4" s="1"/>
  <c r="P416" i="4"/>
  <c r="S416" i="4"/>
  <c r="W416" i="4"/>
  <c r="I417" i="4"/>
  <c r="J417" i="4"/>
  <c r="F417" i="4" s="1"/>
  <c r="K417" i="4"/>
  <c r="G417" i="4" s="1"/>
  <c r="L417" i="4"/>
  <c r="H417" i="4" s="1"/>
  <c r="P417" i="4"/>
  <c r="S417" i="4"/>
  <c r="W417" i="4"/>
  <c r="G418" i="4"/>
  <c r="I418" i="4"/>
  <c r="J418" i="4"/>
  <c r="F418" i="4" s="1"/>
  <c r="K418" i="4"/>
  <c r="L418" i="4"/>
  <c r="H418" i="4" s="1"/>
  <c r="P418" i="4"/>
  <c r="S418" i="4"/>
  <c r="W418" i="4"/>
  <c r="I419" i="4"/>
  <c r="J419" i="4"/>
  <c r="F419" i="4" s="1"/>
  <c r="K419" i="4"/>
  <c r="G419" i="4" s="1"/>
  <c r="L419" i="4"/>
  <c r="H419" i="4" s="1"/>
  <c r="P419" i="4"/>
  <c r="S419" i="4"/>
  <c r="W419" i="4"/>
  <c r="I420" i="4"/>
  <c r="J420" i="4"/>
  <c r="F420" i="4" s="1"/>
  <c r="K420" i="4"/>
  <c r="G420" i="4" s="1"/>
  <c r="L420" i="4"/>
  <c r="H420" i="4" s="1"/>
  <c r="P420" i="4"/>
  <c r="S420" i="4"/>
  <c r="W420" i="4"/>
  <c r="I421" i="4"/>
  <c r="J421" i="4"/>
  <c r="F421" i="4" s="1"/>
  <c r="K421" i="4"/>
  <c r="G421" i="4" s="1"/>
  <c r="L421" i="4"/>
  <c r="H421" i="4" s="1"/>
  <c r="P421" i="4"/>
  <c r="S421" i="4"/>
  <c r="W421" i="4"/>
  <c r="I422" i="4"/>
  <c r="J422" i="4"/>
  <c r="F422" i="4" s="1"/>
  <c r="K422" i="4"/>
  <c r="G422" i="4" s="1"/>
  <c r="L422" i="4"/>
  <c r="H422" i="4" s="1"/>
  <c r="P422" i="4"/>
  <c r="S422" i="4"/>
  <c r="W422" i="4"/>
  <c r="I423" i="4"/>
  <c r="J423" i="4"/>
  <c r="F423" i="4" s="1"/>
  <c r="K423" i="4"/>
  <c r="G423" i="4" s="1"/>
  <c r="L423" i="4"/>
  <c r="H423" i="4" s="1"/>
  <c r="P423" i="4"/>
  <c r="S423" i="4"/>
  <c r="W423" i="4"/>
  <c r="I424" i="4"/>
  <c r="J424" i="4"/>
  <c r="F424" i="4" s="1"/>
  <c r="K424" i="4"/>
  <c r="G424" i="4" s="1"/>
  <c r="L424" i="4"/>
  <c r="H424" i="4" s="1"/>
  <c r="P424" i="4"/>
  <c r="S424" i="4"/>
  <c r="W424" i="4"/>
  <c r="I425" i="4"/>
  <c r="J425" i="4"/>
  <c r="F425" i="4" s="1"/>
  <c r="K425" i="4"/>
  <c r="G425" i="4" s="1"/>
  <c r="L425" i="4"/>
  <c r="H425" i="4" s="1"/>
  <c r="P425" i="4"/>
  <c r="S425" i="4"/>
  <c r="W425" i="4"/>
  <c r="I426" i="4"/>
  <c r="J426" i="4"/>
  <c r="F426" i="4" s="1"/>
  <c r="K426" i="4"/>
  <c r="G426" i="4" s="1"/>
  <c r="L426" i="4"/>
  <c r="H426" i="4" s="1"/>
  <c r="P426" i="4"/>
  <c r="S426" i="4"/>
  <c r="W426" i="4"/>
  <c r="I427" i="4"/>
  <c r="J427" i="4"/>
  <c r="F427" i="4" s="1"/>
  <c r="K427" i="4"/>
  <c r="G427" i="4" s="1"/>
  <c r="L427" i="4"/>
  <c r="H427" i="4" s="1"/>
  <c r="P427" i="4"/>
  <c r="S427" i="4"/>
  <c r="W427" i="4"/>
  <c r="I428" i="4"/>
  <c r="J428" i="4"/>
  <c r="F428" i="4" s="1"/>
  <c r="K428" i="4"/>
  <c r="G428" i="4" s="1"/>
  <c r="L428" i="4"/>
  <c r="H428" i="4" s="1"/>
  <c r="P428" i="4"/>
  <c r="S428" i="4"/>
  <c r="W428" i="4"/>
  <c r="I429" i="4"/>
  <c r="J429" i="4"/>
  <c r="F429" i="4" s="1"/>
  <c r="K429" i="4"/>
  <c r="G429" i="4" s="1"/>
  <c r="L429" i="4"/>
  <c r="H429" i="4" s="1"/>
  <c r="P429" i="4"/>
  <c r="S429" i="4"/>
  <c r="W429" i="4"/>
  <c r="I430" i="4"/>
  <c r="J430" i="4"/>
  <c r="F430" i="4" s="1"/>
  <c r="K430" i="4"/>
  <c r="G430" i="4" s="1"/>
  <c r="L430" i="4"/>
  <c r="H430" i="4" s="1"/>
  <c r="P430" i="4"/>
  <c r="S430" i="4"/>
  <c r="W430" i="4"/>
  <c r="I431" i="4"/>
  <c r="J431" i="4"/>
  <c r="F431" i="4" s="1"/>
  <c r="K431" i="4"/>
  <c r="G431" i="4" s="1"/>
  <c r="L431" i="4"/>
  <c r="H431" i="4" s="1"/>
  <c r="P431" i="4"/>
  <c r="S431" i="4"/>
  <c r="W431" i="4"/>
  <c r="I432" i="4"/>
  <c r="J432" i="4"/>
  <c r="F432" i="4" s="1"/>
  <c r="K432" i="4"/>
  <c r="G432" i="4" s="1"/>
  <c r="L432" i="4"/>
  <c r="H432" i="4" s="1"/>
  <c r="P432" i="4"/>
  <c r="S432" i="4"/>
  <c r="W432" i="4"/>
  <c r="I433" i="4"/>
  <c r="J433" i="4"/>
  <c r="F433" i="4" s="1"/>
  <c r="K433" i="4"/>
  <c r="G433" i="4" s="1"/>
  <c r="L433" i="4"/>
  <c r="H433" i="4" s="1"/>
  <c r="P433" i="4"/>
  <c r="S433" i="4"/>
  <c r="W433" i="4"/>
  <c r="I434" i="4"/>
  <c r="J434" i="4"/>
  <c r="F434" i="4" s="1"/>
  <c r="K434" i="4"/>
  <c r="G434" i="4" s="1"/>
  <c r="L434" i="4"/>
  <c r="H434" i="4" s="1"/>
  <c r="P434" i="4"/>
  <c r="S434" i="4"/>
  <c r="W434" i="4"/>
  <c r="I435" i="4"/>
  <c r="J435" i="4"/>
  <c r="F435" i="4" s="1"/>
  <c r="K435" i="4"/>
  <c r="G435" i="4" s="1"/>
  <c r="L435" i="4"/>
  <c r="H435" i="4" s="1"/>
  <c r="P435" i="4"/>
  <c r="S435" i="4"/>
  <c r="W435" i="4"/>
  <c r="I436" i="4"/>
  <c r="J436" i="4"/>
  <c r="F436" i="4" s="1"/>
  <c r="K436" i="4"/>
  <c r="G436" i="4" s="1"/>
  <c r="L436" i="4"/>
  <c r="H436" i="4" s="1"/>
  <c r="P436" i="4"/>
  <c r="S436" i="4"/>
  <c r="W436" i="4"/>
  <c r="I437" i="4"/>
  <c r="J437" i="4"/>
  <c r="F437" i="4" s="1"/>
  <c r="K437" i="4"/>
  <c r="G437" i="4" s="1"/>
  <c r="L437" i="4"/>
  <c r="H437" i="4" s="1"/>
  <c r="P437" i="4"/>
  <c r="S437" i="4"/>
  <c r="W437" i="4"/>
  <c r="I438" i="4"/>
  <c r="J438" i="4"/>
  <c r="F438" i="4" s="1"/>
  <c r="K438" i="4"/>
  <c r="G438" i="4" s="1"/>
  <c r="L438" i="4"/>
  <c r="H438" i="4" s="1"/>
  <c r="P438" i="4"/>
  <c r="S438" i="4"/>
  <c r="W438" i="4"/>
  <c r="I439" i="4"/>
  <c r="J439" i="4"/>
  <c r="F439" i="4" s="1"/>
  <c r="K439" i="4"/>
  <c r="G439" i="4" s="1"/>
  <c r="L439" i="4"/>
  <c r="H439" i="4" s="1"/>
  <c r="P439" i="4"/>
  <c r="S439" i="4"/>
  <c r="W439" i="4"/>
  <c r="I440" i="4"/>
  <c r="J440" i="4"/>
  <c r="F440" i="4" s="1"/>
  <c r="K440" i="4"/>
  <c r="G440" i="4" s="1"/>
  <c r="L440" i="4"/>
  <c r="H440" i="4" s="1"/>
  <c r="P440" i="4"/>
  <c r="S440" i="4"/>
  <c r="W440" i="4"/>
  <c r="I441" i="4"/>
  <c r="J441" i="4"/>
  <c r="F441" i="4" s="1"/>
  <c r="K441" i="4"/>
  <c r="G441" i="4" s="1"/>
  <c r="L441" i="4"/>
  <c r="H441" i="4" s="1"/>
  <c r="P441" i="4"/>
  <c r="S441" i="4"/>
  <c r="W441" i="4"/>
  <c r="I442" i="4"/>
  <c r="J442" i="4"/>
  <c r="F442" i="4" s="1"/>
  <c r="K442" i="4"/>
  <c r="G442" i="4" s="1"/>
  <c r="L442" i="4"/>
  <c r="H442" i="4" s="1"/>
  <c r="P442" i="4"/>
  <c r="S442" i="4"/>
  <c r="W442" i="4"/>
  <c r="I443" i="4"/>
  <c r="J443" i="4"/>
  <c r="F443" i="4" s="1"/>
  <c r="K443" i="4"/>
  <c r="G443" i="4" s="1"/>
  <c r="L443" i="4"/>
  <c r="H443" i="4" s="1"/>
  <c r="P443" i="4"/>
  <c r="S443" i="4"/>
  <c r="W443" i="4"/>
  <c r="I444" i="4"/>
  <c r="J444" i="4"/>
  <c r="F444" i="4" s="1"/>
  <c r="K444" i="4"/>
  <c r="G444" i="4" s="1"/>
  <c r="L444" i="4"/>
  <c r="H444" i="4" s="1"/>
  <c r="P444" i="4"/>
  <c r="S444" i="4"/>
  <c r="W444" i="4"/>
  <c r="I445" i="4"/>
  <c r="J445" i="4"/>
  <c r="F445" i="4" s="1"/>
  <c r="K445" i="4"/>
  <c r="G445" i="4" s="1"/>
  <c r="L445" i="4"/>
  <c r="H445" i="4" s="1"/>
  <c r="P445" i="4"/>
  <c r="S445" i="4"/>
  <c r="W445" i="4"/>
  <c r="I446" i="4"/>
  <c r="J446" i="4"/>
  <c r="F446" i="4" s="1"/>
  <c r="K446" i="4"/>
  <c r="G446" i="4" s="1"/>
  <c r="L446" i="4"/>
  <c r="H446" i="4" s="1"/>
  <c r="P446" i="4"/>
  <c r="S446" i="4"/>
  <c r="W446" i="4"/>
  <c r="I447" i="4"/>
  <c r="J447" i="4"/>
  <c r="F447" i="4" s="1"/>
  <c r="K447" i="4"/>
  <c r="G447" i="4" s="1"/>
  <c r="L447" i="4"/>
  <c r="H447" i="4" s="1"/>
  <c r="P447" i="4"/>
  <c r="S447" i="4"/>
  <c r="W447" i="4"/>
  <c r="I448" i="4"/>
  <c r="J448" i="4"/>
  <c r="F448" i="4" s="1"/>
  <c r="K448" i="4"/>
  <c r="G448" i="4" s="1"/>
  <c r="L448" i="4"/>
  <c r="H448" i="4" s="1"/>
  <c r="P448" i="4"/>
  <c r="S448" i="4"/>
  <c r="W448" i="4"/>
  <c r="I449" i="4"/>
  <c r="J449" i="4"/>
  <c r="F449" i="4" s="1"/>
  <c r="K449" i="4"/>
  <c r="G449" i="4" s="1"/>
  <c r="L449" i="4"/>
  <c r="H449" i="4" s="1"/>
  <c r="P449" i="4"/>
  <c r="S449" i="4"/>
  <c r="W449" i="4"/>
  <c r="I450" i="4"/>
  <c r="J450" i="4"/>
  <c r="F450" i="4" s="1"/>
  <c r="K450" i="4"/>
  <c r="G450" i="4" s="1"/>
  <c r="L450" i="4"/>
  <c r="H450" i="4" s="1"/>
  <c r="P450" i="4"/>
  <c r="S450" i="4"/>
  <c r="W450" i="4"/>
  <c r="I451" i="4"/>
  <c r="J451" i="4"/>
  <c r="F451" i="4" s="1"/>
  <c r="K451" i="4"/>
  <c r="G451" i="4" s="1"/>
  <c r="L451" i="4"/>
  <c r="H451" i="4" s="1"/>
  <c r="P451" i="4"/>
  <c r="S451" i="4"/>
  <c r="W451" i="4"/>
  <c r="I452" i="4"/>
  <c r="J452" i="4"/>
  <c r="F452" i="4" s="1"/>
  <c r="K452" i="4"/>
  <c r="G452" i="4" s="1"/>
  <c r="L452" i="4"/>
  <c r="H452" i="4" s="1"/>
  <c r="P452" i="4"/>
  <c r="S452" i="4"/>
  <c r="W452" i="4"/>
  <c r="I453" i="4"/>
  <c r="J453" i="4"/>
  <c r="F453" i="4" s="1"/>
  <c r="K453" i="4"/>
  <c r="G453" i="4" s="1"/>
  <c r="L453" i="4"/>
  <c r="H453" i="4" s="1"/>
  <c r="P453" i="4"/>
  <c r="S453" i="4"/>
  <c r="W453" i="4"/>
  <c r="I454" i="4"/>
  <c r="J454" i="4"/>
  <c r="F454" i="4" s="1"/>
  <c r="K454" i="4"/>
  <c r="G454" i="4" s="1"/>
  <c r="L454" i="4"/>
  <c r="H454" i="4" s="1"/>
  <c r="P454" i="4"/>
  <c r="S454" i="4"/>
  <c r="W454" i="4"/>
  <c r="I455" i="4"/>
  <c r="J455" i="4"/>
  <c r="F455" i="4" s="1"/>
  <c r="K455" i="4"/>
  <c r="G455" i="4" s="1"/>
  <c r="L455" i="4"/>
  <c r="H455" i="4" s="1"/>
  <c r="P455" i="4"/>
  <c r="S455" i="4"/>
  <c r="W455" i="4"/>
  <c r="I456" i="4"/>
  <c r="J456" i="4"/>
  <c r="F456" i="4" s="1"/>
  <c r="K456" i="4"/>
  <c r="G456" i="4" s="1"/>
  <c r="L456" i="4"/>
  <c r="H456" i="4" s="1"/>
  <c r="P456" i="4"/>
  <c r="S456" i="4"/>
  <c r="W456" i="4"/>
  <c r="I457" i="4"/>
  <c r="J457" i="4"/>
  <c r="F457" i="4" s="1"/>
  <c r="K457" i="4"/>
  <c r="G457" i="4" s="1"/>
  <c r="L457" i="4"/>
  <c r="H457" i="4" s="1"/>
  <c r="P457" i="4"/>
  <c r="S457" i="4"/>
  <c r="W457" i="4"/>
  <c r="I458" i="4"/>
  <c r="J458" i="4"/>
  <c r="F458" i="4" s="1"/>
  <c r="K458" i="4"/>
  <c r="G458" i="4" s="1"/>
  <c r="L458" i="4"/>
  <c r="H458" i="4" s="1"/>
  <c r="P458" i="4"/>
  <c r="S458" i="4"/>
  <c r="W458" i="4"/>
  <c r="I459" i="4"/>
  <c r="J459" i="4"/>
  <c r="F459" i="4" s="1"/>
  <c r="K459" i="4"/>
  <c r="G459" i="4" s="1"/>
  <c r="L459" i="4"/>
  <c r="H459" i="4" s="1"/>
  <c r="P459" i="4"/>
  <c r="S459" i="4"/>
  <c r="W459" i="4"/>
  <c r="I460" i="4"/>
  <c r="J460" i="4"/>
  <c r="F460" i="4" s="1"/>
  <c r="K460" i="4"/>
  <c r="G460" i="4" s="1"/>
  <c r="L460" i="4"/>
  <c r="H460" i="4" s="1"/>
  <c r="P460" i="4"/>
  <c r="S460" i="4"/>
  <c r="W460" i="4"/>
  <c r="I461" i="4"/>
  <c r="J461" i="4"/>
  <c r="F461" i="4" s="1"/>
  <c r="K461" i="4"/>
  <c r="G461" i="4" s="1"/>
  <c r="L461" i="4"/>
  <c r="H461" i="4" s="1"/>
  <c r="P461" i="4"/>
  <c r="S461" i="4"/>
  <c r="W461" i="4"/>
  <c r="I462" i="4"/>
  <c r="J462" i="4"/>
  <c r="F462" i="4" s="1"/>
  <c r="K462" i="4"/>
  <c r="G462" i="4" s="1"/>
  <c r="L462" i="4"/>
  <c r="H462" i="4" s="1"/>
  <c r="P462" i="4"/>
  <c r="S462" i="4"/>
  <c r="W462" i="4"/>
  <c r="I463" i="4"/>
  <c r="J463" i="4"/>
  <c r="F463" i="4" s="1"/>
  <c r="K463" i="4"/>
  <c r="G463" i="4" s="1"/>
  <c r="L463" i="4"/>
  <c r="H463" i="4" s="1"/>
  <c r="P463" i="4"/>
  <c r="S463" i="4"/>
  <c r="W463" i="4"/>
  <c r="I464" i="4"/>
  <c r="J464" i="4"/>
  <c r="F464" i="4" s="1"/>
  <c r="K464" i="4"/>
  <c r="G464" i="4" s="1"/>
  <c r="L464" i="4"/>
  <c r="H464" i="4" s="1"/>
  <c r="P464" i="4"/>
  <c r="S464" i="4"/>
  <c r="W464" i="4"/>
  <c r="I465" i="4"/>
  <c r="J465" i="4"/>
  <c r="F465" i="4" s="1"/>
  <c r="K465" i="4"/>
  <c r="G465" i="4" s="1"/>
  <c r="L465" i="4"/>
  <c r="H465" i="4" s="1"/>
  <c r="P465" i="4"/>
  <c r="S465" i="4"/>
  <c r="W465" i="4"/>
  <c r="I466" i="4"/>
  <c r="J466" i="4"/>
  <c r="F466" i="4" s="1"/>
  <c r="K466" i="4"/>
  <c r="G466" i="4" s="1"/>
  <c r="L466" i="4"/>
  <c r="H466" i="4" s="1"/>
  <c r="P466" i="4"/>
  <c r="S466" i="4"/>
  <c r="W466" i="4"/>
  <c r="I467" i="4"/>
  <c r="J467" i="4"/>
  <c r="F467" i="4" s="1"/>
  <c r="K467" i="4"/>
  <c r="G467" i="4" s="1"/>
  <c r="L467" i="4"/>
  <c r="H467" i="4" s="1"/>
  <c r="P467" i="4"/>
  <c r="S467" i="4"/>
  <c r="W467" i="4"/>
  <c r="I468" i="4"/>
  <c r="J468" i="4"/>
  <c r="F468" i="4" s="1"/>
  <c r="K468" i="4"/>
  <c r="G468" i="4" s="1"/>
  <c r="L468" i="4"/>
  <c r="H468" i="4" s="1"/>
  <c r="P468" i="4"/>
  <c r="S468" i="4"/>
  <c r="W468" i="4"/>
  <c r="I469" i="4"/>
  <c r="J469" i="4"/>
  <c r="F469" i="4" s="1"/>
  <c r="K469" i="4"/>
  <c r="G469" i="4" s="1"/>
  <c r="L469" i="4"/>
  <c r="H469" i="4" s="1"/>
  <c r="P469" i="4"/>
  <c r="S469" i="4"/>
  <c r="W469" i="4"/>
  <c r="I470" i="4"/>
  <c r="J470" i="4"/>
  <c r="F470" i="4" s="1"/>
  <c r="K470" i="4"/>
  <c r="G470" i="4" s="1"/>
  <c r="L470" i="4"/>
  <c r="H470" i="4" s="1"/>
  <c r="P470" i="4"/>
  <c r="S470" i="4"/>
  <c r="W470" i="4"/>
  <c r="I471" i="4"/>
  <c r="J471" i="4"/>
  <c r="F471" i="4" s="1"/>
  <c r="K471" i="4"/>
  <c r="G471" i="4" s="1"/>
  <c r="L471" i="4"/>
  <c r="H471" i="4" s="1"/>
  <c r="P471" i="4"/>
  <c r="S471" i="4"/>
  <c r="W471" i="4"/>
  <c r="I472" i="4"/>
  <c r="J472" i="4"/>
  <c r="F472" i="4" s="1"/>
  <c r="K472" i="4"/>
  <c r="G472" i="4" s="1"/>
  <c r="L472" i="4"/>
  <c r="H472" i="4" s="1"/>
  <c r="P472" i="4"/>
  <c r="S472" i="4"/>
  <c r="W472" i="4"/>
  <c r="I473" i="4"/>
  <c r="J473" i="4"/>
  <c r="F473" i="4" s="1"/>
  <c r="K473" i="4"/>
  <c r="G473" i="4" s="1"/>
  <c r="L473" i="4"/>
  <c r="H473" i="4" s="1"/>
  <c r="P473" i="4"/>
  <c r="S473" i="4"/>
  <c r="W473" i="4"/>
  <c r="I474" i="4"/>
  <c r="J474" i="4"/>
  <c r="F474" i="4" s="1"/>
  <c r="K474" i="4"/>
  <c r="G474" i="4" s="1"/>
  <c r="L474" i="4"/>
  <c r="H474" i="4" s="1"/>
  <c r="P474" i="4"/>
  <c r="S474" i="4"/>
  <c r="W474" i="4"/>
  <c r="I475" i="4"/>
  <c r="J475" i="4"/>
  <c r="F475" i="4" s="1"/>
  <c r="K475" i="4"/>
  <c r="G475" i="4" s="1"/>
  <c r="L475" i="4"/>
  <c r="H475" i="4" s="1"/>
  <c r="P475" i="4"/>
  <c r="S475" i="4"/>
  <c r="W475" i="4"/>
  <c r="I476" i="4"/>
  <c r="J476" i="4"/>
  <c r="F476" i="4" s="1"/>
  <c r="K476" i="4"/>
  <c r="G476" i="4" s="1"/>
  <c r="L476" i="4"/>
  <c r="H476" i="4" s="1"/>
  <c r="P476" i="4"/>
  <c r="S476" i="4"/>
  <c r="W476" i="4"/>
  <c r="I477" i="4"/>
  <c r="J477" i="4"/>
  <c r="F477" i="4" s="1"/>
  <c r="K477" i="4"/>
  <c r="G477" i="4" s="1"/>
  <c r="L477" i="4"/>
  <c r="H477" i="4" s="1"/>
  <c r="P477" i="4"/>
  <c r="S477" i="4"/>
  <c r="W477" i="4"/>
  <c r="I478" i="4"/>
  <c r="J478" i="4"/>
  <c r="F478" i="4" s="1"/>
  <c r="K478" i="4"/>
  <c r="G478" i="4" s="1"/>
  <c r="L478" i="4"/>
  <c r="H478" i="4" s="1"/>
  <c r="P478" i="4"/>
  <c r="S478" i="4"/>
  <c r="W478" i="4"/>
  <c r="I479" i="4"/>
  <c r="J479" i="4"/>
  <c r="F479" i="4" s="1"/>
  <c r="K479" i="4"/>
  <c r="G479" i="4" s="1"/>
  <c r="L479" i="4"/>
  <c r="H479" i="4" s="1"/>
  <c r="P479" i="4"/>
  <c r="S479" i="4"/>
  <c r="W479" i="4"/>
  <c r="I480" i="4"/>
  <c r="J480" i="4"/>
  <c r="F480" i="4" s="1"/>
  <c r="K480" i="4"/>
  <c r="G480" i="4" s="1"/>
  <c r="L480" i="4"/>
  <c r="H480" i="4" s="1"/>
  <c r="P480" i="4"/>
  <c r="S480" i="4"/>
  <c r="W480" i="4"/>
  <c r="G481" i="4"/>
  <c r="I481" i="4"/>
  <c r="J481" i="4"/>
  <c r="F481" i="4" s="1"/>
  <c r="K481" i="4"/>
  <c r="L481" i="4"/>
  <c r="H481" i="4" s="1"/>
  <c r="P481" i="4"/>
  <c r="S481" i="4"/>
  <c r="W481" i="4"/>
  <c r="I482" i="4"/>
  <c r="J482" i="4"/>
  <c r="F482" i="4" s="1"/>
  <c r="K482" i="4"/>
  <c r="G482" i="4" s="1"/>
  <c r="L482" i="4"/>
  <c r="H482" i="4" s="1"/>
  <c r="P482" i="4"/>
  <c r="S482" i="4"/>
  <c r="W482" i="4"/>
  <c r="I483" i="4"/>
  <c r="J483" i="4"/>
  <c r="F483" i="4" s="1"/>
  <c r="K483" i="4"/>
  <c r="G483" i="4" s="1"/>
  <c r="L483" i="4"/>
  <c r="H483" i="4" s="1"/>
  <c r="P483" i="4"/>
  <c r="S483" i="4"/>
  <c r="W483" i="4"/>
  <c r="I484" i="4"/>
  <c r="J484" i="4"/>
  <c r="F484" i="4" s="1"/>
  <c r="K484" i="4"/>
  <c r="G484" i="4" s="1"/>
  <c r="L484" i="4"/>
  <c r="H484" i="4" s="1"/>
  <c r="P484" i="4"/>
  <c r="S484" i="4"/>
  <c r="W484" i="4"/>
  <c r="I485" i="4"/>
  <c r="J485" i="4"/>
  <c r="F485" i="4" s="1"/>
  <c r="K485" i="4"/>
  <c r="G485" i="4" s="1"/>
  <c r="L485" i="4"/>
  <c r="H485" i="4" s="1"/>
  <c r="P485" i="4"/>
  <c r="S485" i="4"/>
  <c r="W485" i="4"/>
  <c r="I486" i="4"/>
  <c r="J486" i="4"/>
  <c r="F486" i="4" s="1"/>
  <c r="K486" i="4"/>
  <c r="G486" i="4" s="1"/>
  <c r="L486" i="4"/>
  <c r="H486" i="4" s="1"/>
  <c r="P486" i="4"/>
  <c r="S486" i="4"/>
  <c r="W486" i="4"/>
  <c r="I487" i="4"/>
  <c r="J487" i="4"/>
  <c r="F487" i="4" s="1"/>
  <c r="K487" i="4"/>
  <c r="G487" i="4" s="1"/>
  <c r="L487" i="4"/>
  <c r="H487" i="4" s="1"/>
  <c r="P487" i="4"/>
  <c r="S487" i="4"/>
  <c r="W487" i="4"/>
  <c r="I488" i="4"/>
  <c r="J488" i="4"/>
  <c r="F488" i="4" s="1"/>
  <c r="K488" i="4"/>
  <c r="G488" i="4" s="1"/>
  <c r="L488" i="4"/>
  <c r="H488" i="4" s="1"/>
  <c r="P488" i="4"/>
  <c r="S488" i="4"/>
  <c r="W488" i="4"/>
  <c r="I489" i="4"/>
  <c r="J489" i="4"/>
  <c r="F489" i="4" s="1"/>
  <c r="K489" i="4"/>
  <c r="G489" i="4" s="1"/>
  <c r="L489" i="4"/>
  <c r="H489" i="4" s="1"/>
  <c r="P489" i="4"/>
  <c r="S489" i="4"/>
  <c r="W489" i="4"/>
  <c r="I490" i="4"/>
  <c r="J490" i="4"/>
  <c r="F490" i="4" s="1"/>
  <c r="K490" i="4"/>
  <c r="G490" i="4" s="1"/>
  <c r="L490" i="4"/>
  <c r="H490" i="4" s="1"/>
  <c r="P490" i="4"/>
  <c r="S490" i="4"/>
  <c r="W490" i="4"/>
  <c r="I491" i="4"/>
  <c r="J491" i="4"/>
  <c r="F491" i="4" s="1"/>
  <c r="K491" i="4"/>
  <c r="G491" i="4" s="1"/>
  <c r="L491" i="4"/>
  <c r="H491" i="4" s="1"/>
  <c r="P491" i="4"/>
  <c r="S491" i="4"/>
  <c r="W491" i="4"/>
  <c r="I492" i="4"/>
  <c r="J492" i="4"/>
  <c r="F492" i="4" s="1"/>
  <c r="K492" i="4"/>
  <c r="G492" i="4" s="1"/>
  <c r="L492" i="4"/>
  <c r="H492" i="4" s="1"/>
  <c r="P492" i="4"/>
  <c r="S492" i="4"/>
  <c r="W492" i="4"/>
  <c r="I493" i="4"/>
  <c r="J493" i="4"/>
  <c r="F493" i="4" s="1"/>
  <c r="K493" i="4"/>
  <c r="G493" i="4" s="1"/>
  <c r="L493" i="4"/>
  <c r="H493" i="4" s="1"/>
  <c r="P493" i="4"/>
  <c r="S493" i="4"/>
  <c r="W493" i="4"/>
  <c r="I494" i="4"/>
  <c r="J494" i="4"/>
  <c r="F494" i="4" s="1"/>
  <c r="K494" i="4"/>
  <c r="G494" i="4" s="1"/>
  <c r="L494" i="4"/>
  <c r="H494" i="4" s="1"/>
  <c r="P494" i="4"/>
  <c r="S494" i="4"/>
  <c r="W494" i="4"/>
  <c r="I495" i="4"/>
  <c r="J495" i="4"/>
  <c r="F495" i="4" s="1"/>
  <c r="K495" i="4"/>
  <c r="G495" i="4" s="1"/>
  <c r="L495" i="4"/>
  <c r="H495" i="4" s="1"/>
  <c r="P495" i="4"/>
  <c r="S495" i="4"/>
  <c r="W495" i="4"/>
  <c r="I496" i="4"/>
  <c r="J496" i="4"/>
  <c r="F496" i="4" s="1"/>
  <c r="K496" i="4"/>
  <c r="G496" i="4" s="1"/>
  <c r="L496" i="4"/>
  <c r="H496" i="4" s="1"/>
  <c r="P496" i="4"/>
  <c r="S496" i="4"/>
  <c r="W496" i="4"/>
  <c r="I497" i="4"/>
  <c r="J497" i="4"/>
  <c r="F497" i="4" s="1"/>
  <c r="K497" i="4"/>
  <c r="G497" i="4" s="1"/>
  <c r="L497" i="4"/>
  <c r="H497" i="4" s="1"/>
  <c r="P497" i="4"/>
  <c r="S497" i="4"/>
  <c r="W497" i="4"/>
  <c r="I498" i="4"/>
  <c r="J498" i="4"/>
  <c r="F498" i="4" s="1"/>
  <c r="K498" i="4"/>
  <c r="G498" i="4" s="1"/>
  <c r="L498" i="4"/>
  <c r="H498" i="4" s="1"/>
  <c r="P498" i="4"/>
  <c r="S498" i="4"/>
  <c r="W498" i="4"/>
  <c r="I499" i="4"/>
  <c r="J499" i="4"/>
  <c r="F499" i="4" s="1"/>
  <c r="K499" i="4"/>
  <c r="G499" i="4" s="1"/>
  <c r="L499" i="4"/>
  <c r="H499" i="4" s="1"/>
  <c r="P499" i="4"/>
  <c r="S499" i="4"/>
  <c r="W499" i="4"/>
  <c r="I500" i="4"/>
  <c r="J500" i="4"/>
  <c r="F500" i="4" s="1"/>
  <c r="K500" i="4"/>
  <c r="G500" i="4" s="1"/>
  <c r="L500" i="4"/>
  <c r="H500" i="4" s="1"/>
  <c r="P500" i="4"/>
  <c r="S500" i="4"/>
  <c r="W500" i="4"/>
  <c r="I501" i="4"/>
  <c r="J501" i="4"/>
  <c r="F501" i="4" s="1"/>
  <c r="K501" i="4"/>
  <c r="G501" i="4" s="1"/>
  <c r="L501" i="4"/>
  <c r="H501" i="4" s="1"/>
  <c r="P501" i="4"/>
  <c r="S501" i="4"/>
  <c r="W501" i="4"/>
  <c r="I502" i="4"/>
  <c r="J502" i="4"/>
  <c r="F502" i="4" s="1"/>
  <c r="K502" i="4"/>
  <c r="G502" i="4" s="1"/>
  <c r="L502" i="4"/>
  <c r="H502" i="4" s="1"/>
  <c r="P502" i="4"/>
  <c r="S502" i="4"/>
  <c r="W502" i="4"/>
  <c r="I503" i="4"/>
  <c r="J503" i="4"/>
  <c r="F503" i="4" s="1"/>
  <c r="K503" i="4"/>
  <c r="G503" i="4" s="1"/>
  <c r="L503" i="4"/>
  <c r="H503" i="4" s="1"/>
  <c r="P503" i="4"/>
  <c r="S503" i="4"/>
  <c r="W503" i="4"/>
  <c r="I504" i="4"/>
  <c r="J504" i="4"/>
  <c r="F504" i="4" s="1"/>
  <c r="K504" i="4"/>
  <c r="G504" i="4" s="1"/>
  <c r="L504" i="4"/>
  <c r="H504" i="4" s="1"/>
  <c r="P504" i="4"/>
  <c r="S504" i="4"/>
  <c r="W504" i="4"/>
  <c r="I505" i="4"/>
  <c r="J505" i="4"/>
  <c r="F505" i="4" s="1"/>
  <c r="K505" i="4"/>
  <c r="G505" i="4" s="1"/>
  <c r="L505" i="4"/>
  <c r="H505" i="4" s="1"/>
  <c r="P505" i="4"/>
  <c r="S505" i="4"/>
  <c r="W505" i="4"/>
  <c r="G506" i="4"/>
  <c r="I506" i="4"/>
  <c r="J506" i="4"/>
  <c r="F506" i="4" s="1"/>
  <c r="K506" i="4"/>
  <c r="L506" i="4"/>
  <c r="H506" i="4" s="1"/>
  <c r="P506" i="4"/>
  <c r="S506" i="4"/>
  <c r="W506" i="4"/>
  <c r="I507" i="4"/>
  <c r="J507" i="4"/>
  <c r="F507" i="4" s="1"/>
  <c r="K507" i="4"/>
  <c r="G507" i="4" s="1"/>
  <c r="L507" i="4"/>
  <c r="H507" i="4" s="1"/>
  <c r="P507" i="4"/>
  <c r="S507" i="4"/>
  <c r="W507" i="4"/>
  <c r="I508" i="4"/>
  <c r="J508" i="4"/>
  <c r="F508" i="4" s="1"/>
  <c r="K508" i="4"/>
  <c r="G508" i="4" s="1"/>
  <c r="L508" i="4"/>
  <c r="H508" i="4" s="1"/>
  <c r="P508" i="4"/>
  <c r="S508" i="4"/>
  <c r="W508" i="4"/>
  <c r="I509" i="4"/>
  <c r="J509" i="4"/>
  <c r="F509" i="4" s="1"/>
  <c r="K509" i="4"/>
  <c r="G509" i="4" s="1"/>
  <c r="L509" i="4"/>
  <c r="H509" i="4" s="1"/>
  <c r="P509" i="4"/>
  <c r="S509" i="4"/>
  <c r="W509" i="4"/>
  <c r="I510" i="4"/>
  <c r="J510" i="4"/>
  <c r="F510" i="4" s="1"/>
  <c r="K510" i="4"/>
  <c r="G510" i="4" s="1"/>
  <c r="L510" i="4"/>
  <c r="H510" i="4" s="1"/>
  <c r="P510" i="4"/>
  <c r="S510" i="4"/>
  <c r="W510" i="4"/>
  <c r="I511" i="4"/>
  <c r="J511" i="4"/>
  <c r="F511" i="4" s="1"/>
  <c r="K511" i="4"/>
  <c r="G511" i="4" s="1"/>
  <c r="L511" i="4"/>
  <c r="H511" i="4" s="1"/>
  <c r="P511" i="4"/>
  <c r="S511" i="4"/>
  <c r="W511" i="4"/>
  <c r="I512" i="4"/>
  <c r="J512" i="4"/>
  <c r="F512" i="4" s="1"/>
  <c r="K512" i="4"/>
  <c r="G512" i="4" s="1"/>
  <c r="L512" i="4"/>
  <c r="H512" i="4" s="1"/>
  <c r="P512" i="4"/>
  <c r="S512" i="4"/>
  <c r="W512" i="4"/>
  <c r="I513" i="4"/>
  <c r="J513" i="4"/>
  <c r="F513" i="4" s="1"/>
  <c r="K513" i="4"/>
  <c r="G513" i="4" s="1"/>
  <c r="L513" i="4"/>
  <c r="H513" i="4" s="1"/>
  <c r="P513" i="4"/>
  <c r="S513" i="4"/>
  <c r="W513" i="4"/>
  <c r="I514" i="4"/>
  <c r="J514" i="4"/>
  <c r="F514" i="4" s="1"/>
  <c r="K514" i="4"/>
  <c r="G514" i="4" s="1"/>
  <c r="L514" i="4"/>
  <c r="H514" i="4" s="1"/>
  <c r="P514" i="4"/>
  <c r="S514" i="4"/>
  <c r="W514" i="4"/>
  <c r="I515" i="4"/>
  <c r="J515" i="4"/>
  <c r="F515" i="4" s="1"/>
  <c r="K515" i="4"/>
  <c r="G515" i="4" s="1"/>
  <c r="L515" i="4"/>
  <c r="H515" i="4" s="1"/>
  <c r="P515" i="4"/>
  <c r="S515" i="4"/>
  <c r="W515" i="4"/>
  <c r="I516" i="4"/>
  <c r="J516" i="4"/>
  <c r="F516" i="4" s="1"/>
  <c r="K516" i="4"/>
  <c r="G516" i="4" s="1"/>
  <c r="L516" i="4"/>
  <c r="H516" i="4" s="1"/>
  <c r="P516" i="4"/>
  <c r="S516" i="4"/>
  <c r="W516" i="4"/>
  <c r="I517" i="4"/>
  <c r="J517" i="4"/>
  <c r="F517" i="4" s="1"/>
  <c r="K517" i="4"/>
  <c r="G517" i="4" s="1"/>
  <c r="L517" i="4"/>
  <c r="H517" i="4" s="1"/>
  <c r="P517" i="4"/>
  <c r="S517" i="4"/>
  <c r="W517" i="4"/>
  <c r="I518" i="4"/>
  <c r="J518" i="4"/>
  <c r="F518" i="4" s="1"/>
  <c r="K518" i="4"/>
  <c r="G518" i="4" s="1"/>
  <c r="L518" i="4"/>
  <c r="H518" i="4" s="1"/>
  <c r="P518" i="4"/>
  <c r="S518" i="4"/>
  <c r="W518" i="4"/>
  <c r="I519" i="4"/>
  <c r="J519" i="4"/>
  <c r="F519" i="4" s="1"/>
  <c r="K519" i="4"/>
  <c r="G519" i="4" s="1"/>
  <c r="L519" i="4"/>
  <c r="H519" i="4" s="1"/>
  <c r="P519" i="4"/>
  <c r="S519" i="4"/>
  <c r="W519" i="4"/>
  <c r="I520" i="4"/>
  <c r="J520" i="4"/>
  <c r="F520" i="4" s="1"/>
  <c r="K520" i="4"/>
  <c r="G520" i="4" s="1"/>
  <c r="L520" i="4"/>
  <c r="H520" i="4" s="1"/>
  <c r="P520" i="4"/>
  <c r="S520" i="4"/>
  <c r="W520" i="4"/>
  <c r="I521" i="4"/>
  <c r="J521" i="4"/>
  <c r="F521" i="4" s="1"/>
  <c r="K521" i="4"/>
  <c r="G521" i="4" s="1"/>
  <c r="L521" i="4"/>
  <c r="H521" i="4" s="1"/>
  <c r="P521" i="4"/>
  <c r="S521" i="4"/>
  <c r="W521" i="4"/>
  <c r="I522" i="4"/>
  <c r="J522" i="4"/>
  <c r="F522" i="4" s="1"/>
  <c r="K522" i="4"/>
  <c r="G522" i="4" s="1"/>
  <c r="L522" i="4"/>
  <c r="H522" i="4" s="1"/>
  <c r="P522" i="4"/>
  <c r="S522" i="4"/>
  <c r="W522" i="4"/>
  <c r="I523" i="4"/>
  <c r="J523" i="4"/>
  <c r="F523" i="4" s="1"/>
  <c r="K523" i="4"/>
  <c r="G523" i="4" s="1"/>
  <c r="L523" i="4"/>
  <c r="H523" i="4" s="1"/>
  <c r="P523" i="4"/>
  <c r="S523" i="4"/>
  <c r="W523" i="4"/>
  <c r="I524" i="4"/>
  <c r="J524" i="4"/>
  <c r="F524" i="4" s="1"/>
  <c r="K524" i="4"/>
  <c r="G524" i="4" s="1"/>
  <c r="L524" i="4"/>
  <c r="H524" i="4" s="1"/>
  <c r="P524" i="4"/>
  <c r="S524" i="4"/>
  <c r="W524" i="4"/>
  <c r="I525" i="4"/>
  <c r="J525" i="4"/>
  <c r="F525" i="4" s="1"/>
  <c r="K525" i="4"/>
  <c r="G525" i="4" s="1"/>
  <c r="L525" i="4"/>
  <c r="H525" i="4" s="1"/>
  <c r="P525" i="4"/>
  <c r="S525" i="4"/>
  <c r="W525" i="4"/>
  <c r="I526" i="4"/>
  <c r="J526" i="4"/>
  <c r="F526" i="4" s="1"/>
  <c r="K526" i="4"/>
  <c r="G526" i="4" s="1"/>
  <c r="L526" i="4"/>
  <c r="H526" i="4" s="1"/>
  <c r="P526" i="4"/>
  <c r="S526" i="4"/>
  <c r="W526" i="4"/>
  <c r="I527" i="4"/>
  <c r="J527" i="4"/>
  <c r="F527" i="4" s="1"/>
  <c r="K527" i="4"/>
  <c r="G527" i="4" s="1"/>
  <c r="L527" i="4"/>
  <c r="H527" i="4" s="1"/>
  <c r="P527" i="4"/>
  <c r="S527" i="4"/>
  <c r="W527" i="4"/>
  <c r="I528" i="4"/>
  <c r="J528" i="4"/>
  <c r="F528" i="4" s="1"/>
  <c r="K528" i="4"/>
  <c r="G528" i="4" s="1"/>
  <c r="L528" i="4"/>
  <c r="H528" i="4" s="1"/>
  <c r="P528" i="4"/>
  <c r="S528" i="4"/>
  <c r="W528" i="4"/>
  <c r="I529" i="4"/>
  <c r="J529" i="4"/>
  <c r="F529" i="4" s="1"/>
  <c r="K529" i="4"/>
  <c r="G529" i="4" s="1"/>
  <c r="L529" i="4"/>
  <c r="H529" i="4" s="1"/>
  <c r="P529" i="4"/>
  <c r="S529" i="4"/>
  <c r="W529" i="4"/>
  <c r="I530" i="4"/>
  <c r="J530" i="4"/>
  <c r="F530" i="4" s="1"/>
  <c r="K530" i="4"/>
  <c r="G530" i="4" s="1"/>
  <c r="L530" i="4"/>
  <c r="H530" i="4" s="1"/>
  <c r="P530" i="4"/>
  <c r="S530" i="4"/>
  <c r="W530" i="4"/>
  <c r="I531" i="4"/>
  <c r="J531" i="4"/>
  <c r="F531" i="4" s="1"/>
  <c r="K531" i="4"/>
  <c r="G531" i="4" s="1"/>
  <c r="L531" i="4"/>
  <c r="H531" i="4" s="1"/>
  <c r="P531" i="4"/>
  <c r="S531" i="4"/>
  <c r="W531" i="4"/>
  <c r="I532" i="4"/>
  <c r="J532" i="4"/>
  <c r="F532" i="4" s="1"/>
  <c r="K532" i="4"/>
  <c r="G532" i="4" s="1"/>
  <c r="L532" i="4"/>
  <c r="H532" i="4" s="1"/>
  <c r="P532" i="4"/>
  <c r="S532" i="4"/>
  <c r="W532" i="4"/>
  <c r="I533" i="4"/>
  <c r="J533" i="4"/>
  <c r="F533" i="4" s="1"/>
  <c r="K533" i="4"/>
  <c r="G533" i="4" s="1"/>
  <c r="L533" i="4"/>
  <c r="H533" i="4" s="1"/>
  <c r="P533" i="4"/>
  <c r="S533" i="4"/>
  <c r="W533" i="4"/>
  <c r="I534" i="4"/>
  <c r="J534" i="4"/>
  <c r="F534" i="4" s="1"/>
  <c r="K534" i="4"/>
  <c r="G534" i="4" s="1"/>
  <c r="L534" i="4"/>
  <c r="H534" i="4" s="1"/>
  <c r="P534" i="4"/>
  <c r="S534" i="4"/>
  <c r="W534" i="4"/>
  <c r="I535" i="4"/>
  <c r="J535" i="4"/>
  <c r="F535" i="4" s="1"/>
  <c r="K535" i="4"/>
  <c r="G535" i="4" s="1"/>
  <c r="L535" i="4"/>
  <c r="H535" i="4" s="1"/>
  <c r="P535" i="4"/>
  <c r="S535" i="4"/>
  <c r="W535" i="4"/>
  <c r="I536" i="4"/>
  <c r="J536" i="4"/>
  <c r="F536" i="4" s="1"/>
  <c r="K536" i="4"/>
  <c r="G536" i="4" s="1"/>
  <c r="L536" i="4"/>
  <c r="H536" i="4" s="1"/>
  <c r="P536" i="4"/>
  <c r="S536" i="4"/>
  <c r="W536" i="4"/>
  <c r="G537" i="4"/>
  <c r="I537" i="4"/>
  <c r="J537" i="4"/>
  <c r="F537" i="4" s="1"/>
  <c r="K537" i="4"/>
  <c r="L537" i="4"/>
  <c r="H537" i="4" s="1"/>
  <c r="P537" i="4"/>
  <c r="S537" i="4"/>
  <c r="W537" i="4"/>
  <c r="G538" i="4"/>
  <c r="I538" i="4"/>
  <c r="J538" i="4"/>
  <c r="F538" i="4" s="1"/>
  <c r="K538" i="4"/>
  <c r="L538" i="4"/>
  <c r="H538" i="4" s="1"/>
  <c r="P538" i="4"/>
  <c r="S538" i="4"/>
  <c r="W538" i="4"/>
  <c r="I539" i="4"/>
  <c r="J539" i="4"/>
  <c r="F539" i="4" s="1"/>
  <c r="K539" i="4"/>
  <c r="G539" i="4" s="1"/>
  <c r="L539" i="4"/>
  <c r="H539" i="4" s="1"/>
  <c r="P539" i="4"/>
  <c r="S539" i="4"/>
  <c r="W539" i="4"/>
  <c r="I540" i="4"/>
  <c r="J540" i="4"/>
  <c r="F540" i="4" s="1"/>
  <c r="K540" i="4"/>
  <c r="G540" i="4" s="1"/>
  <c r="L540" i="4"/>
  <c r="H540" i="4" s="1"/>
  <c r="P540" i="4"/>
  <c r="S540" i="4"/>
  <c r="W540" i="4"/>
  <c r="I541" i="4"/>
  <c r="J541" i="4"/>
  <c r="F541" i="4" s="1"/>
  <c r="K541" i="4"/>
  <c r="G541" i="4" s="1"/>
  <c r="L541" i="4"/>
  <c r="H541" i="4" s="1"/>
  <c r="P541" i="4"/>
  <c r="S541" i="4"/>
  <c r="W541" i="4"/>
  <c r="I542" i="4"/>
  <c r="J542" i="4"/>
  <c r="F542" i="4" s="1"/>
  <c r="K542" i="4"/>
  <c r="G542" i="4" s="1"/>
  <c r="L542" i="4"/>
  <c r="H542" i="4" s="1"/>
  <c r="P542" i="4"/>
  <c r="S542" i="4"/>
  <c r="W542" i="4"/>
  <c r="I543" i="4"/>
  <c r="J543" i="4"/>
  <c r="F543" i="4" s="1"/>
  <c r="K543" i="4"/>
  <c r="G543" i="4" s="1"/>
  <c r="L543" i="4"/>
  <c r="H543" i="4" s="1"/>
  <c r="P543" i="4"/>
  <c r="S543" i="4"/>
  <c r="W543" i="4"/>
  <c r="I544" i="4"/>
  <c r="J544" i="4"/>
  <c r="F544" i="4" s="1"/>
  <c r="K544" i="4"/>
  <c r="G544" i="4" s="1"/>
  <c r="L544" i="4"/>
  <c r="H544" i="4" s="1"/>
  <c r="P544" i="4"/>
  <c r="S544" i="4"/>
  <c r="W544" i="4"/>
  <c r="I545" i="4"/>
  <c r="J545" i="4"/>
  <c r="F545" i="4" s="1"/>
  <c r="K545" i="4"/>
  <c r="G545" i="4" s="1"/>
  <c r="L545" i="4"/>
  <c r="H545" i="4" s="1"/>
  <c r="P545" i="4"/>
  <c r="S545" i="4"/>
  <c r="W545" i="4"/>
  <c r="I546" i="4"/>
  <c r="J546" i="4"/>
  <c r="F546" i="4" s="1"/>
  <c r="K546" i="4"/>
  <c r="G546" i="4" s="1"/>
  <c r="L546" i="4"/>
  <c r="H546" i="4" s="1"/>
  <c r="P546" i="4"/>
  <c r="S546" i="4"/>
  <c r="W546" i="4"/>
  <c r="I547" i="4"/>
  <c r="J547" i="4"/>
  <c r="F547" i="4" s="1"/>
  <c r="K547" i="4"/>
  <c r="G547" i="4" s="1"/>
  <c r="L547" i="4"/>
  <c r="H547" i="4" s="1"/>
  <c r="P547" i="4"/>
  <c r="S547" i="4"/>
  <c r="W547" i="4"/>
  <c r="I548" i="4"/>
  <c r="J548" i="4"/>
  <c r="F548" i="4" s="1"/>
  <c r="K548" i="4"/>
  <c r="G548" i="4" s="1"/>
  <c r="L548" i="4"/>
  <c r="H548" i="4" s="1"/>
  <c r="P548" i="4"/>
  <c r="S548" i="4"/>
  <c r="W548" i="4"/>
  <c r="I549" i="4"/>
  <c r="J549" i="4"/>
  <c r="F549" i="4" s="1"/>
  <c r="K549" i="4"/>
  <c r="G549" i="4" s="1"/>
  <c r="L549" i="4"/>
  <c r="H549" i="4" s="1"/>
  <c r="P549" i="4"/>
  <c r="S549" i="4"/>
  <c r="W549" i="4"/>
  <c r="I550" i="4"/>
  <c r="J550" i="4"/>
  <c r="F550" i="4" s="1"/>
  <c r="K550" i="4"/>
  <c r="G550" i="4" s="1"/>
  <c r="L550" i="4"/>
  <c r="H550" i="4" s="1"/>
  <c r="P550" i="4"/>
  <c r="S550" i="4"/>
  <c r="W550" i="4"/>
  <c r="I551" i="4"/>
  <c r="J551" i="4"/>
  <c r="F551" i="4" s="1"/>
  <c r="K551" i="4"/>
  <c r="G551" i="4" s="1"/>
  <c r="L551" i="4"/>
  <c r="H551" i="4" s="1"/>
  <c r="P551" i="4"/>
  <c r="S551" i="4"/>
  <c r="W551" i="4"/>
  <c r="I552" i="4"/>
  <c r="J552" i="4"/>
  <c r="F552" i="4" s="1"/>
  <c r="K552" i="4"/>
  <c r="G552" i="4" s="1"/>
  <c r="L552" i="4"/>
  <c r="H552" i="4" s="1"/>
  <c r="P552" i="4"/>
  <c r="S552" i="4"/>
  <c r="W552" i="4"/>
  <c r="I553" i="4"/>
  <c r="J553" i="4"/>
  <c r="F553" i="4" s="1"/>
  <c r="K553" i="4"/>
  <c r="G553" i="4" s="1"/>
  <c r="L553" i="4"/>
  <c r="H553" i="4" s="1"/>
  <c r="P553" i="4"/>
  <c r="S553" i="4"/>
  <c r="W553" i="4"/>
  <c r="I554" i="4"/>
  <c r="J554" i="4"/>
  <c r="F554" i="4" s="1"/>
  <c r="K554" i="4"/>
  <c r="G554" i="4" s="1"/>
  <c r="L554" i="4"/>
  <c r="H554" i="4" s="1"/>
  <c r="P554" i="4"/>
  <c r="S554" i="4"/>
  <c r="W554" i="4"/>
  <c r="I555" i="4"/>
  <c r="J555" i="4"/>
  <c r="F555" i="4" s="1"/>
  <c r="K555" i="4"/>
  <c r="G555" i="4" s="1"/>
  <c r="L555" i="4"/>
  <c r="H555" i="4" s="1"/>
  <c r="P555" i="4"/>
  <c r="S555" i="4"/>
  <c r="W555" i="4"/>
  <c r="I556" i="4"/>
  <c r="J556" i="4"/>
  <c r="F556" i="4" s="1"/>
  <c r="K556" i="4"/>
  <c r="G556" i="4" s="1"/>
  <c r="L556" i="4"/>
  <c r="H556" i="4" s="1"/>
  <c r="P556" i="4"/>
  <c r="S556" i="4"/>
  <c r="W556" i="4"/>
  <c r="I557" i="4"/>
  <c r="J557" i="4"/>
  <c r="F557" i="4" s="1"/>
  <c r="K557" i="4"/>
  <c r="G557" i="4" s="1"/>
  <c r="L557" i="4"/>
  <c r="H557" i="4" s="1"/>
  <c r="P557" i="4"/>
  <c r="S557" i="4"/>
  <c r="W557" i="4"/>
  <c r="I558" i="4"/>
  <c r="J558" i="4"/>
  <c r="F558" i="4" s="1"/>
  <c r="K558" i="4"/>
  <c r="G558" i="4" s="1"/>
  <c r="L558" i="4"/>
  <c r="H558" i="4" s="1"/>
  <c r="P558" i="4"/>
  <c r="S558" i="4"/>
  <c r="W558" i="4"/>
  <c r="I559" i="4"/>
  <c r="J559" i="4"/>
  <c r="F559" i="4" s="1"/>
  <c r="K559" i="4"/>
  <c r="G559" i="4" s="1"/>
  <c r="L559" i="4"/>
  <c r="H559" i="4" s="1"/>
  <c r="P559" i="4"/>
  <c r="S559" i="4"/>
  <c r="W559" i="4"/>
  <c r="I560" i="4"/>
  <c r="J560" i="4"/>
  <c r="F560" i="4" s="1"/>
  <c r="K560" i="4"/>
  <c r="G560" i="4" s="1"/>
  <c r="L560" i="4"/>
  <c r="H560" i="4" s="1"/>
  <c r="P560" i="4"/>
  <c r="S560" i="4"/>
  <c r="W560" i="4"/>
  <c r="I561" i="4"/>
  <c r="J561" i="4"/>
  <c r="F561" i="4" s="1"/>
  <c r="K561" i="4"/>
  <c r="G561" i="4" s="1"/>
  <c r="L561" i="4"/>
  <c r="H561" i="4" s="1"/>
  <c r="P561" i="4"/>
  <c r="S561" i="4"/>
  <c r="W561" i="4"/>
  <c r="I562" i="4"/>
  <c r="J562" i="4"/>
  <c r="F562" i="4" s="1"/>
  <c r="K562" i="4"/>
  <c r="G562" i="4" s="1"/>
  <c r="L562" i="4"/>
  <c r="H562" i="4" s="1"/>
  <c r="P562" i="4"/>
  <c r="S562" i="4"/>
  <c r="W562" i="4"/>
  <c r="I563" i="4"/>
  <c r="J563" i="4"/>
  <c r="F563" i="4" s="1"/>
  <c r="K563" i="4"/>
  <c r="G563" i="4" s="1"/>
  <c r="L563" i="4"/>
  <c r="H563" i="4" s="1"/>
  <c r="P563" i="4"/>
  <c r="S563" i="4"/>
  <c r="W563" i="4"/>
  <c r="I564" i="4"/>
  <c r="J564" i="4"/>
  <c r="F564" i="4" s="1"/>
  <c r="K564" i="4"/>
  <c r="G564" i="4" s="1"/>
  <c r="L564" i="4"/>
  <c r="H564" i="4" s="1"/>
  <c r="P564" i="4"/>
  <c r="S564" i="4"/>
  <c r="W564" i="4"/>
  <c r="I565" i="4"/>
  <c r="J565" i="4"/>
  <c r="F565" i="4" s="1"/>
  <c r="K565" i="4"/>
  <c r="G565" i="4" s="1"/>
  <c r="L565" i="4"/>
  <c r="H565" i="4" s="1"/>
  <c r="P565" i="4"/>
  <c r="S565" i="4"/>
  <c r="W565" i="4"/>
  <c r="I566" i="4"/>
  <c r="J566" i="4"/>
  <c r="F566" i="4" s="1"/>
  <c r="K566" i="4"/>
  <c r="G566" i="4" s="1"/>
  <c r="L566" i="4"/>
  <c r="H566" i="4" s="1"/>
  <c r="P566" i="4"/>
  <c r="S566" i="4"/>
  <c r="W566" i="4"/>
  <c r="I567" i="4"/>
  <c r="J567" i="4"/>
  <c r="F567" i="4" s="1"/>
  <c r="K567" i="4"/>
  <c r="G567" i="4" s="1"/>
  <c r="L567" i="4"/>
  <c r="H567" i="4" s="1"/>
  <c r="P567" i="4"/>
  <c r="S567" i="4"/>
  <c r="W567" i="4"/>
  <c r="I568" i="4"/>
  <c r="J568" i="4"/>
  <c r="F568" i="4" s="1"/>
  <c r="K568" i="4"/>
  <c r="G568" i="4" s="1"/>
  <c r="L568" i="4"/>
  <c r="H568" i="4" s="1"/>
  <c r="P568" i="4"/>
  <c r="S568" i="4"/>
  <c r="W568" i="4"/>
  <c r="I569" i="4"/>
  <c r="J569" i="4"/>
  <c r="F569" i="4" s="1"/>
  <c r="K569" i="4"/>
  <c r="G569" i="4" s="1"/>
  <c r="L569" i="4"/>
  <c r="H569" i="4" s="1"/>
  <c r="P569" i="4"/>
  <c r="S569" i="4"/>
  <c r="W569" i="4"/>
  <c r="I570" i="4"/>
  <c r="J570" i="4"/>
  <c r="F570" i="4" s="1"/>
  <c r="K570" i="4"/>
  <c r="G570" i="4" s="1"/>
  <c r="L570" i="4"/>
  <c r="H570" i="4" s="1"/>
  <c r="P570" i="4"/>
  <c r="S570" i="4"/>
  <c r="W570" i="4"/>
  <c r="I571" i="4"/>
  <c r="J571" i="4"/>
  <c r="F571" i="4" s="1"/>
  <c r="K571" i="4"/>
  <c r="G571" i="4" s="1"/>
  <c r="L571" i="4"/>
  <c r="H571" i="4" s="1"/>
  <c r="P571" i="4"/>
  <c r="S571" i="4"/>
  <c r="W571" i="4"/>
  <c r="I572" i="4"/>
  <c r="J572" i="4"/>
  <c r="F572" i="4" s="1"/>
  <c r="K572" i="4"/>
  <c r="G572" i="4" s="1"/>
  <c r="L572" i="4"/>
  <c r="H572" i="4" s="1"/>
  <c r="P572" i="4"/>
  <c r="S572" i="4"/>
  <c r="W572" i="4"/>
  <c r="I573" i="4"/>
  <c r="J573" i="4"/>
  <c r="F573" i="4" s="1"/>
  <c r="K573" i="4"/>
  <c r="G573" i="4" s="1"/>
  <c r="L573" i="4"/>
  <c r="H573" i="4" s="1"/>
  <c r="P573" i="4"/>
  <c r="S573" i="4"/>
  <c r="W573" i="4"/>
  <c r="I574" i="4"/>
  <c r="J574" i="4"/>
  <c r="F574" i="4" s="1"/>
  <c r="K574" i="4"/>
  <c r="G574" i="4" s="1"/>
  <c r="L574" i="4"/>
  <c r="H574" i="4" s="1"/>
  <c r="P574" i="4"/>
  <c r="S574" i="4"/>
  <c r="W574" i="4"/>
  <c r="I575" i="4"/>
  <c r="J575" i="4"/>
  <c r="F575" i="4" s="1"/>
  <c r="K575" i="4"/>
  <c r="G575" i="4" s="1"/>
  <c r="L575" i="4"/>
  <c r="H575" i="4" s="1"/>
  <c r="P575" i="4"/>
  <c r="S575" i="4"/>
  <c r="W575" i="4"/>
  <c r="I576" i="4"/>
  <c r="J576" i="4"/>
  <c r="F576" i="4" s="1"/>
  <c r="K576" i="4"/>
  <c r="G576" i="4" s="1"/>
  <c r="L576" i="4"/>
  <c r="H576" i="4" s="1"/>
  <c r="P576" i="4"/>
  <c r="S576" i="4"/>
  <c r="W576" i="4"/>
  <c r="I577" i="4"/>
  <c r="J577" i="4"/>
  <c r="F577" i="4" s="1"/>
  <c r="K577" i="4"/>
  <c r="G577" i="4" s="1"/>
  <c r="L577" i="4"/>
  <c r="H577" i="4" s="1"/>
  <c r="P577" i="4"/>
  <c r="S577" i="4"/>
  <c r="W577" i="4"/>
  <c r="I578" i="4"/>
  <c r="J578" i="4"/>
  <c r="F578" i="4" s="1"/>
  <c r="K578" i="4"/>
  <c r="G578" i="4" s="1"/>
  <c r="L578" i="4"/>
  <c r="H578" i="4" s="1"/>
  <c r="P578" i="4"/>
  <c r="S578" i="4"/>
  <c r="W578" i="4"/>
  <c r="I579" i="4"/>
  <c r="J579" i="4"/>
  <c r="F579" i="4" s="1"/>
  <c r="K579" i="4"/>
  <c r="G579" i="4" s="1"/>
  <c r="L579" i="4"/>
  <c r="H579" i="4" s="1"/>
  <c r="P579" i="4"/>
  <c r="S579" i="4"/>
  <c r="W579" i="4"/>
  <c r="I580" i="4"/>
  <c r="J580" i="4"/>
  <c r="F580" i="4" s="1"/>
  <c r="K580" i="4"/>
  <c r="G580" i="4" s="1"/>
  <c r="L580" i="4"/>
  <c r="H580" i="4" s="1"/>
  <c r="P580" i="4"/>
  <c r="S580" i="4"/>
  <c r="W580" i="4"/>
  <c r="I581" i="4"/>
  <c r="J581" i="4"/>
  <c r="F581" i="4" s="1"/>
  <c r="K581" i="4"/>
  <c r="G581" i="4" s="1"/>
  <c r="L581" i="4"/>
  <c r="H581" i="4" s="1"/>
  <c r="P581" i="4"/>
  <c r="S581" i="4"/>
  <c r="W581" i="4"/>
  <c r="I582" i="4"/>
  <c r="J582" i="4"/>
  <c r="F582" i="4" s="1"/>
  <c r="K582" i="4"/>
  <c r="G582" i="4" s="1"/>
  <c r="L582" i="4"/>
  <c r="H582" i="4" s="1"/>
  <c r="P582" i="4"/>
  <c r="S582" i="4"/>
  <c r="W582" i="4"/>
  <c r="I583" i="4"/>
  <c r="J583" i="4"/>
  <c r="F583" i="4" s="1"/>
  <c r="K583" i="4"/>
  <c r="G583" i="4" s="1"/>
  <c r="L583" i="4"/>
  <c r="H583" i="4" s="1"/>
  <c r="P583" i="4"/>
  <c r="S583" i="4"/>
  <c r="W583" i="4"/>
  <c r="I584" i="4"/>
  <c r="J584" i="4"/>
  <c r="F584" i="4" s="1"/>
  <c r="K584" i="4"/>
  <c r="G584" i="4" s="1"/>
  <c r="L584" i="4"/>
  <c r="H584" i="4" s="1"/>
  <c r="P584" i="4"/>
  <c r="S584" i="4"/>
  <c r="W584" i="4"/>
  <c r="I585" i="4"/>
  <c r="J585" i="4"/>
  <c r="F585" i="4" s="1"/>
  <c r="K585" i="4"/>
  <c r="G585" i="4" s="1"/>
  <c r="L585" i="4"/>
  <c r="H585" i="4" s="1"/>
  <c r="P585" i="4"/>
  <c r="S585" i="4"/>
  <c r="W585" i="4"/>
  <c r="I586" i="4"/>
  <c r="J586" i="4"/>
  <c r="F586" i="4" s="1"/>
  <c r="K586" i="4"/>
  <c r="G586" i="4" s="1"/>
  <c r="L586" i="4"/>
  <c r="H586" i="4" s="1"/>
  <c r="P586" i="4"/>
  <c r="S586" i="4"/>
  <c r="W586" i="4"/>
  <c r="I587" i="4"/>
  <c r="J587" i="4"/>
  <c r="F587" i="4" s="1"/>
  <c r="K587" i="4"/>
  <c r="G587" i="4" s="1"/>
  <c r="L587" i="4"/>
  <c r="H587" i="4" s="1"/>
  <c r="P587" i="4"/>
  <c r="S587" i="4"/>
  <c r="W587" i="4"/>
  <c r="I588" i="4"/>
  <c r="J588" i="4"/>
  <c r="F588" i="4" s="1"/>
  <c r="K588" i="4"/>
  <c r="G588" i="4" s="1"/>
  <c r="L588" i="4"/>
  <c r="H588" i="4" s="1"/>
  <c r="P588" i="4"/>
  <c r="S588" i="4"/>
  <c r="W588" i="4"/>
  <c r="I589" i="4"/>
  <c r="J589" i="4"/>
  <c r="F589" i="4" s="1"/>
  <c r="K589" i="4"/>
  <c r="G589" i="4" s="1"/>
  <c r="L589" i="4"/>
  <c r="H589" i="4" s="1"/>
  <c r="P589" i="4"/>
  <c r="S589" i="4"/>
  <c r="W589" i="4"/>
  <c r="I590" i="4"/>
  <c r="J590" i="4"/>
  <c r="F590" i="4" s="1"/>
  <c r="K590" i="4"/>
  <c r="G590" i="4" s="1"/>
  <c r="L590" i="4"/>
  <c r="H590" i="4" s="1"/>
  <c r="P590" i="4"/>
  <c r="S590" i="4"/>
  <c r="W590" i="4"/>
  <c r="I591" i="4"/>
  <c r="J591" i="4"/>
  <c r="F591" i="4" s="1"/>
  <c r="K591" i="4"/>
  <c r="G591" i="4" s="1"/>
  <c r="L591" i="4"/>
  <c r="H591" i="4" s="1"/>
  <c r="P591" i="4"/>
  <c r="S591" i="4"/>
  <c r="W591" i="4"/>
  <c r="I592" i="4"/>
  <c r="J592" i="4"/>
  <c r="F592" i="4" s="1"/>
  <c r="K592" i="4"/>
  <c r="G592" i="4" s="1"/>
  <c r="L592" i="4"/>
  <c r="H592" i="4" s="1"/>
  <c r="P592" i="4"/>
  <c r="S592" i="4"/>
  <c r="W592" i="4"/>
  <c r="I593" i="4"/>
  <c r="J593" i="4"/>
  <c r="F593" i="4" s="1"/>
  <c r="K593" i="4"/>
  <c r="G593" i="4" s="1"/>
  <c r="L593" i="4"/>
  <c r="H593" i="4" s="1"/>
  <c r="P593" i="4"/>
  <c r="S593" i="4"/>
  <c r="W593" i="4"/>
  <c r="I594" i="4"/>
  <c r="J594" i="4"/>
  <c r="F594" i="4" s="1"/>
  <c r="K594" i="4"/>
  <c r="G594" i="4" s="1"/>
  <c r="L594" i="4"/>
  <c r="H594" i="4" s="1"/>
  <c r="P594" i="4"/>
  <c r="S594" i="4"/>
  <c r="W594" i="4"/>
  <c r="I595" i="4"/>
  <c r="J595" i="4"/>
  <c r="F595" i="4" s="1"/>
  <c r="K595" i="4"/>
  <c r="G595" i="4" s="1"/>
  <c r="L595" i="4"/>
  <c r="H595" i="4" s="1"/>
  <c r="P595" i="4"/>
  <c r="S595" i="4"/>
  <c r="W595" i="4"/>
  <c r="I596" i="4"/>
  <c r="J596" i="4"/>
  <c r="F596" i="4" s="1"/>
  <c r="K596" i="4"/>
  <c r="G596" i="4" s="1"/>
  <c r="L596" i="4"/>
  <c r="H596" i="4" s="1"/>
  <c r="P596" i="4"/>
  <c r="S596" i="4"/>
  <c r="W596" i="4"/>
  <c r="I597" i="4"/>
  <c r="J597" i="4"/>
  <c r="F597" i="4" s="1"/>
  <c r="K597" i="4"/>
  <c r="G597" i="4" s="1"/>
  <c r="L597" i="4"/>
  <c r="H597" i="4" s="1"/>
  <c r="P597" i="4"/>
  <c r="S597" i="4"/>
  <c r="W597" i="4"/>
  <c r="I598" i="4"/>
  <c r="J598" i="4"/>
  <c r="F598" i="4" s="1"/>
  <c r="K598" i="4"/>
  <c r="G598" i="4" s="1"/>
  <c r="L598" i="4"/>
  <c r="H598" i="4" s="1"/>
  <c r="P598" i="4"/>
  <c r="S598" i="4"/>
  <c r="W598" i="4"/>
  <c r="I599" i="4"/>
  <c r="J599" i="4"/>
  <c r="F599" i="4" s="1"/>
  <c r="K599" i="4"/>
  <c r="G599" i="4" s="1"/>
  <c r="L599" i="4"/>
  <c r="H599" i="4" s="1"/>
  <c r="P599" i="4"/>
  <c r="S599" i="4"/>
  <c r="W599" i="4"/>
  <c r="I600" i="4"/>
  <c r="J600" i="4"/>
  <c r="F600" i="4" s="1"/>
  <c r="K600" i="4"/>
  <c r="G600" i="4" s="1"/>
  <c r="L600" i="4"/>
  <c r="H600" i="4" s="1"/>
  <c r="P600" i="4"/>
  <c r="S600" i="4"/>
  <c r="W600" i="4"/>
  <c r="I601" i="4"/>
  <c r="J601" i="4"/>
  <c r="F601" i="4" s="1"/>
  <c r="K601" i="4"/>
  <c r="G601" i="4" s="1"/>
  <c r="L601" i="4"/>
  <c r="H601" i="4" s="1"/>
  <c r="P601" i="4"/>
  <c r="S601" i="4"/>
  <c r="W601" i="4"/>
  <c r="I602" i="4"/>
  <c r="J602" i="4"/>
  <c r="F602" i="4" s="1"/>
  <c r="K602" i="4"/>
  <c r="G602" i="4" s="1"/>
  <c r="L602" i="4"/>
  <c r="H602" i="4" s="1"/>
  <c r="P602" i="4"/>
  <c r="S602" i="4"/>
  <c r="W602" i="4"/>
  <c r="I603" i="4"/>
  <c r="J603" i="4"/>
  <c r="F603" i="4" s="1"/>
  <c r="K603" i="4"/>
  <c r="G603" i="4" s="1"/>
  <c r="L603" i="4"/>
  <c r="H603" i="4" s="1"/>
  <c r="P603" i="4"/>
  <c r="S603" i="4"/>
  <c r="W603" i="4"/>
  <c r="I604" i="4"/>
  <c r="J604" i="4"/>
  <c r="F604" i="4" s="1"/>
  <c r="K604" i="4"/>
  <c r="G604" i="4" s="1"/>
  <c r="L604" i="4"/>
  <c r="H604" i="4" s="1"/>
  <c r="P604" i="4"/>
  <c r="S604" i="4"/>
  <c r="W604" i="4"/>
  <c r="I605" i="4"/>
  <c r="J605" i="4"/>
  <c r="F605" i="4" s="1"/>
  <c r="K605" i="4"/>
  <c r="G605" i="4" s="1"/>
  <c r="L605" i="4"/>
  <c r="H605" i="4" s="1"/>
  <c r="P605" i="4"/>
  <c r="S605" i="4"/>
  <c r="W605" i="4"/>
  <c r="I606" i="4"/>
  <c r="J606" i="4"/>
  <c r="F606" i="4" s="1"/>
  <c r="K606" i="4"/>
  <c r="G606" i="4" s="1"/>
  <c r="L606" i="4"/>
  <c r="H606" i="4" s="1"/>
  <c r="P606" i="4"/>
  <c r="S606" i="4"/>
  <c r="W606" i="4"/>
  <c r="I607" i="4"/>
  <c r="J607" i="4"/>
  <c r="F607" i="4" s="1"/>
  <c r="K607" i="4"/>
  <c r="G607" i="4" s="1"/>
  <c r="L607" i="4"/>
  <c r="H607" i="4" s="1"/>
  <c r="P607" i="4"/>
  <c r="S607" i="4"/>
  <c r="W607" i="4"/>
  <c r="I608" i="4"/>
  <c r="J608" i="4"/>
  <c r="F608" i="4" s="1"/>
  <c r="K608" i="4"/>
  <c r="G608" i="4" s="1"/>
  <c r="L608" i="4"/>
  <c r="H608" i="4" s="1"/>
  <c r="P608" i="4"/>
  <c r="S608" i="4"/>
  <c r="W608" i="4"/>
  <c r="I609" i="4"/>
  <c r="J609" i="4"/>
  <c r="F609" i="4" s="1"/>
  <c r="K609" i="4"/>
  <c r="G609" i="4" s="1"/>
  <c r="L609" i="4"/>
  <c r="H609" i="4" s="1"/>
  <c r="P609" i="4"/>
  <c r="S609" i="4"/>
  <c r="W609" i="4"/>
  <c r="I610" i="4"/>
  <c r="J610" i="4"/>
  <c r="F610" i="4" s="1"/>
  <c r="K610" i="4"/>
  <c r="G610" i="4" s="1"/>
  <c r="L610" i="4"/>
  <c r="H610" i="4" s="1"/>
  <c r="P610" i="4"/>
  <c r="S610" i="4"/>
  <c r="W610" i="4"/>
  <c r="I611" i="4"/>
  <c r="J611" i="4"/>
  <c r="F611" i="4" s="1"/>
  <c r="K611" i="4"/>
  <c r="G611" i="4" s="1"/>
  <c r="L611" i="4"/>
  <c r="H611" i="4" s="1"/>
  <c r="P611" i="4"/>
  <c r="S611" i="4"/>
  <c r="W611" i="4"/>
  <c r="I612" i="4"/>
  <c r="J612" i="4"/>
  <c r="F612" i="4" s="1"/>
  <c r="K612" i="4"/>
  <c r="G612" i="4" s="1"/>
  <c r="L612" i="4"/>
  <c r="H612" i="4" s="1"/>
  <c r="P612" i="4"/>
  <c r="S612" i="4"/>
  <c r="W612" i="4"/>
  <c r="I613" i="4"/>
  <c r="J613" i="4"/>
  <c r="F613" i="4" s="1"/>
  <c r="K613" i="4"/>
  <c r="G613" i="4" s="1"/>
  <c r="L613" i="4"/>
  <c r="H613" i="4" s="1"/>
  <c r="P613" i="4"/>
  <c r="S613" i="4"/>
  <c r="W613" i="4"/>
  <c r="I614" i="4"/>
  <c r="J614" i="4"/>
  <c r="F614" i="4" s="1"/>
  <c r="K614" i="4"/>
  <c r="G614" i="4" s="1"/>
  <c r="L614" i="4"/>
  <c r="H614" i="4" s="1"/>
  <c r="P614" i="4"/>
  <c r="S614" i="4"/>
  <c r="W614" i="4"/>
  <c r="I615" i="4"/>
  <c r="J615" i="4"/>
  <c r="F615" i="4" s="1"/>
  <c r="K615" i="4"/>
  <c r="G615" i="4" s="1"/>
  <c r="L615" i="4"/>
  <c r="H615" i="4" s="1"/>
  <c r="P615" i="4"/>
  <c r="S615" i="4"/>
  <c r="W615" i="4"/>
  <c r="I616" i="4"/>
  <c r="J616" i="4"/>
  <c r="F616" i="4" s="1"/>
  <c r="K616" i="4"/>
  <c r="G616" i="4" s="1"/>
  <c r="L616" i="4"/>
  <c r="H616" i="4" s="1"/>
  <c r="P616" i="4"/>
  <c r="S616" i="4"/>
  <c r="W616" i="4"/>
  <c r="I617" i="4"/>
  <c r="J617" i="4"/>
  <c r="F617" i="4" s="1"/>
  <c r="K617" i="4"/>
  <c r="G617" i="4" s="1"/>
  <c r="L617" i="4"/>
  <c r="H617" i="4" s="1"/>
  <c r="P617" i="4"/>
  <c r="S617" i="4"/>
  <c r="W617" i="4"/>
  <c r="I618" i="4"/>
  <c r="J618" i="4"/>
  <c r="F618" i="4" s="1"/>
  <c r="K618" i="4"/>
  <c r="G618" i="4" s="1"/>
  <c r="L618" i="4"/>
  <c r="H618" i="4" s="1"/>
  <c r="P618" i="4"/>
  <c r="S618" i="4"/>
  <c r="W618" i="4"/>
  <c r="I619" i="4"/>
  <c r="J619" i="4"/>
  <c r="F619" i="4" s="1"/>
  <c r="K619" i="4"/>
  <c r="G619" i="4" s="1"/>
  <c r="L619" i="4"/>
  <c r="H619" i="4" s="1"/>
  <c r="P619" i="4"/>
  <c r="S619" i="4"/>
  <c r="W619" i="4"/>
  <c r="I620" i="4"/>
  <c r="J620" i="4"/>
  <c r="F620" i="4" s="1"/>
  <c r="K620" i="4"/>
  <c r="G620" i="4" s="1"/>
  <c r="L620" i="4"/>
  <c r="H620" i="4" s="1"/>
  <c r="P620" i="4"/>
  <c r="S620" i="4"/>
  <c r="W620" i="4"/>
  <c r="I621" i="4"/>
  <c r="J621" i="4"/>
  <c r="F621" i="4" s="1"/>
  <c r="K621" i="4"/>
  <c r="G621" i="4" s="1"/>
  <c r="L621" i="4"/>
  <c r="H621" i="4" s="1"/>
  <c r="P621" i="4"/>
  <c r="S621" i="4"/>
  <c r="W621" i="4"/>
  <c r="I622" i="4"/>
  <c r="J622" i="4"/>
  <c r="F622" i="4" s="1"/>
  <c r="K622" i="4"/>
  <c r="G622" i="4" s="1"/>
  <c r="L622" i="4"/>
  <c r="H622" i="4" s="1"/>
  <c r="P622" i="4"/>
  <c r="S622" i="4"/>
  <c r="W622" i="4"/>
  <c r="I623" i="4"/>
  <c r="J623" i="4"/>
  <c r="F623" i="4" s="1"/>
  <c r="K623" i="4"/>
  <c r="G623" i="4" s="1"/>
  <c r="L623" i="4"/>
  <c r="H623" i="4" s="1"/>
  <c r="P623" i="4"/>
  <c r="S623" i="4"/>
  <c r="W623" i="4"/>
  <c r="I624" i="4"/>
  <c r="J624" i="4"/>
  <c r="F624" i="4" s="1"/>
  <c r="K624" i="4"/>
  <c r="G624" i="4" s="1"/>
  <c r="L624" i="4"/>
  <c r="H624" i="4" s="1"/>
  <c r="P624" i="4"/>
  <c r="S624" i="4"/>
  <c r="W624" i="4"/>
  <c r="I625" i="4"/>
  <c r="J625" i="4"/>
  <c r="F625" i="4" s="1"/>
  <c r="K625" i="4"/>
  <c r="G625" i="4" s="1"/>
  <c r="L625" i="4"/>
  <c r="H625" i="4" s="1"/>
  <c r="P625" i="4"/>
  <c r="S625" i="4"/>
  <c r="W625" i="4"/>
  <c r="I626" i="4"/>
  <c r="J626" i="4"/>
  <c r="F626" i="4" s="1"/>
  <c r="K626" i="4"/>
  <c r="G626" i="4" s="1"/>
  <c r="L626" i="4"/>
  <c r="H626" i="4" s="1"/>
  <c r="P626" i="4"/>
  <c r="S626" i="4"/>
  <c r="W626" i="4"/>
  <c r="I627" i="4"/>
  <c r="J627" i="4"/>
  <c r="F627" i="4" s="1"/>
  <c r="K627" i="4"/>
  <c r="G627" i="4" s="1"/>
  <c r="L627" i="4"/>
  <c r="H627" i="4" s="1"/>
  <c r="P627" i="4"/>
  <c r="S627" i="4"/>
  <c r="W627" i="4"/>
  <c r="I628" i="4"/>
  <c r="J628" i="4"/>
  <c r="F628" i="4" s="1"/>
  <c r="K628" i="4"/>
  <c r="G628" i="4" s="1"/>
  <c r="L628" i="4"/>
  <c r="H628" i="4" s="1"/>
  <c r="P628" i="4"/>
  <c r="S628" i="4"/>
  <c r="W628" i="4"/>
  <c r="I629" i="4"/>
  <c r="J629" i="4"/>
  <c r="F629" i="4" s="1"/>
  <c r="K629" i="4"/>
  <c r="G629" i="4" s="1"/>
  <c r="L629" i="4"/>
  <c r="H629" i="4" s="1"/>
  <c r="P629" i="4"/>
  <c r="S629" i="4"/>
  <c r="W629" i="4"/>
  <c r="I630" i="4"/>
  <c r="J630" i="4"/>
  <c r="F630" i="4" s="1"/>
  <c r="K630" i="4"/>
  <c r="G630" i="4" s="1"/>
  <c r="L630" i="4"/>
  <c r="H630" i="4" s="1"/>
  <c r="P630" i="4"/>
  <c r="S630" i="4"/>
  <c r="W630" i="4"/>
  <c r="I631" i="4"/>
  <c r="J631" i="4"/>
  <c r="F631" i="4" s="1"/>
  <c r="K631" i="4"/>
  <c r="G631" i="4" s="1"/>
  <c r="L631" i="4"/>
  <c r="H631" i="4" s="1"/>
  <c r="P631" i="4"/>
  <c r="S631" i="4"/>
  <c r="W631" i="4"/>
  <c r="I632" i="4"/>
  <c r="J632" i="4"/>
  <c r="F632" i="4" s="1"/>
  <c r="K632" i="4"/>
  <c r="G632" i="4" s="1"/>
  <c r="L632" i="4"/>
  <c r="H632" i="4" s="1"/>
  <c r="P632" i="4"/>
  <c r="S632" i="4"/>
  <c r="W632" i="4"/>
  <c r="I633" i="4"/>
  <c r="J633" i="4"/>
  <c r="F633" i="4" s="1"/>
  <c r="K633" i="4"/>
  <c r="G633" i="4" s="1"/>
  <c r="L633" i="4"/>
  <c r="H633" i="4" s="1"/>
  <c r="P633" i="4"/>
  <c r="S633" i="4"/>
  <c r="W633" i="4"/>
  <c r="I634" i="4"/>
  <c r="J634" i="4"/>
  <c r="F634" i="4" s="1"/>
  <c r="K634" i="4"/>
  <c r="G634" i="4" s="1"/>
  <c r="L634" i="4"/>
  <c r="H634" i="4" s="1"/>
  <c r="P634" i="4"/>
  <c r="S634" i="4"/>
  <c r="W634" i="4"/>
  <c r="I635" i="4"/>
  <c r="J635" i="4"/>
  <c r="F635" i="4" s="1"/>
  <c r="K635" i="4"/>
  <c r="G635" i="4" s="1"/>
  <c r="L635" i="4"/>
  <c r="H635" i="4" s="1"/>
  <c r="P635" i="4"/>
  <c r="S635" i="4"/>
  <c r="W635" i="4"/>
  <c r="I636" i="4"/>
  <c r="J636" i="4"/>
  <c r="F636" i="4" s="1"/>
  <c r="K636" i="4"/>
  <c r="G636" i="4" s="1"/>
  <c r="L636" i="4"/>
  <c r="H636" i="4" s="1"/>
  <c r="P636" i="4"/>
  <c r="S636" i="4"/>
  <c r="W636" i="4"/>
  <c r="I637" i="4"/>
  <c r="J637" i="4"/>
  <c r="F637" i="4" s="1"/>
  <c r="K637" i="4"/>
  <c r="G637" i="4" s="1"/>
  <c r="L637" i="4"/>
  <c r="H637" i="4" s="1"/>
  <c r="P637" i="4"/>
  <c r="S637" i="4"/>
  <c r="W637" i="4"/>
  <c r="I638" i="4"/>
  <c r="J638" i="4"/>
  <c r="F638" i="4" s="1"/>
  <c r="K638" i="4"/>
  <c r="G638" i="4" s="1"/>
  <c r="L638" i="4"/>
  <c r="H638" i="4" s="1"/>
  <c r="P638" i="4"/>
  <c r="S638" i="4"/>
  <c r="W638" i="4"/>
  <c r="I639" i="4"/>
  <c r="J639" i="4"/>
  <c r="F639" i="4" s="1"/>
  <c r="K639" i="4"/>
  <c r="G639" i="4" s="1"/>
  <c r="L639" i="4"/>
  <c r="H639" i="4" s="1"/>
  <c r="P639" i="4"/>
  <c r="S639" i="4"/>
  <c r="W639" i="4"/>
  <c r="I640" i="4"/>
  <c r="J640" i="4"/>
  <c r="F640" i="4" s="1"/>
  <c r="K640" i="4"/>
  <c r="G640" i="4" s="1"/>
  <c r="L640" i="4"/>
  <c r="H640" i="4" s="1"/>
  <c r="P640" i="4"/>
  <c r="S640" i="4"/>
  <c r="W640" i="4"/>
  <c r="I641" i="4"/>
  <c r="J641" i="4"/>
  <c r="F641" i="4" s="1"/>
  <c r="K641" i="4"/>
  <c r="G641" i="4" s="1"/>
  <c r="L641" i="4"/>
  <c r="H641" i="4" s="1"/>
  <c r="P641" i="4"/>
  <c r="S641" i="4"/>
  <c r="W641" i="4"/>
  <c r="I642" i="4"/>
  <c r="J642" i="4"/>
  <c r="F642" i="4" s="1"/>
  <c r="K642" i="4"/>
  <c r="G642" i="4" s="1"/>
  <c r="L642" i="4"/>
  <c r="H642" i="4" s="1"/>
  <c r="P642" i="4"/>
  <c r="S642" i="4"/>
  <c r="W642" i="4"/>
  <c r="I643" i="4"/>
  <c r="J643" i="4"/>
  <c r="F643" i="4" s="1"/>
  <c r="K643" i="4"/>
  <c r="G643" i="4" s="1"/>
  <c r="L643" i="4"/>
  <c r="H643" i="4" s="1"/>
  <c r="P643" i="4"/>
  <c r="S643" i="4"/>
  <c r="W643" i="4"/>
  <c r="I644" i="4"/>
  <c r="J644" i="4"/>
  <c r="F644" i="4" s="1"/>
  <c r="K644" i="4"/>
  <c r="G644" i="4" s="1"/>
  <c r="L644" i="4"/>
  <c r="H644" i="4" s="1"/>
  <c r="P644" i="4"/>
  <c r="S644" i="4"/>
  <c r="W644" i="4"/>
  <c r="I645" i="4"/>
  <c r="J645" i="4"/>
  <c r="F645" i="4" s="1"/>
  <c r="K645" i="4"/>
  <c r="G645" i="4" s="1"/>
  <c r="L645" i="4"/>
  <c r="H645" i="4" s="1"/>
  <c r="P645" i="4"/>
  <c r="S645" i="4"/>
  <c r="W645" i="4"/>
  <c r="I646" i="4"/>
  <c r="J646" i="4"/>
  <c r="F646" i="4" s="1"/>
  <c r="K646" i="4"/>
  <c r="G646" i="4" s="1"/>
  <c r="L646" i="4"/>
  <c r="H646" i="4" s="1"/>
  <c r="P646" i="4"/>
  <c r="S646" i="4"/>
  <c r="W646" i="4"/>
  <c r="I647" i="4"/>
  <c r="J647" i="4"/>
  <c r="F647" i="4" s="1"/>
  <c r="K647" i="4"/>
  <c r="G647" i="4" s="1"/>
  <c r="L647" i="4"/>
  <c r="H647" i="4" s="1"/>
  <c r="P647" i="4"/>
  <c r="S647" i="4"/>
  <c r="W647" i="4"/>
  <c r="I648" i="4"/>
  <c r="J648" i="4"/>
  <c r="F648" i="4" s="1"/>
  <c r="K648" i="4"/>
  <c r="G648" i="4" s="1"/>
  <c r="L648" i="4"/>
  <c r="H648" i="4" s="1"/>
  <c r="P648" i="4"/>
  <c r="S648" i="4"/>
  <c r="W648" i="4"/>
  <c r="I649" i="4"/>
  <c r="J649" i="4"/>
  <c r="F649" i="4" s="1"/>
  <c r="K649" i="4"/>
  <c r="G649" i="4" s="1"/>
  <c r="L649" i="4"/>
  <c r="H649" i="4" s="1"/>
  <c r="P649" i="4"/>
  <c r="S649" i="4"/>
  <c r="W649" i="4"/>
  <c r="I650" i="4"/>
  <c r="J650" i="4"/>
  <c r="F650" i="4" s="1"/>
  <c r="K650" i="4"/>
  <c r="G650" i="4" s="1"/>
  <c r="L650" i="4"/>
  <c r="H650" i="4" s="1"/>
  <c r="P650" i="4"/>
  <c r="S650" i="4"/>
  <c r="W650" i="4"/>
  <c r="I651" i="4"/>
  <c r="J651" i="4"/>
  <c r="F651" i="4" s="1"/>
  <c r="K651" i="4"/>
  <c r="G651" i="4" s="1"/>
  <c r="L651" i="4"/>
  <c r="H651" i="4" s="1"/>
  <c r="P651" i="4"/>
  <c r="S651" i="4"/>
  <c r="W651" i="4"/>
  <c r="I652" i="4"/>
  <c r="J652" i="4"/>
  <c r="F652" i="4" s="1"/>
  <c r="K652" i="4"/>
  <c r="G652" i="4" s="1"/>
  <c r="L652" i="4"/>
  <c r="H652" i="4" s="1"/>
  <c r="P652" i="4"/>
  <c r="S652" i="4"/>
  <c r="W652" i="4"/>
  <c r="G653" i="4"/>
  <c r="I653" i="4"/>
  <c r="J653" i="4"/>
  <c r="F653" i="4" s="1"/>
  <c r="K653" i="4"/>
  <c r="L653" i="4"/>
  <c r="H653" i="4" s="1"/>
  <c r="P653" i="4"/>
  <c r="S653" i="4"/>
  <c r="W653" i="4"/>
  <c r="I654" i="4"/>
  <c r="J654" i="4"/>
  <c r="F654" i="4" s="1"/>
  <c r="K654" i="4"/>
  <c r="G654" i="4" s="1"/>
  <c r="L654" i="4"/>
  <c r="H654" i="4" s="1"/>
  <c r="P654" i="4"/>
  <c r="S654" i="4"/>
  <c r="W654" i="4"/>
  <c r="I655" i="4"/>
  <c r="J655" i="4"/>
  <c r="F655" i="4" s="1"/>
  <c r="K655" i="4"/>
  <c r="G655" i="4" s="1"/>
  <c r="L655" i="4"/>
  <c r="H655" i="4" s="1"/>
  <c r="P655" i="4"/>
  <c r="S655" i="4"/>
  <c r="W655" i="4"/>
  <c r="I656" i="4"/>
  <c r="J656" i="4"/>
  <c r="F656" i="4" s="1"/>
  <c r="K656" i="4"/>
  <c r="G656" i="4" s="1"/>
  <c r="L656" i="4"/>
  <c r="H656" i="4" s="1"/>
  <c r="P656" i="4"/>
  <c r="S656" i="4"/>
  <c r="W656" i="4"/>
  <c r="I657" i="4"/>
  <c r="J657" i="4"/>
  <c r="F657" i="4" s="1"/>
  <c r="K657" i="4"/>
  <c r="G657" i="4" s="1"/>
  <c r="L657" i="4"/>
  <c r="H657" i="4" s="1"/>
  <c r="P657" i="4"/>
  <c r="S657" i="4"/>
  <c r="W657" i="4"/>
  <c r="I658" i="4"/>
  <c r="J658" i="4"/>
  <c r="F658" i="4" s="1"/>
  <c r="K658" i="4"/>
  <c r="G658" i="4" s="1"/>
  <c r="L658" i="4"/>
  <c r="H658" i="4" s="1"/>
  <c r="P658" i="4"/>
  <c r="S658" i="4"/>
  <c r="W658" i="4"/>
  <c r="I659" i="4"/>
  <c r="J659" i="4"/>
  <c r="F659" i="4" s="1"/>
  <c r="K659" i="4"/>
  <c r="G659" i="4" s="1"/>
  <c r="L659" i="4"/>
  <c r="H659" i="4" s="1"/>
  <c r="P659" i="4"/>
  <c r="S659" i="4"/>
  <c r="W659" i="4"/>
  <c r="I660" i="4"/>
  <c r="J660" i="4"/>
  <c r="F660" i="4" s="1"/>
  <c r="K660" i="4"/>
  <c r="G660" i="4" s="1"/>
  <c r="L660" i="4"/>
  <c r="H660" i="4" s="1"/>
  <c r="P660" i="4"/>
  <c r="S660" i="4"/>
  <c r="W660" i="4"/>
  <c r="I661" i="4"/>
  <c r="J661" i="4"/>
  <c r="F661" i="4" s="1"/>
  <c r="K661" i="4"/>
  <c r="G661" i="4" s="1"/>
  <c r="L661" i="4"/>
  <c r="H661" i="4" s="1"/>
  <c r="P661" i="4"/>
  <c r="S661" i="4"/>
  <c r="W661" i="4"/>
  <c r="I662" i="4"/>
  <c r="J662" i="4"/>
  <c r="F662" i="4" s="1"/>
  <c r="K662" i="4"/>
  <c r="G662" i="4" s="1"/>
  <c r="L662" i="4"/>
  <c r="H662" i="4" s="1"/>
  <c r="P662" i="4"/>
  <c r="S662" i="4"/>
  <c r="W662" i="4"/>
  <c r="I663" i="4"/>
  <c r="J663" i="4"/>
  <c r="F663" i="4" s="1"/>
  <c r="K663" i="4"/>
  <c r="G663" i="4" s="1"/>
  <c r="L663" i="4"/>
  <c r="H663" i="4" s="1"/>
  <c r="P663" i="4"/>
  <c r="S663" i="4"/>
  <c r="W663" i="4"/>
  <c r="I664" i="4"/>
  <c r="J664" i="4"/>
  <c r="F664" i="4" s="1"/>
  <c r="K664" i="4"/>
  <c r="G664" i="4" s="1"/>
  <c r="L664" i="4"/>
  <c r="H664" i="4" s="1"/>
  <c r="P664" i="4"/>
  <c r="S664" i="4"/>
  <c r="W664" i="4"/>
  <c r="I665" i="4"/>
  <c r="J665" i="4"/>
  <c r="F665" i="4" s="1"/>
  <c r="K665" i="4"/>
  <c r="G665" i="4" s="1"/>
  <c r="L665" i="4"/>
  <c r="H665" i="4" s="1"/>
  <c r="P665" i="4"/>
  <c r="S665" i="4"/>
  <c r="W665" i="4"/>
  <c r="I666" i="4"/>
  <c r="J666" i="4"/>
  <c r="F666" i="4" s="1"/>
  <c r="K666" i="4"/>
  <c r="G666" i="4" s="1"/>
  <c r="L666" i="4"/>
  <c r="H666" i="4" s="1"/>
  <c r="P666" i="4"/>
  <c r="S666" i="4"/>
  <c r="W666" i="4"/>
  <c r="I667" i="4"/>
  <c r="J667" i="4"/>
  <c r="F667" i="4" s="1"/>
  <c r="K667" i="4"/>
  <c r="G667" i="4" s="1"/>
  <c r="L667" i="4"/>
  <c r="H667" i="4" s="1"/>
  <c r="P667" i="4"/>
  <c r="S667" i="4"/>
  <c r="W667" i="4"/>
  <c r="I668" i="4"/>
  <c r="J668" i="4"/>
  <c r="F668" i="4" s="1"/>
  <c r="K668" i="4"/>
  <c r="G668" i="4" s="1"/>
  <c r="L668" i="4"/>
  <c r="H668" i="4" s="1"/>
  <c r="P668" i="4"/>
  <c r="S668" i="4"/>
  <c r="W668" i="4"/>
  <c r="I669" i="4"/>
  <c r="J669" i="4"/>
  <c r="F669" i="4" s="1"/>
  <c r="K669" i="4"/>
  <c r="G669" i="4" s="1"/>
  <c r="L669" i="4"/>
  <c r="H669" i="4" s="1"/>
  <c r="P669" i="4"/>
  <c r="S669" i="4"/>
  <c r="W669" i="4"/>
  <c r="I670" i="4"/>
  <c r="J670" i="4"/>
  <c r="F670" i="4" s="1"/>
  <c r="K670" i="4"/>
  <c r="G670" i="4" s="1"/>
  <c r="L670" i="4"/>
  <c r="H670" i="4" s="1"/>
  <c r="P670" i="4"/>
  <c r="S670" i="4"/>
  <c r="W670" i="4"/>
  <c r="I671" i="4"/>
  <c r="J671" i="4"/>
  <c r="F671" i="4" s="1"/>
  <c r="K671" i="4"/>
  <c r="G671" i="4" s="1"/>
  <c r="L671" i="4"/>
  <c r="H671" i="4" s="1"/>
  <c r="P671" i="4"/>
  <c r="S671" i="4"/>
  <c r="W671" i="4"/>
  <c r="I672" i="4"/>
  <c r="J672" i="4"/>
  <c r="F672" i="4" s="1"/>
  <c r="K672" i="4"/>
  <c r="G672" i="4" s="1"/>
  <c r="L672" i="4"/>
  <c r="H672" i="4" s="1"/>
  <c r="P672" i="4"/>
  <c r="S672" i="4"/>
  <c r="W672" i="4"/>
  <c r="I673" i="4"/>
  <c r="J673" i="4"/>
  <c r="F673" i="4" s="1"/>
  <c r="K673" i="4"/>
  <c r="G673" i="4" s="1"/>
  <c r="L673" i="4"/>
  <c r="H673" i="4" s="1"/>
  <c r="P673" i="4"/>
  <c r="S673" i="4"/>
  <c r="W673" i="4"/>
  <c r="C9" i="6"/>
  <c r="C8" i="6"/>
  <c r="C7" i="6"/>
  <c r="C3" i="6"/>
  <c r="Z673" i="7"/>
  <c r="V673" i="7"/>
  <c r="R673" i="7"/>
  <c r="O673" i="7"/>
  <c r="Z672" i="7"/>
  <c r="V672" i="7"/>
  <c r="R672" i="7"/>
  <c r="O672" i="7"/>
  <c r="Z671" i="7"/>
  <c r="V671" i="7"/>
  <c r="R671" i="7"/>
  <c r="O671" i="7"/>
  <c r="Z670" i="7"/>
  <c r="V670" i="7"/>
  <c r="R670" i="7"/>
  <c r="O670" i="7"/>
  <c r="Z669" i="7"/>
  <c r="V669" i="7"/>
  <c r="R669" i="7"/>
  <c r="O669" i="7"/>
  <c r="Z668" i="7"/>
  <c r="V668" i="7"/>
  <c r="R668" i="7"/>
  <c r="O668" i="7"/>
  <c r="Z667" i="7"/>
  <c r="V667" i="7"/>
  <c r="R667" i="7"/>
  <c r="O667" i="7"/>
  <c r="Z666" i="7"/>
  <c r="V666" i="7"/>
  <c r="R666" i="7"/>
  <c r="O666" i="7"/>
  <c r="Z665" i="7"/>
  <c r="V665" i="7"/>
  <c r="R665" i="7"/>
  <c r="O665" i="7"/>
  <c r="Z664" i="7"/>
  <c r="V664" i="7"/>
  <c r="R664" i="7"/>
  <c r="O664" i="7"/>
  <c r="Z663" i="7"/>
  <c r="V663" i="7"/>
  <c r="R663" i="7"/>
  <c r="O663" i="7"/>
  <c r="Z662" i="7"/>
  <c r="V662" i="7"/>
  <c r="R662" i="7"/>
  <c r="O662" i="7"/>
  <c r="Z661" i="7"/>
  <c r="V661" i="7"/>
  <c r="R661" i="7"/>
  <c r="O661" i="7"/>
  <c r="Z660" i="7"/>
  <c r="V660" i="7"/>
  <c r="R660" i="7"/>
  <c r="O660" i="7"/>
  <c r="Z659" i="7"/>
  <c r="V659" i="7"/>
  <c r="R659" i="7"/>
  <c r="O659" i="7"/>
  <c r="Z658" i="7"/>
  <c r="V658" i="7"/>
  <c r="R658" i="7"/>
  <c r="O658" i="7"/>
  <c r="Z657" i="7"/>
  <c r="V657" i="7"/>
  <c r="R657" i="7"/>
  <c r="O657" i="7"/>
  <c r="Z656" i="7"/>
  <c r="V656" i="7"/>
  <c r="R656" i="7"/>
  <c r="O656" i="7"/>
  <c r="Z655" i="7"/>
  <c r="V655" i="7"/>
  <c r="R655" i="7"/>
  <c r="O655" i="7"/>
  <c r="Z654" i="7"/>
  <c r="V654" i="7"/>
  <c r="R654" i="7"/>
  <c r="O654" i="7"/>
  <c r="Z653" i="7"/>
  <c r="V653" i="7"/>
  <c r="R653" i="7"/>
  <c r="O653" i="7"/>
  <c r="Z652" i="7"/>
  <c r="V652" i="7"/>
  <c r="R652" i="7"/>
  <c r="O652" i="7"/>
  <c r="Z651" i="7"/>
  <c r="V651" i="7"/>
  <c r="R651" i="7"/>
  <c r="O651" i="7"/>
  <c r="Z650" i="7"/>
  <c r="V650" i="7"/>
  <c r="R650" i="7"/>
  <c r="O650" i="7"/>
  <c r="Z649" i="7"/>
  <c r="V649" i="7"/>
  <c r="R649" i="7"/>
  <c r="O649" i="7"/>
  <c r="Z648" i="7"/>
  <c r="V648" i="7"/>
  <c r="R648" i="7"/>
  <c r="O648" i="7"/>
  <c r="Z647" i="7"/>
  <c r="V647" i="7"/>
  <c r="R647" i="7"/>
  <c r="O647" i="7"/>
  <c r="Z646" i="7"/>
  <c r="V646" i="7"/>
  <c r="R646" i="7"/>
  <c r="O646" i="7"/>
  <c r="Z645" i="7"/>
  <c r="V645" i="7"/>
  <c r="R645" i="7"/>
  <c r="O645" i="7"/>
  <c r="Z644" i="7"/>
  <c r="V644" i="7"/>
  <c r="R644" i="7"/>
  <c r="O644" i="7"/>
  <c r="Z643" i="7"/>
  <c r="V643" i="7"/>
  <c r="R643" i="7"/>
  <c r="O643" i="7"/>
  <c r="Z642" i="7"/>
  <c r="V642" i="7"/>
  <c r="R642" i="7"/>
  <c r="O642" i="7"/>
  <c r="Z641" i="7"/>
  <c r="V641" i="7"/>
  <c r="R641" i="7"/>
  <c r="O641" i="7"/>
  <c r="Z640" i="7"/>
  <c r="V640" i="7"/>
  <c r="R640" i="7"/>
  <c r="O640" i="7"/>
  <c r="Z639" i="7"/>
  <c r="V639" i="7"/>
  <c r="R639" i="7"/>
  <c r="O639" i="7"/>
  <c r="Z638" i="7"/>
  <c r="V638" i="7"/>
  <c r="R638" i="7"/>
  <c r="O638" i="7"/>
  <c r="Z637" i="7"/>
  <c r="V637" i="7"/>
  <c r="R637" i="7"/>
  <c r="O637" i="7"/>
  <c r="Z636" i="7"/>
  <c r="V636" i="7"/>
  <c r="R636" i="7"/>
  <c r="O636" i="7"/>
  <c r="Z635" i="7"/>
  <c r="V635" i="7"/>
  <c r="R635" i="7"/>
  <c r="O635" i="7"/>
  <c r="Z634" i="7"/>
  <c r="V634" i="7"/>
  <c r="R634" i="7"/>
  <c r="O634" i="7"/>
  <c r="Z633" i="7"/>
  <c r="V633" i="7"/>
  <c r="R633" i="7"/>
  <c r="O633" i="7"/>
  <c r="Z632" i="7"/>
  <c r="V632" i="7"/>
  <c r="R632" i="7"/>
  <c r="O632" i="7"/>
  <c r="Z631" i="7"/>
  <c r="V631" i="7"/>
  <c r="R631" i="7"/>
  <c r="O631" i="7"/>
  <c r="Z630" i="7"/>
  <c r="V630" i="7"/>
  <c r="R630" i="7"/>
  <c r="O630" i="7"/>
  <c r="Z629" i="7"/>
  <c r="V629" i="7"/>
  <c r="R629" i="7"/>
  <c r="O629" i="7"/>
  <c r="Z628" i="7"/>
  <c r="V628" i="7"/>
  <c r="R628" i="7"/>
  <c r="O628" i="7"/>
  <c r="Z627" i="7"/>
  <c r="V627" i="7"/>
  <c r="R627" i="7"/>
  <c r="O627" i="7"/>
  <c r="Z626" i="7"/>
  <c r="V626" i="7"/>
  <c r="R626" i="7"/>
  <c r="O626" i="7"/>
  <c r="Z625" i="7"/>
  <c r="V625" i="7"/>
  <c r="R625" i="7"/>
  <c r="O625" i="7"/>
  <c r="Z624" i="7"/>
  <c r="V624" i="7"/>
  <c r="R624" i="7"/>
  <c r="O624" i="7"/>
  <c r="Z623" i="7"/>
  <c r="V623" i="7"/>
  <c r="R623" i="7"/>
  <c r="O623" i="7"/>
  <c r="Z622" i="7"/>
  <c r="V622" i="7"/>
  <c r="R622" i="7"/>
  <c r="O622" i="7"/>
  <c r="Z621" i="7"/>
  <c r="V621" i="7"/>
  <c r="R621" i="7"/>
  <c r="O621" i="7"/>
  <c r="Z620" i="7"/>
  <c r="V620" i="7"/>
  <c r="R620" i="7"/>
  <c r="O620" i="7"/>
  <c r="Z619" i="7"/>
  <c r="V619" i="7"/>
  <c r="R619" i="7"/>
  <c r="O619" i="7"/>
  <c r="Z618" i="7"/>
  <c r="V618" i="7"/>
  <c r="R618" i="7"/>
  <c r="O618" i="7"/>
  <c r="Z617" i="7"/>
  <c r="V617" i="7"/>
  <c r="R617" i="7"/>
  <c r="O617" i="7"/>
  <c r="Z616" i="7"/>
  <c r="V616" i="7"/>
  <c r="R616" i="7"/>
  <c r="O616" i="7"/>
  <c r="Z615" i="7"/>
  <c r="V615" i="7"/>
  <c r="R615" i="7"/>
  <c r="O615" i="7"/>
  <c r="Z614" i="7"/>
  <c r="V614" i="7"/>
  <c r="R614" i="7"/>
  <c r="O614" i="7"/>
  <c r="Z613" i="7"/>
  <c r="V613" i="7"/>
  <c r="R613" i="7"/>
  <c r="O613" i="7"/>
  <c r="Z612" i="7"/>
  <c r="V612" i="7"/>
  <c r="R612" i="7"/>
  <c r="O612" i="7"/>
  <c r="Z611" i="7"/>
  <c r="V611" i="7"/>
  <c r="R611" i="7"/>
  <c r="O611" i="7"/>
  <c r="Z610" i="7"/>
  <c r="V610" i="7"/>
  <c r="R610" i="7"/>
  <c r="O610" i="7"/>
  <c r="Z609" i="7"/>
  <c r="V609" i="7"/>
  <c r="R609" i="7"/>
  <c r="O609" i="7"/>
  <c r="Z608" i="7"/>
  <c r="V608" i="7"/>
  <c r="R608" i="7"/>
  <c r="O608" i="7"/>
  <c r="Z607" i="7"/>
  <c r="V607" i="7"/>
  <c r="R607" i="7"/>
  <c r="O607" i="7"/>
  <c r="Z606" i="7"/>
  <c r="V606" i="7"/>
  <c r="R606" i="7"/>
  <c r="O606" i="7"/>
  <c r="Z605" i="7"/>
  <c r="V605" i="7"/>
  <c r="R605" i="7"/>
  <c r="O605" i="7"/>
  <c r="Z604" i="7"/>
  <c r="V604" i="7"/>
  <c r="R604" i="7"/>
  <c r="O604" i="7"/>
  <c r="Z603" i="7"/>
  <c r="V603" i="7"/>
  <c r="R603" i="7"/>
  <c r="O603" i="7"/>
  <c r="Z602" i="7"/>
  <c r="V602" i="7"/>
  <c r="R602" i="7"/>
  <c r="O602" i="7"/>
  <c r="Z601" i="7"/>
  <c r="V601" i="7"/>
  <c r="R601" i="7"/>
  <c r="O601" i="7"/>
  <c r="Z600" i="7"/>
  <c r="V600" i="7"/>
  <c r="R600" i="7"/>
  <c r="O600" i="7"/>
  <c r="Z599" i="7"/>
  <c r="V599" i="7"/>
  <c r="R599" i="7"/>
  <c r="O599" i="7"/>
  <c r="Z598" i="7"/>
  <c r="V598" i="7"/>
  <c r="R598" i="7"/>
  <c r="O598" i="7"/>
  <c r="Z597" i="7"/>
  <c r="V597" i="7"/>
  <c r="R597" i="7"/>
  <c r="O597" i="7"/>
  <c r="Z596" i="7"/>
  <c r="V596" i="7"/>
  <c r="R596" i="7"/>
  <c r="O596" i="7"/>
  <c r="Z595" i="7"/>
  <c r="V595" i="7"/>
  <c r="R595" i="7"/>
  <c r="O595" i="7"/>
  <c r="Z594" i="7"/>
  <c r="V594" i="7"/>
  <c r="R594" i="7"/>
  <c r="O594" i="7"/>
  <c r="Z593" i="7"/>
  <c r="V593" i="7"/>
  <c r="R593" i="7"/>
  <c r="O593" i="7"/>
  <c r="Z592" i="7"/>
  <c r="V592" i="7"/>
  <c r="R592" i="7"/>
  <c r="O592" i="7"/>
  <c r="Z591" i="7"/>
  <c r="V591" i="7"/>
  <c r="R591" i="7"/>
  <c r="O591" i="7"/>
  <c r="Z590" i="7"/>
  <c r="V590" i="7"/>
  <c r="R590" i="7"/>
  <c r="O590" i="7"/>
  <c r="Z589" i="7"/>
  <c r="V589" i="7"/>
  <c r="R589" i="7"/>
  <c r="O589" i="7"/>
  <c r="Z588" i="7"/>
  <c r="V588" i="7"/>
  <c r="R588" i="7"/>
  <c r="O588" i="7"/>
  <c r="Z587" i="7"/>
  <c r="V587" i="7"/>
  <c r="R587" i="7"/>
  <c r="O587" i="7"/>
  <c r="Z586" i="7"/>
  <c r="V586" i="7"/>
  <c r="R586" i="7"/>
  <c r="O586" i="7"/>
  <c r="Z585" i="7"/>
  <c r="V585" i="7"/>
  <c r="R585" i="7"/>
  <c r="O585" i="7"/>
  <c r="Z584" i="7"/>
  <c r="V584" i="7"/>
  <c r="R584" i="7"/>
  <c r="O584" i="7"/>
  <c r="Z583" i="7"/>
  <c r="V583" i="7"/>
  <c r="R583" i="7"/>
  <c r="O583" i="7"/>
  <c r="Z582" i="7"/>
  <c r="V582" i="7"/>
  <c r="R582" i="7"/>
  <c r="O582" i="7"/>
  <c r="Z581" i="7"/>
  <c r="V581" i="7"/>
  <c r="R581" i="7"/>
  <c r="O581" i="7"/>
  <c r="Z580" i="7"/>
  <c r="V580" i="7"/>
  <c r="R580" i="7"/>
  <c r="O580" i="7"/>
  <c r="Z579" i="7"/>
  <c r="V579" i="7"/>
  <c r="R579" i="7"/>
  <c r="O579" i="7"/>
  <c r="Z578" i="7"/>
  <c r="V578" i="7"/>
  <c r="R578" i="7"/>
  <c r="O578" i="7"/>
  <c r="Z577" i="7"/>
  <c r="V577" i="7"/>
  <c r="R577" i="7"/>
  <c r="O577" i="7"/>
  <c r="Z576" i="7"/>
  <c r="V576" i="7"/>
  <c r="R576" i="7"/>
  <c r="O576" i="7"/>
  <c r="Z575" i="7"/>
  <c r="V575" i="7"/>
  <c r="R575" i="7"/>
  <c r="O575" i="7"/>
  <c r="Z574" i="7"/>
  <c r="V574" i="7"/>
  <c r="R574" i="7"/>
  <c r="O574" i="7"/>
  <c r="Z573" i="7"/>
  <c r="V573" i="7"/>
  <c r="R573" i="7"/>
  <c r="O573" i="7"/>
  <c r="Z572" i="7"/>
  <c r="V572" i="7"/>
  <c r="R572" i="7"/>
  <c r="O572" i="7"/>
  <c r="Z571" i="7"/>
  <c r="V571" i="7"/>
  <c r="R571" i="7"/>
  <c r="O571" i="7"/>
  <c r="Z570" i="7"/>
  <c r="V570" i="7"/>
  <c r="R570" i="7"/>
  <c r="O570" i="7"/>
  <c r="Z569" i="7"/>
  <c r="V569" i="7"/>
  <c r="R569" i="7"/>
  <c r="O569" i="7"/>
  <c r="Z568" i="7"/>
  <c r="V568" i="7"/>
  <c r="R568" i="7"/>
  <c r="O568" i="7"/>
  <c r="Z567" i="7"/>
  <c r="V567" i="7"/>
  <c r="R567" i="7"/>
  <c r="O567" i="7"/>
  <c r="Z566" i="7"/>
  <c r="V566" i="7"/>
  <c r="R566" i="7"/>
  <c r="O566" i="7"/>
  <c r="Z565" i="7"/>
  <c r="V565" i="7"/>
  <c r="R565" i="7"/>
  <c r="O565" i="7"/>
  <c r="Z564" i="7"/>
  <c r="V564" i="7"/>
  <c r="R564" i="7"/>
  <c r="O564" i="7"/>
  <c r="Z563" i="7"/>
  <c r="V563" i="7"/>
  <c r="R563" i="7"/>
  <c r="O563" i="7"/>
  <c r="Z562" i="7"/>
  <c r="V562" i="7"/>
  <c r="R562" i="7"/>
  <c r="O562" i="7"/>
  <c r="Z561" i="7"/>
  <c r="V561" i="7"/>
  <c r="R561" i="7"/>
  <c r="O561" i="7"/>
  <c r="Z560" i="7"/>
  <c r="V560" i="7"/>
  <c r="R560" i="7"/>
  <c r="O560" i="7"/>
  <c r="Z559" i="7"/>
  <c r="V559" i="7"/>
  <c r="R559" i="7"/>
  <c r="O559" i="7"/>
  <c r="Z558" i="7"/>
  <c r="V558" i="7"/>
  <c r="R558" i="7"/>
  <c r="O558" i="7"/>
  <c r="Z557" i="7"/>
  <c r="V557" i="7"/>
  <c r="R557" i="7"/>
  <c r="O557" i="7"/>
  <c r="Z556" i="7"/>
  <c r="V556" i="7"/>
  <c r="R556" i="7"/>
  <c r="O556" i="7"/>
  <c r="Z555" i="7"/>
  <c r="V555" i="7"/>
  <c r="R555" i="7"/>
  <c r="O555" i="7"/>
  <c r="Z554" i="7"/>
  <c r="V554" i="7"/>
  <c r="R554" i="7"/>
  <c r="O554" i="7"/>
  <c r="Z553" i="7"/>
  <c r="V553" i="7"/>
  <c r="R553" i="7"/>
  <c r="O553" i="7"/>
  <c r="Z552" i="7"/>
  <c r="V552" i="7"/>
  <c r="R552" i="7"/>
  <c r="O552" i="7"/>
  <c r="Z551" i="7"/>
  <c r="V551" i="7"/>
  <c r="R551" i="7"/>
  <c r="O551" i="7"/>
  <c r="Z550" i="7"/>
  <c r="V550" i="7"/>
  <c r="R550" i="7"/>
  <c r="O550" i="7"/>
  <c r="Z549" i="7"/>
  <c r="V549" i="7"/>
  <c r="R549" i="7"/>
  <c r="O549" i="7"/>
  <c r="Z548" i="7"/>
  <c r="V548" i="7"/>
  <c r="R548" i="7"/>
  <c r="O548" i="7"/>
  <c r="Z547" i="7"/>
  <c r="V547" i="7"/>
  <c r="R547" i="7"/>
  <c r="O547" i="7"/>
  <c r="Z546" i="7"/>
  <c r="V546" i="7"/>
  <c r="R546" i="7"/>
  <c r="O546" i="7"/>
  <c r="Z545" i="7"/>
  <c r="V545" i="7"/>
  <c r="R545" i="7"/>
  <c r="O545" i="7"/>
  <c r="Z544" i="7"/>
  <c r="V544" i="7"/>
  <c r="R544" i="7"/>
  <c r="O544" i="7"/>
  <c r="Z543" i="7"/>
  <c r="V543" i="7"/>
  <c r="R543" i="7"/>
  <c r="O543" i="7"/>
  <c r="Z542" i="7"/>
  <c r="V542" i="7"/>
  <c r="R542" i="7"/>
  <c r="O542" i="7"/>
  <c r="Z541" i="7"/>
  <c r="V541" i="7"/>
  <c r="R541" i="7"/>
  <c r="O541" i="7"/>
  <c r="Z540" i="7"/>
  <c r="V540" i="7"/>
  <c r="R540" i="7"/>
  <c r="O540" i="7"/>
  <c r="Z539" i="7"/>
  <c r="V539" i="7"/>
  <c r="R539" i="7"/>
  <c r="O539" i="7"/>
  <c r="Z538" i="7"/>
  <c r="V538" i="7"/>
  <c r="R538" i="7"/>
  <c r="O538" i="7"/>
  <c r="Z537" i="7"/>
  <c r="V537" i="7"/>
  <c r="R537" i="7"/>
  <c r="O537" i="7"/>
  <c r="Z536" i="7"/>
  <c r="V536" i="7"/>
  <c r="R536" i="7"/>
  <c r="O536" i="7"/>
  <c r="Z535" i="7"/>
  <c r="V535" i="7"/>
  <c r="R535" i="7"/>
  <c r="O535" i="7"/>
  <c r="Z534" i="7"/>
  <c r="V534" i="7"/>
  <c r="R534" i="7"/>
  <c r="O534" i="7"/>
  <c r="Z533" i="7"/>
  <c r="V533" i="7"/>
  <c r="R533" i="7"/>
  <c r="O533" i="7"/>
  <c r="Z532" i="7"/>
  <c r="V532" i="7"/>
  <c r="R532" i="7"/>
  <c r="O532" i="7"/>
  <c r="Z531" i="7"/>
  <c r="V531" i="7"/>
  <c r="R531" i="7"/>
  <c r="O531" i="7"/>
  <c r="Z530" i="7"/>
  <c r="V530" i="7"/>
  <c r="R530" i="7"/>
  <c r="O530" i="7"/>
  <c r="Z529" i="7"/>
  <c r="V529" i="7"/>
  <c r="R529" i="7"/>
  <c r="O529" i="7"/>
  <c r="Z528" i="7"/>
  <c r="V528" i="7"/>
  <c r="R528" i="7"/>
  <c r="O528" i="7"/>
  <c r="Z527" i="7"/>
  <c r="V527" i="7"/>
  <c r="R527" i="7"/>
  <c r="O527" i="7"/>
  <c r="Z526" i="7"/>
  <c r="V526" i="7"/>
  <c r="R526" i="7"/>
  <c r="O526" i="7"/>
  <c r="Z525" i="7"/>
  <c r="V525" i="7"/>
  <c r="R525" i="7"/>
  <c r="O525" i="7"/>
  <c r="Z524" i="7"/>
  <c r="V524" i="7"/>
  <c r="R524" i="7"/>
  <c r="O524" i="7"/>
  <c r="Z523" i="7"/>
  <c r="V523" i="7"/>
  <c r="R523" i="7"/>
  <c r="O523" i="7"/>
  <c r="Z522" i="7"/>
  <c r="V522" i="7"/>
  <c r="R522" i="7"/>
  <c r="O522" i="7"/>
  <c r="Z521" i="7"/>
  <c r="V521" i="7"/>
  <c r="R521" i="7"/>
  <c r="O521" i="7"/>
  <c r="Z520" i="7"/>
  <c r="V520" i="7"/>
  <c r="R520" i="7"/>
  <c r="O520" i="7"/>
  <c r="Z519" i="7"/>
  <c r="V519" i="7"/>
  <c r="R519" i="7"/>
  <c r="O519" i="7"/>
  <c r="Z518" i="7"/>
  <c r="V518" i="7"/>
  <c r="R518" i="7"/>
  <c r="O518" i="7"/>
  <c r="Z517" i="7"/>
  <c r="V517" i="7"/>
  <c r="R517" i="7"/>
  <c r="O517" i="7"/>
  <c r="Z516" i="7"/>
  <c r="V516" i="7"/>
  <c r="R516" i="7"/>
  <c r="O516" i="7"/>
  <c r="Z515" i="7"/>
  <c r="V515" i="7"/>
  <c r="R515" i="7"/>
  <c r="O515" i="7"/>
  <c r="Z514" i="7"/>
  <c r="V514" i="7"/>
  <c r="R514" i="7"/>
  <c r="O514" i="7"/>
  <c r="Z513" i="7"/>
  <c r="V513" i="7"/>
  <c r="R513" i="7"/>
  <c r="O513" i="7"/>
  <c r="Z512" i="7"/>
  <c r="V512" i="7"/>
  <c r="R512" i="7"/>
  <c r="O512" i="7"/>
  <c r="Z511" i="7"/>
  <c r="V511" i="7"/>
  <c r="R511" i="7"/>
  <c r="O511" i="7"/>
  <c r="Z510" i="7"/>
  <c r="V510" i="7"/>
  <c r="R510" i="7"/>
  <c r="O510" i="7"/>
  <c r="Z509" i="7"/>
  <c r="V509" i="7"/>
  <c r="R509" i="7"/>
  <c r="O509" i="7"/>
  <c r="Z508" i="7"/>
  <c r="V508" i="7"/>
  <c r="R508" i="7"/>
  <c r="O508" i="7"/>
  <c r="Z507" i="7"/>
  <c r="V507" i="7"/>
  <c r="R507" i="7"/>
  <c r="O507" i="7"/>
  <c r="Z506" i="7"/>
  <c r="V506" i="7"/>
  <c r="R506" i="7"/>
  <c r="O506" i="7"/>
  <c r="Z505" i="7"/>
  <c r="V505" i="7"/>
  <c r="R505" i="7"/>
  <c r="O505" i="7"/>
  <c r="Z504" i="7"/>
  <c r="V504" i="7"/>
  <c r="R504" i="7"/>
  <c r="O504" i="7"/>
  <c r="Z503" i="7"/>
  <c r="V503" i="7"/>
  <c r="R503" i="7"/>
  <c r="O503" i="7"/>
  <c r="Z502" i="7"/>
  <c r="V502" i="7"/>
  <c r="R502" i="7"/>
  <c r="O502" i="7"/>
  <c r="Z501" i="7"/>
  <c r="V501" i="7"/>
  <c r="R501" i="7"/>
  <c r="O501" i="7"/>
  <c r="Z500" i="7"/>
  <c r="V500" i="7"/>
  <c r="R500" i="7"/>
  <c r="O500" i="7"/>
  <c r="Z499" i="7"/>
  <c r="V499" i="7"/>
  <c r="R499" i="7"/>
  <c r="O499" i="7"/>
  <c r="Z498" i="7"/>
  <c r="V498" i="7"/>
  <c r="R498" i="7"/>
  <c r="O498" i="7"/>
  <c r="Z497" i="7"/>
  <c r="V497" i="7"/>
  <c r="R497" i="7"/>
  <c r="O497" i="7"/>
  <c r="Z496" i="7"/>
  <c r="V496" i="7"/>
  <c r="R496" i="7"/>
  <c r="O496" i="7"/>
  <c r="Z495" i="7"/>
  <c r="V495" i="7"/>
  <c r="R495" i="7"/>
  <c r="O495" i="7"/>
  <c r="Z494" i="7"/>
  <c r="V494" i="7"/>
  <c r="R494" i="7"/>
  <c r="O494" i="7"/>
  <c r="Z493" i="7"/>
  <c r="V493" i="7"/>
  <c r="R493" i="7"/>
  <c r="O493" i="7"/>
  <c r="Z492" i="7"/>
  <c r="V492" i="7"/>
  <c r="R492" i="7"/>
  <c r="O492" i="7"/>
  <c r="Z491" i="7"/>
  <c r="V491" i="7"/>
  <c r="R491" i="7"/>
  <c r="O491" i="7"/>
  <c r="Z490" i="7"/>
  <c r="V490" i="7"/>
  <c r="R490" i="7"/>
  <c r="O490" i="7"/>
  <c r="Z489" i="7"/>
  <c r="V489" i="7"/>
  <c r="R489" i="7"/>
  <c r="O489" i="7"/>
  <c r="Z488" i="7"/>
  <c r="V488" i="7"/>
  <c r="R488" i="7"/>
  <c r="O488" i="7"/>
  <c r="Z487" i="7"/>
  <c r="V487" i="7"/>
  <c r="R487" i="7"/>
  <c r="O487" i="7"/>
  <c r="Z486" i="7"/>
  <c r="V486" i="7"/>
  <c r="R486" i="7"/>
  <c r="O486" i="7"/>
  <c r="Z485" i="7"/>
  <c r="V485" i="7"/>
  <c r="R485" i="7"/>
  <c r="O485" i="7"/>
  <c r="Z484" i="7"/>
  <c r="V484" i="7"/>
  <c r="R484" i="7"/>
  <c r="O484" i="7"/>
  <c r="Z483" i="7"/>
  <c r="V483" i="7"/>
  <c r="R483" i="7"/>
  <c r="O483" i="7"/>
  <c r="Z482" i="7"/>
  <c r="V482" i="7"/>
  <c r="R482" i="7"/>
  <c r="O482" i="7"/>
  <c r="Z481" i="7"/>
  <c r="V481" i="7"/>
  <c r="R481" i="7"/>
  <c r="O481" i="7"/>
  <c r="Z480" i="7"/>
  <c r="V480" i="7"/>
  <c r="R480" i="7"/>
  <c r="O480" i="7"/>
  <c r="Z479" i="7"/>
  <c r="V479" i="7"/>
  <c r="R479" i="7"/>
  <c r="O479" i="7"/>
  <c r="Z478" i="7"/>
  <c r="V478" i="7"/>
  <c r="R478" i="7"/>
  <c r="O478" i="7"/>
  <c r="Z477" i="7"/>
  <c r="V477" i="7"/>
  <c r="R477" i="7"/>
  <c r="O477" i="7"/>
  <c r="Z476" i="7"/>
  <c r="V476" i="7"/>
  <c r="R476" i="7"/>
  <c r="O476" i="7"/>
  <c r="Z475" i="7"/>
  <c r="V475" i="7"/>
  <c r="R475" i="7"/>
  <c r="O475" i="7"/>
  <c r="Z474" i="7"/>
  <c r="V474" i="7"/>
  <c r="R474" i="7"/>
  <c r="O474" i="7"/>
  <c r="Z473" i="7"/>
  <c r="V473" i="7"/>
  <c r="R473" i="7"/>
  <c r="O473" i="7"/>
  <c r="Z472" i="7"/>
  <c r="V472" i="7"/>
  <c r="R472" i="7"/>
  <c r="O472" i="7"/>
  <c r="Z471" i="7"/>
  <c r="V471" i="7"/>
  <c r="R471" i="7"/>
  <c r="O471" i="7"/>
  <c r="Z470" i="7"/>
  <c r="V470" i="7"/>
  <c r="R470" i="7"/>
  <c r="O470" i="7"/>
  <c r="Z469" i="7"/>
  <c r="V469" i="7"/>
  <c r="R469" i="7"/>
  <c r="O469" i="7"/>
  <c r="Z468" i="7"/>
  <c r="V468" i="7"/>
  <c r="R468" i="7"/>
  <c r="O468" i="7"/>
  <c r="Z467" i="7"/>
  <c r="V467" i="7"/>
  <c r="R467" i="7"/>
  <c r="O467" i="7"/>
  <c r="Z466" i="7"/>
  <c r="V466" i="7"/>
  <c r="R466" i="7"/>
  <c r="O466" i="7"/>
  <c r="Z465" i="7"/>
  <c r="V465" i="7"/>
  <c r="R465" i="7"/>
  <c r="O465" i="7"/>
  <c r="Z464" i="7"/>
  <c r="V464" i="7"/>
  <c r="R464" i="7"/>
  <c r="O464" i="7"/>
  <c r="Z463" i="7"/>
  <c r="V463" i="7"/>
  <c r="R463" i="7"/>
  <c r="O463" i="7"/>
  <c r="Z462" i="7"/>
  <c r="V462" i="7"/>
  <c r="R462" i="7"/>
  <c r="O462" i="7"/>
  <c r="Z461" i="7"/>
  <c r="V461" i="7"/>
  <c r="R461" i="7"/>
  <c r="O461" i="7"/>
  <c r="Z460" i="7"/>
  <c r="V460" i="7"/>
  <c r="R460" i="7"/>
  <c r="O460" i="7"/>
  <c r="Z459" i="7"/>
  <c r="V459" i="7"/>
  <c r="R459" i="7"/>
  <c r="O459" i="7"/>
  <c r="Z458" i="7"/>
  <c r="V458" i="7"/>
  <c r="R458" i="7"/>
  <c r="O458" i="7"/>
  <c r="Z457" i="7"/>
  <c r="V457" i="7"/>
  <c r="R457" i="7"/>
  <c r="O457" i="7"/>
  <c r="Z456" i="7"/>
  <c r="V456" i="7"/>
  <c r="R456" i="7"/>
  <c r="O456" i="7"/>
  <c r="Z455" i="7"/>
  <c r="V455" i="7"/>
  <c r="R455" i="7"/>
  <c r="O455" i="7"/>
  <c r="Z454" i="7"/>
  <c r="V454" i="7"/>
  <c r="R454" i="7"/>
  <c r="O454" i="7"/>
  <c r="Z453" i="7"/>
  <c r="V453" i="7"/>
  <c r="R453" i="7"/>
  <c r="O453" i="7"/>
  <c r="Z452" i="7"/>
  <c r="V452" i="7"/>
  <c r="R452" i="7"/>
  <c r="O452" i="7"/>
  <c r="Z451" i="7"/>
  <c r="V451" i="7"/>
  <c r="R451" i="7"/>
  <c r="O451" i="7"/>
  <c r="Z450" i="7"/>
  <c r="V450" i="7"/>
  <c r="R450" i="7"/>
  <c r="O450" i="7"/>
  <c r="Z449" i="7"/>
  <c r="V449" i="7"/>
  <c r="R449" i="7"/>
  <c r="O449" i="7"/>
  <c r="Z448" i="7"/>
  <c r="V448" i="7"/>
  <c r="R448" i="7"/>
  <c r="O448" i="7"/>
  <c r="Z447" i="7"/>
  <c r="V447" i="7"/>
  <c r="R447" i="7"/>
  <c r="O447" i="7"/>
  <c r="Z446" i="7"/>
  <c r="V446" i="7"/>
  <c r="R446" i="7"/>
  <c r="O446" i="7"/>
  <c r="Z445" i="7"/>
  <c r="V445" i="7"/>
  <c r="R445" i="7"/>
  <c r="O445" i="7"/>
  <c r="Z444" i="7"/>
  <c r="V444" i="7"/>
  <c r="R444" i="7"/>
  <c r="O444" i="7"/>
  <c r="Z443" i="7"/>
  <c r="V443" i="7"/>
  <c r="R443" i="7"/>
  <c r="O443" i="7"/>
  <c r="Z442" i="7"/>
  <c r="V442" i="7"/>
  <c r="R442" i="7"/>
  <c r="O442" i="7"/>
  <c r="Z441" i="7"/>
  <c r="V441" i="7"/>
  <c r="R441" i="7"/>
  <c r="O441" i="7"/>
  <c r="Z440" i="7"/>
  <c r="V440" i="7"/>
  <c r="R440" i="7"/>
  <c r="O440" i="7"/>
  <c r="Z439" i="7"/>
  <c r="V439" i="7"/>
  <c r="R439" i="7"/>
  <c r="O439" i="7"/>
  <c r="Z438" i="7"/>
  <c r="V438" i="7"/>
  <c r="R438" i="7"/>
  <c r="O438" i="7"/>
  <c r="Z437" i="7"/>
  <c r="V437" i="7"/>
  <c r="R437" i="7"/>
  <c r="O437" i="7"/>
  <c r="Z436" i="7"/>
  <c r="V436" i="7"/>
  <c r="R436" i="7"/>
  <c r="O436" i="7"/>
  <c r="Z435" i="7"/>
  <c r="V435" i="7"/>
  <c r="R435" i="7"/>
  <c r="O435" i="7"/>
  <c r="Z434" i="7"/>
  <c r="V434" i="7"/>
  <c r="R434" i="7"/>
  <c r="O434" i="7"/>
  <c r="Z433" i="7"/>
  <c r="V433" i="7"/>
  <c r="R433" i="7"/>
  <c r="O433" i="7"/>
  <c r="Z432" i="7"/>
  <c r="V432" i="7"/>
  <c r="R432" i="7"/>
  <c r="O432" i="7"/>
  <c r="Z431" i="7"/>
  <c r="V431" i="7"/>
  <c r="R431" i="7"/>
  <c r="O431" i="7"/>
  <c r="Z430" i="7"/>
  <c r="V430" i="7"/>
  <c r="R430" i="7"/>
  <c r="O430" i="7"/>
  <c r="Z429" i="7"/>
  <c r="V429" i="7"/>
  <c r="R429" i="7"/>
  <c r="O429" i="7"/>
  <c r="Z428" i="7"/>
  <c r="V428" i="7"/>
  <c r="R428" i="7"/>
  <c r="O428" i="7"/>
  <c r="Z427" i="7"/>
  <c r="V427" i="7"/>
  <c r="R427" i="7"/>
  <c r="O427" i="7"/>
  <c r="Z426" i="7"/>
  <c r="V426" i="7"/>
  <c r="R426" i="7"/>
  <c r="O426" i="7"/>
  <c r="Z425" i="7"/>
  <c r="V425" i="7"/>
  <c r="R425" i="7"/>
  <c r="O425" i="7"/>
  <c r="Z424" i="7"/>
  <c r="V424" i="7"/>
  <c r="R424" i="7"/>
  <c r="O424" i="7"/>
  <c r="Z423" i="7"/>
  <c r="V423" i="7"/>
  <c r="R423" i="7"/>
  <c r="O423" i="7"/>
  <c r="Z422" i="7"/>
  <c r="V422" i="7"/>
  <c r="R422" i="7"/>
  <c r="O422" i="7"/>
  <c r="Z421" i="7"/>
  <c r="V421" i="7"/>
  <c r="R421" i="7"/>
  <c r="O421" i="7"/>
  <c r="Z420" i="7"/>
  <c r="V420" i="7"/>
  <c r="R420" i="7"/>
  <c r="O420" i="7"/>
  <c r="Z419" i="7"/>
  <c r="V419" i="7"/>
  <c r="R419" i="7"/>
  <c r="O419" i="7"/>
  <c r="Z418" i="7"/>
  <c r="V418" i="7"/>
  <c r="R418" i="7"/>
  <c r="O418" i="7"/>
  <c r="Z417" i="7"/>
  <c r="V417" i="7"/>
  <c r="R417" i="7"/>
  <c r="O417" i="7"/>
  <c r="Z416" i="7"/>
  <c r="V416" i="7"/>
  <c r="R416" i="7"/>
  <c r="O416" i="7"/>
  <c r="Z415" i="7"/>
  <c r="V415" i="7"/>
  <c r="R415" i="7"/>
  <c r="O415" i="7"/>
  <c r="Z414" i="7"/>
  <c r="V414" i="7"/>
  <c r="R414" i="7"/>
  <c r="O414" i="7"/>
  <c r="Z413" i="7"/>
  <c r="V413" i="7"/>
  <c r="R413" i="7"/>
  <c r="O413" i="7"/>
  <c r="Z412" i="7"/>
  <c r="V412" i="7"/>
  <c r="R412" i="7"/>
  <c r="O412" i="7"/>
  <c r="Z411" i="7"/>
  <c r="V411" i="7"/>
  <c r="R411" i="7"/>
  <c r="O411" i="7"/>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<sst xmlns="http://schemas.openxmlformats.org/spreadsheetml/2006/main" count="10049" uniqueCount="1318">
  <si>
    <t>14A057</t>
  </si>
  <si>
    <t>14A357</t>
  </si>
  <si>
    <t>14A453</t>
  </si>
  <si>
    <t>14E322</t>
  </si>
  <si>
    <t>14E345</t>
  </si>
  <si>
    <t>14E361</t>
  </si>
  <si>
    <t>14E392</t>
  </si>
  <si>
    <t>14E579</t>
  </si>
  <si>
    <t>14E701</t>
  </si>
  <si>
    <t>14E812</t>
  </si>
  <si>
    <t>14E847</t>
  </si>
  <si>
    <t>14E848</t>
  </si>
  <si>
    <t>14E888</t>
  </si>
  <si>
    <t>OAK PARK</t>
  </si>
  <si>
    <t>HILLCREST HOME</t>
  </si>
  <si>
    <t>COMMUNITY CARE CENTER</t>
  </si>
  <si>
    <t>LITTLE SISTERS OF THE POOR</t>
  </si>
  <si>
    <t>WASHINGTON SENIOR LIVING</t>
  </si>
  <si>
    <t>CRESCENT CARE OF ELGIN</t>
  </si>
  <si>
    <t>GROVE OF FOX VALLEY,THE</t>
  </si>
  <si>
    <t>DUQUOIN NURSING &amp; REHAB</t>
  </si>
  <si>
    <t>GROVE OF EVANSTON L &amp; R, THE</t>
  </si>
  <si>
    <t>PROMEDICA SKILLED NURSING GB</t>
  </si>
  <si>
    <t>HERITAGE HEALTH-BLOOMINGTON</t>
  </si>
  <si>
    <t>MACOMB POST ACUTE CARE CENTER</t>
  </si>
  <si>
    <t>PINECREST MANOR</t>
  </si>
  <si>
    <t>WESTMINSTER PLACE</t>
  </si>
  <si>
    <t>PROMEDICA SKILLED NURSING MO</t>
  </si>
  <si>
    <t>ASCENSION VILLA FRANCISCAN</t>
  </si>
  <si>
    <t>LOFT REHAB &amp; NURSING OF NORMAL</t>
  </si>
  <si>
    <t>ACCOLADE HEALTHCARE OF PEORIA</t>
  </si>
  <si>
    <t>CITADEL CARE CENTER-KANKAKEE</t>
  </si>
  <si>
    <t>HERITAGE HEALTH-PERU</t>
  </si>
  <si>
    <t>PEARL OF NAPERVILLE, THE</t>
  </si>
  <si>
    <t>DUPAGE CARE CENTER</t>
  </si>
  <si>
    <t>HERITAGE HEALTH-CHILLICOTHE</t>
  </si>
  <si>
    <t>HERITAGE HEALTH-STREATOR</t>
  </si>
  <si>
    <t>GROVE OF BERWYN, THE</t>
  </si>
  <si>
    <t>PROMEDICA SKILLED NURSING OLW</t>
  </si>
  <si>
    <t>MEMORIAL CARE CENTER</t>
  </si>
  <si>
    <t>ELMHURST EXTENDED CARE CENTER</t>
  </si>
  <si>
    <t>ALTON MEMORIAL REHAB &amp; THERAPY</t>
  </si>
  <si>
    <t>DOBSON PLAZA</t>
  </si>
  <si>
    <t>ALDEN LINCOLN REHAB &amp; H C CTR</t>
  </si>
  <si>
    <t>RICHLAND NURSING &amp; REHAB</t>
  </si>
  <si>
    <t>ARCADIA CARE AUBURN</t>
  </si>
  <si>
    <t>ALDEN DEBES REHAB &amp; HCC</t>
  </si>
  <si>
    <t>HERITAGE HEALTH-MENDOTA</t>
  </si>
  <si>
    <t>APERION CARE CAPITOL</t>
  </si>
  <si>
    <t>ELEVATE CARE NORTHBROOK</t>
  </si>
  <si>
    <t>HEATHER HEALTH CARE CENTER</t>
  </si>
  <si>
    <t>APERION CARE CHICAGO HEIGHTS</t>
  </si>
  <si>
    <t>COLONIAL MANOR</t>
  </si>
  <si>
    <t>APERION CARE OAK LAWN</t>
  </si>
  <si>
    <t>BELLA TERRA MORTON GROVE</t>
  </si>
  <si>
    <t>PROMEDICA SKILLED NURSING AH</t>
  </si>
  <si>
    <t>FRANKLIN GROVE LIVING AND REHAB</t>
  </si>
  <si>
    <t>BRIDGEVIEW HEALTH CARE CENTER</t>
  </si>
  <si>
    <t>BURBANK REHABILITATION CENTER</t>
  </si>
  <si>
    <t>WYNSCAPE HEALTH &amp; REHAB</t>
  </si>
  <si>
    <t>BURGESS SQUARE HEALTHCARE CTR</t>
  </si>
  <si>
    <t>PINE CREST HEALTH CARE</t>
  </si>
  <si>
    <t>PARC JOLIET</t>
  </si>
  <si>
    <t>CROSSROADS CARE CTR WOODSTOCK</t>
  </si>
  <si>
    <t>HERITAGE HEALTH-SPRINGFIELD</t>
  </si>
  <si>
    <t>PEARL PAVILION</t>
  </si>
  <si>
    <t>LAKEFRONT NURSING &amp; REHAB CTR</t>
  </si>
  <si>
    <t>GENERATIONS AT REGENCY</t>
  </si>
  <si>
    <t>CORNERSTONE REHAB &amp; HC</t>
  </si>
  <si>
    <t>HELIA SOUTHBELT HEALTHCARE</t>
  </si>
  <si>
    <t>ACCOLADE HEALTHCARE DANVILLE</t>
  </si>
  <si>
    <t>APERION CARE LAKESHORE</t>
  </si>
  <si>
    <t>PROMEDICA SKILLED NURSING HIN</t>
  </si>
  <si>
    <t>DOCTORS NURSING &amp; REHAB CENTER</t>
  </si>
  <si>
    <t>APERION CARE MORTON VILLA</t>
  </si>
  <si>
    <t>ALDEN PARK STRATHMOOR</t>
  </si>
  <si>
    <t>APERION CARE DEKALB</t>
  </si>
  <si>
    <t>FONDULAC REHABILITATION &amp; HCC</t>
  </si>
  <si>
    <t>HERITAGE HEALTH-PANA</t>
  </si>
  <si>
    <t>GLENVIEW TERRACE NURSING CTR</t>
  </si>
  <si>
    <t>HOPE CREEK NURSING &amp; REHAB</t>
  </si>
  <si>
    <t>HERITAGE HEALTH-LITCHFIELD</t>
  </si>
  <si>
    <t>JACKSONVILLE SKLD NUR &amp; REHAB</t>
  </si>
  <si>
    <t>TIMBERCREEK REHAB &amp; HEALTHCARE CENTER</t>
  </si>
  <si>
    <t>CITADEL OF STERLING,THE</t>
  </si>
  <si>
    <t>BUCKINGHAM PAVILION</t>
  </si>
  <si>
    <t>HERITAGE HEALTH-STAUNTON</t>
  </si>
  <si>
    <t>HELIA HEALTHCARE OF BELLEVILLE</t>
  </si>
  <si>
    <t>INTEGRITY HC OF BELLEVILLE</t>
  </si>
  <si>
    <t>PRAIRIE VILLAGE HEALTHCARE CTR</t>
  </si>
  <si>
    <t>APERION CARE MARSEILLES</t>
  </si>
  <si>
    <t>ELEVATE CARE RIVERWOODS</t>
  </si>
  <si>
    <t>GROVE OF LAGRANGE PARK, THE</t>
  </si>
  <si>
    <t>RIVER VIEW REHAB CENTER</t>
  </si>
  <si>
    <t>RED BUD REGIONAL CARE</t>
  </si>
  <si>
    <t>SYMPHONY NORTHWOODS</t>
  </si>
  <si>
    <t>APERION CARE WILMINGTON</t>
  </si>
  <si>
    <t>HERITAGE HEALTH-EL PASO</t>
  </si>
  <si>
    <t>CARRIER MILLS NSG &amp; REHAB CTR</t>
  </si>
  <si>
    <t>ASCENSION RESURRECTION PLACE</t>
  </si>
  <si>
    <t>NORRIDGE GARDENS</t>
  </si>
  <si>
    <t>WEST SUBURBAN NURSING &amp; REHAB CENTER</t>
  </si>
  <si>
    <t>LANDMARK OF DES PLAINES REHAB</t>
  </si>
  <si>
    <t>WARREN BARR GOLD COAST</t>
  </si>
  <si>
    <t>SYMPHONY OF BRONZEVILLE</t>
  </si>
  <si>
    <t>WESTMONT MANOR HLTH &amp; RHB</t>
  </si>
  <si>
    <t>GROVE OF ELMHURST, THE</t>
  </si>
  <si>
    <t>FRIENDSHIP VILLAGE-SCHAUMBURG</t>
  </si>
  <si>
    <t>AMBASSADOR NURSING &amp; REHAB CENTER</t>
  </si>
  <si>
    <t>LIBERTYVILLE MANOR EXT CARE</t>
  </si>
  <si>
    <t>GILMAN HEALTHCARE CENTER</t>
  </si>
  <si>
    <t>PEARL OF ROLLING MEADOWS,THE</t>
  </si>
  <si>
    <t>ARISTA HEALTHCARE</t>
  </si>
  <si>
    <t>PROMEDICA SKILLED NURSING OLE</t>
  </si>
  <si>
    <t>UNIVERSITY REHAB</t>
  </si>
  <si>
    <t>HERITAGE HEALTH-GILLESPIE</t>
  </si>
  <si>
    <t>SULLIVAN REHAB &amp; HLTH CARE CTR</t>
  </si>
  <si>
    <t>ARCADIA CARE BLOOMINGTON</t>
  </si>
  <si>
    <t>SALUD WELLNESS</t>
  </si>
  <si>
    <t>OAKVIEW NURSING &amp; REHAB</t>
  </si>
  <si>
    <t>ALDEN VALLEY RIDGE REHAB &amp; HCC</t>
  </si>
  <si>
    <t>LUTHERAN CARE CENTER</t>
  </si>
  <si>
    <t>CLARK-LINDSEY VILLAGE</t>
  </si>
  <si>
    <t>LEE MANOR</t>
  </si>
  <si>
    <t>EDEN VILLAGE CARE CENTER</t>
  </si>
  <si>
    <t>SOUTHGATE HEALTH CARE CENTER</t>
  </si>
  <si>
    <t>ST ANTHONY'S NRSG &amp; REHAB CENTER</t>
  </si>
  <si>
    <t>HELIA HEALTHCARE OF OLNEY</t>
  </si>
  <si>
    <t>WATSEKA REHAB &amp; HLTH CARE CTR</t>
  </si>
  <si>
    <t>WESTMINSTER VILLAGE</t>
  </si>
  <si>
    <t>ALDEN POPLAR CREEK REHAB &amp; HCC</t>
  </si>
  <si>
    <t>FARMINGTON COUNTRY MANOR</t>
  </si>
  <si>
    <t>BRIA OF WESTMONT</t>
  </si>
  <si>
    <t>RANDOLPH COUNTY CARE CENTER</t>
  </si>
  <si>
    <t>MICHAELSEN HEALTH CENTER</t>
  </si>
  <si>
    <t>BREESE NURSING HOME</t>
  </si>
  <si>
    <t>PRAIRIE ROSE HEALTH CARE CTR</t>
  </si>
  <si>
    <t>APERION CARE TOLUCA</t>
  </si>
  <si>
    <t>PRAIRIE CROSSING LVG &amp; REHAB</t>
  </si>
  <si>
    <t>ELEVATE CARE IRVING PARK</t>
  </si>
  <si>
    <t>HEARTLAND NURSING &amp; REHAB</t>
  </si>
  <si>
    <t>ROYAL OAKS CARE CENTER</t>
  </si>
  <si>
    <t>GENERATIONS AT ELMWOOD PARK</t>
  </si>
  <si>
    <t>BRIDGEWAY SENIOR LIVING</t>
  </si>
  <si>
    <t>FAIR HAVENS SENIOR LIVING</t>
  </si>
  <si>
    <t>LANDMARK OF RICHTON PARK REHAB &amp; NSG CTR</t>
  </si>
  <si>
    <t>OTTAWA PAVILION</t>
  </si>
  <si>
    <t>INTEGRITY HC OF ALTON</t>
  </si>
  <si>
    <t>WENTWORTH REHAB &amp; HCC</t>
  </si>
  <si>
    <t>CHRISTIAN NURSING HOME</t>
  </si>
  <si>
    <t>LOFT REHABILITATION &amp; NURSING</t>
  </si>
  <si>
    <t>GROVE OF ST CHARLES</t>
  </si>
  <si>
    <t>CLARIDGE HEALTHCARE CENTER</t>
  </si>
  <si>
    <t>APOSTOLIC CHRISTIAN RESTMOR</t>
  </si>
  <si>
    <t>APERION CARE PRINCETON</t>
  </si>
  <si>
    <t>COLLINSVILLE REHAB &amp; HEALTH CC</t>
  </si>
  <si>
    <t>CHAMPAIGN URBANA NRSG &amp; REHAB</t>
  </si>
  <si>
    <t>GENERATIONS AT NEIGHBORS</t>
  </si>
  <si>
    <t>SHELBYVILLE MANOR</t>
  </si>
  <si>
    <t>TOULON REHAB &amp; HEALTH CARE CENTER</t>
  </si>
  <si>
    <t>ROLLING HILLS MANOR</t>
  </si>
  <si>
    <t>OAK HILL</t>
  </si>
  <si>
    <t>MARIGOLD REHABILITATION HCC</t>
  </si>
  <si>
    <t>HERITAGE HEALTH-ELGIN</t>
  </si>
  <si>
    <t>ACCOLADE PAXTON SENIOR LIVING</t>
  </si>
  <si>
    <t>ALDEN LAKELAND REHAB &amp; HCC</t>
  </si>
  <si>
    <t>HERITAGE HEALTH-DWIGHT</t>
  </si>
  <si>
    <t>ALDEN TERRACE OF MCHENRY REHAB</t>
  </si>
  <si>
    <t>HERITAGE HEALTH-CARLINVILLE</t>
  </si>
  <si>
    <t>QUINCY HEALTHCARE &amp; SR LIVING</t>
  </si>
  <si>
    <t>OAK BROOK CARE</t>
  </si>
  <si>
    <t>THRIVE OF LAKE COUNTY</t>
  </si>
  <si>
    <t>HAMMOND-HENRY DISTRICT HSP</t>
  </si>
  <si>
    <t>JERSEYVILLE NSG &amp; REHAB CENTER</t>
  </si>
  <si>
    <t>TWIN LAKES REHAB &amp; HEALTH CARE</t>
  </si>
  <si>
    <t>CITADEL OF SKOKIE, THE</t>
  </si>
  <si>
    <t>PARIS HEALTH AND REHAB CENTER</t>
  </si>
  <si>
    <t>HERITAGE HEALTH-HOOPESTON</t>
  </si>
  <si>
    <t>SYMPHONY OF ORCHARD VALLEY</t>
  </si>
  <si>
    <t>OREGON LIVING AND REHABILITATION CENTER</t>
  </si>
  <si>
    <t>NOKOMIS REHAB &amp; HEALTH CARE CENTER</t>
  </si>
  <si>
    <t>ATRIUM HEALTH CARE CENTER</t>
  </si>
  <si>
    <t>SHERIDAN VILLAGE NRSG &amp; RHB</t>
  </si>
  <si>
    <t>MONTGOMERY NURSING &amp; REHAB CTR</t>
  </si>
  <si>
    <t>ELEVATE CARE CHICAGO NORTH</t>
  </si>
  <si>
    <t>APERION CARE SPRING VALLEY</t>
  </si>
  <si>
    <t>RUSHVILLE NURSING &amp; REHAB CTR</t>
  </si>
  <si>
    <t>PIPER CITY REHAB &amp; LIVING CTR</t>
  </si>
  <si>
    <t>MCLEAN COUNTY NURSING HOME</t>
  </si>
  <si>
    <t>MEDINA NURSING CENTER</t>
  </si>
  <si>
    <t>THREE SPRINGS LODGE NURSING HOME, LLC</t>
  </si>
  <si>
    <t>FAYETTE COUNTY HOSPITAL</t>
  </si>
  <si>
    <t>TAYLORVILLE CARE CENTER</t>
  </si>
  <si>
    <t>CLARK MANOR</t>
  </si>
  <si>
    <t>HIGHLAND HEALTH CARE CENTER</t>
  </si>
  <si>
    <t>SYMPHONY OF LINCOLN PARK</t>
  </si>
  <si>
    <t>BELLA TERRA LOMBARD</t>
  </si>
  <si>
    <t>EFFINGHAM REHAB &amp; HEALTH C CTR</t>
  </si>
  <si>
    <t>FREEBURG CARE CENTER</t>
  </si>
  <si>
    <t>WHITE OAK REHABILITATION &amp; HCC</t>
  </si>
  <si>
    <t>WHITE HALL NURSING &amp; REHAB CENTER</t>
  </si>
  <si>
    <t>BEACON HILL</t>
  </si>
  <si>
    <t>ACCOLADE HC OF EAST PEORIA</t>
  </si>
  <si>
    <t>GOTTLIEB MEMORIAL HOSPITAL</t>
  </si>
  <si>
    <t>BRANDEL HEALTH AND REHAB</t>
  </si>
  <si>
    <t>BIRCHWOOD PLAZA</t>
  </si>
  <si>
    <t>CITADEL OF BOURBONNAIS,THE</t>
  </si>
  <si>
    <t>BEECHER MANOR NRSG &amp; REHAB CTR</t>
  </si>
  <si>
    <t>HERITAGE HEALTH-MOUNT ZION</t>
  </si>
  <si>
    <t>DEKALB COUNTY REHAB &amp; NURSING</t>
  </si>
  <si>
    <t>COMMUNITY FIRST MEDICAL CENTER</t>
  </si>
  <si>
    <t>BELHAVEN NURSING &amp; REHAB CENTER</t>
  </si>
  <si>
    <t>FAIRFIELD MEMORIAL HOSPITAL</t>
  </si>
  <si>
    <t>EDWARDSVILLE NSG &amp; REHAB CTR</t>
  </si>
  <si>
    <t>WINNING WHEELS</t>
  </si>
  <si>
    <t>ALDEN ESTATES OF BARRINGTON</t>
  </si>
  <si>
    <t>ASCENSION SAINT ANNE PLACE</t>
  </si>
  <si>
    <t>PRESENCE ST JOSEPH HOSPITAL - CHICAGO</t>
  </si>
  <si>
    <t>CEDAR RIDGE HEALTH &amp; REHAB CTR</t>
  </si>
  <si>
    <t>GRAHAM HOSPITAL</t>
  </si>
  <si>
    <t>PROCTOR COM HSP SK N CENTER</t>
  </si>
  <si>
    <t>AUTUMN MEADOWS OF CAHOKIA</t>
  </si>
  <si>
    <t>ALDEN ESTATES OF NAPERVILLE</t>
  </si>
  <si>
    <t>PALM TERRACE OF MATTOON</t>
  </si>
  <si>
    <t>CASEYVILLE NURSING &amp; REHAB CTR</t>
  </si>
  <si>
    <t>WESLEY PLACE</t>
  </si>
  <si>
    <t>PROMEDICA SKILLED NURSING LIB</t>
  </si>
  <si>
    <t>SNYDER VILLAGE</t>
  </si>
  <si>
    <t>PEKIN MANOR</t>
  </si>
  <si>
    <t>SEMINARY MANOR</t>
  </si>
  <si>
    <t>LOFT REHAB &amp; NURSING OF CANTON</t>
  </si>
  <si>
    <t>AVISTON COUNTRYSIDE MANOR</t>
  </si>
  <si>
    <t>VILLAGE AT VICTORY LAKES, THE</t>
  </si>
  <si>
    <t>ACCOLADE HC OF PAXTON ON PELLS</t>
  </si>
  <si>
    <t>HENRY REHAB AND NURSING</t>
  </si>
  <si>
    <t>COVENANT LIVING - WINDSOR PARK</t>
  </si>
  <si>
    <t>PROMEDICA SKILLED NURSING PHE</t>
  </si>
  <si>
    <t>SOUTH HOLLAND MANOR HTH &amp; RHB</t>
  </si>
  <si>
    <t>HILLSIDE REHAB &amp; CARE CENTER</t>
  </si>
  <si>
    <t>BLOOMINGTON REHABILITATION &amp; HCC</t>
  </si>
  <si>
    <t>ST JAMES WELLNESS REHAB VILLAS</t>
  </si>
  <si>
    <t>PEARL OF CRYSTAL LAKE, THE</t>
  </si>
  <si>
    <t>BRIA OF CAHOKIA</t>
  </si>
  <si>
    <t>CHATEAU NRSG &amp; REHAB CENTER</t>
  </si>
  <si>
    <t>ALLURE OF STERLING</t>
  </si>
  <si>
    <t>MASON CITY AREA NURSING HOME</t>
  </si>
  <si>
    <t>SALEM VILLAGE NURSING &amp; REHAB</t>
  </si>
  <si>
    <t>ALLURE OF LAKE STOREY</t>
  </si>
  <si>
    <t>MERCY REHAB AND CARE CENTER</t>
  </si>
  <si>
    <t>PAVILION OF WAUKEGAN</t>
  </si>
  <si>
    <t>ARCADIA CARE MORRIS</t>
  </si>
  <si>
    <t>FLORA GARDENS CARE CENTER</t>
  </si>
  <si>
    <t>SYMPHONY ENCORE</t>
  </si>
  <si>
    <t>GENERATIONS OAKTON PAVILLION</t>
  </si>
  <si>
    <t>EVERGREEN NURSING &amp; REHAB CENTER</t>
  </si>
  <si>
    <t>PRAIRIE MANOR NRSG &amp; REHAB CTR</t>
  </si>
  <si>
    <t>ELEVATE CARE NORTH BRANCH</t>
  </si>
  <si>
    <t>NEWMAN REHAB &amp; HEALTH CARE CTR</t>
  </si>
  <si>
    <t>WARREN BARR SOUTH LOOP</t>
  </si>
  <si>
    <t>ASTORIA PLACE LIVING &amp; REHAB</t>
  </si>
  <si>
    <t>CHARLESTON REHAB &amp; HEALTH CC</t>
  </si>
  <si>
    <t>ST JOSEPH VILLAGE OF CHICAGO</t>
  </si>
  <si>
    <t>BELLA TERRA BLOOMINGDALE</t>
  </si>
  <si>
    <t>CHICAGO RIDGE SNF</t>
  </si>
  <si>
    <t>BLESSING HOSPITAL SNU</t>
  </si>
  <si>
    <t>RIVER CROSSING OF EAST PEORIA</t>
  </si>
  <si>
    <t>RIVER CROSSING OF PEORIA</t>
  </si>
  <si>
    <t>CENTRAL NURSING HOME</t>
  </si>
  <si>
    <t>ODIN HEALTH AND REHAB CENTER</t>
  </si>
  <si>
    <t>BRIA OF PALOS HILLS</t>
  </si>
  <si>
    <t>RIVER CROSSING OF ALTON</t>
  </si>
  <si>
    <t>VALLEY HI NURSING HOME</t>
  </si>
  <si>
    <t>LAKEVIEW  REHAB &amp; NURSING CENTER</t>
  </si>
  <si>
    <t>INTEGRITY HC OF WOOD RIVER</t>
  </si>
  <si>
    <t>INTEGRITY HC OF GODFREY</t>
  </si>
  <si>
    <t>PROVIDENCE DOWNERS GROVE</t>
  </si>
  <si>
    <t>APERION CARE PLUM GROVE</t>
  </si>
  <si>
    <t>WATERFORD CARE CENTER, THE</t>
  </si>
  <si>
    <t>APERION CARE WESTCHESTER</t>
  </si>
  <si>
    <t>SYMPHONY OF CHICAGO WEST</t>
  </si>
  <si>
    <t>ELEVATE CARE NILES</t>
  </si>
  <si>
    <t>ELMWOOD TERRACE HEALTHCARE CTR</t>
  </si>
  <si>
    <t>WESTSIDE REHAB &amp; CARE CENTER</t>
  </si>
  <si>
    <t>GROVE AT THE LAKE,THE</t>
  </si>
  <si>
    <t>CENTRALIA MANOR</t>
  </si>
  <si>
    <t>AVANTARA PARK RIDGE</t>
  </si>
  <si>
    <t>BRIA OF BELLEVILLE</t>
  </si>
  <si>
    <t>ELEVATE CARE WAUKEGAN</t>
  </si>
  <si>
    <t>CHALET LIVING &amp; REHAB</t>
  </si>
  <si>
    <t>APOSTOLIC CHRISTIAN HOME OF EUREKA</t>
  </si>
  <si>
    <t>BELLA TERRA SCHAUMBURG</t>
  </si>
  <si>
    <t>CARLTON AT THE LAKE, THE</t>
  </si>
  <si>
    <t>RIVER CROSSING OF MOLINE</t>
  </si>
  <si>
    <t>PALOS HEIGHTS REHABILITATION</t>
  </si>
  <si>
    <t>ABINGTON OF GLENVIEW NURSING</t>
  </si>
  <si>
    <t>PROMEDICA SKILLED NURSING HOM</t>
  </si>
  <si>
    <t>MOUNT VERNON COUNTRYSIDE MANOR</t>
  </si>
  <si>
    <t>PRINCETON REHAB &amp; HCC</t>
  </si>
  <si>
    <t>PROMEDICA SKILLED NURSING EG</t>
  </si>
  <si>
    <t>HALLMARK HEALTHCARE OF PEKIN</t>
  </si>
  <si>
    <t>FLORA REHAB &amp; HEALTH CARE CTR</t>
  </si>
  <si>
    <t>RIVER CROSSING OF JOLIET</t>
  </si>
  <si>
    <t>NILES NSG &amp; REHAB CTR</t>
  </si>
  <si>
    <t>KNOX COUNTY NURSING HOME</t>
  </si>
  <si>
    <t>AVANTARA OF ELGIN</t>
  </si>
  <si>
    <t>AVANTARA CHICAGO RIDGE</t>
  </si>
  <si>
    <t>BELLA TERRA STREAMWOOD</t>
  </si>
  <si>
    <t>ILLINI RESTORATIVE CARE</t>
  </si>
  <si>
    <t>APOSTOLIC CHRISTIAN HOME</t>
  </si>
  <si>
    <t>WHITEHALL NORTH, THE</t>
  </si>
  <si>
    <t>COUNTRY HEALTH</t>
  </si>
  <si>
    <t>MEADOWBROOK MANOR</t>
  </si>
  <si>
    <t>BELLA TERRA ELMHURST</t>
  </si>
  <si>
    <t>WILLOW CREST NURSING PAVILION</t>
  </si>
  <si>
    <t>MOMENCE MEADOWS NURSING &amp; REHAB</t>
  </si>
  <si>
    <t>OAK PARK OASIS</t>
  </si>
  <si>
    <t>WHEATON VILLAGE NRSG &amp; RHB CTR</t>
  </si>
  <si>
    <t>INTEGRITY HC OF COLUMBIA</t>
  </si>
  <si>
    <t>SYMPHONY OF CRESTWOOD</t>
  </si>
  <si>
    <t>LINCOLN VILLAGE HEALTHCARE</t>
  </si>
  <si>
    <t>ST CLARA'S REHAB &amp; SENIOR CARE</t>
  </si>
  <si>
    <t>VILLA HEALTH CARE EAST</t>
  </si>
  <si>
    <t>ADDOLORATA VILLA</t>
  </si>
  <si>
    <t>TIMBER POINT HEALTHCARE CENTER</t>
  </si>
  <si>
    <t>POLO REHABILITATION &amp; HCC</t>
  </si>
  <si>
    <t>MANOR COURT OF MARYVILLE</t>
  </si>
  <si>
    <t>CARLYLE HEALTHCARE &amp; SR LIVING</t>
  </si>
  <si>
    <t>CONTINENTAL NURSING &amp; REHAB CENTER</t>
  </si>
  <si>
    <t>ASCENSION SAINT BENEDICT</t>
  </si>
  <si>
    <t>HERITAGE HEALTH-NORMAL</t>
  </si>
  <si>
    <t>JERSEYVILLE MANOR</t>
  </si>
  <si>
    <t>AVANTARA EVERGREEN PARK</t>
  </si>
  <si>
    <t>BRIA OF RIVER OAKS</t>
  </si>
  <si>
    <t>ALDEN TOWN MANOR REHAB &amp; HCC</t>
  </si>
  <si>
    <t>BELLA TERRA LAGRANGE</t>
  </si>
  <si>
    <t>LUTHERAN HOME FOR THE AGED</t>
  </si>
  <si>
    <t>APERION CARE ELGIN</t>
  </si>
  <si>
    <t>CITADEL OF GLENVIEW,THE</t>
  </si>
  <si>
    <t>WEST SUBURBAN MEDICAL CTR</t>
  </si>
  <si>
    <t>HERITAGE HEALTH-MINONK</t>
  </si>
  <si>
    <t>MONTGOMERY PLACE</t>
  </si>
  <si>
    <t>PA PETERSON AT THE CITADEL</t>
  </si>
  <si>
    <t>FOREST VIEW REHAB &amp; NURSING CENTER</t>
  </si>
  <si>
    <t>ARCADIA CARE DANVILLE</t>
  </si>
  <si>
    <t>INTEGRITY HC OF CARBONDALE</t>
  </si>
  <si>
    <t>APERION CARE GLENWOOD</t>
  </si>
  <si>
    <t>ROSICLARE REHAB &amp; HCC</t>
  </si>
  <si>
    <t>HERITAGE HEALTH-ROBINSON</t>
  </si>
  <si>
    <t>LAKEWOOD NRSG &amp; REHAB CENTER</t>
  </si>
  <si>
    <t>SYMPHONY OF MORGAN PARK</t>
  </si>
  <si>
    <t>PARK VIEW REHAB CENTER</t>
  </si>
  <si>
    <t>PAUL HOUSE &amp; HEALTH CR CTR</t>
  </si>
  <si>
    <t>LUTHERAN HOME, THE</t>
  </si>
  <si>
    <t>HALLMARK HC OF CARLINVILLE</t>
  </si>
  <si>
    <t>ALLURE OF MT CARROLL</t>
  </si>
  <si>
    <t>RIVER BLUFF NURSING HOME</t>
  </si>
  <si>
    <t>ODD FELLOW-REBEKAH HOME</t>
  </si>
  <si>
    <t>GOOD SAMARITAN HOME</t>
  </si>
  <si>
    <t>HAVANA HEALTH CARE CENTER</t>
  </si>
  <si>
    <t>HARMONY NURSING &amp; REHAB CENTER</t>
  </si>
  <si>
    <t>BEACON CARE AND REHABILITATION</t>
  </si>
  <si>
    <t>MIDWAY NEUROLOGICAL / REHAB CENTER</t>
  </si>
  <si>
    <t>GENERATIONS AT APPLEWOOD</t>
  </si>
  <si>
    <t>SUNRISE SKILLED NUR &amp; REHAB</t>
  </si>
  <si>
    <t>BRIAR PLACE NURSING</t>
  </si>
  <si>
    <t>BRIA OF MASCOUTAH</t>
  </si>
  <si>
    <t>LINCOLNWOOD PLACE</t>
  </si>
  <si>
    <t>ALLURE OF GENESEO</t>
  </si>
  <si>
    <t>FIRESIDE HOUSE OF CENTRALIA</t>
  </si>
  <si>
    <t>WOODBRIDGE NURSING PAVILION</t>
  </si>
  <si>
    <t>RENAISSANCE CARE CENTER</t>
  </si>
  <si>
    <t>FAIRVIEW HAVEN</t>
  </si>
  <si>
    <t>TOWER HILL HEALTHCARE CENTER</t>
  </si>
  <si>
    <t>BALMORAL HOME</t>
  </si>
  <si>
    <t>COUNTRYSIDE NURSING &amp; REHAB CTR</t>
  </si>
  <si>
    <t>SUNSET HOME</t>
  </si>
  <si>
    <t>PLEASANT VIEW LUTHER HOME</t>
  </si>
  <si>
    <t>SYMPHONY EVANSTON HEALTHCARE</t>
  </si>
  <si>
    <t>OAK TRACE</t>
  </si>
  <si>
    <t>WARREN PARK HEALTH &amp; LIVING CTR</t>
  </si>
  <si>
    <t>HELIA HEALTHCARE OF NEWTON</t>
  </si>
  <si>
    <t>GROVE OF NORTHBROOK,THE</t>
  </si>
  <si>
    <t>APERION CARE PEORIA HEIGHTS</t>
  </si>
  <si>
    <t>AVANTARA LAKE ZURICH</t>
  </si>
  <si>
    <t>ROCK RIVER HEALTH CARE</t>
  </si>
  <si>
    <t>SYMPHONY OF BUFFALO GROVE</t>
  </si>
  <si>
    <t>HERITAGE HEALTH-MOUNT STERLING</t>
  </si>
  <si>
    <t>RIVER CROSSING OF ELGIN</t>
  </si>
  <si>
    <t>SOUTH ELGIN REHAB &amp; HCC</t>
  </si>
  <si>
    <t>BRITISH HOME, THE</t>
  </si>
  <si>
    <t>ESTATES OF HYDE PARK, THE</t>
  </si>
  <si>
    <t>KENSINGTON PLACE NRSG &amp; REHAB</t>
  </si>
  <si>
    <t>APERION CARE WEST CHICAGO</t>
  </si>
  <si>
    <t>APERION CARE WEST RIDGE</t>
  </si>
  <si>
    <t>AUSTIN OASIS, THE</t>
  </si>
  <si>
    <t>BELLA TERRA WHEELING</t>
  </si>
  <si>
    <t>SHELBYVILLE REHAB &amp; HLTH C CTR</t>
  </si>
  <si>
    <t>PITTSFIELD MANOR</t>
  </si>
  <si>
    <t>PETERSON PARK HEALTH CARE CTR</t>
  </si>
  <si>
    <t>PARK RIDGE CARE CENTER</t>
  </si>
  <si>
    <t>TABOR HILLS HEALTH CARE FAC</t>
  </si>
  <si>
    <t>PARKWAY MANOR</t>
  </si>
  <si>
    <t>FLANAGAN REHABILITATION &amp; HCC</t>
  </si>
  <si>
    <t>MILLER HEALTH CARE CENTER</t>
  </si>
  <si>
    <t>BETHESDA REHAB &amp; SENIOR CARE</t>
  </si>
  <si>
    <t>RIVER CROSSING OF EDWARDSVILLE</t>
  </si>
  <si>
    <t>STEARNS NURSING &amp; REHAB CENTER</t>
  </si>
  <si>
    <t>MACNEAL HOSPITAL SNF</t>
  </si>
  <si>
    <t>CITY VIEW MULTICARE CENTER</t>
  </si>
  <si>
    <t>EASTSIDE HEALTH &amp; REHAB CENTER</t>
  </si>
  <si>
    <t>DIMENSIONS LIVING PROSPECT HTS</t>
  </si>
  <si>
    <t>CENTRAL BAPTIST VILLAGE</t>
  </si>
  <si>
    <t>APERION CARE ST ELMO</t>
  </si>
  <si>
    <t>ELMWOOD NURSING &amp; REHAB CENTER</t>
  </si>
  <si>
    <t>GROVE OF SKOKIE, THE</t>
  </si>
  <si>
    <t>HILLTOP SKILLED NSG &amp; REHAB</t>
  </si>
  <si>
    <t>INTEGRITY HC OF MARION</t>
  </si>
  <si>
    <t>BRIA OF FOREST EDGE</t>
  </si>
  <si>
    <t>HICKORY NURSING PAVILION</t>
  </si>
  <si>
    <t>FAIRMONT CARE</t>
  </si>
  <si>
    <t>AVANTARA LONG GROVE</t>
  </si>
  <si>
    <t>ALDEN ESTATES OF SKOKIE</t>
  </si>
  <si>
    <t>ALDEN LONG GROVE REHAB &amp;HC CTR</t>
  </si>
  <si>
    <t>MEADOWBROOK MANOR - NAPERVILLE</t>
  </si>
  <si>
    <t>WARREN BARR LINCOLN PARK</t>
  </si>
  <si>
    <t>APERION CARE DOLTON</t>
  </si>
  <si>
    <t>ST PATRICK'S RESIDENCE</t>
  </si>
  <si>
    <t>TRI-STATE VILLAGE NRSG &amp; RHB</t>
  </si>
  <si>
    <t>HILLVIEW HEALTH CARE CENTER</t>
  </si>
  <si>
    <t>UPTOWN CARE AND REHABILTIATION</t>
  </si>
  <si>
    <t>PIATT COUNTY NURSING HOME</t>
  </si>
  <si>
    <t>MAYFIELD CARE AND REHAB</t>
  </si>
  <si>
    <t>ALEDO REHAB &amp; HEALTH CARE CENTER</t>
  </si>
  <si>
    <t>WAUCONDA CARE</t>
  </si>
  <si>
    <t>ALDEN ESTATES OF NORTHMOOR</t>
  </si>
  <si>
    <t>ELDORADO REHAB &amp; HEALTHCARE</t>
  </si>
  <si>
    <t>RIVER CROSSING OF ROCKFORD</t>
  </si>
  <si>
    <t>SUNNY HILL NURSING HOME OF WILL COUNTY</t>
  </si>
  <si>
    <t>PROMEDICA SKILLED NURSING PHW</t>
  </si>
  <si>
    <t>LEBANON CARE CENTER</t>
  </si>
  <si>
    <t>BRIA OF CHICAGO HEIGHTS</t>
  </si>
  <si>
    <t>WARREN BARR ORLAND PARK</t>
  </si>
  <si>
    <t>LEMONT NURSING &amp; REHAB CENTER</t>
  </si>
  <si>
    <t>VANDALIA REHAB &amp; HEALTH CARE C</t>
  </si>
  <si>
    <t>SMITH VILLAGE</t>
  </si>
  <si>
    <t>JONESBORO REHAB &amp; HCC</t>
  </si>
  <si>
    <t>ALDEN ESTATES OF EVANSTON</t>
  </si>
  <si>
    <t>AMBERWOOD CARE CENTRE</t>
  </si>
  <si>
    <t>GREENVILLE NURSING &amp; REHAB</t>
  </si>
  <si>
    <t>CALHOUN NURSING &amp; REHAB CENTER</t>
  </si>
  <si>
    <t>HERITAGE HEALTH-GIBSON CITY</t>
  </si>
  <si>
    <t>APERION CARE BURBANK</t>
  </si>
  <si>
    <t>SOUTHPOINT NURSING &amp; REHAB CENTER</t>
  </si>
  <si>
    <t>FAIR OAKS HEALTH CARE CENTER</t>
  </si>
  <si>
    <t>APERION CARE BRIDGEPORT</t>
  </si>
  <si>
    <t>ALLURE OF PROPHETSTOWN</t>
  </si>
  <si>
    <t>HITZ MEMORIAL HOME</t>
  </si>
  <si>
    <t>INTEGRITY HC OF COBDEN</t>
  </si>
  <si>
    <t>WARREN BARR NORTH SHORE</t>
  </si>
  <si>
    <t>GARDENVIEW MANOR</t>
  </si>
  <si>
    <t>PRAIRIE OASIS</t>
  </si>
  <si>
    <t>ARCADIA CARE JACKSONVILLE</t>
  </si>
  <si>
    <t>GOOD SAMARITAN - PONTIAC</t>
  </si>
  <si>
    <t>WARREN BARR LIEBERMAN</t>
  </si>
  <si>
    <t>CITADEL CARE CENTER-WILMETTE</t>
  </si>
  <si>
    <t>APOSTOLIC CHRISTIAN SKYLINES</t>
  </si>
  <si>
    <t>ASCENSION SAINT JOSEPH VILLAGE</t>
  </si>
  <si>
    <t>APERION CARE HIGHWOOD</t>
  </si>
  <si>
    <t>FOREST CITY REHAB &amp; NRSG CTR</t>
  </si>
  <si>
    <t>PARKSHORE ESTATES NURSING &amp; REHAB</t>
  </si>
  <si>
    <t>WATERFRONT TERRACE</t>
  </si>
  <si>
    <t>OAK LAWN RESPIRATORY &amp; REHAB</t>
  </si>
  <si>
    <t>AVANTARA AURORA</t>
  </si>
  <si>
    <t>IMBODEN CREEK LIVING CENTER</t>
  </si>
  <si>
    <t>PEARL OF HILLSIDE,THE</t>
  </si>
  <si>
    <t>APERION CARE MIDLOTHIAN</t>
  </si>
  <si>
    <t>BEMENT HEALTH CARE CENTER</t>
  </si>
  <si>
    <t>GENERATIONS AT ROCK ISLAND</t>
  </si>
  <si>
    <t>PASSAVANT AREA HOSPITAL</t>
  </si>
  <si>
    <t>HERITAGE HEALTH-BEARDSTOWN</t>
  </si>
  <si>
    <t>PRAIRIEVIEW LUTHERAN HOME</t>
  </si>
  <si>
    <t>ASCENSION CASA SCALABRINI</t>
  </si>
  <si>
    <t>ASCENSION RESURRECTION LIFE</t>
  </si>
  <si>
    <t>ALDEN ESTATES OF ORLAND PARK</t>
  </si>
  <si>
    <t>MCLEANSBORO REHAB &amp; HLTH C CTR</t>
  </si>
  <si>
    <t>LOFT REHAB OF DECATUR</t>
  </si>
  <si>
    <t>ELEVATE CARE COUNTRY CLUB HILL</t>
  </si>
  <si>
    <t>KEWANEE CARE HOME</t>
  </si>
  <si>
    <t>APERION CARE FOREST PARK</t>
  </si>
  <si>
    <t>DEERFIELD CROSSING NORTHBROOK</t>
  </si>
  <si>
    <t>NORWOOD CROSSING</t>
  </si>
  <si>
    <t>ROCHELLE REHAB &amp; HEALTH CARE CENTER</t>
  </si>
  <si>
    <t>SYMPHONY OF SOUTH SHORE</t>
  </si>
  <si>
    <t>SHAWNEE ROSE CARE CENTER</t>
  </si>
  <si>
    <t>GIBSON COMMUNITY HSP ANNEX</t>
  </si>
  <si>
    <t>RIVER CROSSING OF ST CHARLES</t>
  </si>
  <si>
    <t>SWANSEA REHAB HEALTH CARE</t>
  </si>
  <si>
    <t>CITADEL OF NORTHBROOK, THE</t>
  </si>
  <si>
    <t>SYMPHONY AT 87TH STREET</t>
  </si>
  <si>
    <t>ALDEN NORTH SHORE REHAB &amp; HCC</t>
  </si>
  <si>
    <t>UNIVERSITY NSG &amp; REHAB CENTER</t>
  </si>
  <si>
    <t>LAKE FOREST PLACE</t>
  </si>
  <si>
    <t>ALLURE OF GALESBURG</t>
  </si>
  <si>
    <t>PARKER NURSING &amp; REHAB CENTER</t>
  </si>
  <si>
    <t>SYMPHONY MAPLE CREST</t>
  </si>
  <si>
    <t>INVERNESS HEALTH &amp; REHAB</t>
  </si>
  <si>
    <t>SYMPHONY AT MIDWAY</t>
  </si>
  <si>
    <t>APERION CARE HILLSIDE</t>
  </si>
  <si>
    <t>ALDEN DES PLAINES REHAB &amp; HC</t>
  </si>
  <si>
    <t>GROSSE POINTE MANOR</t>
  </si>
  <si>
    <t>APERION CARE FAIRFIELD</t>
  </si>
  <si>
    <t>APERION CARE INTERNATIONAL</t>
  </si>
  <si>
    <t>LOFT REHAB OF ROCK SPRINGS, THE</t>
  </si>
  <si>
    <t>INTEGRITY HC OF ANNA</t>
  </si>
  <si>
    <t>MOORINGS OF ARLINGTON HEIGHTS</t>
  </si>
  <si>
    <t>ALDEN OF WATERFORD</t>
  </si>
  <si>
    <t>SELFHELP HOME OF CHICAGO</t>
  </si>
  <si>
    <t>ACCOLADE HEALTHCARE OF PONTIAC</t>
  </si>
  <si>
    <t>ROBINGS MANOR RHC</t>
  </si>
  <si>
    <t>BERKELEY NURSING &amp; REHAB CENTER</t>
  </si>
  <si>
    <t>MERCY HARVARD HOSPITAL CARE CENTER</t>
  </si>
  <si>
    <t>HEARTHSTONE MANOR</t>
  </si>
  <si>
    <t>SUNSET REHABILITATION &amp; HLTH C</t>
  </si>
  <si>
    <t>ILLINI HERITAGE REHAB &amp; HC</t>
  </si>
  <si>
    <t>LITTLE VILLAGE NRSG &amp; RHB CTR</t>
  </si>
  <si>
    <t>WABASH CHRISTIAN RETIREMENT</t>
  </si>
  <si>
    <t>ROSEVILLE REHAB &amp; HEALTH CARE</t>
  </si>
  <si>
    <t>NATURE TRAIL HEALTH AND REHAB</t>
  </si>
  <si>
    <t>CLINTON MANOR LIVING CENTER</t>
  </si>
  <si>
    <t>LEWIS MEMORIAL CHRISTIAN VLG</t>
  </si>
  <si>
    <t>WARREN BARR LINCOLNSHIRE</t>
  </si>
  <si>
    <t>FRANCISCAN VILLAGE</t>
  </si>
  <si>
    <t>HEARTLAND SENIOR LIVING</t>
  </si>
  <si>
    <t>GREEK AMERICAN REHAB CARE CTR</t>
  </si>
  <si>
    <t>FAIRVIEW REHAB &amp; HEALTHCARE</t>
  </si>
  <si>
    <t>ELMS, THE</t>
  </si>
  <si>
    <t>SYMPHONY AT THE TILLERS</t>
  </si>
  <si>
    <t>SHAWNEE SENIOR LIVING</t>
  </si>
  <si>
    <t>PLEASANT MEADOWS SENIOR LIVING</t>
  </si>
  <si>
    <t>PRAIRIE CITY REHAB &amp; H C</t>
  </si>
  <si>
    <t>EASTVIEW TERRACE</t>
  </si>
  <si>
    <t>WILLOW ROSE REHAB &amp; HEALTH</t>
  </si>
  <si>
    <t>ALLURE OF MOLINE</t>
  </si>
  <si>
    <t>H &amp; J VONDERLIETH LVG CTR, THE</t>
  </si>
  <si>
    <t>FRIENDSHIP MANOR HEALTH CARE</t>
  </si>
  <si>
    <t>HELIA HEALTHCARE OF ENERGY</t>
  </si>
  <si>
    <t>MARSHALL REHAB &amp; NURSING</t>
  </si>
  <si>
    <t>WESLEY VILLAGE</t>
  </si>
  <si>
    <t>TAYLORVILLE SKLD NUR &amp; REHAB</t>
  </si>
  <si>
    <t>IROQUOIS RESIDENT HOME, THE</t>
  </si>
  <si>
    <t>ARCOLA HEALTH CARE CENTER</t>
  </si>
  <si>
    <t>ALHAMBRA REHAB &amp; HEALTHCARE</t>
  </si>
  <si>
    <t>SYMPHONY PALOS PARK</t>
  </si>
  <si>
    <t>GALLATIN MANOR</t>
  </si>
  <si>
    <t>ASCENSION HERITAGE VILLAGE</t>
  </si>
  <si>
    <t>APERION CARE EVANSTON</t>
  </si>
  <si>
    <t>HERITAGE HEALTH-JACKSONVILLE</t>
  </si>
  <si>
    <t>BROOKDALE PLAZA LISLE SNF</t>
  </si>
  <si>
    <t>CENTER HOME HISPANIC ELDERLY</t>
  </si>
  <si>
    <t>HERITAGE HEALTH-WALNUT</t>
  </si>
  <si>
    <t>ABBINGTON REHAB &amp; NURSING CTR</t>
  </si>
  <si>
    <t>ALPINE FIRESIDE HEALTH CENTER</t>
  </si>
  <si>
    <t>BRIA OF GENEVA</t>
  </si>
  <si>
    <t>SUNNY ACRES NURSING HOME</t>
  </si>
  <si>
    <t>EAST BANK CENTER, LLC</t>
  </si>
  <si>
    <t>TWIN WILLOWS NURSING CENTER</t>
  </si>
  <si>
    <t>PARK PLACE OF BELVIDERE</t>
  </si>
  <si>
    <t>MASON POINT</t>
  </si>
  <si>
    <t>GRANITE NURSING &amp; REHABILITATION</t>
  </si>
  <si>
    <t>MANOR COURT OF CLINTON</t>
  </si>
  <si>
    <t>AHVA CARE OF STICKNEY</t>
  </si>
  <si>
    <t>COUNTRYVIEW CARE CENTER-MACOMB</t>
  </si>
  <si>
    <t>FRANKFORT HEALTHCARE &amp; REHAB CENTER</t>
  </si>
  <si>
    <t>MANOR COURT OF PRINCETON</t>
  </si>
  <si>
    <t>PLEASANT VIEW REHAB &amp; HCC</t>
  </si>
  <si>
    <t>ARCADIA CARE CLIFTON</t>
  </si>
  <si>
    <t>TUSCOLA HEALTH CARE CENTER</t>
  </si>
  <si>
    <t>HELIA HEALTHCARE OF BENTON</t>
  </si>
  <si>
    <t>HAWTHORNE INN OF DANVILLE</t>
  </si>
  <si>
    <t>MANOR COURT OF PERU</t>
  </si>
  <si>
    <t>INTEGRITY HC OF HERRIN</t>
  </si>
  <si>
    <t>MEADOWBROOK MANOR - LAGRANGE</t>
  </si>
  <si>
    <t>DIMENSIONS LIVING BURR RIDGE</t>
  </si>
  <si>
    <t>EVENGLOW LODGE</t>
  </si>
  <si>
    <t>RIDGEVIEW HEALTH &amp; REHAB CNTR</t>
  </si>
  <si>
    <t>EL PASO HEALTH CARE CENTER</t>
  </si>
  <si>
    <t>SHARON HEALTH CARE ELMS</t>
  </si>
  <si>
    <t>FRIENDSHIP MANOR</t>
  </si>
  <si>
    <t>WALKER NURSING HOME</t>
  </si>
  <si>
    <t>WILLOWS HEALTH CENTER</t>
  </si>
  <si>
    <t>MANOR COURT OF FREEPORT</t>
  </si>
  <si>
    <t>HENDERSON COUNTY RET CENTER</t>
  </si>
  <si>
    <t>FARMER CITY REHAB &amp; HEALTHCARE</t>
  </si>
  <si>
    <t>SCOTT COUNTY NURSING CENTER</t>
  </si>
  <si>
    <t>VI AT THE GLEN</t>
  </si>
  <si>
    <t>MANOR COURT OF PEORIA</t>
  </si>
  <si>
    <t>SMITH CROSSING</t>
  </si>
  <si>
    <t>GOLDEN GOOD SHEPHERD HOME</t>
  </si>
  <si>
    <t>APERION CARE BRADLEY</t>
  </si>
  <si>
    <t>CUMBERLAND REHAB &amp; HEALTH CC</t>
  </si>
  <si>
    <t>LENA LIVING CENTER</t>
  </si>
  <si>
    <t>LA SALLE COUNTY NURSING HOME</t>
  </si>
  <si>
    <t>CASEY HEALTHCARE CENTER</t>
  </si>
  <si>
    <t>PRAIRIEVIEW AT THE GARLANDS</t>
  </si>
  <si>
    <t>MEADOWBROOK SKLD NSG &amp; REHAB</t>
  </si>
  <si>
    <t>BENTON REHAB &amp; HCC</t>
  </si>
  <si>
    <t>LACON REHAB AND NURSING</t>
  </si>
  <si>
    <t>CARMI MANOR REHAB &amp; NRSG CTR</t>
  </si>
  <si>
    <t>OAKS HEALTH CARE CENTER, THE</t>
  </si>
  <si>
    <t>OUR LADY OF ANGELS RET HOME</t>
  </si>
  <si>
    <t>FLORENCE NURSING HOME</t>
  </si>
  <si>
    <t>PLYMOUTH PLACE</t>
  </si>
  <si>
    <t>HILLCREST RETIREMENT VILLAGE</t>
  </si>
  <si>
    <t>CISNE REHABILITATION &amp; HEALTH CENTER</t>
  </si>
  <si>
    <t>SOUTH SUBURBAN REHAB CENTER</t>
  </si>
  <si>
    <t>SANDWICH REHAB &amp; HCC</t>
  </si>
  <si>
    <t>SALINE CARE NURSING &amp; REHAB</t>
  </si>
  <si>
    <t>RADFORD GREEN</t>
  </si>
  <si>
    <t>MERCER MANOR REHABILITATION</t>
  </si>
  <si>
    <t>REGENCY CARE</t>
  </si>
  <si>
    <t>GALENA STAUSS NURSING HOME</t>
  </si>
  <si>
    <t>TERRACES AT THE CLARE</t>
  </si>
  <si>
    <t>MERIDIAN VILLAGE CARE CENTER</t>
  </si>
  <si>
    <t>SYMPHONY OF HANOVER PARK</t>
  </si>
  <si>
    <t>STONEBRIDGE NURSING &amp; REHAB</t>
  </si>
  <si>
    <t>MATHER EVANSTON, THE</t>
  </si>
  <si>
    <t>ALLURE OF STOCKTON</t>
  </si>
  <si>
    <t>HICKORY POINT CHRISTIAN VILLAGE</t>
  </si>
  <si>
    <t>WESTWOOD MANOR, THE</t>
  </si>
  <si>
    <t>CLAYBERG, THE</t>
  </si>
  <si>
    <t>ROCHELLE GARDENS CARE CENTER</t>
  </si>
  <si>
    <t>ALDEN ESTATES OF SHOREWOOD</t>
  </si>
  <si>
    <t>CONCORDIA VILLAGE CARE CENTER</t>
  </si>
  <si>
    <t>PARK PLACE CHRISTIAN COMMUNITY</t>
  </si>
  <si>
    <t>ENFIELD REHAB &amp; HEALTH CARE CT</t>
  </si>
  <si>
    <t>ROCK FALLS REHAB &amp; HLTH CARE C</t>
  </si>
  <si>
    <t>THE TERRACE</t>
  </si>
  <si>
    <t>SOUTHVIEW MANOR</t>
  </si>
  <si>
    <t>ADMIRAL AT THE LAKE, THE</t>
  </si>
  <si>
    <t>GREENFIELDS OF GENEVA</t>
  </si>
  <si>
    <t>FOSTER HEALTH &amp; REHAB CENTER</t>
  </si>
  <si>
    <t>AHVA CARE OF WINFIELD</t>
  </si>
  <si>
    <t>FARGO HEALTH CARE CENTER</t>
  </si>
  <si>
    <t>MANOR COURT OF CARBONDALE</t>
  </si>
  <si>
    <t>SPRING CREEK</t>
  </si>
  <si>
    <t>SPRINGS AT MONARCH LANDING, THE</t>
  </si>
  <si>
    <t>MERCY CIRCLE</t>
  </si>
  <si>
    <t>PINCKNEYVILLE NURSING &amp; REHAB</t>
  </si>
  <si>
    <t>CELEBRATE SENIOR LIVING NILES</t>
  </si>
  <si>
    <t>RESTHAVE HOME-WHITESIDE COUNTY</t>
  </si>
  <si>
    <t>VICTORIAN VILLAGE HLTH &amp; WELL</t>
  </si>
  <si>
    <t>HEALTHBRIDGE OF ARLINGTON HTS</t>
  </si>
  <si>
    <t>ASCENSION NAZARETHVILLE PLACE</t>
  </si>
  <si>
    <t>ALDEN COURTS OF WATERFORD</t>
  </si>
  <si>
    <t>ALDEN COURTS OF SHOREWOOD</t>
  </si>
  <si>
    <t>LUTHER OAKS</t>
  </si>
  <si>
    <t>ALDEN ESTATES CTS OF HUNTLEY</t>
  </si>
  <si>
    <t>ASBURY COURT NURSING &amp; REHAB</t>
  </si>
  <si>
    <t>INTEGRITY HC OF SMITHTON</t>
  </si>
  <si>
    <t>LITTLE SISTERS OF THE POOR OF PALATINE</t>
  </si>
  <si>
    <t>MADO HEALTHCARE - UPTOWN</t>
  </si>
  <si>
    <t>THRIVE OF LISLE</t>
  </si>
  <si>
    <t>MANOR COURT OF ROCHELLE</t>
  </si>
  <si>
    <t>THRIVE OF FOX VALLEY</t>
  </si>
  <si>
    <t>IGNITE MEDICAL MCHENRY</t>
  </si>
  <si>
    <t>MERCYHEALTH JAVON BEA HOSPITAL -SNF</t>
  </si>
  <si>
    <t>ALL AMERICAN NURSING HOME</t>
  </si>
  <si>
    <t>HERITAGE SQUARE</t>
  </si>
  <si>
    <t>UNION COUNTY HOSPITAL L T C</t>
  </si>
  <si>
    <t>BATAVIA REHABILITATION &amp; HEALTH CARE CENTER</t>
  </si>
  <si>
    <t>WINSTON MANOR CNV &amp; NURSING</t>
  </si>
  <si>
    <t>CRESTWOOD TERRACE</t>
  </si>
  <si>
    <t>FRANKFORT TERRACE</t>
  </si>
  <si>
    <t>JOLIET TERRACE</t>
  </si>
  <si>
    <t>APERION CARE LITCHFIELD</t>
  </si>
  <si>
    <t>NORTH AURORA CARE CENTER</t>
  </si>
  <si>
    <t>SHARON HEALTH CARE PINES</t>
  </si>
  <si>
    <t>FAIRHAVEN CHRISTIAN RET CENTER</t>
  </si>
  <si>
    <t>ASPEN REHAB &amp;  HEALTH CARE</t>
  </si>
  <si>
    <t>WEST CHICAGO TERRACE</t>
  </si>
  <si>
    <t>ROCK RIVER GARDENS</t>
  </si>
  <si>
    <t>BIG MEADOWS</t>
  </si>
  <si>
    <t>MOUNT VERNON HEALTH CARE CENTER</t>
  </si>
  <si>
    <t>AVENUES AT SPRINGFIELD</t>
  </si>
  <si>
    <t>DECATUR REHAB &amp; HEALTH CARE CT</t>
  </si>
  <si>
    <t>SHARON HEALTH CARE WILLOWS</t>
  </si>
  <si>
    <t>MARYVILLE</t>
  </si>
  <si>
    <t>RIVERWOODS</t>
  </si>
  <si>
    <t>ROLLING MEADOWS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</si>
  <si>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</si>
  <si>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</si>
  <si>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</si>
  <si>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</si>
  <si>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</si>
  <si>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</si>
  <si>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</si>
  <si>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</si>
  <si>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</si>
  <si>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</si>
  <si>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</si>
  <si>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</si>
  <si>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</si>
  <si>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</si>
  <si>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</si>
  <si>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</si>
  <si>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</si>
  <si>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</si>
  <si>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</si>
  <si>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</si>
  <si>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</si>
  <si>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</si>
  <si>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</si>
  <si>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</si>
  <si>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</si>
  <si>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</si>
  <si>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</si>
  <si>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</si>
  <si>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</si>
  <si>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</si>
  <si>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</si>
  <si>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</si>
  <si>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</si>
  <si>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</si>
  <si>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</si>
  <si>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</si>
  <si>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</si>
  <si>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</si>
  <si>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</si>
  <si>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</si>
  <si>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</si>
  <si>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</si>
  <si>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</si>
  <si>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</si>
  <si>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</si>
  <si>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</si>
  <si>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</si>
  <si>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</si>
  <si>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</si>
  <si>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</si>
  <si>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</si>
  <si>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</si>
  <si>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</si>
  <si>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</si>
  <si>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Marshall</t>
  </si>
  <si>
    <t>Morgan</t>
  </si>
  <si>
    <t>Perry</t>
  </si>
  <si>
    <t>Madison</t>
  </si>
  <si>
    <t>Macon</t>
  </si>
  <si>
    <t>Calhoun</t>
  </si>
  <si>
    <t>Washington</t>
  </si>
  <si>
    <t>Clay</t>
  </si>
  <si>
    <t>Randolph</t>
  </si>
  <si>
    <t>Lawrence</t>
  </si>
  <si>
    <t>Shelby</t>
  </si>
  <si>
    <t>Marion</t>
  </si>
  <si>
    <t>Fayette</t>
  </si>
  <si>
    <t>De Kalb</t>
  </si>
  <si>
    <t>Jackson</t>
  </si>
  <si>
    <t>St. Clair</t>
  </si>
  <si>
    <t>Lee</t>
  </si>
  <si>
    <t>Pike</t>
  </si>
  <si>
    <t>Monroe</t>
  </si>
  <si>
    <t>Henry</t>
  </si>
  <si>
    <t>Crawford</t>
  </si>
  <si>
    <t>White</t>
  </si>
  <si>
    <t>Johnson</t>
  </si>
  <si>
    <t>Greene</t>
  </si>
  <si>
    <t>Union</t>
  </si>
  <si>
    <t>Boone</t>
  </si>
  <si>
    <t>Saline</t>
  </si>
  <si>
    <t>Clark</t>
  </si>
  <si>
    <t>Carroll</t>
  </si>
  <si>
    <t>Fulton</t>
  </si>
  <si>
    <t>Logan</t>
  </si>
  <si>
    <t>Lake</t>
  </si>
  <si>
    <t>Adams</t>
  </si>
  <si>
    <t>Douglas</t>
  </si>
  <si>
    <t>Hamilton</t>
  </si>
  <si>
    <t>Effingham</t>
  </si>
  <si>
    <t>Warren</t>
  </si>
  <si>
    <t>Wayne</t>
  </si>
  <si>
    <t>Cook</t>
  </si>
  <si>
    <t>Jasper</t>
  </si>
  <si>
    <t>Tazewell</t>
  </si>
  <si>
    <t>Kane</t>
  </si>
  <si>
    <t>Knox</t>
  </si>
  <si>
    <t>Mc Lean</t>
  </si>
  <si>
    <t>Mc Donough</t>
  </si>
  <si>
    <t>Ogle</t>
  </si>
  <si>
    <t>Rock Island</t>
  </si>
  <si>
    <t>Will</t>
  </si>
  <si>
    <t>Peoria</t>
  </si>
  <si>
    <t>Kankakee</t>
  </si>
  <si>
    <t>La Salle</t>
  </si>
  <si>
    <t>Du Page</t>
  </si>
  <si>
    <t>Richland</t>
  </si>
  <si>
    <t>Sangamon</t>
  </si>
  <si>
    <t>Winnebago</t>
  </si>
  <si>
    <t>Vermilion</t>
  </si>
  <si>
    <t>Mc Henry</t>
  </si>
  <si>
    <t>Stephenson</t>
  </si>
  <si>
    <t>Christian</t>
  </si>
  <si>
    <t>Whiteside</t>
  </si>
  <si>
    <t>Macoupin</t>
  </si>
  <si>
    <t>Woodford</t>
  </si>
  <si>
    <t>Iroquois</t>
  </si>
  <si>
    <t>Champaign</t>
  </si>
  <si>
    <t>Moultrie</t>
  </si>
  <si>
    <t>Wabash</t>
  </si>
  <si>
    <t>Massac</t>
  </si>
  <si>
    <t>Clinton</t>
  </si>
  <si>
    <t>Bureau</t>
  </si>
  <si>
    <t>Stark</t>
  </si>
  <si>
    <t>Ford</t>
  </si>
  <si>
    <t>Livingston</t>
  </si>
  <si>
    <t>Jersey</t>
  </si>
  <si>
    <t>Edgar</t>
  </si>
  <si>
    <t>Schuyler</t>
  </si>
  <si>
    <t>Coles</t>
  </si>
  <si>
    <t>Kendall</t>
  </si>
  <si>
    <t>Mason</t>
  </si>
  <si>
    <t>Grundy</t>
  </si>
  <si>
    <t>Hardin</t>
  </si>
  <si>
    <t>Brown</t>
  </si>
  <si>
    <t>Williamson</t>
  </si>
  <si>
    <t>Piatt</t>
  </si>
  <si>
    <t>Mercer</t>
  </si>
  <si>
    <t>Bond</t>
  </si>
  <si>
    <t>Cass</t>
  </si>
  <si>
    <t>Cumberland</t>
  </si>
  <si>
    <t>Gallatin</t>
  </si>
  <si>
    <t>Menard</t>
  </si>
  <si>
    <t>De Witt</t>
  </si>
  <si>
    <t>Henderson</t>
  </si>
  <si>
    <t>Scott</t>
  </si>
  <si>
    <t>Jo Daviess</t>
  </si>
  <si>
    <t>MARION</t>
  </si>
  <si>
    <t>DECATUR</t>
  </si>
  <si>
    <t>ROANOKE</t>
  </si>
  <si>
    <t>GENEVA</t>
  </si>
  <si>
    <t>GREENVILLE</t>
  </si>
  <si>
    <t>COLLINSVILLE</t>
  </si>
  <si>
    <t>WINFIELD</t>
  </si>
  <si>
    <t>JACKSONVILLE</t>
  </si>
  <si>
    <t>AUBURN</t>
  </si>
  <si>
    <t>JONESBORO</t>
  </si>
  <si>
    <t>MONTICELLO</t>
  </si>
  <si>
    <t>NASHVILLE</t>
  </si>
  <si>
    <t>BENTON</t>
  </si>
  <si>
    <t>SALEM</t>
  </si>
  <si>
    <t>PARIS</t>
  </si>
  <si>
    <t>MARSHALL</t>
  </si>
  <si>
    <t>WHITE HALL</t>
  </si>
  <si>
    <t>HARRISBURG</t>
  </si>
  <si>
    <t>GLENWOOD</t>
  </si>
  <si>
    <t>CLINTON</t>
  </si>
  <si>
    <t>CHARLESTON</t>
  </si>
  <si>
    <t>DANVILLE</t>
  </si>
  <si>
    <t>PEORIA</t>
  </si>
  <si>
    <t>EUREKA</t>
  </si>
  <si>
    <t>FAIRFIELD</t>
  </si>
  <si>
    <t>STOCKTON</t>
  </si>
  <si>
    <t>ALHAMBRA</t>
  </si>
  <si>
    <t>ROSEVILLE</t>
  </si>
  <si>
    <t>SPRING VALLEY</t>
  </si>
  <si>
    <t>NEWMAN</t>
  </si>
  <si>
    <t>HIGHLAND</t>
  </si>
  <si>
    <t>BURBANK</t>
  </si>
  <si>
    <t>CHESTER</t>
  </si>
  <si>
    <t>LAKE FOREST</t>
  </si>
  <si>
    <t>LINCOLN</t>
  </si>
  <si>
    <t>AURORA</t>
  </si>
  <si>
    <t>STERLING</t>
  </si>
  <si>
    <t>MORRISON</t>
  </si>
  <si>
    <t>CARBONDALE</t>
  </si>
  <si>
    <t>BRIGHTON</t>
  </si>
  <si>
    <t>SPRINGFIELD</t>
  </si>
  <si>
    <t>PLAINFIELD</t>
  </si>
  <si>
    <t>ENFIELD</t>
  </si>
  <si>
    <t>FARMINGTON</t>
  </si>
  <si>
    <t>BRIDGEPORT</t>
  </si>
  <si>
    <t>WASHINGTON</t>
  </si>
  <si>
    <t>WILMINGTON</t>
  </si>
  <si>
    <t>INVERNESS</t>
  </si>
  <si>
    <t>QUINCY</t>
  </si>
  <si>
    <t>FORSYTH</t>
  </si>
  <si>
    <t>SPARTA</t>
  </si>
  <si>
    <t>WOODSTOCK</t>
  </si>
  <si>
    <t>CANTON</t>
  </si>
  <si>
    <t>WATERLOO</t>
  </si>
  <si>
    <t>MASON CITY</t>
  </si>
  <si>
    <t>LANSING</t>
  </si>
  <si>
    <t>KNOXVILLE</t>
  </si>
  <si>
    <t>MOUNT VERNON</t>
  </si>
  <si>
    <t>NEWTON</t>
  </si>
  <si>
    <t>MARENGO</t>
  </si>
  <si>
    <t>ELGIN</t>
  </si>
  <si>
    <t>DU QUOIN</t>
  </si>
  <si>
    <t>EVANSTON</t>
  </si>
  <si>
    <t>GALESBURG</t>
  </si>
  <si>
    <t>BLOOMINGTON</t>
  </si>
  <si>
    <t>MACOMB</t>
  </si>
  <si>
    <t>MOUNT MORRIS</t>
  </si>
  <si>
    <t>MOLINE</t>
  </si>
  <si>
    <t>JOLIET</t>
  </si>
  <si>
    <t>NORMAL</t>
  </si>
  <si>
    <t>KANKAKEE</t>
  </si>
  <si>
    <t>PERU</t>
  </si>
  <si>
    <t>NAPERVILLE</t>
  </si>
  <si>
    <t>WHEATON</t>
  </si>
  <si>
    <t>CHILLICOTHE</t>
  </si>
  <si>
    <t>STREATOR</t>
  </si>
  <si>
    <t>BERWYN</t>
  </si>
  <si>
    <t>OAK LAWN</t>
  </si>
  <si>
    <t>BELLEVILLE</t>
  </si>
  <si>
    <t>ELMHURST</t>
  </si>
  <si>
    <t>ALTON</t>
  </si>
  <si>
    <t>CHICAGO</t>
  </si>
  <si>
    <t>OLNEY</t>
  </si>
  <si>
    <t>ROCKFORD</t>
  </si>
  <si>
    <t>MENDOTA</t>
  </si>
  <si>
    <t>NORTHBROOK</t>
  </si>
  <si>
    <t>HARVEY</t>
  </si>
  <si>
    <t>CHICAGO HEIGHTS</t>
  </si>
  <si>
    <t>MORTON GROVE</t>
  </si>
  <si>
    <t>ARLINGTON HTS</t>
  </si>
  <si>
    <t>FRANKLIN GROVE</t>
  </si>
  <si>
    <t>BRIDGEVIEW</t>
  </si>
  <si>
    <t>WESTMONT</t>
  </si>
  <si>
    <t>HAZEL CREST</t>
  </si>
  <si>
    <t>FREEPORT</t>
  </si>
  <si>
    <t>NILES</t>
  </si>
  <si>
    <t>PEORIA HEIGHTS</t>
  </si>
  <si>
    <t>HINSDALE</t>
  </si>
  <si>
    <t>MORTON</t>
  </si>
  <si>
    <t>DEKALB</t>
  </si>
  <si>
    <t>EAST PEORIA</t>
  </si>
  <si>
    <t>PANA</t>
  </si>
  <si>
    <t>GLENVIEW</t>
  </si>
  <si>
    <t>EAST MOLINE</t>
  </si>
  <si>
    <t>LITCHFIELD</t>
  </si>
  <si>
    <t>PEKIN</t>
  </si>
  <si>
    <t>STAUNTON</t>
  </si>
  <si>
    <t>MARSEILLES</t>
  </si>
  <si>
    <t>LA GRANGE PARK</t>
  </si>
  <si>
    <t>RED BUD</t>
  </si>
  <si>
    <t>BELVIDERE</t>
  </si>
  <si>
    <t>EL PASO</t>
  </si>
  <si>
    <t>CARRIER MILLS</t>
  </si>
  <si>
    <t>PARK RIDGE</t>
  </si>
  <si>
    <t>NORRIDGE</t>
  </si>
  <si>
    <t>BLOOMINGDALE</t>
  </si>
  <si>
    <t>DES PLAINES</t>
  </si>
  <si>
    <t>SCHAUMBURG</t>
  </si>
  <si>
    <t>LIBERTYVILLE</t>
  </si>
  <si>
    <t>GILMAN</t>
  </si>
  <si>
    <t>URBANA</t>
  </si>
  <si>
    <t>GILLESPIE</t>
  </si>
  <si>
    <t>SULLIVAN</t>
  </si>
  <si>
    <t>MOUNT CARMEL</t>
  </si>
  <si>
    <t>ALTAMONT</t>
  </si>
  <si>
    <t>GLEN CARBON</t>
  </si>
  <si>
    <t>METROPOLIS</t>
  </si>
  <si>
    <t>ROCK ISLAND</t>
  </si>
  <si>
    <t>WATSEKA</t>
  </si>
  <si>
    <t>HOFFMAN ESTATES</t>
  </si>
  <si>
    <t>BATAVIA</t>
  </si>
  <si>
    <t>BREESE</t>
  </si>
  <si>
    <t>TOLUCA</t>
  </si>
  <si>
    <t>SHABBONA</t>
  </si>
  <si>
    <t>CASEY</t>
  </si>
  <si>
    <t>KEWANEE</t>
  </si>
  <si>
    <t>ELMWOOD PARK</t>
  </si>
  <si>
    <t>BENSENVILLE</t>
  </si>
  <si>
    <t>RICHTON PARK</t>
  </si>
  <si>
    <t>OTTAWA</t>
  </si>
  <si>
    <t>SAINT CHARLES</t>
  </si>
  <si>
    <t>LAKE BLUFF</t>
  </si>
  <si>
    <t>PRINCETON</t>
  </si>
  <si>
    <t>SAVOY</t>
  </si>
  <si>
    <t>BYRON</t>
  </si>
  <si>
    <t>SHELBYVILLE</t>
  </si>
  <si>
    <t>TOULON</t>
  </si>
  <si>
    <t>ZION</t>
  </si>
  <si>
    <t>PAXTON</t>
  </si>
  <si>
    <t>DWIGHT</t>
  </si>
  <si>
    <t>MCHENRY</t>
  </si>
  <si>
    <t>CARLINVILLE</t>
  </si>
  <si>
    <t>OAK BROOK</t>
  </si>
  <si>
    <t>MUNDELEIN</t>
  </si>
  <si>
    <t>GENESEO</t>
  </si>
  <si>
    <t>JERSEYVILLE</t>
  </si>
  <si>
    <t>SKOKIE</t>
  </si>
  <si>
    <t>HOOPESTON</t>
  </si>
  <si>
    <t>OREGON</t>
  </si>
  <si>
    <t>NOKOMIS</t>
  </si>
  <si>
    <t>HILLSBORO</t>
  </si>
  <si>
    <t>RUSHVILLE</t>
  </si>
  <si>
    <t>PIPER CITY</t>
  </si>
  <si>
    <t>DURAND</t>
  </si>
  <si>
    <t>VANDALIA</t>
  </si>
  <si>
    <t>TAYLORVILLE</t>
  </si>
  <si>
    <t>LOMBARD</t>
  </si>
  <si>
    <t>EFFINGHAM</t>
  </si>
  <si>
    <t>FREEBURG</t>
  </si>
  <si>
    <t>MELROSE PARK</t>
  </si>
  <si>
    <t>BOURBONNAIS</t>
  </si>
  <si>
    <t>BEECHER</t>
  </si>
  <si>
    <t>MOUNT ZION</t>
  </si>
  <si>
    <t>EDWARDSVILLE</t>
  </si>
  <si>
    <t>PROPHETSTOWN</t>
  </si>
  <si>
    <t>BARRINGTON</t>
  </si>
  <si>
    <t>LEBANON</t>
  </si>
  <si>
    <t>CAHOKIA</t>
  </si>
  <si>
    <t>MATTOON</t>
  </si>
  <si>
    <t>CASEYVILLE</t>
  </si>
  <si>
    <t>METAMORA</t>
  </si>
  <si>
    <t>AVISTON</t>
  </si>
  <si>
    <t>LINDENHURST</t>
  </si>
  <si>
    <t>HENRY</t>
  </si>
  <si>
    <t>CAROL STREAM</t>
  </si>
  <si>
    <t>PALOS HEIGHTS</t>
  </si>
  <si>
    <t>SOUTH HOLLAND</t>
  </si>
  <si>
    <t>YORKVILLE</t>
  </si>
  <si>
    <t>CRETE</t>
  </si>
  <si>
    <t>CRYSTAL LAKE</t>
  </si>
  <si>
    <t>WILLOWBROOK</t>
  </si>
  <si>
    <t>SWANSEA</t>
  </si>
  <si>
    <t>WAUKEGAN</t>
  </si>
  <si>
    <t>MORRIS</t>
  </si>
  <si>
    <t>FLORA</t>
  </si>
  <si>
    <t>CHICAGO RIDGE</t>
  </si>
  <si>
    <t>ODIN</t>
  </si>
  <si>
    <t>PALOS HILLS</t>
  </si>
  <si>
    <t>WOOD RIVER</t>
  </si>
  <si>
    <t>GODFREY</t>
  </si>
  <si>
    <t>DOWNERS GROVE</t>
  </si>
  <si>
    <t>PALATINE</t>
  </si>
  <si>
    <t>WESTCHESTER</t>
  </si>
  <si>
    <t>WEST FRANKFORT</t>
  </si>
  <si>
    <t>CENTRALIA</t>
  </si>
  <si>
    <t>CRESTWOOD</t>
  </si>
  <si>
    <t>HOMEWOOD</t>
  </si>
  <si>
    <t>ELK GROVE VILLAGE</t>
  </si>
  <si>
    <t>STREAMWOOD</t>
  </si>
  <si>
    <t>SILVIS</t>
  </si>
  <si>
    <t>DEERFIELD</t>
  </si>
  <si>
    <t>GIFFORD</t>
  </si>
  <si>
    <t>BOLINGBROOK</t>
  </si>
  <si>
    <t>SANDWICH</t>
  </si>
  <si>
    <t>MOMENCE</t>
  </si>
  <si>
    <t>COLUMBIA</t>
  </si>
  <si>
    <t>SHERMAN</t>
  </si>
  <si>
    <t>WHEELING</t>
  </si>
  <si>
    <t>CAMP POINT</t>
  </si>
  <si>
    <t>POLO</t>
  </si>
  <si>
    <t>CARLYLE</t>
  </si>
  <si>
    <t>EVERGREEN PARK</t>
  </si>
  <si>
    <t>BURNHAM</t>
  </si>
  <si>
    <t>CICERO</t>
  </si>
  <si>
    <t>LA GRANGE</t>
  </si>
  <si>
    <t>MINONK</t>
  </si>
  <si>
    <t>ITASCA</t>
  </si>
  <si>
    <t>ROSICLARE</t>
  </si>
  <si>
    <t>ROBINSON</t>
  </si>
  <si>
    <t>MOUNT CARROLL</t>
  </si>
  <si>
    <t>HAVANA</t>
  </si>
  <si>
    <t>MATTESON</t>
  </si>
  <si>
    <t>VIRDEN</t>
  </si>
  <si>
    <t>INDIAN HEAD PARK</t>
  </si>
  <si>
    <t>MASCOUTAH</t>
  </si>
  <si>
    <t>LINCOLNWOOD</t>
  </si>
  <si>
    <t>FAIRBURY</t>
  </si>
  <si>
    <t>SOUTH ELGIN</t>
  </si>
  <si>
    <t>DOLTON</t>
  </si>
  <si>
    <t>LAKE ZURICH</t>
  </si>
  <si>
    <t>BUFFALO GROVE</t>
  </si>
  <si>
    <t>MOUNT STERLING</t>
  </si>
  <si>
    <t>BROOKFIELD</t>
  </si>
  <si>
    <t>WEST CHICAGO</t>
  </si>
  <si>
    <t>PITTSFIELD</t>
  </si>
  <si>
    <t>FLANAGAN</t>
  </si>
  <si>
    <t>GRANITE CITY</t>
  </si>
  <si>
    <t>PROSPECT HEIGHTS</t>
  </si>
  <si>
    <t>ST ELMO</t>
  </si>
  <si>
    <t>HICKORY HILLS</t>
  </si>
  <si>
    <t>LONG GROVE</t>
  </si>
  <si>
    <t>VIENNA</t>
  </si>
  <si>
    <t>ALEDO</t>
  </si>
  <si>
    <t>WAUCONDA</t>
  </si>
  <si>
    <t>ELDORADO</t>
  </si>
  <si>
    <t>SOUTH CHICAGO HEIGHT</t>
  </si>
  <si>
    <t>ORLAND PARK</t>
  </si>
  <si>
    <t>LEMONT</t>
  </si>
  <si>
    <t>HARDIN</t>
  </si>
  <si>
    <t>GIBSON CITY</t>
  </si>
  <si>
    <t>COBDEN</t>
  </si>
  <si>
    <t>HIGHLAND PARK</t>
  </si>
  <si>
    <t>PONTIAC</t>
  </si>
  <si>
    <t>WILMETTE</t>
  </si>
  <si>
    <t>HIGHWOOD</t>
  </si>
  <si>
    <t>HILLSIDE</t>
  </si>
  <si>
    <t>MIDLOTHIAN</t>
  </si>
  <si>
    <t>BEMENT</t>
  </si>
  <si>
    <t>BEARDSTOWN</t>
  </si>
  <si>
    <t>DANFORTH</t>
  </si>
  <si>
    <t>NORTHLAKE</t>
  </si>
  <si>
    <t>MCLEANSBORO</t>
  </si>
  <si>
    <t>COUNTRY CLUB HILLS</t>
  </si>
  <si>
    <t>FOREST PARK</t>
  </si>
  <si>
    <t>ROCHELLE</t>
  </si>
  <si>
    <t>ST CHARLES</t>
  </si>
  <si>
    <t>ANNA</t>
  </si>
  <si>
    <t>HARVARD</t>
  </si>
  <si>
    <t>CHAMPAIGN</t>
  </si>
  <si>
    <t>CARMI</t>
  </si>
  <si>
    <t>NEW BADEN</t>
  </si>
  <si>
    <t>LINCOLNSHIRE</t>
  </si>
  <si>
    <t>NEOGA</t>
  </si>
  <si>
    <t>OSWEGO</t>
  </si>
  <si>
    <t>HERRIN</t>
  </si>
  <si>
    <t>CHRISMAN</t>
  </si>
  <si>
    <t>PRAIRIE CITY</t>
  </si>
  <si>
    <t>MOUNT PULASKI</t>
  </si>
  <si>
    <t>ENERGY</t>
  </si>
  <si>
    <t>ARCOLA</t>
  </si>
  <si>
    <t>PALOS PARK</t>
  </si>
  <si>
    <t>RIDGWAY</t>
  </si>
  <si>
    <t>LISLE</t>
  </si>
  <si>
    <t>WALNUT</t>
  </si>
  <si>
    <t>ROSELLE</t>
  </si>
  <si>
    <t>PETERSBURG</t>
  </si>
  <si>
    <t>LOVES PARK</t>
  </si>
  <si>
    <t>STICKNEY</t>
  </si>
  <si>
    <t>CLIFTON</t>
  </si>
  <si>
    <t>TUSCOLA</t>
  </si>
  <si>
    <t>BURR RIDGE</t>
  </si>
  <si>
    <t>OBLONG</t>
  </si>
  <si>
    <t>VIRGINIA</t>
  </si>
  <si>
    <t>STRONGHURST</t>
  </si>
  <si>
    <t>FARMER CITY</t>
  </si>
  <si>
    <t>WINCHESTER</t>
  </si>
  <si>
    <t>GOLDEN</t>
  </si>
  <si>
    <t>BRADLEY</t>
  </si>
  <si>
    <t>GREENUP</t>
  </si>
  <si>
    <t>LENA</t>
  </si>
  <si>
    <t>GRAYVILLE</t>
  </si>
  <si>
    <t>LACON</t>
  </si>
  <si>
    <t>BARTLETT</t>
  </si>
  <si>
    <t>ROUND LAKE BEACH</t>
  </si>
  <si>
    <t>CISNE</t>
  </si>
  <si>
    <t>GALENA</t>
  </si>
  <si>
    <t>HANOVER PARK</t>
  </si>
  <si>
    <t>CUBA</t>
  </si>
  <si>
    <t>SHOREWOOD</t>
  </si>
  <si>
    <t>ROCK FALLS</t>
  </si>
  <si>
    <t>PINCKNEYVILLE</t>
  </si>
  <si>
    <t>HOMER GLEN</t>
  </si>
  <si>
    <t>ARLINGTON HEIGHTS</t>
  </si>
  <si>
    <t>HUNTLEY</t>
  </si>
  <si>
    <t>SMITHTON</t>
  </si>
  <si>
    <t>DIXON</t>
  </si>
  <si>
    <t>FRANKFORT</t>
  </si>
  <si>
    <t>NORTH AURORA</t>
  </si>
  <si>
    <t>SAVANNA</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</si>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</sst>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673" totalsRowShown="0" headerRowDxfId="131">
  <autoFilter ref="A1:AG673" xr:uid="{F6C3CB19-CE12-4B14-8BE9-BE2DA56924F3}"/>
  <sortState xmlns:xlrd2="http://schemas.microsoft.com/office/spreadsheetml/2017/richdata2" ref="A2:AG673">
    <sortCondition ref="A1:A673"/>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673" totalsRowShown="0" headerRowDxfId="102">
  <autoFilter ref="A1:AN673" xr:uid="{F6C3CB19-CE12-4B14-8BE9-BE2DA56924F3}"/>
  <sortState xmlns:xlrd2="http://schemas.microsoft.com/office/spreadsheetml/2017/richdata2" ref="A2:AN673">
    <sortCondition ref="A1:A673"/>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673" totalsRowShown="0" headerRowDxfId="67">
  <autoFilter ref="A1:AI673"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864"/>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1165</v>
      </c>
      <c r="B1" s="2" t="s">
        <v>1167</v>
      </c>
      <c r="C1" s="2" t="s">
        <v>1168</v>
      </c>
      <c r="D1" s="2" t="s">
        <v>1169</v>
      </c>
      <c r="E1" s="2" t="s">
        <v>1170</v>
      </c>
      <c r="F1" s="2" t="s">
        <v>1171</v>
      </c>
      <c r="G1" s="2" t="s">
        <v>1172</v>
      </c>
      <c r="H1" s="2" t="s">
        <v>1173</v>
      </c>
      <c r="I1" s="2" t="s">
        <v>1174</v>
      </c>
      <c r="J1" s="2" t="s">
        <v>1175</v>
      </c>
      <c r="K1" s="2" t="s">
        <v>1176</v>
      </c>
      <c r="L1" s="2" t="s">
        <v>1177</v>
      </c>
      <c r="M1" s="2" t="s">
        <v>1178</v>
      </c>
      <c r="N1" s="2" t="s">
        <v>1179</v>
      </c>
      <c r="O1" s="2" t="s">
        <v>1180</v>
      </c>
      <c r="P1" s="2" t="s">
        <v>1181</v>
      </c>
      <c r="Q1" s="2" t="s">
        <v>1182</v>
      </c>
      <c r="R1" s="2" t="s">
        <v>1183</v>
      </c>
      <c r="S1" s="2" t="s">
        <v>1184</v>
      </c>
      <c r="T1" s="2" t="s">
        <v>1185</v>
      </c>
      <c r="U1" s="2" t="s">
        <v>1186</v>
      </c>
      <c r="V1" s="2" t="s">
        <v>1187</v>
      </c>
      <c r="W1" s="2" t="s">
        <v>1188</v>
      </c>
      <c r="X1" s="2" t="s">
        <v>1189</v>
      </c>
      <c r="Y1" s="2" t="s">
        <v>1190</v>
      </c>
      <c r="Z1" s="2" t="s">
        <v>1191</v>
      </c>
      <c r="AA1" s="2" t="s">
        <v>1192</v>
      </c>
      <c r="AB1" s="2" t="s">
        <v>1193</v>
      </c>
      <c r="AC1" s="2" t="s">
        <v>1194</v>
      </c>
      <c r="AD1" s="2" t="s">
        <v>1195</v>
      </c>
      <c r="AE1" s="2" t="s">
        <v>1196</v>
      </c>
      <c r="AF1" s="2" t="s">
        <v>1197</v>
      </c>
      <c r="AG1" s="3" t="s">
        <v>1198</v>
      </c>
    </row>
    <row r="2" spans="1:34" x14ac:dyDescent="0.25">
      <c r="A2" t="s">
        <v>702</v>
      </c>
      <c r="B2" t="s">
        <v>560</v>
      </c>
      <c r="C2" t="s">
        <v>1130</v>
      </c>
      <c r="D2" t="s">
        <v>794</v>
      </c>
      <c r="E2" s="4">
        <v>51.945652173913047</v>
      </c>
      <c r="F2" s="4">
        <f>Nurse[[#This Row],[Total Nurse Staff Hours]]/Nurse[[#This Row],[MDS Census]]</f>
        <v>2.8322347771500307</v>
      </c>
      <c r="G2" s="4">
        <f>Nurse[[#This Row],[Total Direct Care Staff Hours]]/Nurse[[#This Row],[MDS Census]]</f>
        <v>2.721751412429378</v>
      </c>
      <c r="H2" s="4">
        <f>Nurse[[#This Row],[Total RN Hours (w/ Admin, DON)]]/Nurse[[#This Row],[MDS Census]]</f>
        <v>0.73477715003138722</v>
      </c>
      <c r="I2" s="4">
        <f>Nurse[[#This Row],[RN Hours (excl. Admin, DON)]]/Nurse[[#This Row],[MDS Census]]</f>
        <v>0.62429378531073432</v>
      </c>
      <c r="J2" s="4">
        <f>SUM(Nurse[[#This Row],[RN Hours (excl. Admin, DON)]],Nurse[[#This Row],[RN Admin Hours]],Nurse[[#This Row],[RN DON Hours]],Nurse[[#This Row],[LPN Hours (excl. Admin)]],Nurse[[#This Row],[LPN Admin Hours]],Nurse[[#This Row],[CNA Hours]],Nurse[[#This Row],[NA TR Hours]],Nurse[[#This Row],[Med Aide/Tech Hours]])</f>
        <v>147.12228260869563</v>
      </c>
      <c r="K2" s="4">
        <f>SUM(Nurse[[#This Row],[RN Hours (excl. Admin, DON)]],Nurse[[#This Row],[LPN Hours (excl. Admin)]],Nurse[[#This Row],[CNA Hours]],Nurse[[#This Row],[NA TR Hours]],Nurse[[#This Row],[Med Aide/Tech Hours]])</f>
        <v>141.38315217391303</v>
      </c>
      <c r="L2" s="4">
        <f>SUM(Nurse[[#This Row],[RN Hours (excl. Admin, DON)]],Nurse[[#This Row],[RN Admin Hours]],Nurse[[#This Row],[RN DON Hours]])</f>
        <v>38.168478260869563</v>
      </c>
      <c r="M2" s="4">
        <v>32.429347826086953</v>
      </c>
      <c r="N2" s="4">
        <v>0</v>
      </c>
      <c r="O2" s="4">
        <v>5.7391304347826084</v>
      </c>
      <c r="P2" s="4">
        <f>SUM(Nurse[[#This Row],[LPN Hours (excl. Admin)]],Nurse[[#This Row],[LPN Admin Hours]])</f>
        <v>28.201086956521738</v>
      </c>
      <c r="Q2" s="4">
        <v>28.201086956521738</v>
      </c>
      <c r="R2" s="4">
        <v>0</v>
      </c>
      <c r="S2" s="4">
        <f>SUM(Nurse[[#This Row],[CNA Hours]],Nurse[[#This Row],[NA TR Hours]],Nurse[[#This Row],[Med Aide/Tech Hours]])</f>
        <v>80.752717391304344</v>
      </c>
      <c r="T2" s="4">
        <v>80.752717391304344</v>
      </c>
      <c r="U2" s="4">
        <v>0</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 s="4">
        <v>0</v>
      </c>
      <c r="Y2" s="4">
        <v>0</v>
      </c>
      <c r="Z2" s="4">
        <v>0</v>
      </c>
      <c r="AA2" s="4">
        <v>0</v>
      </c>
      <c r="AB2" s="4">
        <v>0</v>
      </c>
      <c r="AC2" s="4">
        <v>0</v>
      </c>
      <c r="AD2" s="4">
        <v>0</v>
      </c>
      <c r="AE2" s="4">
        <v>0</v>
      </c>
      <c r="AF2" s="1">
        <v>146065</v>
      </c>
      <c r="AG2" s="1">
        <v>5</v>
      </c>
      <c r="AH2"/>
    </row>
    <row r="3" spans="1:34" x14ac:dyDescent="0.25">
      <c r="A3" t="s">
        <v>702</v>
      </c>
      <c r="B3" t="s">
        <v>294</v>
      </c>
      <c r="C3" t="s">
        <v>938</v>
      </c>
      <c r="D3" t="s">
        <v>781</v>
      </c>
      <c r="E3" s="4">
        <v>99.554347826086953</v>
      </c>
      <c r="F3" s="4">
        <f>Nurse[[#This Row],[Total Nurse Staff Hours]]/Nurse[[#This Row],[MDS Census]]</f>
        <v>2.9992903155366304</v>
      </c>
      <c r="G3" s="4">
        <f>Nurse[[#This Row],[Total Direct Care Staff Hours]]/Nurse[[#This Row],[MDS Census]]</f>
        <v>2.8249535975543183</v>
      </c>
      <c r="H3" s="4">
        <f>Nurse[[#This Row],[Total RN Hours (w/ Admin, DON)]]/Nurse[[#This Row],[MDS Census]]</f>
        <v>0.87628671252320134</v>
      </c>
      <c r="I3" s="4">
        <f>Nurse[[#This Row],[RN Hours (excl. Admin, DON)]]/Nurse[[#This Row],[MDS Census]]</f>
        <v>0.70194999454088869</v>
      </c>
      <c r="J3" s="4">
        <f>SUM(Nurse[[#This Row],[RN Hours (excl. Admin, DON)]],Nurse[[#This Row],[RN Admin Hours]],Nurse[[#This Row],[RN DON Hours]],Nurse[[#This Row],[LPN Hours (excl. Admin)]],Nurse[[#This Row],[LPN Admin Hours]],Nurse[[#This Row],[CNA Hours]],Nurse[[#This Row],[NA TR Hours]],Nurse[[#This Row],[Med Aide/Tech Hours]])</f>
        <v>298.59239130434781</v>
      </c>
      <c r="K3" s="4">
        <f>SUM(Nurse[[#This Row],[RN Hours (excl. Admin, DON)]],Nurse[[#This Row],[LPN Hours (excl. Admin)]],Nurse[[#This Row],[CNA Hours]],Nurse[[#This Row],[NA TR Hours]],Nurse[[#This Row],[Med Aide/Tech Hours]])</f>
        <v>281.23641304347825</v>
      </c>
      <c r="L3" s="4">
        <f>SUM(Nurse[[#This Row],[RN Hours (excl. Admin, DON)]],Nurse[[#This Row],[RN Admin Hours]],Nurse[[#This Row],[RN DON Hours]])</f>
        <v>87.238152173913051</v>
      </c>
      <c r="M3" s="4">
        <v>69.882173913043474</v>
      </c>
      <c r="N3" s="4">
        <v>11.964673913043478</v>
      </c>
      <c r="O3" s="4">
        <v>5.3913043478260869</v>
      </c>
      <c r="P3" s="4">
        <f>SUM(Nurse[[#This Row],[LPN Hours (excl. Admin)]],Nurse[[#This Row],[LPN Admin Hours]])</f>
        <v>13.035326086956522</v>
      </c>
      <c r="Q3" s="4">
        <v>13.035326086956522</v>
      </c>
      <c r="R3" s="4">
        <v>0</v>
      </c>
      <c r="S3" s="4">
        <f>SUM(Nurse[[#This Row],[CNA Hours]],Nurse[[#This Row],[NA TR Hours]],Nurse[[#This Row],[Med Aide/Tech Hours]])</f>
        <v>198.31891304347826</v>
      </c>
      <c r="T3" s="4">
        <v>198.31891304347826</v>
      </c>
      <c r="U3" s="4">
        <v>0</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 s="4">
        <v>0</v>
      </c>
      <c r="Y3" s="4">
        <v>0</v>
      </c>
      <c r="Z3" s="4">
        <v>0</v>
      </c>
      <c r="AA3" s="4">
        <v>0</v>
      </c>
      <c r="AB3" s="4">
        <v>0</v>
      </c>
      <c r="AC3" s="4">
        <v>0</v>
      </c>
      <c r="AD3" s="4">
        <v>0</v>
      </c>
      <c r="AE3" s="4">
        <v>0</v>
      </c>
      <c r="AF3" s="1">
        <v>145683</v>
      </c>
      <c r="AG3" s="1">
        <v>5</v>
      </c>
      <c r="AH3"/>
    </row>
    <row r="4" spans="1:34" x14ac:dyDescent="0.25">
      <c r="A4" t="s">
        <v>702</v>
      </c>
      <c r="B4" t="s">
        <v>202</v>
      </c>
      <c r="C4" t="s">
        <v>936</v>
      </c>
      <c r="D4" t="s">
        <v>783</v>
      </c>
      <c r="E4" s="4">
        <v>48.967391304347828</v>
      </c>
      <c r="F4" s="4">
        <f>Nurse[[#This Row],[Total Nurse Staff Hours]]/Nurse[[#This Row],[MDS Census]]</f>
        <v>3.0173695893451717</v>
      </c>
      <c r="G4" s="4">
        <f>Nurse[[#This Row],[Total Direct Care Staff Hours]]/Nurse[[#This Row],[MDS Census]]</f>
        <v>2.7874028856825745</v>
      </c>
      <c r="H4" s="4">
        <f>Nurse[[#This Row],[Total RN Hours (w/ Admin, DON)]]/Nurse[[#This Row],[MDS Census]]</f>
        <v>0.77719200887902329</v>
      </c>
      <c r="I4" s="4">
        <f>Nurse[[#This Row],[RN Hours (excl. Admin, DON)]]/Nurse[[#This Row],[MDS Census]]</f>
        <v>0.54722530521642621</v>
      </c>
      <c r="J4" s="4">
        <f>SUM(Nurse[[#This Row],[RN Hours (excl. Admin, DON)]],Nurse[[#This Row],[RN Admin Hours]],Nurse[[#This Row],[RN DON Hours]],Nurse[[#This Row],[LPN Hours (excl. Admin)]],Nurse[[#This Row],[LPN Admin Hours]],Nurse[[#This Row],[CNA Hours]],Nurse[[#This Row],[NA TR Hours]],Nurse[[#This Row],[Med Aide/Tech Hours]])</f>
        <v>147.75271739130434</v>
      </c>
      <c r="K4" s="4">
        <f>SUM(Nurse[[#This Row],[RN Hours (excl. Admin, DON)]],Nurse[[#This Row],[LPN Hours (excl. Admin)]],Nurse[[#This Row],[CNA Hours]],Nurse[[#This Row],[NA TR Hours]],Nurse[[#This Row],[Med Aide/Tech Hours]])</f>
        <v>136.49184782608694</v>
      </c>
      <c r="L4" s="4">
        <f>SUM(Nurse[[#This Row],[RN Hours (excl. Admin, DON)]],Nurse[[#This Row],[RN Admin Hours]],Nurse[[#This Row],[RN DON Hours]])</f>
        <v>38.057065217391305</v>
      </c>
      <c r="M4" s="4">
        <v>26.796195652173914</v>
      </c>
      <c r="N4" s="4">
        <v>6.3043478260869561</v>
      </c>
      <c r="O4" s="4">
        <v>4.9565217391304346</v>
      </c>
      <c r="P4" s="4">
        <f>SUM(Nurse[[#This Row],[LPN Hours (excl. Admin)]],Nurse[[#This Row],[LPN Admin Hours]])</f>
        <v>44.766304347826086</v>
      </c>
      <c r="Q4" s="4">
        <v>44.766304347826086</v>
      </c>
      <c r="R4" s="4">
        <v>0</v>
      </c>
      <c r="S4" s="4">
        <f>SUM(Nurse[[#This Row],[CNA Hours]],Nurse[[#This Row],[NA TR Hours]],Nurse[[#This Row],[Med Aide/Tech Hours]])</f>
        <v>64.929347826086953</v>
      </c>
      <c r="T4" s="4">
        <v>64.929347826086953</v>
      </c>
      <c r="U4" s="4">
        <v>0</v>
      </c>
      <c r="V4" s="4">
        <v>0</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32.573369565217391</v>
      </c>
      <c r="X4" s="4">
        <v>1.7201086956521738</v>
      </c>
      <c r="Y4" s="4">
        <v>0</v>
      </c>
      <c r="Z4" s="4">
        <v>0</v>
      </c>
      <c r="AA4" s="4">
        <v>4.7065217391304346</v>
      </c>
      <c r="AB4" s="4">
        <v>0</v>
      </c>
      <c r="AC4" s="4">
        <v>26.146739130434781</v>
      </c>
      <c r="AD4" s="4">
        <v>0</v>
      </c>
      <c r="AE4" s="4">
        <v>0</v>
      </c>
      <c r="AF4" s="1">
        <v>145524</v>
      </c>
      <c r="AG4" s="1">
        <v>5</v>
      </c>
      <c r="AH4"/>
    </row>
    <row r="5" spans="1:34" x14ac:dyDescent="0.25">
      <c r="A5" t="s">
        <v>702</v>
      </c>
      <c r="B5" t="s">
        <v>233</v>
      </c>
      <c r="C5" t="s">
        <v>984</v>
      </c>
      <c r="D5" t="s">
        <v>813</v>
      </c>
      <c r="E5" s="4">
        <v>99.010869565217391</v>
      </c>
      <c r="F5" s="4">
        <f>Nurse[[#This Row],[Total Nurse Staff Hours]]/Nurse[[#This Row],[MDS Census]]</f>
        <v>2.4205478098583817</v>
      </c>
      <c r="G5" s="4">
        <f>Nurse[[#This Row],[Total Direct Care Staff Hours]]/Nurse[[#This Row],[MDS Census]]</f>
        <v>2.3884916017125923</v>
      </c>
      <c r="H5" s="4">
        <f>Nurse[[#This Row],[Total RN Hours (w/ Admin, DON)]]/Nurse[[#This Row],[MDS Census]]</f>
        <v>0.3259413766604457</v>
      </c>
      <c r="I5" s="4">
        <f>Nurse[[#This Row],[RN Hours (excl. Admin, DON)]]/Nurse[[#This Row],[MDS Census]]</f>
        <v>0.29388516851465585</v>
      </c>
      <c r="J5" s="4">
        <f>SUM(Nurse[[#This Row],[RN Hours (excl. Admin, DON)]],Nurse[[#This Row],[RN Admin Hours]],Nurse[[#This Row],[RN DON Hours]],Nurse[[#This Row],[LPN Hours (excl. Admin)]],Nurse[[#This Row],[LPN Admin Hours]],Nurse[[#This Row],[CNA Hours]],Nurse[[#This Row],[NA TR Hours]],Nurse[[#This Row],[Med Aide/Tech Hours]])</f>
        <v>239.66054347826088</v>
      </c>
      <c r="K5" s="4">
        <f>SUM(Nurse[[#This Row],[RN Hours (excl. Admin, DON)]],Nurse[[#This Row],[LPN Hours (excl. Admin)]],Nurse[[#This Row],[CNA Hours]],Nurse[[#This Row],[NA TR Hours]],Nurse[[#This Row],[Med Aide/Tech Hours]])</f>
        <v>236.48663043478263</v>
      </c>
      <c r="L5" s="4">
        <f>SUM(Nurse[[#This Row],[RN Hours (excl. Admin, DON)]],Nurse[[#This Row],[RN Admin Hours]],Nurse[[#This Row],[RN DON Hours]])</f>
        <v>32.271739130434781</v>
      </c>
      <c r="M5" s="4">
        <v>29.097826086956523</v>
      </c>
      <c r="N5" s="4">
        <v>0</v>
      </c>
      <c r="O5" s="4">
        <v>3.1739130434782608</v>
      </c>
      <c r="P5" s="4">
        <f>SUM(Nurse[[#This Row],[LPN Hours (excl. Admin)]],Nurse[[#This Row],[LPN Admin Hours]])</f>
        <v>80.372500000000002</v>
      </c>
      <c r="Q5" s="4">
        <v>80.372500000000002</v>
      </c>
      <c r="R5" s="4">
        <v>0</v>
      </c>
      <c r="S5" s="4">
        <f>SUM(Nurse[[#This Row],[CNA Hours]],Nurse[[#This Row],[NA TR Hours]],Nurse[[#This Row],[Med Aide/Tech Hours]])</f>
        <v>127.01630434782609</v>
      </c>
      <c r="T5" s="4">
        <v>119.29076086956522</v>
      </c>
      <c r="U5" s="4">
        <v>7.7255434782608692</v>
      </c>
      <c r="V5" s="4">
        <v>0</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33.203804347826086</v>
      </c>
      <c r="X5" s="4">
        <v>0.86956521739130432</v>
      </c>
      <c r="Y5" s="4">
        <v>0</v>
      </c>
      <c r="Z5" s="4">
        <v>0</v>
      </c>
      <c r="AA5" s="4">
        <v>3.1059782608695654</v>
      </c>
      <c r="AB5" s="4">
        <v>0</v>
      </c>
      <c r="AC5" s="4">
        <v>29.228260869565219</v>
      </c>
      <c r="AD5" s="4">
        <v>0</v>
      </c>
      <c r="AE5" s="4">
        <v>0</v>
      </c>
      <c r="AF5" s="1">
        <v>145603</v>
      </c>
      <c r="AG5" s="1">
        <v>5</v>
      </c>
      <c r="AH5"/>
    </row>
    <row r="6" spans="1:34" x14ac:dyDescent="0.25">
      <c r="A6" t="s">
        <v>702</v>
      </c>
      <c r="B6" t="s">
        <v>70</v>
      </c>
      <c r="C6" t="s">
        <v>857</v>
      </c>
      <c r="D6" t="s">
        <v>798</v>
      </c>
      <c r="E6" s="4">
        <v>85.630434782608702</v>
      </c>
      <c r="F6" s="4">
        <f>Nurse[[#This Row],[Total Nurse Staff Hours]]/Nurse[[#This Row],[MDS Census]]</f>
        <v>2.7664280274181263</v>
      </c>
      <c r="G6" s="4">
        <f>Nurse[[#This Row],[Total Direct Care Staff Hours]]/Nurse[[#This Row],[MDS Census]]</f>
        <v>2.6394922569179995</v>
      </c>
      <c r="H6" s="4">
        <f>Nurse[[#This Row],[Total RN Hours (w/ Admin, DON)]]/Nurse[[#This Row],[MDS Census]]</f>
        <v>0.74397055090124398</v>
      </c>
      <c r="I6" s="4">
        <f>Nurse[[#This Row],[RN Hours (excl. Admin, DON)]]/Nurse[[#This Row],[MDS Census]]</f>
        <v>0.61703478040111703</v>
      </c>
      <c r="J6" s="4">
        <f>SUM(Nurse[[#This Row],[RN Hours (excl. Admin, DON)]],Nurse[[#This Row],[RN Admin Hours]],Nurse[[#This Row],[RN DON Hours]],Nurse[[#This Row],[LPN Hours (excl. Admin)]],Nurse[[#This Row],[LPN Admin Hours]],Nurse[[#This Row],[CNA Hours]],Nurse[[#This Row],[NA TR Hours]],Nurse[[#This Row],[Med Aide/Tech Hours]])</f>
        <v>236.89043478260871</v>
      </c>
      <c r="K6" s="4">
        <f>SUM(Nurse[[#This Row],[RN Hours (excl. Admin, DON)]],Nurse[[#This Row],[LPN Hours (excl. Admin)]],Nurse[[#This Row],[CNA Hours]],Nurse[[#This Row],[NA TR Hours]],Nurse[[#This Row],[Med Aide/Tech Hours]])</f>
        <v>226.0208695652174</v>
      </c>
      <c r="L6" s="4">
        <f>SUM(Nurse[[#This Row],[RN Hours (excl. Admin, DON)]],Nurse[[#This Row],[RN Admin Hours]],Nurse[[#This Row],[RN DON Hours]])</f>
        <v>63.706521739130437</v>
      </c>
      <c r="M6" s="4">
        <v>52.836956521739133</v>
      </c>
      <c r="N6" s="4">
        <v>5.3913043478260869</v>
      </c>
      <c r="O6" s="4">
        <v>5.4782608695652177</v>
      </c>
      <c r="P6" s="4">
        <f>SUM(Nurse[[#This Row],[LPN Hours (excl. Admin)]],Nurse[[#This Row],[LPN Admin Hours]])</f>
        <v>36.251847826086959</v>
      </c>
      <c r="Q6" s="4">
        <v>36.251847826086959</v>
      </c>
      <c r="R6" s="4">
        <v>0</v>
      </c>
      <c r="S6" s="4">
        <f>SUM(Nurse[[#This Row],[CNA Hours]],Nurse[[#This Row],[NA TR Hours]],Nurse[[#This Row],[Med Aide/Tech Hours]])</f>
        <v>136.93206521739131</v>
      </c>
      <c r="T6" s="4">
        <v>134.14673913043478</v>
      </c>
      <c r="U6" s="4">
        <v>2.785326086956522</v>
      </c>
      <c r="V6" s="4">
        <v>0</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1.8016304347826086</v>
      </c>
      <c r="X6" s="4">
        <v>0.25815217391304346</v>
      </c>
      <c r="Y6" s="4">
        <v>0</v>
      </c>
      <c r="Z6" s="4">
        <v>0</v>
      </c>
      <c r="AA6" s="4">
        <v>1.0951086956521738</v>
      </c>
      <c r="AB6" s="4">
        <v>0</v>
      </c>
      <c r="AC6" s="4">
        <v>0.4483695652173913</v>
      </c>
      <c r="AD6" s="4">
        <v>0</v>
      </c>
      <c r="AE6" s="4">
        <v>0</v>
      </c>
      <c r="AF6" s="1">
        <v>145243</v>
      </c>
      <c r="AG6" s="1">
        <v>5</v>
      </c>
      <c r="AH6"/>
    </row>
    <row r="7" spans="1:34" x14ac:dyDescent="0.25">
      <c r="A7" t="s">
        <v>702</v>
      </c>
      <c r="B7" t="s">
        <v>30</v>
      </c>
      <c r="C7" t="s">
        <v>858</v>
      </c>
      <c r="D7" t="s">
        <v>791</v>
      </c>
      <c r="E7" s="4">
        <v>104.43478260869566</v>
      </c>
      <c r="F7" s="4">
        <f>Nurse[[#This Row],[Total Nurse Staff Hours]]/Nurse[[#This Row],[MDS Census]]</f>
        <v>3.2327237718567861</v>
      </c>
      <c r="G7" s="4">
        <f>Nurse[[#This Row],[Total Direct Care Staff Hours]]/Nurse[[#This Row],[MDS Census]]</f>
        <v>3.1069431723563699</v>
      </c>
      <c r="H7" s="4">
        <f>Nurse[[#This Row],[Total RN Hours (w/ Admin, DON)]]/Nurse[[#This Row],[MDS Census]]</f>
        <v>0.64896440466278094</v>
      </c>
      <c r="I7" s="4">
        <f>Nurse[[#This Row],[RN Hours (excl. Admin, DON)]]/Nurse[[#This Row],[MDS Census]]</f>
        <v>0.52318380516236473</v>
      </c>
      <c r="J7" s="4">
        <f>SUM(Nurse[[#This Row],[RN Hours (excl. Admin, DON)]],Nurse[[#This Row],[RN Admin Hours]],Nurse[[#This Row],[RN DON Hours]],Nurse[[#This Row],[LPN Hours (excl. Admin)]],Nurse[[#This Row],[LPN Admin Hours]],Nurse[[#This Row],[CNA Hours]],Nurse[[#This Row],[NA TR Hours]],Nurse[[#This Row],[Med Aide/Tech Hours]])</f>
        <v>337.60880434782609</v>
      </c>
      <c r="K7" s="4">
        <f>SUM(Nurse[[#This Row],[RN Hours (excl. Admin, DON)]],Nurse[[#This Row],[LPN Hours (excl. Admin)]],Nurse[[#This Row],[CNA Hours]],Nurse[[#This Row],[NA TR Hours]],Nurse[[#This Row],[Med Aide/Tech Hours]])</f>
        <v>324.47293478260872</v>
      </c>
      <c r="L7" s="4">
        <f>SUM(Nurse[[#This Row],[RN Hours (excl. Admin, DON)]],Nurse[[#This Row],[RN Admin Hours]],Nurse[[#This Row],[RN DON Hours]])</f>
        <v>67.774456521739125</v>
      </c>
      <c r="M7" s="4">
        <v>54.638586956521742</v>
      </c>
      <c r="N7" s="4">
        <v>7.6576086956521738</v>
      </c>
      <c r="O7" s="4">
        <v>5.4782608695652177</v>
      </c>
      <c r="P7" s="4">
        <f>SUM(Nurse[[#This Row],[LPN Hours (excl. Admin)]],Nurse[[#This Row],[LPN Admin Hours]])</f>
        <v>75.108695652173907</v>
      </c>
      <c r="Q7" s="4">
        <v>75.108695652173907</v>
      </c>
      <c r="R7" s="4">
        <v>0</v>
      </c>
      <c r="S7" s="4">
        <f>SUM(Nurse[[#This Row],[CNA Hours]],Nurse[[#This Row],[NA TR Hours]],Nurse[[#This Row],[Med Aide/Tech Hours]])</f>
        <v>194.72565217391306</v>
      </c>
      <c r="T7" s="4">
        <v>194.72565217391306</v>
      </c>
      <c r="U7" s="4">
        <v>0</v>
      </c>
      <c r="V7" s="4">
        <v>0</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0.19021739130434784</v>
      </c>
      <c r="X7" s="4">
        <v>0.19021739130434784</v>
      </c>
      <c r="Y7" s="4">
        <v>0</v>
      </c>
      <c r="Z7" s="4">
        <v>0</v>
      </c>
      <c r="AA7" s="4">
        <v>0</v>
      </c>
      <c r="AB7" s="4">
        <v>0</v>
      </c>
      <c r="AC7" s="4">
        <v>0</v>
      </c>
      <c r="AD7" s="4">
        <v>0</v>
      </c>
      <c r="AE7" s="4">
        <v>0</v>
      </c>
      <c r="AF7" s="1">
        <v>145039</v>
      </c>
      <c r="AG7" s="1">
        <v>5</v>
      </c>
      <c r="AH7"/>
    </row>
    <row r="8" spans="1:34" x14ac:dyDescent="0.25">
      <c r="A8" t="s">
        <v>702</v>
      </c>
      <c r="B8" t="s">
        <v>517</v>
      </c>
      <c r="C8" t="s">
        <v>1098</v>
      </c>
      <c r="D8" t="s">
        <v>814</v>
      </c>
      <c r="E8" s="4">
        <v>74.010869565217391</v>
      </c>
      <c r="F8" s="4">
        <f>Nurse[[#This Row],[Total Nurse Staff Hours]]/Nurse[[#This Row],[MDS Census]]</f>
        <v>2.8164370685856954</v>
      </c>
      <c r="G8" s="4">
        <f>Nurse[[#This Row],[Total Direct Care Staff Hours]]/Nurse[[#This Row],[MDS Census]]</f>
        <v>2.6987252166250553</v>
      </c>
      <c r="H8" s="4">
        <f>Nurse[[#This Row],[Total RN Hours (w/ Admin, DON)]]/Nurse[[#This Row],[MDS Census]]</f>
        <v>0.49884270818034948</v>
      </c>
      <c r="I8" s="4">
        <f>Nurse[[#This Row],[RN Hours (excl. Admin, DON)]]/Nurse[[#This Row],[MDS Census]]</f>
        <v>0.38113085621970916</v>
      </c>
      <c r="J8" s="4">
        <f>SUM(Nurse[[#This Row],[RN Hours (excl. Admin, DON)]],Nurse[[#This Row],[RN Admin Hours]],Nurse[[#This Row],[RN DON Hours]],Nurse[[#This Row],[LPN Hours (excl. Admin)]],Nurse[[#This Row],[LPN Admin Hours]],Nurse[[#This Row],[CNA Hours]],Nurse[[#This Row],[NA TR Hours]],Nurse[[#This Row],[Med Aide/Tech Hours]])</f>
        <v>208.44695652173914</v>
      </c>
      <c r="K8" s="4">
        <f>SUM(Nurse[[#This Row],[RN Hours (excl. Admin, DON)]],Nurse[[#This Row],[LPN Hours (excl. Admin)]],Nurse[[#This Row],[CNA Hours]],Nurse[[#This Row],[NA TR Hours]],Nurse[[#This Row],[Med Aide/Tech Hours]])</f>
        <v>199.73500000000001</v>
      </c>
      <c r="L8" s="4">
        <f>SUM(Nurse[[#This Row],[RN Hours (excl. Admin, DON)]],Nurse[[#This Row],[RN Admin Hours]],Nurse[[#This Row],[RN DON Hours]])</f>
        <v>36.919782608695648</v>
      </c>
      <c r="M8" s="4">
        <v>28.207826086956519</v>
      </c>
      <c r="N8" s="4">
        <v>8.7119565217391308</v>
      </c>
      <c r="O8" s="4">
        <v>0</v>
      </c>
      <c r="P8" s="4">
        <f>SUM(Nurse[[#This Row],[LPN Hours (excl. Admin)]],Nurse[[#This Row],[LPN Admin Hours]])</f>
        <v>35.274456521739133</v>
      </c>
      <c r="Q8" s="4">
        <v>35.274456521739133</v>
      </c>
      <c r="R8" s="4">
        <v>0</v>
      </c>
      <c r="S8" s="4">
        <f>SUM(Nurse[[#This Row],[CNA Hours]],Nurse[[#This Row],[NA TR Hours]],Nurse[[#This Row],[Med Aide/Tech Hours]])</f>
        <v>136.25271739130434</v>
      </c>
      <c r="T8" s="4">
        <v>135.41032608695653</v>
      </c>
      <c r="U8" s="4">
        <v>0.84239130434782605</v>
      </c>
      <c r="V8" s="4">
        <v>0</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1.7092391304347825</v>
      </c>
      <c r="X8" s="4">
        <v>5.1630434782608696E-2</v>
      </c>
      <c r="Y8" s="4">
        <v>0</v>
      </c>
      <c r="Z8" s="4">
        <v>0</v>
      </c>
      <c r="AA8" s="4">
        <v>1.6576086956521738</v>
      </c>
      <c r="AB8" s="4">
        <v>0</v>
      </c>
      <c r="AC8" s="4">
        <v>0</v>
      </c>
      <c r="AD8" s="4">
        <v>0</v>
      </c>
      <c r="AE8" s="4">
        <v>0</v>
      </c>
      <c r="AF8" s="1">
        <v>146010</v>
      </c>
      <c r="AG8" s="1">
        <v>5</v>
      </c>
      <c r="AH8"/>
    </row>
    <row r="9" spans="1:34" x14ac:dyDescent="0.25">
      <c r="A9" t="s">
        <v>702</v>
      </c>
      <c r="B9" t="s">
        <v>164</v>
      </c>
      <c r="C9" t="s">
        <v>984</v>
      </c>
      <c r="D9" t="s">
        <v>813</v>
      </c>
      <c r="E9" s="4">
        <v>66.282608695652172</v>
      </c>
      <c r="F9" s="4">
        <f>Nurse[[#This Row],[Total Nurse Staff Hours]]/Nurse[[#This Row],[MDS Census]]</f>
        <v>2.3478615939652343</v>
      </c>
      <c r="G9" s="4">
        <f>Nurse[[#This Row],[Total Direct Care Staff Hours]]/Nurse[[#This Row],[MDS Census]]</f>
        <v>2.2245424729419483</v>
      </c>
      <c r="H9" s="4">
        <f>Nurse[[#This Row],[Total RN Hours (w/ Admin, DON)]]/Nurse[[#This Row],[MDS Census]]</f>
        <v>0.45782879632666434</v>
      </c>
      <c r="I9" s="4">
        <f>Nurse[[#This Row],[RN Hours (excl. Admin, DON)]]/Nurse[[#This Row],[MDS Census]]</f>
        <v>0.33450967530337811</v>
      </c>
      <c r="J9" s="4">
        <f>SUM(Nurse[[#This Row],[RN Hours (excl. Admin, DON)]],Nurse[[#This Row],[RN Admin Hours]],Nurse[[#This Row],[RN DON Hours]],Nurse[[#This Row],[LPN Hours (excl. Admin)]],Nurse[[#This Row],[LPN Admin Hours]],Nurse[[#This Row],[CNA Hours]],Nurse[[#This Row],[NA TR Hours]],Nurse[[#This Row],[Med Aide/Tech Hours]])</f>
        <v>155.62239130434781</v>
      </c>
      <c r="K9" s="4">
        <f>SUM(Nurse[[#This Row],[RN Hours (excl. Admin, DON)]],Nurse[[#This Row],[LPN Hours (excl. Admin)]],Nurse[[#This Row],[CNA Hours]],Nurse[[#This Row],[NA TR Hours]],Nurse[[#This Row],[Med Aide/Tech Hours]])</f>
        <v>147.44847826086956</v>
      </c>
      <c r="L9" s="4">
        <f>SUM(Nurse[[#This Row],[RN Hours (excl. Admin, DON)]],Nurse[[#This Row],[RN Admin Hours]],Nurse[[#This Row],[RN DON Hours]])</f>
        <v>30.346086956521731</v>
      </c>
      <c r="M9" s="4">
        <v>22.172173913043473</v>
      </c>
      <c r="N9" s="4">
        <v>5.3913043478260869</v>
      </c>
      <c r="O9" s="4">
        <v>2.7826086956521738</v>
      </c>
      <c r="P9" s="4">
        <f>SUM(Nurse[[#This Row],[LPN Hours (excl. Admin)]],Nurse[[#This Row],[LPN Admin Hours]])</f>
        <v>37.339673913043477</v>
      </c>
      <c r="Q9" s="4">
        <v>37.339673913043477</v>
      </c>
      <c r="R9" s="4">
        <v>0</v>
      </c>
      <c r="S9" s="4">
        <f>SUM(Nurse[[#This Row],[CNA Hours]],Nurse[[#This Row],[NA TR Hours]],Nurse[[#This Row],[Med Aide/Tech Hours]])</f>
        <v>87.936630434782629</v>
      </c>
      <c r="T9" s="4">
        <v>80.14586956521741</v>
      </c>
      <c r="U9" s="4">
        <v>7.7907608695652177</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18.505434782608695</v>
      </c>
      <c r="X9" s="4">
        <v>1.263586956521739</v>
      </c>
      <c r="Y9" s="4">
        <v>0</v>
      </c>
      <c r="Z9" s="4">
        <v>0</v>
      </c>
      <c r="AA9" s="4">
        <v>0.26630434782608697</v>
      </c>
      <c r="AB9" s="4">
        <v>0</v>
      </c>
      <c r="AC9" s="4">
        <v>16.975543478260871</v>
      </c>
      <c r="AD9" s="4">
        <v>0</v>
      </c>
      <c r="AE9" s="4">
        <v>0</v>
      </c>
      <c r="AF9" s="1">
        <v>145449</v>
      </c>
      <c r="AG9" s="1">
        <v>5</v>
      </c>
      <c r="AH9"/>
    </row>
    <row r="10" spans="1:34" x14ac:dyDescent="0.25">
      <c r="A10" t="s">
        <v>702</v>
      </c>
      <c r="B10" t="s">
        <v>322</v>
      </c>
      <c r="C10" t="s">
        <v>1053</v>
      </c>
      <c r="D10" t="s">
        <v>781</v>
      </c>
      <c r="E10" s="4">
        <v>67.641304347826093</v>
      </c>
      <c r="F10" s="4">
        <f>Nurse[[#This Row],[Total Nurse Staff Hours]]/Nurse[[#This Row],[MDS Census]]</f>
        <v>3.8857078579463278</v>
      </c>
      <c r="G10" s="4">
        <f>Nurse[[#This Row],[Total Direct Care Staff Hours]]/Nurse[[#This Row],[MDS Census]]</f>
        <v>3.6380379238309493</v>
      </c>
      <c r="H10" s="4">
        <f>Nurse[[#This Row],[Total RN Hours (w/ Admin, DON)]]/Nurse[[#This Row],[MDS Census]]</f>
        <v>1.1553318335208096</v>
      </c>
      <c r="I10" s="4">
        <f>Nurse[[#This Row],[RN Hours (excl. Admin, DON)]]/Nurse[[#This Row],[MDS Census]]</f>
        <v>0.90766189940543129</v>
      </c>
      <c r="J10" s="4">
        <f>SUM(Nurse[[#This Row],[RN Hours (excl. Admin, DON)]],Nurse[[#This Row],[RN Admin Hours]],Nurse[[#This Row],[RN DON Hours]],Nurse[[#This Row],[LPN Hours (excl. Admin)]],Nurse[[#This Row],[LPN Admin Hours]],Nurse[[#This Row],[CNA Hours]],Nurse[[#This Row],[NA TR Hours]],Nurse[[#This Row],[Med Aide/Tech Hours]])</f>
        <v>262.83434782608697</v>
      </c>
      <c r="K10" s="4">
        <f>SUM(Nurse[[#This Row],[RN Hours (excl. Admin, DON)]],Nurse[[#This Row],[LPN Hours (excl. Admin)]],Nurse[[#This Row],[CNA Hours]],Nurse[[#This Row],[NA TR Hours]],Nurse[[#This Row],[Med Aide/Tech Hours]])</f>
        <v>246.0816304347826</v>
      </c>
      <c r="L10" s="4">
        <f>SUM(Nurse[[#This Row],[RN Hours (excl. Admin, DON)]],Nurse[[#This Row],[RN Admin Hours]],Nurse[[#This Row],[RN DON Hours]])</f>
        <v>78.148152173913033</v>
      </c>
      <c r="M10" s="4">
        <v>61.395434782608689</v>
      </c>
      <c r="N10" s="4">
        <v>12.076086956521738</v>
      </c>
      <c r="O10" s="4">
        <v>4.6766304347826084</v>
      </c>
      <c r="P10" s="4">
        <f>SUM(Nurse[[#This Row],[LPN Hours (excl. Admin)]],Nurse[[#This Row],[LPN Admin Hours]])</f>
        <v>26.451086956521738</v>
      </c>
      <c r="Q10" s="4">
        <v>26.451086956521738</v>
      </c>
      <c r="R10" s="4">
        <v>0</v>
      </c>
      <c r="S10" s="4">
        <f>SUM(Nurse[[#This Row],[CNA Hours]],Nurse[[#This Row],[NA TR Hours]],Nurse[[#This Row],[Med Aide/Tech Hours]])</f>
        <v>158.23510869565217</v>
      </c>
      <c r="T10" s="4">
        <v>158.23510869565217</v>
      </c>
      <c r="U10" s="4">
        <v>0</v>
      </c>
      <c r="V10" s="4">
        <v>0</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25.703804347826086</v>
      </c>
      <c r="X10" s="4">
        <v>0</v>
      </c>
      <c r="Y10" s="4">
        <v>0</v>
      </c>
      <c r="Z10" s="4">
        <v>0</v>
      </c>
      <c r="AA10" s="4">
        <v>0</v>
      </c>
      <c r="AB10" s="4">
        <v>0</v>
      </c>
      <c r="AC10" s="4">
        <v>25.703804347826086</v>
      </c>
      <c r="AD10" s="4">
        <v>0</v>
      </c>
      <c r="AE10" s="4">
        <v>0</v>
      </c>
      <c r="AF10" s="1">
        <v>145724</v>
      </c>
      <c r="AG10" s="1">
        <v>5</v>
      </c>
      <c r="AH10"/>
    </row>
    <row r="11" spans="1:34" x14ac:dyDescent="0.25">
      <c r="A11" t="s">
        <v>702</v>
      </c>
      <c r="B11" t="s">
        <v>638</v>
      </c>
      <c r="C11" t="s">
        <v>917</v>
      </c>
      <c r="D11" t="s">
        <v>781</v>
      </c>
      <c r="E11" s="4">
        <v>33.141304347826086</v>
      </c>
      <c r="F11" s="4">
        <f>Nurse[[#This Row],[Total Nurse Staff Hours]]/Nurse[[#This Row],[MDS Census]]</f>
        <v>4.9944703181370933</v>
      </c>
      <c r="G11" s="4">
        <f>Nurse[[#This Row],[Total Direct Care Staff Hours]]/Nurse[[#This Row],[MDS Census]]</f>
        <v>4.8449130862577894</v>
      </c>
      <c r="H11" s="4">
        <f>Nurse[[#This Row],[Total RN Hours (w/ Admin, DON)]]/Nurse[[#This Row],[MDS Census]]</f>
        <v>0.97073466710396827</v>
      </c>
      <c r="I11" s="4">
        <f>Nurse[[#This Row],[RN Hours (excl. Admin, DON)]]/Nurse[[#This Row],[MDS Census]]</f>
        <v>0.82117743522466369</v>
      </c>
      <c r="J11" s="4">
        <f>SUM(Nurse[[#This Row],[RN Hours (excl. Admin, DON)]],Nurse[[#This Row],[RN Admin Hours]],Nurse[[#This Row],[RN DON Hours]],Nurse[[#This Row],[LPN Hours (excl. Admin)]],Nurse[[#This Row],[LPN Admin Hours]],Nurse[[#This Row],[CNA Hours]],Nurse[[#This Row],[NA TR Hours]],Nurse[[#This Row],[Med Aide/Tech Hours]])</f>
        <v>165.52326086956518</v>
      </c>
      <c r="K11" s="4">
        <f>SUM(Nurse[[#This Row],[RN Hours (excl. Admin, DON)]],Nurse[[#This Row],[LPN Hours (excl. Admin)]],Nurse[[#This Row],[CNA Hours]],Nurse[[#This Row],[NA TR Hours]],Nurse[[#This Row],[Med Aide/Tech Hours]])</f>
        <v>160.56673913043477</v>
      </c>
      <c r="L11" s="4">
        <f>SUM(Nurse[[#This Row],[RN Hours (excl. Admin, DON)]],Nurse[[#This Row],[RN Admin Hours]],Nurse[[#This Row],[RN DON Hours]])</f>
        <v>32.171413043478253</v>
      </c>
      <c r="M11" s="4">
        <v>27.21489130434782</v>
      </c>
      <c r="N11" s="4">
        <v>0</v>
      </c>
      <c r="O11" s="4">
        <v>4.9565217391304346</v>
      </c>
      <c r="P11" s="4">
        <f>SUM(Nurse[[#This Row],[LPN Hours (excl. Admin)]],Nurse[[#This Row],[LPN Admin Hours]])</f>
        <v>23.00782608695652</v>
      </c>
      <c r="Q11" s="4">
        <v>23.00782608695652</v>
      </c>
      <c r="R11" s="4">
        <v>0</v>
      </c>
      <c r="S11" s="4">
        <f>SUM(Nurse[[#This Row],[CNA Hours]],Nurse[[#This Row],[NA TR Hours]],Nurse[[#This Row],[Med Aide/Tech Hours]])</f>
        <v>110.34402173913041</v>
      </c>
      <c r="T11" s="4">
        <v>110.34402173913041</v>
      </c>
      <c r="U11" s="4">
        <v>0</v>
      </c>
      <c r="V11" s="4">
        <v>0</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146165</v>
      </c>
      <c r="AG11" s="1">
        <v>5</v>
      </c>
      <c r="AH11"/>
    </row>
    <row r="12" spans="1:34" x14ac:dyDescent="0.25">
      <c r="A12" t="s">
        <v>702</v>
      </c>
      <c r="B12" t="s">
        <v>570</v>
      </c>
      <c r="C12" t="s">
        <v>1133</v>
      </c>
      <c r="D12" t="s">
        <v>781</v>
      </c>
      <c r="E12" s="4">
        <v>39.75</v>
      </c>
      <c r="F12" s="4">
        <f>Nurse[[#This Row],[Total Nurse Staff Hours]]/Nurse[[#This Row],[MDS Census]]</f>
        <v>3.4612496581897729</v>
      </c>
      <c r="G12" s="4">
        <f>Nurse[[#This Row],[Total Direct Care Staff Hours]]/Nurse[[#This Row],[MDS Census]]</f>
        <v>3.1014602132895814</v>
      </c>
      <c r="H12" s="4">
        <f>Nurse[[#This Row],[Total RN Hours (w/ Admin, DON)]]/Nurse[[#This Row],[MDS Census]]</f>
        <v>0.91994804484550174</v>
      </c>
      <c r="I12" s="4">
        <f>Nurse[[#This Row],[RN Hours (excl. Admin, DON)]]/Nurse[[#This Row],[MDS Census]]</f>
        <v>0.67049494120864095</v>
      </c>
      <c r="J12" s="4">
        <f>SUM(Nurse[[#This Row],[RN Hours (excl. Admin, DON)]],Nurse[[#This Row],[RN Admin Hours]],Nurse[[#This Row],[RN DON Hours]],Nurse[[#This Row],[LPN Hours (excl. Admin)]],Nurse[[#This Row],[LPN Admin Hours]],Nurse[[#This Row],[CNA Hours]],Nurse[[#This Row],[NA TR Hours]],Nurse[[#This Row],[Med Aide/Tech Hours]])</f>
        <v>137.58467391304347</v>
      </c>
      <c r="K12" s="4">
        <f>SUM(Nurse[[#This Row],[RN Hours (excl. Admin, DON)]],Nurse[[#This Row],[LPN Hours (excl. Admin)]],Nurse[[#This Row],[CNA Hours]],Nurse[[#This Row],[NA TR Hours]],Nurse[[#This Row],[Med Aide/Tech Hours]])</f>
        <v>123.28304347826086</v>
      </c>
      <c r="L12" s="4">
        <f>SUM(Nurse[[#This Row],[RN Hours (excl. Admin, DON)]],Nurse[[#This Row],[RN Admin Hours]],Nurse[[#This Row],[RN DON Hours]])</f>
        <v>36.567934782608695</v>
      </c>
      <c r="M12" s="4">
        <v>26.652173913043477</v>
      </c>
      <c r="N12" s="4">
        <v>4.9456521739130439</v>
      </c>
      <c r="O12" s="4">
        <v>4.9701086956521738</v>
      </c>
      <c r="P12" s="4">
        <f>SUM(Nurse[[#This Row],[LPN Hours (excl. Admin)]],Nurse[[#This Row],[LPN Admin Hours]])</f>
        <v>26.432065217391305</v>
      </c>
      <c r="Q12" s="4">
        <v>22.046195652173914</v>
      </c>
      <c r="R12" s="4">
        <v>4.3858695652173916</v>
      </c>
      <c r="S12" s="4">
        <f>SUM(Nurse[[#This Row],[CNA Hours]],Nurse[[#This Row],[NA TR Hours]],Nurse[[#This Row],[Med Aide/Tech Hours]])</f>
        <v>74.584673913043474</v>
      </c>
      <c r="T12" s="4">
        <v>74.584673913043474</v>
      </c>
      <c r="U12" s="4">
        <v>0</v>
      </c>
      <c r="V12" s="4">
        <v>0</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146078</v>
      </c>
      <c r="AG12" s="1">
        <v>5</v>
      </c>
      <c r="AH12"/>
    </row>
    <row r="13" spans="1:34" x14ac:dyDescent="0.25">
      <c r="A13" t="s">
        <v>702</v>
      </c>
      <c r="B13" t="s">
        <v>641</v>
      </c>
      <c r="C13" t="s">
        <v>842</v>
      </c>
      <c r="D13" t="s">
        <v>794</v>
      </c>
      <c r="E13" s="4">
        <v>125.06521739130434</v>
      </c>
      <c r="F13" s="4">
        <f>Nurse[[#This Row],[Total Nurse Staff Hours]]/Nurse[[#This Row],[MDS Census]]</f>
        <v>1.7358334781852947</v>
      </c>
      <c r="G13" s="4">
        <f>Nurse[[#This Row],[Total Direct Care Staff Hours]]/Nurse[[#This Row],[MDS Census]]</f>
        <v>1.6506822527377021</v>
      </c>
      <c r="H13" s="4">
        <f>Nurse[[#This Row],[Total RN Hours (w/ Admin, DON)]]/Nurse[[#This Row],[MDS Census]]</f>
        <v>0.39107856770380672</v>
      </c>
      <c r="I13" s="4">
        <f>Nurse[[#This Row],[RN Hours (excl. Admin, DON)]]/Nurse[[#This Row],[MDS Census]]</f>
        <v>0.30592734225621415</v>
      </c>
      <c r="J13" s="4">
        <f>SUM(Nurse[[#This Row],[RN Hours (excl. Admin, DON)]],Nurse[[#This Row],[RN Admin Hours]],Nurse[[#This Row],[RN DON Hours]],Nurse[[#This Row],[LPN Hours (excl. Admin)]],Nurse[[#This Row],[LPN Admin Hours]],Nurse[[#This Row],[CNA Hours]],Nurse[[#This Row],[NA TR Hours]],Nurse[[#This Row],[Med Aide/Tech Hours]])</f>
        <v>217.09239130434781</v>
      </c>
      <c r="K13" s="4">
        <f>SUM(Nurse[[#This Row],[RN Hours (excl. Admin, DON)]],Nurse[[#This Row],[LPN Hours (excl. Admin)]],Nurse[[#This Row],[CNA Hours]],Nurse[[#This Row],[NA TR Hours]],Nurse[[#This Row],[Med Aide/Tech Hours]])</f>
        <v>206.44293478260869</v>
      </c>
      <c r="L13" s="4">
        <f>SUM(Nurse[[#This Row],[RN Hours (excl. Admin, DON)]],Nurse[[#This Row],[RN Admin Hours]],Nurse[[#This Row],[RN DON Hours]])</f>
        <v>48.910326086956523</v>
      </c>
      <c r="M13" s="4">
        <v>38.260869565217391</v>
      </c>
      <c r="N13" s="4">
        <v>5.5597826086956523</v>
      </c>
      <c r="O13" s="4">
        <v>5.0896739130434785</v>
      </c>
      <c r="P13" s="4">
        <f>SUM(Nurse[[#This Row],[LPN Hours (excl. Admin)]],Nurse[[#This Row],[LPN Admin Hours]])</f>
        <v>46.119565217391305</v>
      </c>
      <c r="Q13" s="4">
        <v>46.119565217391305</v>
      </c>
      <c r="R13" s="4">
        <v>0</v>
      </c>
      <c r="S13" s="4">
        <f>SUM(Nurse[[#This Row],[CNA Hours]],Nurse[[#This Row],[NA TR Hours]],Nurse[[#This Row],[Med Aide/Tech Hours]])</f>
        <v>122.0625</v>
      </c>
      <c r="T13" s="4">
        <v>122.0625</v>
      </c>
      <c r="U13" s="4">
        <v>0</v>
      </c>
      <c r="V13" s="4">
        <v>0</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4.5760869565217392</v>
      </c>
      <c r="X13" s="4">
        <v>4.4347826086956523</v>
      </c>
      <c r="Y13" s="4">
        <v>0</v>
      </c>
      <c r="Z13" s="4">
        <v>0</v>
      </c>
      <c r="AA13" s="4">
        <v>0.14130434782608695</v>
      </c>
      <c r="AB13" s="4">
        <v>0</v>
      </c>
      <c r="AC13" s="4">
        <v>0</v>
      </c>
      <c r="AD13" s="4">
        <v>0</v>
      </c>
      <c r="AE13" s="4">
        <v>0</v>
      </c>
      <c r="AF13" s="1">
        <v>146168</v>
      </c>
      <c r="AG13" s="1">
        <v>5</v>
      </c>
      <c r="AH13"/>
    </row>
    <row r="14" spans="1:34" x14ac:dyDescent="0.25">
      <c r="A14" t="s">
        <v>702</v>
      </c>
      <c r="B14" t="s">
        <v>654</v>
      </c>
      <c r="C14" t="s">
        <v>1154</v>
      </c>
      <c r="D14" t="s">
        <v>790</v>
      </c>
      <c r="E14" s="4">
        <v>39.076086956521742</v>
      </c>
      <c r="F14" s="4">
        <f>Nurse[[#This Row],[Total Nurse Staff Hours]]/Nurse[[#This Row],[MDS Census]]</f>
        <v>3.6304589707927679</v>
      </c>
      <c r="G14" s="4">
        <f>Nurse[[#This Row],[Total Direct Care Staff Hours]]/Nurse[[#This Row],[MDS Census]]</f>
        <v>3.3476356050069538</v>
      </c>
      <c r="H14" s="4">
        <f>Nurse[[#This Row],[Total RN Hours (w/ Admin, DON)]]/Nurse[[#This Row],[MDS Census]]</f>
        <v>1.4093880389429763</v>
      </c>
      <c r="I14" s="4">
        <f>Nurse[[#This Row],[RN Hours (excl. Admin, DON)]]/Nurse[[#This Row],[MDS Census]]</f>
        <v>1.1265646731571626</v>
      </c>
      <c r="J14" s="4">
        <f>SUM(Nurse[[#This Row],[RN Hours (excl. Admin, DON)]],Nurse[[#This Row],[RN Admin Hours]],Nurse[[#This Row],[RN DON Hours]],Nurse[[#This Row],[LPN Hours (excl. Admin)]],Nurse[[#This Row],[LPN Admin Hours]],Nurse[[#This Row],[CNA Hours]],Nurse[[#This Row],[NA TR Hours]],Nurse[[#This Row],[Med Aide/Tech Hours]])</f>
        <v>141.86413043478262</v>
      </c>
      <c r="K14" s="4">
        <f>SUM(Nurse[[#This Row],[RN Hours (excl. Admin, DON)]],Nurse[[#This Row],[LPN Hours (excl. Admin)]],Nurse[[#This Row],[CNA Hours]],Nurse[[#This Row],[NA TR Hours]],Nurse[[#This Row],[Med Aide/Tech Hours]])</f>
        <v>130.8125</v>
      </c>
      <c r="L14" s="4">
        <f>SUM(Nurse[[#This Row],[RN Hours (excl. Admin, DON)]],Nurse[[#This Row],[RN Admin Hours]],Nurse[[#This Row],[RN DON Hours]])</f>
        <v>55.073369565217391</v>
      </c>
      <c r="M14" s="4">
        <v>44.021739130434781</v>
      </c>
      <c r="N14" s="4">
        <v>5.8967391304347823</v>
      </c>
      <c r="O14" s="4">
        <v>5.1548913043478262</v>
      </c>
      <c r="P14" s="4">
        <f>SUM(Nurse[[#This Row],[LPN Hours (excl. Admin)]],Nurse[[#This Row],[LPN Admin Hours]])</f>
        <v>13.913043478260869</v>
      </c>
      <c r="Q14" s="4">
        <v>13.913043478260869</v>
      </c>
      <c r="R14" s="4">
        <v>0</v>
      </c>
      <c r="S14" s="4">
        <f>SUM(Nurse[[#This Row],[CNA Hours]],Nurse[[#This Row],[NA TR Hours]],Nurse[[#This Row],[Med Aide/Tech Hours]])</f>
        <v>72.877717391304344</v>
      </c>
      <c r="T14" s="4">
        <v>72.877717391304344</v>
      </c>
      <c r="U14" s="4">
        <v>0</v>
      </c>
      <c r="V14" s="4">
        <v>0</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 s="4">
        <v>0</v>
      </c>
      <c r="Y14" s="4">
        <v>0</v>
      </c>
      <c r="Z14" s="4">
        <v>0</v>
      </c>
      <c r="AA14" s="4">
        <v>0</v>
      </c>
      <c r="AB14" s="4">
        <v>0</v>
      </c>
      <c r="AC14" s="4">
        <v>0</v>
      </c>
      <c r="AD14" s="4">
        <v>0</v>
      </c>
      <c r="AE14" s="4">
        <v>0</v>
      </c>
      <c r="AF14" s="1">
        <v>146183</v>
      </c>
      <c r="AG14" s="1">
        <v>5</v>
      </c>
      <c r="AH14"/>
    </row>
    <row r="15" spans="1:34" x14ac:dyDescent="0.25">
      <c r="A15" t="s">
        <v>702</v>
      </c>
      <c r="B15" t="s">
        <v>653</v>
      </c>
      <c r="C15" t="s">
        <v>871</v>
      </c>
      <c r="D15" t="s">
        <v>784</v>
      </c>
      <c r="E15" s="4">
        <v>44.239130434782609</v>
      </c>
      <c r="F15" s="4">
        <f>Nurse[[#This Row],[Total Nurse Staff Hours]]/Nurse[[#This Row],[MDS Census]]</f>
        <v>3.5392506142506144</v>
      </c>
      <c r="G15" s="4">
        <f>Nurse[[#This Row],[Total Direct Care Staff Hours]]/Nurse[[#This Row],[MDS Census]]</f>
        <v>3.3529484029484031</v>
      </c>
      <c r="H15" s="4">
        <f>Nurse[[#This Row],[Total RN Hours (w/ Admin, DON)]]/Nurse[[#This Row],[MDS Census]]</f>
        <v>1.2466830466830467</v>
      </c>
      <c r="I15" s="4">
        <f>Nurse[[#This Row],[RN Hours (excl. Admin, DON)]]/Nurse[[#This Row],[MDS Census]]</f>
        <v>1.0603808353808355</v>
      </c>
      <c r="J15" s="4">
        <f>SUM(Nurse[[#This Row],[RN Hours (excl. Admin, DON)]],Nurse[[#This Row],[RN Admin Hours]],Nurse[[#This Row],[RN DON Hours]],Nurse[[#This Row],[LPN Hours (excl. Admin)]],Nurse[[#This Row],[LPN Admin Hours]],Nurse[[#This Row],[CNA Hours]],Nurse[[#This Row],[NA TR Hours]],Nurse[[#This Row],[Med Aide/Tech Hours]])</f>
        <v>156.5733695652174</v>
      </c>
      <c r="K15" s="4">
        <f>SUM(Nurse[[#This Row],[RN Hours (excl. Admin, DON)]],Nurse[[#This Row],[LPN Hours (excl. Admin)]],Nurse[[#This Row],[CNA Hours]],Nurse[[#This Row],[NA TR Hours]],Nurse[[#This Row],[Med Aide/Tech Hours]])</f>
        <v>148.33152173913044</v>
      </c>
      <c r="L15" s="4">
        <f>SUM(Nurse[[#This Row],[RN Hours (excl. Admin, DON)]],Nurse[[#This Row],[RN Admin Hours]],Nurse[[#This Row],[RN DON Hours]])</f>
        <v>55.152173913043484</v>
      </c>
      <c r="M15" s="4">
        <v>46.910326086956523</v>
      </c>
      <c r="N15" s="4">
        <v>3.1766304347826089</v>
      </c>
      <c r="O15" s="4">
        <v>5.0652173913043477</v>
      </c>
      <c r="P15" s="4">
        <f>SUM(Nurse[[#This Row],[LPN Hours (excl. Admin)]],Nurse[[#This Row],[LPN Admin Hours]])</f>
        <v>23.736413043478262</v>
      </c>
      <c r="Q15" s="4">
        <v>23.736413043478262</v>
      </c>
      <c r="R15" s="4">
        <v>0</v>
      </c>
      <c r="S15" s="4">
        <f>SUM(Nurse[[#This Row],[CNA Hours]],Nurse[[#This Row],[NA TR Hours]],Nurse[[#This Row],[Med Aide/Tech Hours]])</f>
        <v>77.684782608695656</v>
      </c>
      <c r="T15" s="4">
        <v>77.684782608695656</v>
      </c>
      <c r="U15" s="4">
        <v>0</v>
      </c>
      <c r="V15" s="4">
        <v>0</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 s="4">
        <v>0</v>
      </c>
      <c r="Y15" s="4">
        <v>0</v>
      </c>
      <c r="Z15" s="4">
        <v>0</v>
      </c>
      <c r="AA15" s="4">
        <v>0</v>
      </c>
      <c r="AB15" s="4">
        <v>0</v>
      </c>
      <c r="AC15" s="4">
        <v>0</v>
      </c>
      <c r="AD15" s="4">
        <v>0</v>
      </c>
      <c r="AE15" s="4">
        <v>0</v>
      </c>
      <c r="AF15" s="1">
        <v>146182</v>
      </c>
      <c r="AG15" s="1">
        <v>5</v>
      </c>
      <c r="AH15"/>
    </row>
    <row r="16" spans="1:34" x14ac:dyDescent="0.25">
      <c r="A16" t="s">
        <v>702</v>
      </c>
      <c r="B16" t="s">
        <v>46</v>
      </c>
      <c r="C16" t="s">
        <v>919</v>
      </c>
      <c r="D16" t="s">
        <v>797</v>
      </c>
      <c r="E16" s="4">
        <v>153.5108695652174</v>
      </c>
      <c r="F16" s="4">
        <f>Nurse[[#This Row],[Total Nurse Staff Hours]]/Nurse[[#This Row],[MDS Census]]</f>
        <v>2.5133470225872689</v>
      </c>
      <c r="G16" s="4">
        <f>Nurse[[#This Row],[Total Direct Care Staff Hours]]/Nurse[[#This Row],[MDS Census]]</f>
        <v>2.3749203427033914</v>
      </c>
      <c r="H16" s="4">
        <f>Nurse[[#This Row],[Total RN Hours (w/ Admin, DON)]]/Nurse[[#This Row],[MDS Census]]</f>
        <v>0.4302379097925369</v>
      </c>
      <c r="I16" s="4">
        <f>Nurse[[#This Row],[RN Hours (excl. Admin, DON)]]/Nurse[[#This Row],[MDS Census]]</f>
        <v>0.32664802095871981</v>
      </c>
      <c r="J16" s="4">
        <f>SUM(Nurse[[#This Row],[RN Hours (excl. Admin, DON)]],Nurse[[#This Row],[RN Admin Hours]],Nurse[[#This Row],[RN DON Hours]],Nurse[[#This Row],[LPN Hours (excl. Admin)]],Nurse[[#This Row],[LPN Admin Hours]],Nurse[[#This Row],[CNA Hours]],Nurse[[#This Row],[NA TR Hours]],Nurse[[#This Row],[Med Aide/Tech Hours]])</f>
        <v>385.82608695652175</v>
      </c>
      <c r="K16" s="4">
        <f>SUM(Nurse[[#This Row],[RN Hours (excl. Admin, DON)]],Nurse[[#This Row],[LPN Hours (excl. Admin)]],Nurse[[#This Row],[CNA Hours]],Nurse[[#This Row],[NA TR Hours]],Nurse[[#This Row],[Med Aide/Tech Hours]])</f>
        <v>364.57608695652175</v>
      </c>
      <c r="L16" s="4">
        <f>SUM(Nurse[[#This Row],[RN Hours (excl. Admin, DON)]],Nurse[[#This Row],[RN Admin Hours]],Nurse[[#This Row],[RN DON Hours]])</f>
        <v>66.046195652173907</v>
      </c>
      <c r="M16" s="4">
        <v>50.144021739130437</v>
      </c>
      <c r="N16" s="4">
        <v>10.877717391304348</v>
      </c>
      <c r="O16" s="4">
        <v>5.0244565217391308</v>
      </c>
      <c r="P16" s="4">
        <f>SUM(Nurse[[#This Row],[LPN Hours (excl. Admin)]],Nurse[[#This Row],[LPN Admin Hours]])</f>
        <v>93.073369565217391</v>
      </c>
      <c r="Q16" s="4">
        <v>87.725543478260875</v>
      </c>
      <c r="R16" s="4">
        <v>5.3478260869565215</v>
      </c>
      <c r="S16" s="4">
        <f>SUM(Nurse[[#This Row],[CNA Hours]],Nurse[[#This Row],[NA TR Hours]],Nurse[[#This Row],[Med Aide/Tech Hours]])</f>
        <v>226.70652173913044</v>
      </c>
      <c r="T16" s="4">
        <v>226.58152173913044</v>
      </c>
      <c r="U16" s="4">
        <v>0.125</v>
      </c>
      <c r="V16" s="4">
        <v>0</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 s="4">
        <v>0</v>
      </c>
      <c r="Y16" s="4">
        <v>0</v>
      </c>
      <c r="Z16" s="4">
        <v>0</v>
      </c>
      <c r="AA16" s="4">
        <v>0</v>
      </c>
      <c r="AB16" s="4">
        <v>0</v>
      </c>
      <c r="AC16" s="4">
        <v>0</v>
      </c>
      <c r="AD16" s="4">
        <v>0</v>
      </c>
      <c r="AE16" s="4">
        <v>0</v>
      </c>
      <c r="AF16" s="1">
        <v>145142</v>
      </c>
      <c r="AG16" s="1">
        <v>5</v>
      </c>
      <c r="AH16"/>
    </row>
    <row r="17" spans="1:34" x14ac:dyDescent="0.25">
      <c r="A17" t="s">
        <v>702</v>
      </c>
      <c r="B17" t="s">
        <v>508</v>
      </c>
      <c r="C17" t="s">
        <v>952</v>
      </c>
      <c r="D17" t="s">
        <v>781</v>
      </c>
      <c r="E17" s="4">
        <v>72.456521739130437</v>
      </c>
      <c r="F17" s="4">
        <f>Nurse[[#This Row],[Total Nurse Staff Hours]]/Nurse[[#This Row],[MDS Census]]</f>
        <v>4.2945544554455441</v>
      </c>
      <c r="G17" s="4">
        <f>Nurse[[#This Row],[Total Direct Care Staff Hours]]/Nurse[[#This Row],[MDS Census]]</f>
        <v>4.0773702370237013</v>
      </c>
      <c r="H17" s="4">
        <f>Nurse[[#This Row],[Total RN Hours (w/ Admin, DON)]]/Nurse[[#This Row],[MDS Census]]</f>
        <v>1.1576657665766577</v>
      </c>
      <c r="I17" s="4">
        <f>Nurse[[#This Row],[RN Hours (excl. Admin, DON)]]/Nurse[[#This Row],[MDS Census]]</f>
        <v>0.94048154815481544</v>
      </c>
      <c r="J17" s="4">
        <f>SUM(Nurse[[#This Row],[RN Hours (excl. Admin, DON)]],Nurse[[#This Row],[RN Admin Hours]],Nurse[[#This Row],[RN DON Hours]],Nurse[[#This Row],[LPN Hours (excl. Admin)]],Nurse[[#This Row],[LPN Admin Hours]],Nurse[[#This Row],[CNA Hours]],Nurse[[#This Row],[NA TR Hours]],Nurse[[#This Row],[Med Aide/Tech Hours]])</f>
        <v>311.16847826086956</v>
      </c>
      <c r="K17" s="4">
        <f>SUM(Nurse[[#This Row],[RN Hours (excl. Admin, DON)]],Nurse[[#This Row],[LPN Hours (excl. Admin)]],Nurse[[#This Row],[CNA Hours]],Nurse[[#This Row],[NA TR Hours]],Nurse[[#This Row],[Med Aide/Tech Hours]])</f>
        <v>295.43206521739125</v>
      </c>
      <c r="L17" s="4">
        <f>SUM(Nurse[[#This Row],[RN Hours (excl. Admin, DON)]],Nurse[[#This Row],[RN Admin Hours]],Nurse[[#This Row],[RN DON Hours]])</f>
        <v>83.880434782608702</v>
      </c>
      <c r="M17" s="4">
        <v>68.144021739130437</v>
      </c>
      <c r="N17" s="4">
        <v>10.831521739130435</v>
      </c>
      <c r="O17" s="4">
        <v>4.9048913043478262</v>
      </c>
      <c r="P17" s="4">
        <f>SUM(Nurse[[#This Row],[LPN Hours (excl. Admin)]],Nurse[[#This Row],[LPN Admin Hours]])</f>
        <v>60.736413043478258</v>
      </c>
      <c r="Q17" s="4">
        <v>60.736413043478258</v>
      </c>
      <c r="R17" s="4">
        <v>0</v>
      </c>
      <c r="S17" s="4">
        <f>SUM(Nurse[[#This Row],[CNA Hours]],Nurse[[#This Row],[NA TR Hours]],Nurse[[#This Row],[Med Aide/Tech Hours]])</f>
        <v>166.5516304347826</v>
      </c>
      <c r="T17" s="4">
        <v>166.5516304347826</v>
      </c>
      <c r="U17" s="4">
        <v>0</v>
      </c>
      <c r="V17" s="4">
        <v>0</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 s="4">
        <v>0</v>
      </c>
      <c r="Y17" s="4">
        <v>0</v>
      </c>
      <c r="Z17" s="4">
        <v>0</v>
      </c>
      <c r="AA17" s="4">
        <v>0</v>
      </c>
      <c r="AB17" s="4">
        <v>0</v>
      </c>
      <c r="AC17" s="4">
        <v>0</v>
      </c>
      <c r="AD17" s="4">
        <v>0</v>
      </c>
      <c r="AE17" s="4">
        <v>0</v>
      </c>
      <c r="AF17" s="1">
        <v>145998</v>
      </c>
      <c r="AG17" s="1">
        <v>5</v>
      </c>
      <c r="AH17"/>
    </row>
    <row r="18" spans="1:34" x14ac:dyDescent="0.25">
      <c r="A18" t="s">
        <v>702</v>
      </c>
      <c r="B18" t="s">
        <v>656</v>
      </c>
      <c r="C18" t="s">
        <v>1159</v>
      </c>
      <c r="D18" t="s">
        <v>799</v>
      </c>
      <c r="E18" s="4">
        <v>99.043478260869563</v>
      </c>
      <c r="F18" s="4">
        <f>Nurse[[#This Row],[Total Nurse Staff Hours]]/Nurse[[#This Row],[MDS Census]]</f>
        <v>3.6071115013169446</v>
      </c>
      <c r="G18" s="4">
        <f>Nurse[[#This Row],[Total Direct Care Staff Hours]]/Nurse[[#This Row],[MDS Census]]</f>
        <v>3.4074297629499557</v>
      </c>
      <c r="H18" s="4">
        <f>Nurse[[#This Row],[Total RN Hours (w/ Admin, DON)]]/Nurse[[#This Row],[MDS Census]]</f>
        <v>0.9383230904302019</v>
      </c>
      <c r="I18" s="4">
        <f>Nurse[[#This Row],[RN Hours (excl. Admin, DON)]]/Nurse[[#This Row],[MDS Census]]</f>
        <v>0.78300592625109744</v>
      </c>
      <c r="J18" s="4">
        <f>SUM(Nurse[[#This Row],[RN Hours (excl. Admin, DON)]],Nurse[[#This Row],[RN Admin Hours]],Nurse[[#This Row],[RN DON Hours]],Nurse[[#This Row],[LPN Hours (excl. Admin)]],Nurse[[#This Row],[LPN Admin Hours]],Nurse[[#This Row],[CNA Hours]],Nurse[[#This Row],[NA TR Hours]],Nurse[[#This Row],[Med Aide/Tech Hours]])</f>
        <v>357.26086956521738</v>
      </c>
      <c r="K18" s="4">
        <f>SUM(Nurse[[#This Row],[RN Hours (excl. Admin, DON)]],Nurse[[#This Row],[LPN Hours (excl. Admin)]],Nurse[[#This Row],[CNA Hours]],Nurse[[#This Row],[NA TR Hours]],Nurse[[#This Row],[Med Aide/Tech Hours]])</f>
        <v>337.48369565217388</v>
      </c>
      <c r="L18" s="4">
        <f>SUM(Nurse[[#This Row],[RN Hours (excl. Admin, DON)]],Nurse[[#This Row],[RN Admin Hours]],Nurse[[#This Row],[RN DON Hours]])</f>
        <v>92.934782608695642</v>
      </c>
      <c r="M18" s="4">
        <v>77.551630434782609</v>
      </c>
      <c r="N18" s="4">
        <v>10.171195652173912</v>
      </c>
      <c r="O18" s="4">
        <v>5.2119565217391308</v>
      </c>
      <c r="P18" s="4">
        <f>SUM(Nurse[[#This Row],[LPN Hours (excl. Admin)]],Nurse[[#This Row],[LPN Admin Hours]])</f>
        <v>57.464673913043484</v>
      </c>
      <c r="Q18" s="4">
        <v>53.070652173913047</v>
      </c>
      <c r="R18" s="4">
        <v>4.3940217391304346</v>
      </c>
      <c r="S18" s="4">
        <f>SUM(Nurse[[#This Row],[CNA Hours]],Nurse[[#This Row],[NA TR Hours]],Nurse[[#This Row],[Med Aide/Tech Hours]])</f>
        <v>206.86141304347825</v>
      </c>
      <c r="T18" s="4">
        <v>206.86141304347825</v>
      </c>
      <c r="U18" s="4">
        <v>0</v>
      </c>
      <c r="V18" s="4">
        <v>0</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 s="4">
        <v>0</v>
      </c>
      <c r="Y18" s="4">
        <v>0</v>
      </c>
      <c r="Z18" s="4">
        <v>0</v>
      </c>
      <c r="AA18" s="4">
        <v>0</v>
      </c>
      <c r="AB18" s="4">
        <v>0</v>
      </c>
      <c r="AC18" s="4">
        <v>0</v>
      </c>
      <c r="AD18" s="4">
        <v>0</v>
      </c>
      <c r="AE18" s="4">
        <v>0</v>
      </c>
      <c r="AF18" s="1">
        <v>146186</v>
      </c>
      <c r="AG18" s="1">
        <v>5</v>
      </c>
      <c r="AH18"/>
    </row>
    <row r="19" spans="1:34" x14ac:dyDescent="0.25">
      <c r="A19" t="s">
        <v>702</v>
      </c>
      <c r="B19" t="s">
        <v>215</v>
      </c>
      <c r="C19" t="s">
        <v>1011</v>
      </c>
      <c r="D19" t="s">
        <v>781</v>
      </c>
      <c r="E19" s="4">
        <v>121.45652173913044</v>
      </c>
      <c r="F19" s="4">
        <f>Nurse[[#This Row],[Total Nurse Staff Hours]]/Nurse[[#This Row],[MDS Census]]</f>
        <v>3.135962949704671</v>
      </c>
      <c r="G19" s="4">
        <f>Nurse[[#This Row],[Total Direct Care Staff Hours]]/Nurse[[#This Row],[MDS Census]]</f>
        <v>2.9174199033470551</v>
      </c>
      <c r="H19" s="4">
        <f>Nurse[[#This Row],[Total RN Hours (w/ Admin, DON)]]/Nurse[[#This Row],[MDS Census]]</f>
        <v>1.0402273134061213</v>
      </c>
      <c r="I19" s="4">
        <f>Nurse[[#This Row],[RN Hours (excl. Admin, DON)]]/Nurse[[#This Row],[MDS Census]]</f>
        <v>0.8609047789511366</v>
      </c>
      <c r="J19" s="4">
        <f>SUM(Nurse[[#This Row],[RN Hours (excl. Admin, DON)]],Nurse[[#This Row],[RN Admin Hours]],Nurse[[#This Row],[RN DON Hours]],Nurse[[#This Row],[LPN Hours (excl. Admin)]],Nurse[[#This Row],[LPN Admin Hours]],Nurse[[#This Row],[CNA Hours]],Nurse[[#This Row],[NA TR Hours]],Nurse[[#This Row],[Med Aide/Tech Hours]])</f>
        <v>380.883152173913</v>
      </c>
      <c r="K19" s="4">
        <f>SUM(Nurse[[#This Row],[RN Hours (excl. Admin, DON)]],Nurse[[#This Row],[LPN Hours (excl. Admin)]],Nurse[[#This Row],[CNA Hours]],Nurse[[#This Row],[NA TR Hours]],Nurse[[#This Row],[Med Aide/Tech Hours]])</f>
        <v>354.33967391304344</v>
      </c>
      <c r="L19" s="4">
        <f>SUM(Nurse[[#This Row],[RN Hours (excl. Admin, DON)]],Nurse[[#This Row],[RN Admin Hours]],Nurse[[#This Row],[RN DON Hours]])</f>
        <v>126.34239130434783</v>
      </c>
      <c r="M19" s="4">
        <v>104.5625</v>
      </c>
      <c r="N19" s="4">
        <v>21.779891304347824</v>
      </c>
      <c r="O19" s="4">
        <v>0</v>
      </c>
      <c r="P19" s="4">
        <f>SUM(Nurse[[#This Row],[LPN Hours (excl. Admin)]],Nurse[[#This Row],[LPN Admin Hours]])</f>
        <v>68.567934782608688</v>
      </c>
      <c r="Q19" s="4">
        <v>63.804347826086953</v>
      </c>
      <c r="R19" s="4">
        <v>4.7635869565217392</v>
      </c>
      <c r="S19" s="4">
        <f>SUM(Nurse[[#This Row],[CNA Hours]],Nurse[[#This Row],[NA TR Hours]],Nurse[[#This Row],[Med Aide/Tech Hours]])</f>
        <v>185.97282608695653</v>
      </c>
      <c r="T19" s="4">
        <v>182.83695652173913</v>
      </c>
      <c r="U19" s="4">
        <v>3.1358695652173911</v>
      </c>
      <c r="V19" s="4">
        <v>0</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 s="4">
        <v>0</v>
      </c>
      <c r="Y19" s="4">
        <v>0</v>
      </c>
      <c r="Z19" s="4">
        <v>0</v>
      </c>
      <c r="AA19" s="4">
        <v>0</v>
      </c>
      <c r="AB19" s="4">
        <v>0</v>
      </c>
      <c r="AC19" s="4">
        <v>0</v>
      </c>
      <c r="AD19" s="4">
        <v>0</v>
      </c>
      <c r="AE19" s="4">
        <v>0</v>
      </c>
      <c r="AF19" s="1">
        <v>145557</v>
      </c>
      <c r="AG19" s="1">
        <v>5</v>
      </c>
      <c r="AH19"/>
    </row>
    <row r="20" spans="1:34" x14ac:dyDescent="0.25">
      <c r="A20" t="s">
        <v>702</v>
      </c>
      <c r="B20" t="s">
        <v>446</v>
      </c>
      <c r="C20" t="s">
        <v>898</v>
      </c>
      <c r="D20" t="s">
        <v>781</v>
      </c>
      <c r="E20" s="4">
        <v>59.576086956521742</v>
      </c>
      <c r="F20" s="4">
        <f>Nurse[[#This Row],[Total Nurse Staff Hours]]/Nurse[[#This Row],[MDS Census]]</f>
        <v>3.7336252508666297</v>
      </c>
      <c r="G20" s="4">
        <f>Nurse[[#This Row],[Total Direct Care Staff Hours]]/Nurse[[#This Row],[MDS Census]]</f>
        <v>3.5665480751687646</v>
      </c>
      <c r="H20" s="4">
        <f>Nurse[[#This Row],[Total RN Hours (w/ Admin, DON)]]/Nurse[[#This Row],[MDS Census]]</f>
        <v>1.2400109469074985</v>
      </c>
      <c r="I20" s="4">
        <f>Nurse[[#This Row],[RN Hours (excl. Admin, DON)]]/Nurse[[#This Row],[MDS Census]]</f>
        <v>1.0729337712096332</v>
      </c>
      <c r="J20" s="4">
        <f>SUM(Nurse[[#This Row],[RN Hours (excl. Admin, DON)]],Nurse[[#This Row],[RN Admin Hours]],Nurse[[#This Row],[RN DON Hours]],Nurse[[#This Row],[LPN Hours (excl. Admin)]],Nurse[[#This Row],[LPN Admin Hours]],Nurse[[#This Row],[CNA Hours]],Nurse[[#This Row],[NA TR Hours]],Nurse[[#This Row],[Med Aide/Tech Hours]])</f>
        <v>222.43478260869563</v>
      </c>
      <c r="K20" s="4">
        <f>SUM(Nurse[[#This Row],[RN Hours (excl. Admin, DON)]],Nurse[[#This Row],[LPN Hours (excl. Admin)]],Nurse[[#This Row],[CNA Hours]],Nurse[[#This Row],[NA TR Hours]],Nurse[[#This Row],[Med Aide/Tech Hours]])</f>
        <v>212.48097826086956</v>
      </c>
      <c r="L20" s="4">
        <f>SUM(Nurse[[#This Row],[RN Hours (excl. Admin, DON)]],Nurse[[#This Row],[RN Admin Hours]],Nurse[[#This Row],[RN DON Hours]])</f>
        <v>73.875</v>
      </c>
      <c r="M20" s="4">
        <v>63.921195652173914</v>
      </c>
      <c r="N20" s="4">
        <v>5.0054347826086953</v>
      </c>
      <c r="O20" s="4">
        <v>4.9483695652173916</v>
      </c>
      <c r="P20" s="4">
        <f>SUM(Nurse[[#This Row],[LPN Hours (excl. Admin)]],Nurse[[#This Row],[LPN Admin Hours]])</f>
        <v>32.358695652173914</v>
      </c>
      <c r="Q20" s="4">
        <v>32.358695652173914</v>
      </c>
      <c r="R20" s="4">
        <v>0</v>
      </c>
      <c r="S20" s="4">
        <f>SUM(Nurse[[#This Row],[CNA Hours]],Nurse[[#This Row],[NA TR Hours]],Nurse[[#This Row],[Med Aide/Tech Hours]])</f>
        <v>116.20108695652173</v>
      </c>
      <c r="T20" s="4">
        <v>116.20108695652173</v>
      </c>
      <c r="U20" s="4">
        <v>0</v>
      </c>
      <c r="V20" s="4">
        <v>0</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145907</v>
      </c>
      <c r="AG20" s="1">
        <v>5</v>
      </c>
      <c r="AH20"/>
    </row>
    <row r="21" spans="1:34" x14ac:dyDescent="0.25">
      <c r="A21" t="s">
        <v>702</v>
      </c>
      <c r="B21" t="s">
        <v>222</v>
      </c>
      <c r="C21" t="s">
        <v>908</v>
      </c>
      <c r="D21" t="s">
        <v>794</v>
      </c>
      <c r="E21" s="4">
        <v>128.7391304347826</v>
      </c>
      <c r="F21" s="4">
        <f>Nurse[[#This Row],[Total Nurse Staff Hours]]/Nurse[[#This Row],[MDS Census]]</f>
        <v>2.8594858156028375</v>
      </c>
      <c r="G21" s="4">
        <f>Nurse[[#This Row],[Total Direct Care Staff Hours]]/Nurse[[#This Row],[MDS Census]]</f>
        <v>2.6885764944275587</v>
      </c>
      <c r="H21" s="4">
        <f>Nurse[[#This Row],[Total RN Hours (w/ Admin, DON)]]/Nurse[[#This Row],[MDS Census]]</f>
        <v>0.68847095575818995</v>
      </c>
      <c r="I21" s="4">
        <f>Nurse[[#This Row],[RN Hours (excl. Admin, DON)]]/Nurse[[#This Row],[MDS Census]]</f>
        <v>0.57537571766295181</v>
      </c>
      <c r="J21" s="4">
        <f>SUM(Nurse[[#This Row],[RN Hours (excl. Admin, DON)]],Nurse[[#This Row],[RN Admin Hours]],Nurse[[#This Row],[RN DON Hours]],Nurse[[#This Row],[LPN Hours (excl. Admin)]],Nurse[[#This Row],[LPN Admin Hours]],Nurse[[#This Row],[CNA Hours]],Nurse[[#This Row],[NA TR Hours]],Nurse[[#This Row],[Med Aide/Tech Hours]])</f>
        <v>368.12771739130437</v>
      </c>
      <c r="K21" s="4">
        <f>SUM(Nurse[[#This Row],[RN Hours (excl. Admin, DON)]],Nurse[[#This Row],[LPN Hours (excl. Admin)]],Nurse[[#This Row],[CNA Hours]],Nurse[[#This Row],[NA TR Hours]],Nurse[[#This Row],[Med Aide/Tech Hours]])</f>
        <v>346.125</v>
      </c>
      <c r="L21" s="4">
        <f>SUM(Nurse[[#This Row],[RN Hours (excl. Admin, DON)]],Nurse[[#This Row],[RN Admin Hours]],Nurse[[#This Row],[RN DON Hours]])</f>
        <v>88.633152173913047</v>
      </c>
      <c r="M21" s="4">
        <v>74.073369565217391</v>
      </c>
      <c r="N21" s="4">
        <v>9.6521739130434785</v>
      </c>
      <c r="O21" s="4">
        <v>4.9076086956521738</v>
      </c>
      <c r="P21" s="4">
        <f>SUM(Nurse[[#This Row],[LPN Hours (excl. Admin)]],Nurse[[#This Row],[LPN Admin Hours]])</f>
        <v>90.75</v>
      </c>
      <c r="Q21" s="4">
        <v>83.307065217391298</v>
      </c>
      <c r="R21" s="4">
        <v>7.4429347826086953</v>
      </c>
      <c r="S21" s="4">
        <f>SUM(Nurse[[#This Row],[CNA Hours]],Nurse[[#This Row],[NA TR Hours]],Nurse[[#This Row],[Med Aide/Tech Hours]])</f>
        <v>188.74456521739131</v>
      </c>
      <c r="T21" s="4">
        <v>188.74456521739131</v>
      </c>
      <c r="U21" s="4">
        <v>0</v>
      </c>
      <c r="V21" s="4">
        <v>0</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145582</v>
      </c>
      <c r="AG21" s="1">
        <v>5</v>
      </c>
      <c r="AH21"/>
    </row>
    <row r="22" spans="1:34" x14ac:dyDescent="0.25">
      <c r="A22" t="s">
        <v>702</v>
      </c>
      <c r="B22" t="s">
        <v>434</v>
      </c>
      <c r="C22" t="s">
        <v>917</v>
      </c>
      <c r="D22" t="s">
        <v>781</v>
      </c>
      <c r="E22" s="4">
        <v>158.90217391304347</v>
      </c>
      <c r="F22" s="4">
        <f>Nurse[[#This Row],[Total Nurse Staff Hours]]/Nurse[[#This Row],[MDS Census]]</f>
        <v>2.6617757712565839</v>
      </c>
      <c r="G22" s="4">
        <f>Nurse[[#This Row],[Total Direct Care Staff Hours]]/Nurse[[#This Row],[MDS Census]]</f>
        <v>2.5027190642314796</v>
      </c>
      <c r="H22" s="4">
        <f>Nurse[[#This Row],[Total RN Hours (w/ Admin, DON)]]/Nurse[[#This Row],[MDS Census]]</f>
        <v>0.76152609617620914</v>
      </c>
      <c r="I22" s="4">
        <f>Nurse[[#This Row],[RN Hours (excl. Admin, DON)]]/Nurse[[#This Row],[MDS Census]]</f>
        <v>0.63496135166564061</v>
      </c>
      <c r="J22" s="4">
        <f>SUM(Nurse[[#This Row],[RN Hours (excl. Admin, DON)]],Nurse[[#This Row],[RN Admin Hours]],Nurse[[#This Row],[RN DON Hours]],Nurse[[#This Row],[LPN Hours (excl. Admin)]],Nurse[[#This Row],[LPN Admin Hours]],Nurse[[#This Row],[CNA Hours]],Nurse[[#This Row],[NA TR Hours]],Nurse[[#This Row],[Med Aide/Tech Hours]])</f>
        <v>422.96195652173913</v>
      </c>
      <c r="K22" s="4">
        <f>SUM(Nurse[[#This Row],[RN Hours (excl. Admin, DON)]],Nurse[[#This Row],[LPN Hours (excl. Admin)]],Nurse[[#This Row],[CNA Hours]],Nurse[[#This Row],[NA TR Hours]],Nurse[[#This Row],[Med Aide/Tech Hours]])</f>
        <v>397.6875</v>
      </c>
      <c r="L22" s="4">
        <f>SUM(Nurse[[#This Row],[RN Hours (excl. Admin, DON)]],Nurse[[#This Row],[RN Admin Hours]],Nurse[[#This Row],[RN DON Hours]])</f>
        <v>121.00815217391305</v>
      </c>
      <c r="M22" s="4">
        <v>100.89673913043478</v>
      </c>
      <c r="N22" s="4">
        <v>14.896739130434783</v>
      </c>
      <c r="O22" s="4">
        <v>5.2146739130434785</v>
      </c>
      <c r="P22" s="4">
        <f>SUM(Nurse[[#This Row],[LPN Hours (excl. Admin)]],Nurse[[#This Row],[LPN Admin Hours]])</f>
        <v>85.505434782608702</v>
      </c>
      <c r="Q22" s="4">
        <v>80.342391304347828</v>
      </c>
      <c r="R22" s="4">
        <v>5.1630434782608692</v>
      </c>
      <c r="S22" s="4">
        <f>SUM(Nurse[[#This Row],[CNA Hours]],Nurse[[#This Row],[NA TR Hours]],Nurse[[#This Row],[Med Aide/Tech Hours]])</f>
        <v>216.44836956521738</v>
      </c>
      <c r="T22" s="4">
        <v>204.92119565217391</v>
      </c>
      <c r="U22" s="4">
        <v>11.527173913043478</v>
      </c>
      <c r="V22" s="4">
        <v>0</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145888</v>
      </c>
      <c r="AG22" s="1">
        <v>5</v>
      </c>
      <c r="AH22"/>
    </row>
    <row r="23" spans="1:34" x14ac:dyDescent="0.25">
      <c r="A23" t="s">
        <v>702</v>
      </c>
      <c r="B23" t="s">
        <v>483</v>
      </c>
      <c r="C23" t="s">
        <v>1092</v>
      </c>
      <c r="D23" t="s">
        <v>781</v>
      </c>
      <c r="E23" s="4">
        <v>142.20652173913044</v>
      </c>
      <c r="F23" s="4">
        <f>Nurse[[#This Row],[Total Nurse Staff Hours]]/Nurse[[#This Row],[MDS Census]]</f>
        <v>2.9520752121073146</v>
      </c>
      <c r="G23" s="4">
        <f>Nurse[[#This Row],[Total Direct Care Staff Hours]]/Nurse[[#This Row],[MDS Census]]</f>
        <v>2.756076587938546</v>
      </c>
      <c r="H23" s="4">
        <f>Nurse[[#This Row],[Total RN Hours (w/ Admin, DON)]]/Nurse[[#This Row],[MDS Census]]</f>
        <v>0.72366811893296634</v>
      </c>
      <c r="I23" s="4">
        <f>Nurse[[#This Row],[RN Hours (excl. Admin, DON)]]/Nurse[[#This Row],[MDS Census]]</f>
        <v>0.58977298784682408</v>
      </c>
      <c r="J23" s="4">
        <f>SUM(Nurse[[#This Row],[RN Hours (excl. Admin, DON)]],Nurse[[#This Row],[RN Admin Hours]],Nurse[[#This Row],[RN DON Hours]],Nurse[[#This Row],[LPN Hours (excl. Admin)]],Nurse[[#This Row],[LPN Admin Hours]],Nurse[[#This Row],[CNA Hours]],Nurse[[#This Row],[NA TR Hours]],Nurse[[#This Row],[Med Aide/Tech Hours]])</f>
        <v>419.80434782608694</v>
      </c>
      <c r="K23" s="4">
        <f>SUM(Nurse[[#This Row],[RN Hours (excl. Admin, DON)]],Nurse[[#This Row],[LPN Hours (excl. Admin)]],Nurse[[#This Row],[CNA Hours]],Nurse[[#This Row],[NA TR Hours]],Nurse[[#This Row],[Med Aide/Tech Hours]])</f>
        <v>391.93206521739131</v>
      </c>
      <c r="L23" s="4">
        <f>SUM(Nurse[[#This Row],[RN Hours (excl. Admin, DON)]],Nurse[[#This Row],[RN Admin Hours]],Nurse[[#This Row],[RN DON Hours]])</f>
        <v>102.91032608695652</v>
      </c>
      <c r="M23" s="4">
        <v>83.869565217391298</v>
      </c>
      <c r="N23" s="4">
        <v>12.945652173913043</v>
      </c>
      <c r="O23" s="4">
        <v>6.0951086956521738</v>
      </c>
      <c r="P23" s="4">
        <f>SUM(Nurse[[#This Row],[LPN Hours (excl. Admin)]],Nurse[[#This Row],[LPN Admin Hours]])</f>
        <v>81.557065217391312</v>
      </c>
      <c r="Q23" s="4">
        <v>72.725543478260875</v>
      </c>
      <c r="R23" s="4">
        <v>8.8315217391304355</v>
      </c>
      <c r="S23" s="4">
        <f>SUM(Nurse[[#This Row],[CNA Hours]],Nurse[[#This Row],[NA TR Hours]],Nurse[[#This Row],[Med Aide/Tech Hours]])</f>
        <v>235.33695652173913</v>
      </c>
      <c r="T23" s="4">
        <v>235.33695652173913</v>
      </c>
      <c r="U23" s="4">
        <v>0</v>
      </c>
      <c r="V23" s="4">
        <v>0</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 s="4">
        <v>0</v>
      </c>
      <c r="Y23" s="4">
        <v>0</v>
      </c>
      <c r="Z23" s="4">
        <v>0</v>
      </c>
      <c r="AA23" s="4">
        <v>0</v>
      </c>
      <c r="AB23" s="4">
        <v>0</v>
      </c>
      <c r="AC23" s="4">
        <v>0</v>
      </c>
      <c r="AD23" s="4">
        <v>0</v>
      </c>
      <c r="AE23" s="4">
        <v>0</v>
      </c>
      <c r="AF23" s="1">
        <v>145963</v>
      </c>
      <c r="AG23" s="1">
        <v>5</v>
      </c>
      <c r="AH23"/>
    </row>
    <row r="24" spans="1:34" x14ac:dyDescent="0.25">
      <c r="A24" t="s">
        <v>702</v>
      </c>
      <c r="B24" t="s">
        <v>631</v>
      </c>
      <c r="C24" t="s">
        <v>1154</v>
      </c>
      <c r="D24" t="s">
        <v>790</v>
      </c>
      <c r="E24" s="4">
        <v>65.815217391304344</v>
      </c>
      <c r="F24" s="4">
        <f>Nurse[[#This Row],[Total Nurse Staff Hours]]/Nurse[[#This Row],[MDS Census]]</f>
        <v>3.8011147811725849</v>
      </c>
      <c r="G24" s="4">
        <f>Nurse[[#This Row],[Total Direct Care Staff Hours]]/Nurse[[#This Row],[MDS Census]]</f>
        <v>3.3640379851362514</v>
      </c>
      <c r="H24" s="4">
        <f>Nurse[[#This Row],[Total RN Hours (w/ Admin, DON)]]/Nurse[[#This Row],[MDS Census]]</f>
        <v>1.7133360858794386</v>
      </c>
      <c r="I24" s="4">
        <f>Nurse[[#This Row],[RN Hours (excl. Admin, DON)]]/Nurse[[#This Row],[MDS Census]]</f>
        <v>1.3187035507844758</v>
      </c>
      <c r="J24" s="4">
        <f>SUM(Nurse[[#This Row],[RN Hours (excl. Admin, DON)]],Nurse[[#This Row],[RN Admin Hours]],Nurse[[#This Row],[RN DON Hours]],Nurse[[#This Row],[LPN Hours (excl. Admin)]],Nurse[[#This Row],[LPN Admin Hours]],Nurse[[#This Row],[CNA Hours]],Nurse[[#This Row],[NA TR Hours]],Nurse[[#This Row],[Med Aide/Tech Hours]])</f>
        <v>250.17119565217391</v>
      </c>
      <c r="K24" s="4">
        <f>SUM(Nurse[[#This Row],[RN Hours (excl. Admin, DON)]],Nurse[[#This Row],[LPN Hours (excl. Admin)]],Nurse[[#This Row],[CNA Hours]],Nurse[[#This Row],[NA TR Hours]],Nurse[[#This Row],[Med Aide/Tech Hours]])</f>
        <v>221.40489130434784</v>
      </c>
      <c r="L24" s="4">
        <f>SUM(Nurse[[#This Row],[RN Hours (excl. Admin, DON)]],Nurse[[#This Row],[RN Admin Hours]],Nurse[[#This Row],[RN DON Hours]])</f>
        <v>112.76358695652175</v>
      </c>
      <c r="M24" s="4">
        <v>86.790760869565219</v>
      </c>
      <c r="N24" s="4">
        <v>20.915760869565219</v>
      </c>
      <c r="O24" s="4">
        <v>5.0570652173913047</v>
      </c>
      <c r="P24" s="4">
        <f>SUM(Nurse[[#This Row],[LPN Hours (excl. Admin)]],Nurse[[#This Row],[LPN Admin Hours]])</f>
        <v>23.809782608695652</v>
      </c>
      <c r="Q24" s="4">
        <v>21.016304347826086</v>
      </c>
      <c r="R24" s="4">
        <v>2.7934782608695654</v>
      </c>
      <c r="S24" s="4">
        <f>SUM(Nurse[[#This Row],[CNA Hours]],Nurse[[#This Row],[NA TR Hours]],Nurse[[#This Row],[Med Aide/Tech Hours]])</f>
        <v>113.59782608695652</v>
      </c>
      <c r="T24" s="4">
        <v>105.57608695652173</v>
      </c>
      <c r="U24" s="4">
        <v>8.0217391304347831</v>
      </c>
      <c r="V24" s="4">
        <v>0</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146153</v>
      </c>
      <c r="AG24" s="1">
        <v>5</v>
      </c>
      <c r="AH24"/>
    </row>
    <row r="25" spans="1:34" x14ac:dyDescent="0.25">
      <c r="A25" t="s">
        <v>702</v>
      </c>
      <c r="B25" t="s">
        <v>421</v>
      </c>
      <c r="C25" t="s">
        <v>992</v>
      </c>
      <c r="D25" t="s">
        <v>781</v>
      </c>
      <c r="E25" s="4">
        <v>26.597826086956523</v>
      </c>
      <c r="F25" s="4">
        <f>Nurse[[#This Row],[Total Nurse Staff Hours]]/Nurse[[#This Row],[MDS Census]]</f>
        <v>4.0559869227625658</v>
      </c>
      <c r="G25" s="4">
        <f>Nurse[[#This Row],[Total Direct Care Staff Hours]]/Nurse[[#This Row],[MDS Census]]</f>
        <v>3.6984062116877809</v>
      </c>
      <c r="H25" s="4">
        <f>Nurse[[#This Row],[Total RN Hours (w/ Admin, DON)]]/Nurse[[#This Row],[MDS Census]]</f>
        <v>1.5548630976706173</v>
      </c>
      <c r="I25" s="4">
        <f>Nurse[[#This Row],[RN Hours (excl. Admin, DON)]]/Nurse[[#This Row],[MDS Census]]</f>
        <v>1.1972823865958315</v>
      </c>
      <c r="J25" s="4">
        <f>SUM(Nurse[[#This Row],[RN Hours (excl. Admin, DON)]],Nurse[[#This Row],[RN Admin Hours]],Nurse[[#This Row],[RN DON Hours]],Nurse[[#This Row],[LPN Hours (excl. Admin)]],Nurse[[#This Row],[LPN Admin Hours]],Nurse[[#This Row],[CNA Hours]],Nurse[[#This Row],[NA TR Hours]],Nurse[[#This Row],[Med Aide/Tech Hours]])</f>
        <v>107.88043478260869</v>
      </c>
      <c r="K25" s="4">
        <f>SUM(Nurse[[#This Row],[RN Hours (excl. Admin, DON)]],Nurse[[#This Row],[LPN Hours (excl. Admin)]],Nurse[[#This Row],[CNA Hours]],Nurse[[#This Row],[NA TR Hours]],Nurse[[#This Row],[Med Aide/Tech Hours]])</f>
        <v>98.369565217391312</v>
      </c>
      <c r="L25" s="4">
        <f>SUM(Nurse[[#This Row],[RN Hours (excl. Admin, DON)]],Nurse[[#This Row],[RN Admin Hours]],Nurse[[#This Row],[RN DON Hours]])</f>
        <v>41.35597826086957</v>
      </c>
      <c r="M25" s="4">
        <v>31.845108695652176</v>
      </c>
      <c r="N25" s="4">
        <v>5.3097826086956523</v>
      </c>
      <c r="O25" s="4">
        <v>4.2010869565217392</v>
      </c>
      <c r="P25" s="4">
        <f>SUM(Nurse[[#This Row],[LPN Hours (excl. Admin)]],Nurse[[#This Row],[LPN Admin Hours]])</f>
        <v>13.293478260869565</v>
      </c>
      <c r="Q25" s="4">
        <v>13.293478260869565</v>
      </c>
      <c r="R25" s="4">
        <v>0</v>
      </c>
      <c r="S25" s="4">
        <f>SUM(Nurse[[#This Row],[CNA Hours]],Nurse[[#This Row],[NA TR Hours]],Nurse[[#This Row],[Med Aide/Tech Hours]])</f>
        <v>53.230978260869563</v>
      </c>
      <c r="T25" s="4">
        <v>53.230978260869563</v>
      </c>
      <c r="U25" s="4">
        <v>0</v>
      </c>
      <c r="V25" s="4">
        <v>0</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 s="4">
        <v>0</v>
      </c>
      <c r="Y25" s="4">
        <v>0</v>
      </c>
      <c r="Z25" s="4">
        <v>0</v>
      </c>
      <c r="AA25" s="4">
        <v>0</v>
      </c>
      <c r="AB25" s="4">
        <v>0</v>
      </c>
      <c r="AC25" s="4">
        <v>0</v>
      </c>
      <c r="AD25" s="4">
        <v>0</v>
      </c>
      <c r="AE25" s="4">
        <v>0</v>
      </c>
      <c r="AF25" s="1">
        <v>145869</v>
      </c>
      <c r="AG25" s="1">
        <v>5</v>
      </c>
      <c r="AH25"/>
    </row>
    <row r="26" spans="1:34" x14ac:dyDescent="0.25">
      <c r="A26" t="s">
        <v>702</v>
      </c>
      <c r="B26" t="s">
        <v>165</v>
      </c>
      <c r="C26" t="s">
        <v>917</v>
      </c>
      <c r="D26" t="s">
        <v>781</v>
      </c>
      <c r="E26" s="4">
        <v>142.21739130434781</v>
      </c>
      <c r="F26" s="4">
        <f>Nurse[[#This Row],[Total Nurse Staff Hours]]/Nurse[[#This Row],[MDS Census]]</f>
        <v>2.5774610210944666</v>
      </c>
      <c r="G26" s="4">
        <f>Nurse[[#This Row],[Total Direct Care Staff Hours]]/Nurse[[#This Row],[MDS Census]]</f>
        <v>2.4500726077652097</v>
      </c>
      <c r="H26" s="4">
        <f>Nurse[[#This Row],[Total RN Hours (w/ Admin, DON)]]/Nurse[[#This Row],[MDS Census]]</f>
        <v>1.1589536838887191</v>
      </c>
      <c r="I26" s="4">
        <f>Nurse[[#This Row],[RN Hours (excl. Admin, DON)]]/Nurse[[#This Row],[MDS Census]]</f>
        <v>1.0427812595536534</v>
      </c>
      <c r="J26" s="4">
        <f>SUM(Nurse[[#This Row],[RN Hours (excl. Admin, DON)]],Nurse[[#This Row],[RN Admin Hours]],Nurse[[#This Row],[RN DON Hours]],Nurse[[#This Row],[LPN Hours (excl. Admin)]],Nurse[[#This Row],[LPN Admin Hours]],Nurse[[#This Row],[CNA Hours]],Nurse[[#This Row],[NA TR Hours]],Nurse[[#This Row],[Med Aide/Tech Hours]])</f>
        <v>366.55978260869563</v>
      </c>
      <c r="K26" s="4">
        <f>SUM(Nurse[[#This Row],[RN Hours (excl. Admin, DON)]],Nurse[[#This Row],[LPN Hours (excl. Admin)]],Nurse[[#This Row],[CNA Hours]],Nurse[[#This Row],[NA TR Hours]],Nurse[[#This Row],[Med Aide/Tech Hours]])</f>
        <v>348.44293478260869</v>
      </c>
      <c r="L26" s="4">
        <f>SUM(Nurse[[#This Row],[RN Hours (excl. Admin, DON)]],Nurse[[#This Row],[RN Admin Hours]],Nurse[[#This Row],[RN DON Hours]])</f>
        <v>164.82336956521738</v>
      </c>
      <c r="M26" s="4">
        <v>148.3016304347826</v>
      </c>
      <c r="N26" s="4">
        <v>11.779891304347826</v>
      </c>
      <c r="O26" s="4">
        <v>4.7418478260869561</v>
      </c>
      <c r="P26" s="4">
        <f>SUM(Nurse[[#This Row],[LPN Hours (excl. Admin)]],Nurse[[#This Row],[LPN Admin Hours]])</f>
        <v>42.801630434782609</v>
      </c>
      <c r="Q26" s="4">
        <v>41.206521739130437</v>
      </c>
      <c r="R26" s="4">
        <v>1.5951086956521738</v>
      </c>
      <c r="S26" s="4">
        <f>SUM(Nurse[[#This Row],[CNA Hours]],Nurse[[#This Row],[NA TR Hours]],Nurse[[#This Row],[Med Aide/Tech Hours]])</f>
        <v>158.93478260869566</v>
      </c>
      <c r="T26" s="4">
        <v>158.93478260869566</v>
      </c>
      <c r="U26" s="4">
        <v>0</v>
      </c>
      <c r="V26" s="4">
        <v>0</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s="1">
        <v>145450</v>
      </c>
      <c r="AG26" s="1">
        <v>5</v>
      </c>
      <c r="AH26"/>
    </row>
    <row r="27" spans="1:34" x14ac:dyDescent="0.25">
      <c r="A27" t="s">
        <v>702</v>
      </c>
      <c r="B27" t="s">
        <v>43</v>
      </c>
      <c r="C27" t="s">
        <v>917</v>
      </c>
      <c r="D27" t="s">
        <v>781</v>
      </c>
      <c r="E27" s="4">
        <v>77.782608695652172</v>
      </c>
      <c r="F27" s="4">
        <f>Nurse[[#This Row],[Total Nurse Staff Hours]]/Nurse[[#This Row],[MDS Census]]</f>
        <v>2.7131777529346004</v>
      </c>
      <c r="G27" s="4">
        <f>Nurse[[#This Row],[Total Direct Care Staff Hours]]/Nurse[[#This Row],[MDS Census]]</f>
        <v>2.5377305757406372</v>
      </c>
      <c r="H27" s="4">
        <f>Nurse[[#This Row],[Total RN Hours (w/ Admin, DON)]]/Nurse[[#This Row],[MDS Census]]</f>
        <v>0.39470374510899947</v>
      </c>
      <c r="I27" s="4">
        <f>Nurse[[#This Row],[RN Hours (excl. Admin, DON)]]/Nurse[[#This Row],[MDS Census]]</f>
        <v>0.21925656791503634</v>
      </c>
      <c r="J27" s="4">
        <f>SUM(Nurse[[#This Row],[RN Hours (excl. Admin, DON)]],Nurse[[#This Row],[RN Admin Hours]],Nurse[[#This Row],[RN DON Hours]],Nurse[[#This Row],[LPN Hours (excl. Admin)]],Nurse[[#This Row],[LPN Admin Hours]],Nurse[[#This Row],[CNA Hours]],Nurse[[#This Row],[NA TR Hours]],Nurse[[#This Row],[Med Aide/Tech Hours]])</f>
        <v>211.03804347826087</v>
      </c>
      <c r="K27" s="4">
        <f>SUM(Nurse[[#This Row],[RN Hours (excl. Admin, DON)]],Nurse[[#This Row],[LPN Hours (excl. Admin)]],Nurse[[#This Row],[CNA Hours]],Nurse[[#This Row],[NA TR Hours]],Nurse[[#This Row],[Med Aide/Tech Hours]])</f>
        <v>197.39130434782609</v>
      </c>
      <c r="L27" s="4">
        <f>SUM(Nurse[[#This Row],[RN Hours (excl. Admin, DON)]],Nurse[[#This Row],[RN Admin Hours]],Nurse[[#This Row],[RN DON Hours]])</f>
        <v>30.701086956521742</v>
      </c>
      <c r="M27" s="4">
        <v>17.054347826086957</v>
      </c>
      <c r="N27" s="4">
        <v>9.6141304347826093</v>
      </c>
      <c r="O27" s="4">
        <v>4.0326086956521738</v>
      </c>
      <c r="P27" s="4">
        <f>SUM(Nurse[[#This Row],[LPN Hours (excl. Admin)]],Nurse[[#This Row],[LPN Admin Hours]])</f>
        <v>56.152173913043477</v>
      </c>
      <c r="Q27" s="4">
        <v>56.152173913043477</v>
      </c>
      <c r="R27" s="4">
        <v>0</v>
      </c>
      <c r="S27" s="4">
        <f>SUM(Nurse[[#This Row],[CNA Hours]],Nurse[[#This Row],[NA TR Hours]],Nurse[[#This Row],[Med Aide/Tech Hours]])</f>
        <v>124.18478260869566</v>
      </c>
      <c r="T27" s="4">
        <v>124.18478260869566</v>
      </c>
      <c r="U27" s="4">
        <v>0</v>
      </c>
      <c r="V27" s="4">
        <v>0</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145126</v>
      </c>
      <c r="AG27" s="1">
        <v>5</v>
      </c>
      <c r="AH27"/>
    </row>
    <row r="28" spans="1:34" x14ac:dyDescent="0.25">
      <c r="A28" t="s">
        <v>702</v>
      </c>
      <c r="B28" t="s">
        <v>422</v>
      </c>
      <c r="C28" t="s">
        <v>1086</v>
      </c>
      <c r="D28" t="s">
        <v>774</v>
      </c>
      <c r="E28" s="4">
        <v>143.38043478260869</v>
      </c>
      <c r="F28" s="4">
        <f>Nurse[[#This Row],[Total Nurse Staff Hours]]/Nurse[[#This Row],[MDS Census]]</f>
        <v>2.705329391251611</v>
      </c>
      <c r="G28" s="4">
        <f>Nurse[[#This Row],[Total Direct Care Staff Hours]]/Nurse[[#This Row],[MDS Census]]</f>
        <v>2.4980668637707528</v>
      </c>
      <c r="H28" s="4">
        <f>Nurse[[#This Row],[Total RN Hours (w/ Admin, DON)]]/Nurse[[#This Row],[MDS Census]]</f>
        <v>0.59877947085133809</v>
      </c>
      <c r="I28" s="4">
        <f>Nurse[[#This Row],[RN Hours (excl. Admin, DON)]]/Nurse[[#This Row],[MDS Census]]</f>
        <v>0.42565006443787434</v>
      </c>
      <c r="J28" s="4">
        <f>SUM(Nurse[[#This Row],[RN Hours (excl. Admin, DON)]],Nurse[[#This Row],[RN Admin Hours]],Nurse[[#This Row],[RN DON Hours]],Nurse[[#This Row],[LPN Hours (excl. Admin)]],Nurse[[#This Row],[LPN Admin Hours]],Nurse[[#This Row],[CNA Hours]],Nurse[[#This Row],[NA TR Hours]],Nurse[[#This Row],[Med Aide/Tech Hours]])</f>
        <v>387.89130434782606</v>
      </c>
      <c r="K28" s="4">
        <f>SUM(Nurse[[#This Row],[RN Hours (excl. Admin, DON)]],Nurse[[#This Row],[LPN Hours (excl. Admin)]],Nurse[[#This Row],[CNA Hours]],Nurse[[#This Row],[NA TR Hours]],Nurse[[#This Row],[Med Aide/Tech Hours]])</f>
        <v>358.17391304347825</v>
      </c>
      <c r="L28" s="4">
        <f>SUM(Nurse[[#This Row],[RN Hours (excl. Admin, DON)]],Nurse[[#This Row],[RN Admin Hours]],Nurse[[#This Row],[RN DON Hours]])</f>
        <v>85.853260869565219</v>
      </c>
      <c r="M28" s="4">
        <v>61.029891304347828</v>
      </c>
      <c r="N28" s="4">
        <v>19.701086956521738</v>
      </c>
      <c r="O28" s="4">
        <v>5.1222826086956523</v>
      </c>
      <c r="P28" s="4">
        <f>SUM(Nurse[[#This Row],[LPN Hours (excl. Admin)]],Nurse[[#This Row],[LPN Admin Hours]])</f>
        <v>82.595108695652172</v>
      </c>
      <c r="Q28" s="4">
        <v>77.701086956521735</v>
      </c>
      <c r="R28" s="4">
        <v>4.8940217391304346</v>
      </c>
      <c r="S28" s="4">
        <f>SUM(Nurse[[#This Row],[CNA Hours]],Nurse[[#This Row],[NA TR Hours]],Nurse[[#This Row],[Med Aide/Tech Hours]])</f>
        <v>219.44293478260869</v>
      </c>
      <c r="T28" s="4">
        <v>217.64945652173913</v>
      </c>
      <c r="U28" s="4">
        <v>1.7934782608695652</v>
      </c>
      <c r="V28" s="4">
        <v>0</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 s="4">
        <v>0</v>
      </c>
      <c r="Y28" s="4">
        <v>0</v>
      </c>
      <c r="Z28" s="4">
        <v>0</v>
      </c>
      <c r="AA28" s="4">
        <v>0</v>
      </c>
      <c r="AB28" s="4">
        <v>0</v>
      </c>
      <c r="AC28" s="4">
        <v>0</v>
      </c>
      <c r="AD28" s="4">
        <v>0</v>
      </c>
      <c r="AE28" s="4">
        <v>0</v>
      </c>
      <c r="AF28" s="1">
        <v>145872</v>
      </c>
      <c r="AG28" s="1">
        <v>5</v>
      </c>
      <c r="AH28"/>
    </row>
    <row r="29" spans="1:34" x14ac:dyDescent="0.25">
      <c r="A29" t="s">
        <v>702</v>
      </c>
      <c r="B29" t="s">
        <v>499</v>
      </c>
      <c r="C29" t="s">
        <v>992</v>
      </c>
      <c r="D29" t="s">
        <v>781</v>
      </c>
      <c r="E29" s="4">
        <v>54.358695652173914</v>
      </c>
      <c r="F29" s="4">
        <f>Nurse[[#This Row],[Total Nurse Staff Hours]]/Nurse[[#This Row],[MDS Census]]</f>
        <v>3.4965006998600283</v>
      </c>
      <c r="G29" s="4">
        <f>Nurse[[#This Row],[Total Direct Care Staff Hours]]/Nurse[[#This Row],[MDS Census]]</f>
        <v>3.1107278544291144</v>
      </c>
      <c r="H29" s="4">
        <f>Nurse[[#This Row],[Total RN Hours (w/ Admin, DON)]]/Nurse[[#This Row],[MDS Census]]</f>
        <v>0.98325334933013409</v>
      </c>
      <c r="I29" s="4">
        <f>Nurse[[#This Row],[RN Hours (excl. Admin, DON)]]/Nurse[[#This Row],[MDS Census]]</f>
        <v>0.79129174165166971</v>
      </c>
      <c r="J29" s="4">
        <f>SUM(Nurse[[#This Row],[RN Hours (excl. Admin, DON)]],Nurse[[#This Row],[RN Admin Hours]],Nurse[[#This Row],[RN DON Hours]],Nurse[[#This Row],[LPN Hours (excl. Admin)]],Nurse[[#This Row],[LPN Admin Hours]],Nurse[[#This Row],[CNA Hours]],Nurse[[#This Row],[NA TR Hours]],Nurse[[#This Row],[Med Aide/Tech Hours]])</f>
        <v>190.06521739130437</v>
      </c>
      <c r="K29" s="4">
        <f>SUM(Nurse[[#This Row],[RN Hours (excl. Admin, DON)]],Nurse[[#This Row],[LPN Hours (excl. Admin)]],Nurse[[#This Row],[CNA Hours]],Nurse[[#This Row],[NA TR Hours]],Nurse[[#This Row],[Med Aide/Tech Hours]])</f>
        <v>169.09510869565219</v>
      </c>
      <c r="L29" s="4">
        <f>SUM(Nurse[[#This Row],[RN Hours (excl. Admin, DON)]],Nurse[[#This Row],[RN Admin Hours]],Nurse[[#This Row],[RN DON Hours]])</f>
        <v>53.448369565217398</v>
      </c>
      <c r="M29" s="4">
        <v>43.013586956521742</v>
      </c>
      <c r="N29" s="4">
        <v>5.3016304347826084</v>
      </c>
      <c r="O29" s="4">
        <v>5.1331521739130439</v>
      </c>
      <c r="P29" s="4">
        <f>SUM(Nurse[[#This Row],[LPN Hours (excl. Admin)]],Nurse[[#This Row],[LPN Admin Hours]])</f>
        <v>39.942934782608695</v>
      </c>
      <c r="Q29" s="4">
        <v>29.407608695652176</v>
      </c>
      <c r="R29" s="4">
        <v>10.535326086956522</v>
      </c>
      <c r="S29" s="4">
        <f>SUM(Nurse[[#This Row],[CNA Hours]],Nurse[[#This Row],[NA TR Hours]],Nurse[[#This Row],[Med Aide/Tech Hours]])</f>
        <v>96.673913043478265</v>
      </c>
      <c r="T29" s="4">
        <v>96.673913043478265</v>
      </c>
      <c r="U29" s="4">
        <v>0</v>
      </c>
      <c r="V29" s="4">
        <v>0</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 s="4">
        <v>0</v>
      </c>
      <c r="Y29" s="4">
        <v>0</v>
      </c>
      <c r="Z29" s="4">
        <v>0</v>
      </c>
      <c r="AA29" s="4">
        <v>0</v>
      </c>
      <c r="AB29" s="4">
        <v>0</v>
      </c>
      <c r="AC29" s="4">
        <v>0</v>
      </c>
      <c r="AD29" s="4">
        <v>0</v>
      </c>
      <c r="AE29" s="4">
        <v>0</v>
      </c>
      <c r="AF29" s="1">
        <v>145984</v>
      </c>
      <c r="AG29" s="1">
        <v>5</v>
      </c>
      <c r="AH29"/>
    </row>
    <row r="30" spans="1:34" x14ac:dyDescent="0.25">
      <c r="A30" t="s">
        <v>702</v>
      </c>
      <c r="B30" t="s">
        <v>515</v>
      </c>
      <c r="C30" t="s">
        <v>871</v>
      </c>
      <c r="D30" t="s">
        <v>784</v>
      </c>
      <c r="E30" s="4">
        <v>73.739130434782609</v>
      </c>
      <c r="F30" s="4">
        <f>Nurse[[#This Row],[Total Nurse Staff Hours]]/Nurse[[#This Row],[MDS Census]]</f>
        <v>3.1439047759433958</v>
      </c>
      <c r="G30" s="4">
        <f>Nurse[[#This Row],[Total Direct Care Staff Hours]]/Nurse[[#This Row],[MDS Census]]</f>
        <v>2.9927402712264151</v>
      </c>
      <c r="H30" s="4">
        <f>Nurse[[#This Row],[Total RN Hours (w/ Admin, DON)]]/Nurse[[#This Row],[MDS Census]]</f>
        <v>1.5126768867924527</v>
      </c>
      <c r="I30" s="4">
        <f>Nurse[[#This Row],[RN Hours (excl. Admin, DON)]]/Nurse[[#This Row],[MDS Census]]</f>
        <v>1.3615123820754718</v>
      </c>
      <c r="J30" s="4">
        <f>SUM(Nurse[[#This Row],[RN Hours (excl. Admin, DON)]],Nurse[[#This Row],[RN Admin Hours]],Nurse[[#This Row],[RN DON Hours]],Nurse[[#This Row],[LPN Hours (excl. Admin)]],Nurse[[#This Row],[LPN Admin Hours]],Nurse[[#This Row],[CNA Hours]],Nurse[[#This Row],[NA TR Hours]],Nurse[[#This Row],[Med Aide/Tech Hours]])</f>
        <v>231.82880434782606</v>
      </c>
      <c r="K30" s="4">
        <f>SUM(Nurse[[#This Row],[RN Hours (excl. Admin, DON)]],Nurse[[#This Row],[LPN Hours (excl. Admin)]],Nurse[[#This Row],[CNA Hours]],Nurse[[#This Row],[NA TR Hours]],Nurse[[#This Row],[Med Aide/Tech Hours]])</f>
        <v>220.68206521739131</v>
      </c>
      <c r="L30" s="4">
        <f>SUM(Nurse[[#This Row],[RN Hours (excl. Admin, DON)]],Nurse[[#This Row],[RN Admin Hours]],Nurse[[#This Row],[RN DON Hours]])</f>
        <v>111.54347826086956</v>
      </c>
      <c r="M30" s="4">
        <v>100.39673913043478</v>
      </c>
      <c r="N30" s="4">
        <v>6.7391304347826084</v>
      </c>
      <c r="O30" s="4">
        <v>4.4076086956521738</v>
      </c>
      <c r="P30" s="4">
        <f>SUM(Nurse[[#This Row],[LPN Hours (excl. Admin)]],Nurse[[#This Row],[LPN Admin Hours]])</f>
        <v>1.7445652173913044</v>
      </c>
      <c r="Q30" s="4">
        <v>1.7445652173913044</v>
      </c>
      <c r="R30" s="4">
        <v>0</v>
      </c>
      <c r="S30" s="4">
        <f>SUM(Nurse[[#This Row],[CNA Hours]],Nurse[[#This Row],[NA TR Hours]],Nurse[[#This Row],[Med Aide/Tech Hours]])</f>
        <v>118.54076086956522</v>
      </c>
      <c r="T30" s="4">
        <v>118.54076086956522</v>
      </c>
      <c r="U30" s="4">
        <v>0</v>
      </c>
      <c r="V30" s="4">
        <v>0</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146008</v>
      </c>
      <c r="AG30" s="1">
        <v>5</v>
      </c>
      <c r="AH30"/>
    </row>
    <row r="31" spans="1:34" x14ac:dyDescent="0.25">
      <c r="A31" t="s">
        <v>702</v>
      </c>
      <c r="B31" t="s">
        <v>75</v>
      </c>
      <c r="C31" t="s">
        <v>919</v>
      </c>
      <c r="D31" t="s">
        <v>797</v>
      </c>
      <c r="E31" s="4">
        <v>121.02173913043478</v>
      </c>
      <c r="F31" s="4">
        <f>Nurse[[#This Row],[Total Nurse Staff Hours]]/Nurse[[#This Row],[MDS Census]]</f>
        <v>2.8008352793245916</v>
      </c>
      <c r="G31" s="4">
        <f>Nurse[[#This Row],[Total Direct Care Staff Hours]]/Nurse[[#This Row],[MDS Census]]</f>
        <v>2.601041853781211</v>
      </c>
      <c r="H31" s="4">
        <f>Nurse[[#This Row],[Total RN Hours (w/ Admin, DON)]]/Nurse[[#This Row],[MDS Census]]</f>
        <v>0.62553888988683315</v>
      </c>
      <c r="I31" s="4">
        <f>Nurse[[#This Row],[RN Hours (excl. Admin, DON)]]/Nurse[[#This Row],[MDS Census]]</f>
        <v>0.51178821627447457</v>
      </c>
      <c r="J31" s="4">
        <f>SUM(Nurse[[#This Row],[RN Hours (excl. Admin, DON)]],Nurse[[#This Row],[RN Admin Hours]],Nurse[[#This Row],[RN DON Hours]],Nurse[[#This Row],[LPN Hours (excl. Admin)]],Nurse[[#This Row],[LPN Admin Hours]],Nurse[[#This Row],[CNA Hours]],Nurse[[#This Row],[NA TR Hours]],Nurse[[#This Row],[Med Aide/Tech Hours]])</f>
        <v>338.96195652173918</v>
      </c>
      <c r="K31" s="4">
        <f>SUM(Nurse[[#This Row],[RN Hours (excl. Admin, DON)]],Nurse[[#This Row],[LPN Hours (excl. Admin)]],Nurse[[#This Row],[CNA Hours]],Nurse[[#This Row],[NA TR Hours]],Nurse[[#This Row],[Med Aide/Tech Hours]])</f>
        <v>314.78260869565219</v>
      </c>
      <c r="L31" s="4">
        <f>SUM(Nurse[[#This Row],[RN Hours (excl. Admin, DON)]],Nurse[[#This Row],[RN Admin Hours]],Nurse[[#This Row],[RN DON Hours]])</f>
        <v>75.703804347826093</v>
      </c>
      <c r="M31" s="4">
        <v>61.9375</v>
      </c>
      <c r="N31" s="4">
        <v>9.0923913043478262</v>
      </c>
      <c r="O31" s="4">
        <v>4.6739130434782608</v>
      </c>
      <c r="P31" s="4">
        <f>SUM(Nurse[[#This Row],[LPN Hours (excl. Admin)]],Nurse[[#This Row],[LPN Admin Hours]])</f>
        <v>76.823369565217391</v>
      </c>
      <c r="Q31" s="4">
        <v>66.410326086956516</v>
      </c>
      <c r="R31" s="4">
        <v>10.413043478260869</v>
      </c>
      <c r="S31" s="4">
        <f>SUM(Nurse[[#This Row],[CNA Hours]],Nurse[[#This Row],[NA TR Hours]],Nurse[[#This Row],[Med Aide/Tech Hours]])</f>
        <v>186.43478260869566</v>
      </c>
      <c r="T31" s="4">
        <v>182.78804347826087</v>
      </c>
      <c r="U31" s="4">
        <v>3.6467391304347827</v>
      </c>
      <c r="V31" s="4">
        <v>0</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145259</v>
      </c>
      <c r="AG31" s="1">
        <v>5</v>
      </c>
      <c r="AH31"/>
    </row>
    <row r="32" spans="1:34" x14ac:dyDescent="0.25">
      <c r="A32" t="s">
        <v>702</v>
      </c>
      <c r="B32" t="s">
        <v>130</v>
      </c>
      <c r="C32" t="s">
        <v>965</v>
      </c>
      <c r="D32" t="s">
        <v>781</v>
      </c>
      <c r="E32" s="4">
        <v>154.52173913043478</v>
      </c>
      <c r="F32" s="4">
        <f>Nurse[[#This Row],[Total Nurse Staff Hours]]/Nurse[[#This Row],[MDS Census]]</f>
        <v>2.6904368317388858</v>
      </c>
      <c r="G32" s="4">
        <f>Nurse[[#This Row],[Total Direct Care Staff Hours]]/Nurse[[#This Row],[MDS Census]]</f>
        <v>2.5090215250422059</v>
      </c>
      <c r="H32" s="4">
        <f>Nurse[[#This Row],[Total RN Hours (w/ Admin, DON)]]/Nurse[[#This Row],[MDS Census]]</f>
        <v>0.93899479459763657</v>
      </c>
      <c r="I32" s="4">
        <f>Nurse[[#This Row],[RN Hours (excl. Admin, DON)]]/Nurse[[#This Row],[MDS Census]]</f>
        <v>0.81367824985931347</v>
      </c>
      <c r="J32" s="4">
        <f>SUM(Nurse[[#This Row],[RN Hours (excl. Admin, DON)]],Nurse[[#This Row],[RN Admin Hours]],Nurse[[#This Row],[RN DON Hours]],Nurse[[#This Row],[LPN Hours (excl. Admin)]],Nurse[[#This Row],[LPN Admin Hours]],Nurse[[#This Row],[CNA Hours]],Nurse[[#This Row],[NA TR Hours]],Nurse[[#This Row],[Med Aide/Tech Hours]])</f>
        <v>415.73097826086956</v>
      </c>
      <c r="K32" s="4">
        <f>SUM(Nurse[[#This Row],[RN Hours (excl. Admin, DON)]],Nurse[[#This Row],[LPN Hours (excl. Admin)]],Nurse[[#This Row],[CNA Hours]],Nurse[[#This Row],[NA TR Hours]],Nurse[[#This Row],[Med Aide/Tech Hours]])</f>
        <v>387.69836956521738</v>
      </c>
      <c r="L32" s="4">
        <f>SUM(Nurse[[#This Row],[RN Hours (excl. Admin, DON)]],Nurse[[#This Row],[RN Admin Hours]],Nurse[[#This Row],[RN DON Hours]])</f>
        <v>145.09510869565219</v>
      </c>
      <c r="M32" s="4">
        <v>125.73097826086956</v>
      </c>
      <c r="N32" s="4">
        <v>14.600543478260869</v>
      </c>
      <c r="O32" s="4">
        <v>4.7635869565217392</v>
      </c>
      <c r="P32" s="4">
        <f>SUM(Nurse[[#This Row],[LPN Hours (excl. Admin)]],Nurse[[#This Row],[LPN Admin Hours]])</f>
        <v>47.641304347826086</v>
      </c>
      <c r="Q32" s="4">
        <v>38.972826086956523</v>
      </c>
      <c r="R32" s="4">
        <v>8.6684782608695645</v>
      </c>
      <c r="S32" s="4">
        <f>SUM(Nurse[[#This Row],[CNA Hours]],Nurse[[#This Row],[NA TR Hours]],Nurse[[#This Row],[Med Aide/Tech Hours]])</f>
        <v>222.99456521739128</v>
      </c>
      <c r="T32" s="4">
        <v>220.88315217391303</v>
      </c>
      <c r="U32" s="4">
        <v>2.1114130434782608</v>
      </c>
      <c r="V32" s="4">
        <v>0</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145403</v>
      </c>
      <c r="AG32" s="1">
        <v>5</v>
      </c>
      <c r="AH32"/>
    </row>
    <row r="33" spans="1:34" x14ac:dyDescent="0.25">
      <c r="A33" t="s">
        <v>702</v>
      </c>
      <c r="B33" t="s">
        <v>167</v>
      </c>
      <c r="C33" t="s">
        <v>986</v>
      </c>
      <c r="D33" t="s">
        <v>799</v>
      </c>
      <c r="E33" s="4">
        <v>130.04347826086956</v>
      </c>
      <c r="F33" s="4">
        <f>Nurse[[#This Row],[Total Nurse Staff Hours]]/Nurse[[#This Row],[MDS Census]]</f>
        <v>2.6687980608492143</v>
      </c>
      <c r="G33" s="4">
        <f>Nurse[[#This Row],[Total Direct Care Staff Hours]]/Nurse[[#This Row],[MDS Census]]</f>
        <v>2.4773487128050822</v>
      </c>
      <c r="H33" s="4">
        <f>Nurse[[#This Row],[Total RN Hours (w/ Admin, DON)]]/Nurse[[#This Row],[MDS Census]]</f>
        <v>0.78406051487796724</v>
      </c>
      <c r="I33" s="4">
        <f>Nurse[[#This Row],[RN Hours (excl. Admin, DON)]]/Nurse[[#This Row],[MDS Census]]</f>
        <v>0.59261116683383486</v>
      </c>
      <c r="J33" s="4">
        <f>SUM(Nurse[[#This Row],[RN Hours (excl. Admin, DON)]],Nurse[[#This Row],[RN Admin Hours]],Nurse[[#This Row],[RN DON Hours]],Nurse[[#This Row],[LPN Hours (excl. Admin)]],Nurse[[#This Row],[LPN Admin Hours]],Nurse[[#This Row],[CNA Hours]],Nurse[[#This Row],[NA TR Hours]],Nurse[[#This Row],[Med Aide/Tech Hours]])</f>
        <v>347.05978260869563</v>
      </c>
      <c r="K33" s="4">
        <f>SUM(Nurse[[#This Row],[RN Hours (excl. Admin, DON)]],Nurse[[#This Row],[LPN Hours (excl. Admin)]],Nurse[[#This Row],[CNA Hours]],Nurse[[#This Row],[NA TR Hours]],Nurse[[#This Row],[Med Aide/Tech Hours]])</f>
        <v>322.16304347826087</v>
      </c>
      <c r="L33" s="4">
        <f>SUM(Nurse[[#This Row],[RN Hours (excl. Admin, DON)]],Nurse[[#This Row],[RN Admin Hours]],Nurse[[#This Row],[RN DON Hours]])</f>
        <v>101.96195652173913</v>
      </c>
      <c r="M33" s="4">
        <v>77.065217391304344</v>
      </c>
      <c r="N33" s="4">
        <v>19.627717391304348</v>
      </c>
      <c r="O33" s="4">
        <v>5.2690217391304346</v>
      </c>
      <c r="P33" s="4">
        <f>SUM(Nurse[[#This Row],[LPN Hours (excl. Admin)]],Nurse[[#This Row],[LPN Admin Hours]])</f>
        <v>64.793478260869563</v>
      </c>
      <c r="Q33" s="4">
        <v>64.793478260869563</v>
      </c>
      <c r="R33" s="4">
        <v>0</v>
      </c>
      <c r="S33" s="4">
        <f>SUM(Nurse[[#This Row],[CNA Hours]],Nurse[[#This Row],[NA TR Hours]],Nurse[[#This Row],[Med Aide/Tech Hours]])</f>
        <v>180.30434782608697</v>
      </c>
      <c r="T33" s="4">
        <v>180.30434782608697</v>
      </c>
      <c r="U33" s="4">
        <v>0</v>
      </c>
      <c r="V33" s="4">
        <v>0</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 s="4">
        <v>0</v>
      </c>
      <c r="Y33" s="4">
        <v>0</v>
      </c>
      <c r="Z33" s="4">
        <v>0</v>
      </c>
      <c r="AA33" s="4">
        <v>0</v>
      </c>
      <c r="AB33" s="4">
        <v>0</v>
      </c>
      <c r="AC33" s="4">
        <v>0</v>
      </c>
      <c r="AD33" s="4">
        <v>0</v>
      </c>
      <c r="AE33" s="4">
        <v>0</v>
      </c>
      <c r="AF33" s="1">
        <v>145453</v>
      </c>
      <c r="AG33" s="1">
        <v>5</v>
      </c>
      <c r="AH33"/>
    </row>
    <row r="34" spans="1:34" x14ac:dyDescent="0.25">
      <c r="A34" t="s">
        <v>702</v>
      </c>
      <c r="B34" t="s">
        <v>333</v>
      </c>
      <c r="C34" t="s">
        <v>1059</v>
      </c>
      <c r="D34" t="s">
        <v>781</v>
      </c>
      <c r="E34" s="4">
        <v>161.5108695652174</v>
      </c>
      <c r="F34" s="4">
        <f>Nurse[[#This Row],[Total Nurse Staff Hours]]/Nurse[[#This Row],[MDS Census]]</f>
        <v>2.530738946093277</v>
      </c>
      <c r="G34" s="4">
        <f>Nurse[[#This Row],[Total Direct Care Staff Hours]]/Nurse[[#This Row],[MDS Census]]</f>
        <v>2.4046705700249009</v>
      </c>
      <c r="H34" s="4">
        <f>Nurse[[#This Row],[Total RN Hours (w/ Admin, DON)]]/Nurse[[#This Row],[MDS Census]]</f>
        <v>0.41543845480853347</v>
      </c>
      <c r="I34" s="4">
        <f>Nurse[[#This Row],[RN Hours (excl. Admin, DON)]]/Nurse[[#This Row],[MDS Census]]</f>
        <v>0.34566592637458776</v>
      </c>
      <c r="J34" s="4">
        <f>SUM(Nurse[[#This Row],[RN Hours (excl. Admin, DON)]],Nurse[[#This Row],[RN Admin Hours]],Nurse[[#This Row],[RN DON Hours]],Nurse[[#This Row],[LPN Hours (excl. Admin)]],Nurse[[#This Row],[LPN Admin Hours]],Nurse[[#This Row],[CNA Hours]],Nurse[[#This Row],[NA TR Hours]],Nurse[[#This Row],[Med Aide/Tech Hours]])</f>
        <v>408.741847826087</v>
      </c>
      <c r="K34" s="4">
        <f>SUM(Nurse[[#This Row],[RN Hours (excl. Admin, DON)]],Nurse[[#This Row],[LPN Hours (excl. Admin)]],Nurse[[#This Row],[CNA Hours]],Nurse[[#This Row],[NA TR Hours]],Nurse[[#This Row],[Med Aide/Tech Hours]])</f>
        <v>388.38043478260875</v>
      </c>
      <c r="L34" s="4">
        <f>SUM(Nurse[[#This Row],[RN Hours (excl. Admin, DON)]],Nurse[[#This Row],[RN Admin Hours]],Nurse[[#This Row],[RN DON Hours]])</f>
        <v>67.097826086956516</v>
      </c>
      <c r="M34" s="4">
        <v>55.828804347826086</v>
      </c>
      <c r="N34" s="4">
        <v>6.6032608695652177</v>
      </c>
      <c r="O34" s="4">
        <v>4.6657608695652177</v>
      </c>
      <c r="P34" s="4">
        <f>SUM(Nurse[[#This Row],[LPN Hours (excl. Admin)]],Nurse[[#This Row],[LPN Admin Hours]])</f>
        <v>116.40217391304348</v>
      </c>
      <c r="Q34" s="4">
        <v>107.30978260869566</v>
      </c>
      <c r="R34" s="4">
        <v>9.0923913043478262</v>
      </c>
      <c r="S34" s="4">
        <f>SUM(Nurse[[#This Row],[CNA Hours]],Nurse[[#This Row],[NA TR Hours]],Nurse[[#This Row],[Med Aide/Tech Hours]])</f>
        <v>225.24184782608697</v>
      </c>
      <c r="T34" s="4">
        <v>225.24184782608697</v>
      </c>
      <c r="U34" s="4">
        <v>0</v>
      </c>
      <c r="V34" s="4">
        <v>0</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145736</v>
      </c>
      <c r="AG34" s="1">
        <v>5</v>
      </c>
      <c r="AH34"/>
    </row>
    <row r="35" spans="1:34" x14ac:dyDescent="0.25">
      <c r="A35" t="s">
        <v>702</v>
      </c>
      <c r="B35" t="s">
        <v>120</v>
      </c>
      <c r="C35" t="s">
        <v>951</v>
      </c>
      <c r="D35" t="s">
        <v>794</v>
      </c>
      <c r="E35" s="4">
        <v>143.06521739130434</v>
      </c>
      <c r="F35" s="4">
        <f>Nurse[[#This Row],[Total Nurse Staff Hours]]/Nurse[[#This Row],[MDS Census]]</f>
        <v>2.4541483057286131</v>
      </c>
      <c r="G35" s="4">
        <f>Nurse[[#This Row],[Total Direct Care Staff Hours]]/Nurse[[#This Row],[MDS Census]]</f>
        <v>2.2731537760218816</v>
      </c>
      <c r="H35" s="4">
        <f>Nurse[[#This Row],[Total RN Hours (w/ Admin, DON)]]/Nurse[[#This Row],[MDS Census]]</f>
        <v>0.79938459200729384</v>
      </c>
      <c r="I35" s="4">
        <f>Nurse[[#This Row],[RN Hours (excl. Admin, DON)]]/Nurse[[#This Row],[MDS Census]]</f>
        <v>0.68300790153472124</v>
      </c>
      <c r="J35" s="4">
        <f>SUM(Nurse[[#This Row],[RN Hours (excl. Admin, DON)]],Nurse[[#This Row],[RN Admin Hours]],Nurse[[#This Row],[RN DON Hours]],Nurse[[#This Row],[LPN Hours (excl. Admin)]],Nurse[[#This Row],[LPN Admin Hours]],Nurse[[#This Row],[CNA Hours]],Nurse[[#This Row],[NA TR Hours]],Nurse[[#This Row],[Med Aide/Tech Hours]])</f>
        <v>351.10326086956525</v>
      </c>
      <c r="K35" s="4">
        <f>SUM(Nurse[[#This Row],[RN Hours (excl. Admin, DON)]],Nurse[[#This Row],[LPN Hours (excl. Admin)]],Nurse[[#This Row],[CNA Hours]],Nurse[[#This Row],[NA TR Hours]],Nurse[[#This Row],[Med Aide/Tech Hours]])</f>
        <v>325.20923913043481</v>
      </c>
      <c r="L35" s="4">
        <f>SUM(Nurse[[#This Row],[RN Hours (excl. Admin, DON)]],Nurse[[#This Row],[RN Admin Hours]],Nurse[[#This Row],[RN DON Hours]])</f>
        <v>114.36413043478262</v>
      </c>
      <c r="M35" s="4">
        <v>97.714673913043484</v>
      </c>
      <c r="N35" s="4">
        <v>11.383152173913043</v>
      </c>
      <c r="O35" s="4">
        <v>5.2663043478260869</v>
      </c>
      <c r="P35" s="4">
        <f>SUM(Nurse[[#This Row],[LPN Hours (excl. Admin)]],Nurse[[#This Row],[LPN Admin Hours]])</f>
        <v>55.663043478260867</v>
      </c>
      <c r="Q35" s="4">
        <v>46.418478260869563</v>
      </c>
      <c r="R35" s="4">
        <v>9.2445652173913047</v>
      </c>
      <c r="S35" s="4">
        <f>SUM(Nurse[[#This Row],[CNA Hours]],Nurse[[#This Row],[NA TR Hours]],Nurse[[#This Row],[Med Aide/Tech Hours]])</f>
        <v>181.07608695652175</v>
      </c>
      <c r="T35" s="4">
        <v>181.07608695652175</v>
      </c>
      <c r="U35" s="4">
        <v>0</v>
      </c>
      <c r="V35" s="4">
        <v>0</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 s="4">
        <v>0</v>
      </c>
      <c r="Y35" s="4">
        <v>0</v>
      </c>
      <c r="Z35" s="4">
        <v>0</v>
      </c>
      <c r="AA35" s="4">
        <v>0</v>
      </c>
      <c r="AB35" s="4">
        <v>0</v>
      </c>
      <c r="AC35" s="4">
        <v>0</v>
      </c>
      <c r="AD35" s="4">
        <v>0</v>
      </c>
      <c r="AE35" s="4">
        <v>0</v>
      </c>
      <c r="AF35" s="1">
        <v>145379</v>
      </c>
      <c r="AG35" s="1">
        <v>5</v>
      </c>
      <c r="AH35"/>
    </row>
    <row r="36" spans="1:34" x14ac:dyDescent="0.25">
      <c r="A36" t="s">
        <v>702</v>
      </c>
      <c r="B36" t="s">
        <v>432</v>
      </c>
      <c r="C36" t="s">
        <v>1088</v>
      </c>
      <c r="D36" t="s">
        <v>826</v>
      </c>
      <c r="E36" s="4">
        <v>39.652173913043477</v>
      </c>
      <c r="F36" s="4">
        <f>Nurse[[#This Row],[Total Nurse Staff Hours]]/Nurse[[#This Row],[MDS Census]]</f>
        <v>2.0708689692982452</v>
      </c>
      <c r="G36" s="4">
        <f>Nurse[[#This Row],[Total Direct Care Staff Hours]]/Nurse[[#This Row],[MDS Census]]</f>
        <v>1.7901041666666662</v>
      </c>
      <c r="H36" s="4">
        <f>Nurse[[#This Row],[Total RN Hours (w/ Admin, DON)]]/Nurse[[#This Row],[MDS Census]]</f>
        <v>0.3013404605263158</v>
      </c>
      <c r="I36" s="4">
        <f>Nurse[[#This Row],[RN Hours (excl. Admin, DON)]]/Nurse[[#This Row],[MDS Census]]</f>
        <v>0.16564967105263156</v>
      </c>
      <c r="J36" s="4">
        <f>SUM(Nurse[[#This Row],[RN Hours (excl. Admin, DON)]],Nurse[[#This Row],[RN Admin Hours]],Nurse[[#This Row],[RN DON Hours]],Nurse[[#This Row],[LPN Hours (excl. Admin)]],Nurse[[#This Row],[LPN Admin Hours]],Nurse[[#This Row],[CNA Hours]],Nurse[[#This Row],[NA TR Hours]],Nurse[[#This Row],[Med Aide/Tech Hours]])</f>
        <v>82.114456521739115</v>
      </c>
      <c r="K36" s="4">
        <f>SUM(Nurse[[#This Row],[RN Hours (excl. Admin, DON)]],Nurse[[#This Row],[LPN Hours (excl. Admin)]],Nurse[[#This Row],[CNA Hours]],Nurse[[#This Row],[NA TR Hours]],Nurse[[#This Row],[Med Aide/Tech Hours]])</f>
        <v>70.981521739130415</v>
      </c>
      <c r="L36" s="4">
        <f>SUM(Nurse[[#This Row],[RN Hours (excl. Admin, DON)]],Nurse[[#This Row],[RN Admin Hours]],Nurse[[#This Row],[RN DON Hours]])</f>
        <v>11.948804347826087</v>
      </c>
      <c r="M36" s="4">
        <v>6.5683695652173908</v>
      </c>
      <c r="N36" s="4">
        <v>0</v>
      </c>
      <c r="O36" s="4">
        <v>5.3804347826086953</v>
      </c>
      <c r="P36" s="4">
        <f>SUM(Nurse[[#This Row],[LPN Hours (excl. Admin)]],Nurse[[#This Row],[LPN Admin Hours]])</f>
        <v>26.321956521739132</v>
      </c>
      <c r="Q36" s="4">
        <v>20.569456521739131</v>
      </c>
      <c r="R36" s="4">
        <v>5.7525000000000004</v>
      </c>
      <c r="S36" s="4">
        <f>SUM(Nurse[[#This Row],[CNA Hours]],Nurse[[#This Row],[NA TR Hours]],Nurse[[#This Row],[Med Aide/Tech Hours]])</f>
        <v>43.843695652173899</v>
      </c>
      <c r="T36" s="4">
        <v>43.843695652173899</v>
      </c>
      <c r="U36" s="4">
        <v>0</v>
      </c>
      <c r="V36" s="4">
        <v>0</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v>
      </c>
      <c r="X36" s="4">
        <v>0</v>
      </c>
      <c r="Y36" s="4">
        <v>0</v>
      </c>
      <c r="Z36" s="4">
        <v>0</v>
      </c>
      <c r="AA36" s="4">
        <v>1.75</v>
      </c>
      <c r="AB36" s="4">
        <v>0</v>
      </c>
      <c r="AC36" s="4">
        <v>0</v>
      </c>
      <c r="AD36" s="4">
        <v>0</v>
      </c>
      <c r="AE36" s="4">
        <v>0</v>
      </c>
      <c r="AF36" s="1">
        <v>145886</v>
      </c>
      <c r="AG36" s="1">
        <v>5</v>
      </c>
      <c r="AH36"/>
    </row>
    <row r="37" spans="1:34" x14ac:dyDescent="0.25">
      <c r="A37" t="s">
        <v>702</v>
      </c>
      <c r="B37" t="s">
        <v>551</v>
      </c>
      <c r="C37" t="s">
        <v>862</v>
      </c>
      <c r="D37" t="s">
        <v>746</v>
      </c>
      <c r="E37" s="4">
        <v>38.260869565217391</v>
      </c>
      <c r="F37" s="4">
        <f>Nurse[[#This Row],[Total Nurse Staff Hours]]/Nurse[[#This Row],[MDS Census]]</f>
        <v>3.8310909090909084</v>
      </c>
      <c r="G37" s="4">
        <f>Nurse[[#This Row],[Total Direct Care Staff Hours]]/Nurse[[#This Row],[MDS Census]]</f>
        <v>3.6879090909090904</v>
      </c>
      <c r="H37" s="4">
        <f>Nurse[[#This Row],[Total RN Hours (w/ Admin, DON)]]/Nurse[[#This Row],[MDS Census]]</f>
        <v>1.3890539772727271</v>
      </c>
      <c r="I37" s="4">
        <f>Nurse[[#This Row],[RN Hours (excl. Admin, DON)]]/Nurse[[#This Row],[MDS Census]]</f>
        <v>1.245872159090909</v>
      </c>
      <c r="J37" s="4">
        <f>SUM(Nurse[[#This Row],[RN Hours (excl. Admin, DON)]],Nurse[[#This Row],[RN Admin Hours]],Nurse[[#This Row],[RN DON Hours]],Nurse[[#This Row],[LPN Hours (excl. Admin)]],Nurse[[#This Row],[LPN Admin Hours]],Nurse[[#This Row],[CNA Hours]],Nurse[[#This Row],[NA TR Hours]],Nurse[[#This Row],[Med Aide/Tech Hours]])</f>
        <v>146.58086956521737</v>
      </c>
      <c r="K37" s="4">
        <f>SUM(Nurse[[#This Row],[RN Hours (excl. Admin, DON)]],Nurse[[#This Row],[LPN Hours (excl. Admin)]],Nurse[[#This Row],[CNA Hours]],Nurse[[#This Row],[NA TR Hours]],Nurse[[#This Row],[Med Aide/Tech Hours]])</f>
        <v>141.10260869565215</v>
      </c>
      <c r="L37" s="4">
        <f>SUM(Nurse[[#This Row],[RN Hours (excl. Admin, DON)]],Nurse[[#This Row],[RN Admin Hours]],Nurse[[#This Row],[RN DON Hours]])</f>
        <v>53.146413043478255</v>
      </c>
      <c r="M37" s="4">
        <v>47.668152173913036</v>
      </c>
      <c r="N37" s="4">
        <v>0</v>
      </c>
      <c r="O37" s="4">
        <v>5.4782608695652177</v>
      </c>
      <c r="P37" s="4">
        <f>SUM(Nurse[[#This Row],[LPN Hours (excl. Admin)]],Nurse[[#This Row],[LPN Admin Hours]])</f>
        <v>24.415217391304356</v>
      </c>
      <c r="Q37" s="4">
        <v>24.415217391304356</v>
      </c>
      <c r="R37" s="4">
        <v>0</v>
      </c>
      <c r="S37" s="4">
        <f>SUM(Nurse[[#This Row],[CNA Hours]],Nurse[[#This Row],[NA TR Hours]],Nurse[[#This Row],[Med Aide/Tech Hours]])</f>
        <v>69.019239130434755</v>
      </c>
      <c r="T37" s="4">
        <v>69.019239130434755</v>
      </c>
      <c r="U37" s="4">
        <v>0</v>
      </c>
      <c r="V37" s="4">
        <v>0</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146052</v>
      </c>
      <c r="AG37" s="1">
        <v>5</v>
      </c>
      <c r="AH37"/>
    </row>
    <row r="38" spans="1:34" x14ac:dyDescent="0.25">
      <c r="A38" t="s">
        <v>702</v>
      </c>
      <c r="B38" t="s">
        <v>666</v>
      </c>
      <c r="C38" t="s">
        <v>917</v>
      </c>
      <c r="D38" t="s">
        <v>781</v>
      </c>
      <c r="E38" s="4">
        <v>131.25</v>
      </c>
      <c r="F38" s="4">
        <f>Nurse[[#This Row],[Total Nurse Staff Hours]]/Nurse[[#This Row],[MDS Census]]</f>
        <v>1.7468322981366458</v>
      </c>
      <c r="G38" s="4">
        <f>Nurse[[#This Row],[Total Direct Care Staff Hours]]/Nurse[[#This Row],[MDS Census]]</f>
        <v>1.7059627329192546</v>
      </c>
      <c r="H38" s="4">
        <f>Nurse[[#This Row],[Total RN Hours (w/ Admin, DON)]]/Nurse[[#This Row],[MDS Census]]</f>
        <v>0.14890269151138716</v>
      </c>
      <c r="I38" s="4">
        <f>Nurse[[#This Row],[RN Hours (excl. Admin, DON)]]/Nurse[[#This Row],[MDS Census]]</f>
        <v>0.10803312629399586</v>
      </c>
      <c r="J38" s="4">
        <f>SUM(Nurse[[#This Row],[RN Hours (excl. Admin, DON)]],Nurse[[#This Row],[RN Admin Hours]],Nurse[[#This Row],[RN DON Hours]],Nurse[[#This Row],[LPN Hours (excl. Admin)]],Nurse[[#This Row],[LPN Admin Hours]],Nurse[[#This Row],[CNA Hours]],Nurse[[#This Row],[NA TR Hours]],Nurse[[#This Row],[Med Aide/Tech Hours]])</f>
        <v>229.27173913043475</v>
      </c>
      <c r="K38" s="4">
        <f>SUM(Nurse[[#This Row],[RN Hours (excl. Admin, DON)]],Nurse[[#This Row],[LPN Hours (excl. Admin)]],Nurse[[#This Row],[CNA Hours]],Nurse[[#This Row],[NA TR Hours]],Nurse[[#This Row],[Med Aide/Tech Hours]])</f>
        <v>223.90760869565216</v>
      </c>
      <c r="L38" s="4">
        <f>SUM(Nurse[[#This Row],[RN Hours (excl. Admin, DON)]],Nurse[[#This Row],[RN Admin Hours]],Nurse[[#This Row],[RN DON Hours]])</f>
        <v>19.543478260869566</v>
      </c>
      <c r="M38" s="4">
        <v>14.179347826086957</v>
      </c>
      <c r="N38" s="4">
        <v>0</v>
      </c>
      <c r="O38" s="4">
        <v>5.3641304347826084</v>
      </c>
      <c r="P38" s="4">
        <f>SUM(Nurse[[#This Row],[LPN Hours (excl. Admin)]],Nurse[[#This Row],[LPN Admin Hours]])</f>
        <v>64.407608695652172</v>
      </c>
      <c r="Q38" s="4">
        <v>64.407608695652172</v>
      </c>
      <c r="R38" s="4">
        <v>0</v>
      </c>
      <c r="S38" s="4">
        <f>SUM(Nurse[[#This Row],[CNA Hours]],Nurse[[#This Row],[NA TR Hours]],Nurse[[#This Row],[Med Aide/Tech Hours]])</f>
        <v>145.32065217391303</v>
      </c>
      <c r="T38" s="4">
        <v>145.32065217391303</v>
      </c>
      <c r="U38" s="4">
        <v>0</v>
      </c>
      <c r="V38" s="4">
        <v>0</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0.20652173913043478</v>
      </c>
      <c r="X38" s="4">
        <v>0.20652173913043478</v>
      </c>
      <c r="Y38" s="4">
        <v>0</v>
      </c>
      <c r="Z38" s="4">
        <v>0</v>
      </c>
      <c r="AA38" s="4">
        <v>0</v>
      </c>
      <c r="AB38" s="4">
        <v>0</v>
      </c>
      <c r="AC38" s="4">
        <v>0</v>
      </c>
      <c r="AD38" s="4">
        <v>0</v>
      </c>
      <c r="AE38" s="4">
        <v>0</v>
      </c>
      <c r="AF38" t="s">
        <v>0</v>
      </c>
      <c r="AG38" s="1">
        <v>5</v>
      </c>
      <c r="AH38"/>
    </row>
    <row r="39" spans="1:34" x14ac:dyDescent="0.25">
      <c r="A39" t="s">
        <v>702</v>
      </c>
      <c r="B39" t="s">
        <v>502</v>
      </c>
      <c r="C39" t="s">
        <v>899</v>
      </c>
      <c r="D39" t="s">
        <v>785</v>
      </c>
      <c r="E39" s="4">
        <v>88.554347826086953</v>
      </c>
      <c r="F39" s="4">
        <f>Nurse[[#This Row],[Total Nurse Staff Hours]]/Nurse[[#This Row],[MDS Census]]</f>
        <v>2.0668295077942798</v>
      </c>
      <c r="G39" s="4">
        <f>Nurse[[#This Row],[Total Direct Care Staff Hours]]/Nurse[[#This Row],[MDS Census]]</f>
        <v>1.9786375352890635</v>
      </c>
      <c r="H39" s="4">
        <f>Nurse[[#This Row],[Total RN Hours (w/ Admin, DON)]]/Nurse[[#This Row],[MDS Census]]</f>
        <v>0.27157358536884757</v>
      </c>
      <c r="I39" s="4">
        <f>Nurse[[#This Row],[RN Hours (excl. Admin, DON)]]/Nurse[[#This Row],[MDS Census]]</f>
        <v>0.20277525469497987</v>
      </c>
      <c r="J39" s="4">
        <f>SUM(Nurse[[#This Row],[RN Hours (excl. Admin, DON)]],Nurse[[#This Row],[RN Admin Hours]],Nurse[[#This Row],[RN DON Hours]],Nurse[[#This Row],[LPN Hours (excl. Admin)]],Nurse[[#This Row],[LPN Admin Hours]],Nurse[[#This Row],[CNA Hours]],Nurse[[#This Row],[NA TR Hours]],Nurse[[#This Row],[Med Aide/Tech Hours]])</f>
        <v>183.02673913043475</v>
      </c>
      <c r="K39" s="4">
        <f>SUM(Nurse[[#This Row],[RN Hours (excl. Admin, DON)]],Nurse[[#This Row],[LPN Hours (excl. Admin)]],Nurse[[#This Row],[CNA Hours]],Nurse[[#This Row],[NA TR Hours]],Nurse[[#This Row],[Med Aide/Tech Hours]])</f>
        <v>175.21695652173912</v>
      </c>
      <c r="L39" s="4">
        <f>SUM(Nurse[[#This Row],[RN Hours (excl. Admin, DON)]],Nurse[[#This Row],[RN Admin Hours]],Nurse[[#This Row],[RN DON Hours]])</f>
        <v>24.049021739130445</v>
      </c>
      <c r="M39" s="4">
        <v>17.956630434782618</v>
      </c>
      <c r="N39" s="4">
        <v>0</v>
      </c>
      <c r="O39" s="4">
        <v>6.0923913043478262</v>
      </c>
      <c r="P39" s="4">
        <f>SUM(Nurse[[#This Row],[LPN Hours (excl. Admin)]],Nurse[[#This Row],[LPN Admin Hours]])</f>
        <v>61.288043478260889</v>
      </c>
      <c r="Q39" s="4">
        <v>59.570652173913061</v>
      </c>
      <c r="R39" s="4">
        <v>1.7173913043478262</v>
      </c>
      <c r="S39" s="4">
        <f>SUM(Nurse[[#This Row],[CNA Hours]],Nurse[[#This Row],[NA TR Hours]],Nurse[[#This Row],[Med Aide/Tech Hours]])</f>
        <v>97.689673913043421</v>
      </c>
      <c r="T39" s="4">
        <v>97.689673913043421</v>
      </c>
      <c r="U39" s="4">
        <v>0</v>
      </c>
      <c r="V39" s="4">
        <v>0</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5.3722826086956523</v>
      </c>
      <c r="X39" s="4">
        <v>0</v>
      </c>
      <c r="Y39" s="4">
        <v>0</v>
      </c>
      <c r="Z39" s="4">
        <v>0</v>
      </c>
      <c r="AA39" s="4">
        <v>0</v>
      </c>
      <c r="AB39" s="4">
        <v>0</v>
      </c>
      <c r="AC39" s="4">
        <v>5.3722826086956523</v>
      </c>
      <c r="AD39" s="4">
        <v>0</v>
      </c>
      <c r="AE39" s="4">
        <v>0</v>
      </c>
      <c r="AF39" s="1">
        <v>145987</v>
      </c>
      <c r="AG39" s="1">
        <v>5</v>
      </c>
      <c r="AH39"/>
    </row>
    <row r="40" spans="1:34" x14ac:dyDescent="0.25">
      <c r="A40" t="s">
        <v>702</v>
      </c>
      <c r="B40" t="s">
        <v>367</v>
      </c>
      <c r="C40" t="s">
        <v>990</v>
      </c>
      <c r="D40" t="s">
        <v>762</v>
      </c>
      <c r="E40" s="4">
        <v>50.728260869565219</v>
      </c>
      <c r="F40" s="4">
        <f>Nurse[[#This Row],[Total Nurse Staff Hours]]/Nurse[[#This Row],[MDS Census]]</f>
        <v>3.0618020141418469</v>
      </c>
      <c r="G40" s="4">
        <f>Nurse[[#This Row],[Total Direct Care Staff Hours]]/Nurse[[#This Row],[MDS Census]]</f>
        <v>2.8607092350546388</v>
      </c>
      <c r="H40" s="4">
        <f>Nurse[[#This Row],[Total RN Hours (w/ Admin, DON)]]/Nurse[[#This Row],[MDS Census]]</f>
        <v>0.36203128347975139</v>
      </c>
      <c r="I40" s="4">
        <f>Nurse[[#This Row],[RN Hours (excl. Admin, DON)]]/Nurse[[#This Row],[MDS Census]]</f>
        <v>0.16093850439254331</v>
      </c>
      <c r="J40" s="4">
        <f>SUM(Nurse[[#This Row],[RN Hours (excl. Admin, DON)]],Nurse[[#This Row],[RN Admin Hours]],Nurse[[#This Row],[RN DON Hours]],Nurse[[#This Row],[LPN Hours (excl. Admin)]],Nurse[[#This Row],[LPN Admin Hours]],Nurse[[#This Row],[CNA Hours]],Nurse[[#This Row],[NA TR Hours]],Nurse[[#This Row],[Med Aide/Tech Hours]])</f>
        <v>155.31989130434783</v>
      </c>
      <c r="K40" s="4">
        <f>SUM(Nurse[[#This Row],[RN Hours (excl. Admin, DON)]],Nurse[[#This Row],[LPN Hours (excl. Admin)]],Nurse[[#This Row],[CNA Hours]],Nurse[[#This Row],[NA TR Hours]],Nurse[[#This Row],[Med Aide/Tech Hours]])</f>
        <v>145.11880434782609</v>
      </c>
      <c r="L40" s="4">
        <f>SUM(Nurse[[#This Row],[RN Hours (excl. Admin, DON)]],Nurse[[#This Row],[RN Admin Hours]],Nurse[[#This Row],[RN DON Hours]])</f>
        <v>18.365217391304345</v>
      </c>
      <c r="M40" s="4">
        <v>8.1641304347826047</v>
      </c>
      <c r="N40" s="4">
        <v>5.5163043478260869</v>
      </c>
      <c r="O40" s="4">
        <v>4.6847826086956523</v>
      </c>
      <c r="P40" s="4">
        <f>SUM(Nurse[[#This Row],[LPN Hours (excl. Admin)]],Nurse[[#This Row],[LPN Admin Hours]])</f>
        <v>39.056521739130439</v>
      </c>
      <c r="Q40" s="4">
        <v>39.056521739130439</v>
      </c>
      <c r="R40" s="4">
        <v>0</v>
      </c>
      <c r="S40" s="4">
        <f>SUM(Nurse[[#This Row],[CNA Hours]],Nurse[[#This Row],[NA TR Hours]],Nurse[[#This Row],[Med Aide/Tech Hours]])</f>
        <v>97.898152173913033</v>
      </c>
      <c r="T40" s="4">
        <v>97.898152173913033</v>
      </c>
      <c r="U40" s="4">
        <v>0</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6.7356521739130448</v>
      </c>
      <c r="X40" s="4">
        <v>0.18206521739130435</v>
      </c>
      <c r="Y40" s="4">
        <v>0</v>
      </c>
      <c r="Z40" s="4">
        <v>0</v>
      </c>
      <c r="AA40" s="4">
        <v>0</v>
      </c>
      <c r="AB40" s="4">
        <v>0</v>
      </c>
      <c r="AC40" s="4">
        <v>6.5535869565217402</v>
      </c>
      <c r="AD40" s="4">
        <v>0</v>
      </c>
      <c r="AE40" s="4">
        <v>0</v>
      </c>
      <c r="AF40" s="1">
        <v>145789</v>
      </c>
      <c r="AG40" s="1">
        <v>5</v>
      </c>
      <c r="AH40"/>
    </row>
    <row r="41" spans="1:34" x14ac:dyDescent="0.25">
      <c r="A41" t="s">
        <v>702</v>
      </c>
      <c r="B41" t="s">
        <v>247</v>
      </c>
      <c r="C41" t="s">
        <v>899</v>
      </c>
      <c r="D41" t="s">
        <v>785</v>
      </c>
      <c r="E41" s="4">
        <v>60.989130434782609</v>
      </c>
      <c r="F41" s="4">
        <f>Nurse[[#This Row],[Total Nurse Staff Hours]]/Nurse[[#This Row],[MDS Census]]</f>
        <v>2.9978524327214404</v>
      </c>
      <c r="G41" s="4">
        <f>Nurse[[#This Row],[Total Direct Care Staff Hours]]/Nurse[[#This Row],[MDS Census]]</f>
        <v>2.8524238103724828</v>
      </c>
      <c r="H41" s="4">
        <f>Nurse[[#This Row],[Total RN Hours (w/ Admin, DON)]]/Nurse[[#This Row],[MDS Census]]</f>
        <v>0.47473712350739622</v>
      </c>
      <c r="I41" s="4">
        <f>Nurse[[#This Row],[RN Hours (excl. Admin, DON)]]/Nurse[[#This Row],[MDS Census]]</f>
        <v>0.32930850115843879</v>
      </c>
      <c r="J41" s="4">
        <f>SUM(Nurse[[#This Row],[RN Hours (excl. Admin, DON)]],Nurse[[#This Row],[RN Admin Hours]],Nurse[[#This Row],[RN DON Hours]],Nurse[[#This Row],[LPN Hours (excl. Admin)]],Nurse[[#This Row],[LPN Admin Hours]],Nurse[[#This Row],[CNA Hours]],Nurse[[#This Row],[NA TR Hours]],Nurse[[#This Row],[Med Aide/Tech Hours]])</f>
        <v>182.83641304347827</v>
      </c>
      <c r="K41" s="4">
        <f>SUM(Nurse[[#This Row],[RN Hours (excl. Admin, DON)]],Nurse[[#This Row],[LPN Hours (excl. Admin)]],Nurse[[#This Row],[CNA Hours]],Nurse[[#This Row],[NA TR Hours]],Nurse[[#This Row],[Med Aide/Tech Hours]])</f>
        <v>173.96684782608696</v>
      </c>
      <c r="L41" s="4">
        <f>SUM(Nurse[[#This Row],[RN Hours (excl. Admin, DON)]],Nurse[[#This Row],[RN Admin Hours]],Nurse[[#This Row],[RN DON Hours]])</f>
        <v>28.95380434782609</v>
      </c>
      <c r="M41" s="4">
        <v>20.084239130434785</v>
      </c>
      <c r="N41" s="4">
        <v>3.4782608695652173</v>
      </c>
      <c r="O41" s="4">
        <v>5.3913043478260869</v>
      </c>
      <c r="P41" s="4">
        <f>SUM(Nurse[[#This Row],[LPN Hours (excl. Admin)]],Nurse[[#This Row],[LPN Admin Hours]])</f>
        <v>55.796739130434773</v>
      </c>
      <c r="Q41" s="4">
        <v>55.796739130434773</v>
      </c>
      <c r="R41" s="4">
        <v>0</v>
      </c>
      <c r="S41" s="4">
        <f>SUM(Nurse[[#This Row],[CNA Hours]],Nurse[[#This Row],[NA TR Hours]],Nurse[[#This Row],[Med Aide/Tech Hours]])</f>
        <v>98.085869565217394</v>
      </c>
      <c r="T41" s="4">
        <v>98.085869565217394</v>
      </c>
      <c r="U41" s="4">
        <v>0</v>
      </c>
      <c r="V41" s="4">
        <v>0</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145619</v>
      </c>
      <c r="AG41" s="1">
        <v>5</v>
      </c>
      <c r="AH41"/>
    </row>
    <row r="42" spans="1:34" x14ac:dyDescent="0.25">
      <c r="A42" t="s">
        <v>702</v>
      </c>
      <c r="B42" t="s">
        <v>542</v>
      </c>
      <c r="C42" t="s">
        <v>939</v>
      </c>
      <c r="D42" t="s">
        <v>789</v>
      </c>
      <c r="E42" s="4">
        <v>78.923913043478265</v>
      </c>
      <c r="F42" s="4">
        <f>Nurse[[#This Row],[Total Nurse Staff Hours]]/Nurse[[#This Row],[MDS Census]]</f>
        <v>3.0201143093237839</v>
      </c>
      <c r="G42" s="4">
        <f>Nurse[[#This Row],[Total Direct Care Staff Hours]]/Nurse[[#This Row],[MDS Census]]</f>
        <v>2.8746797961713257</v>
      </c>
      <c r="H42" s="4">
        <f>Nurse[[#This Row],[Total RN Hours (w/ Admin, DON)]]/Nurse[[#This Row],[MDS Census]]</f>
        <v>0.31921911582426665</v>
      </c>
      <c r="I42" s="4">
        <f>Nurse[[#This Row],[RN Hours (excl. Admin, DON)]]/Nurse[[#This Row],[MDS Census]]</f>
        <v>0.23217876325574993</v>
      </c>
      <c r="J42" s="4">
        <f>SUM(Nurse[[#This Row],[RN Hours (excl. Admin, DON)]],Nurse[[#This Row],[RN Admin Hours]],Nurse[[#This Row],[RN DON Hours]],Nurse[[#This Row],[LPN Hours (excl. Admin)]],Nurse[[#This Row],[LPN Admin Hours]],Nurse[[#This Row],[CNA Hours]],Nurse[[#This Row],[NA TR Hours]],Nurse[[#This Row],[Med Aide/Tech Hours]])</f>
        <v>238.35923913043473</v>
      </c>
      <c r="K42" s="4">
        <f>SUM(Nurse[[#This Row],[RN Hours (excl. Admin, DON)]],Nurse[[#This Row],[LPN Hours (excl. Admin)]],Nurse[[#This Row],[CNA Hours]],Nurse[[#This Row],[NA TR Hours]],Nurse[[#This Row],[Med Aide/Tech Hours]])</f>
        <v>226.88097826086954</v>
      </c>
      <c r="L42" s="4">
        <f>SUM(Nurse[[#This Row],[RN Hours (excl. Admin, DON)]],Nurse[[#This Row],[RN Admin Hours]],Nurse[[#This Row],[RN DON Hours]])</f>
        <v>25.194021739130438</v>
      </c>
      <c r="M42" s="4">
        <v>18.324456521739133</v>
      </c>
      <c r="N42" s="4">
        <v>0</v>
      </c>
      <c r="O42" s="4">
        <v>6.8695652173913047</v>
      </c>
      <c r="P42" s="4">
        <f>SUM(Nurse[[#This Row],[LPN Hours (excl. Admin)]],Nurse[[#This Row],[LPN Admin Hours]])</f>
        <v>62.644565217391317</v>
      </c>
      <c r="Q42" s="4">
        <v>58.035869565217403</v>
      </c>
      <c r="R42" s="4">
        <v>4.6086956521739131</v>
      </c>
      <c r="S42" s="4">
        <f>SUM(Nurse[[#This Row],[CNA Hours]],Nurse[[#This Row],[NA TR Hours]],Nurse[[#This Row],[Med Aide/Tech Hours]])</f>
        <v>150.52065217391299</v>
      </c>
      <c r="T42" s="4">
        <v>150.52065217391299</v>
      </c>
      <c r="U42" s="4">
        <v>0</v>
      </c>
      <c r="V42" s="4">
        <v>0</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 s="4">
        <v>0</v>
      </c>
      <c r="Y42" s="4">
        <v>0</v>
      </c>
      <c r="Z42" s="4">
        <v>0</v>
      </c>
      <c r="AA42" s="4">
        <v>0</v>
      </c>
      <c r="AB42" s="4">
        <v>0</v>
      </c>
      <c r="AC42" s="4">
        <v>0</v>
      </c>
      <c r="AD42" s="4">
        <v>0</v>
      </c>
      <c r="AE42" s="4">
        <v>0</v>
      </c>
      <c r="AF42" s="1">
        <v>146041</v>
      </c>
      <c r="AG42" s="1">
        <v>5</v>
      </c>
      <c r="AH42"/>
    </row>
    <row r="43" spans="1:34" x14ac:dyDescent="0.25">
      <c r="A43" t="s">
        <v>702</v>
      </c>
      <c r="B43" t="s">
        <v>354</v>
      </c>
      <c r="C43" t="s">
        <v>1065</v>
      </c>
      <c r="D43" t="s">
        <v>771</v>
      </c>
      <c r="E43" s="4">
        <v>51.086956521739133</v>
      </c>
      <c r="F43" s="4">
        <f>Nurse[[#This Row],[Total Nurse Staff Hours]]/Nurse[[#This Row],[MDS Census]]</f>
        <v>2.8068723404255325</v>
      </c>
      <c r="G43" s="4">
        <f>Nurse[[#This Row],[Total Direct Care Staff Hours]]/Nurse[[#This Row],[MDS Census]]</f>
        <v>2.6264468085106394</v>
      </c>
      <c r="H43" s="4">
        <f>Nurse[[#This Row],[Total RN Hours (w/ Admin, DON)]]/Nurse[[#This Row],[MDS Census]]</f>
        <v>0.68421276595744673</v>
      </c>
      <c r="I43" s="4">
        <f>Nurse[[#This Row],[RN Hours (excl. Admin, DON)]]/Nurse[[#This Row],[MDS Census]]</f>
        <v>0.5037872340425531</v>
      </c>
      <c r="J43" s="4">
        <f>SUM(Nurse[[#This Row],[RN Hours (excl. Admin, DON)]],Nurse[[#This Row],[RN Admin Hours]],Nurse[[#This Row],[RN DON Hours]],Nurse[[#This Row],[LPN Hours (excl. Admin)]],Nurse[[#This Row],[LPN Admin Hours]],Nurse[[#This Row],[CNA Hours]],Nurse[[#This Row],[NA TR Hours]],Nurse[[#This Row],[Med Aide/Tech Hours]])</f>
        <v>143.39456521739135</v>
      </c>
      <c r="K43" s="4">
        <f>SUM(Nurse[[#This Row],[RN Hours (excl. Admin, DON)]],Nurse[[#This Row],[LPN Hours (excl. Admin)]],Nurse[[#This Row],[CNA Hours]],Nurse[[#This Row],[NA TR Hours]],Nurse[[#This Row],[Med Aide/Tech Hours]])</f>
        <v>134.17717391304353</v>
      </c>
      <c r="L43" s="4">
        <f>SUM(Nurse[[#This Row],[RN Hours (excl. Admin, DON)]],Nurse[[#This Row],[RN Admin Hours]],Nurse[[#This Row],[RN DON Hours]])</f>
        <v>34.954347826086952</v>
      </c>
      <c r="M43" s="4">
        <v>25.736956521739124</v>
      </c>
      <c r="N43" s="4">
        <v>3.8260869565217392</v>
      </c>
      <c r="O43" s="4">
        <v>5.3913043478260869</v>
      </c>
      <c r="P43" s="4">
        <f>SUM(Nurse[[#This Row],[LPN Hours (excl. Admin)]],Nurse[[#This Row],[LPN Admin Hours]])</f>
        <v>16.483695652173914</v>
      </c>
      <c r="Q43" s="4">
        <v>16.483695652173914</v>
      </c>
      <c r="R43" s="4">
        <v>0</v>
      </c>
      <c r="S43" s="4">
        <f>SUM(Nurse[[#This Row],[CNA Hours]],Nurse[[#This Row],[NA TR Hours]],Nurse[[#This Row],[Med Aide/Tech Hours]])</f>
        <v>91.95652173913048</v>
      </c>
      <c r="T43" s="4">
        <v>91.95652173913048</v>
      </c>
      <c r="U43" s="4">
        <v>0</v>
      </c>
      <c r="V43" s="4">
        <v>0</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11.145652173913049</v>
      </c>
      <c r="X43" s="4">
        <v>0</v>
      </c>
      <c r="Y43" s="4">
        <v>0</v>
      </c>
      <c r="Z43" s="4">
        <v>0</v>
      </c>
      <c r="AA43" s="4">
        <v>0.69130434782608696</v>
      </c>
      <c r="AB43" s="4">
        <v>0</v>
      </c>
      <c r="AC43" s="4">
        <v>10.454347826086963</v>
      </c>
      <c r="AD43" s="4">
        <v>0</v>
      </c>
      <c r="AE43" s="4">
        <v>0</v>
      </c>
      <c r="AF43" s="1">
        <v>145770</v>
      </c>
      <c r="AG43" s="1">
        <v>5</v>
      </c>
      <c r="AH43"/>
    </row>
    <row r="44" spans="1:34" x14ac:dyDescent="0.25">
      <c r="A44" t="s">
        <v>702</v>
      </c>
      <c r="B44" t="s">
        <v>455</v>
      </c>
      <c r="C44" t="s">
        <v>1010</v>
      </c>
      <c r="D44" t="s">
        <v>802</v>
      </c>
      <c r="E44" s="4">
        <v>37.847826086956523</v>
      </c>
      <c r="F44" s="4">
        <f>Nurse[[#This Row],[Total Nurse Staff Hours]]/Nurse[[#This Row],[MDS Census]]</f>
        <v>3.0270677771395755</v>
      </c>
      <c r="G44" s="4">
        <f>Nurse[[#This Row],[Total Direct Care Staff Hours]]/Nurse[[#This Row],[MDS Census]]</f>
        <v>2.7984635267087885</v>
      </c>
      <c r="H44" s="4">
        <f>Nurse[[#This Row],[Total RN Hours (w/ Admin, DON)]]/Nurse[[#This Row],[MDS Census]]</f>
        <v>0.46614014933946013</v>
      </c>
      <c r="I44" s="4">
        <f>Nurse[[#This Row],[RN Hours (excl. Admin, DON)]]/Nurse[[#This Row],[MDS Census]]</f>
        <v>0.23753589890867322</v>
      </c>
      <c r="J44" s="4">
        <f>SUM(Nurse[[#This Row],[RN Hours (excl. Admin, DON)]],Nurse[[#This Row],[RN Admin Hours]],Nurse[[#This Row],[RN DON Hours]],Nurse[[#This Row],[LPN Hours (excl. Admin)]],Nurse[[#This Row],[LPN Admin Hours]],Nurse[[#This Row],[CNA Hours]],Nurse[[#This Row],[NA TR Hours]],Nurse[[#This Row],[Med Aide/Tech Hours]])</f>
        <v>114.56793478260872</v>
      </c>
      <c r="K44" s="4">
        <f>SUM(Nurse[[#This Row],[RN Hours (excl. Admin, DON)]],Nurse[[#This Row],[LPN Hours (excl. Admin)]],Nurse[[#This Row],[CNA Hours]],Nurse[[#This Row],[NA TR Hours]],Nurse[[#This Row],[Med Aide/Tech Hours]])</f>
        <v>105.91576086956523</v>
      </c>
      <c r="L44" s="4">
        <f>SUM(Nurse[[#This Row],[RN Hours (excl. Admin, DON)]],Nurse[[#This Row],[RN Admin Hours]],Nurse[[#This Row],[RN DON Hours]])</f>
        <v>17.642391304347829</v>
      </c>
      <c r="M44" s="4">
        <v>8.9902173913043502</v>
      </c>
      <c r="N44" s="4">
        <v>2.8260869565217392</v>
      </c>
      <c r="O44" s="4">
        <v>5.8260869565217392</v>
      </c>
      <c r="P44" s="4">
        <f>SUM(Nurse[[#This Row],[LPN Hours (excl. Admin)]],Nurse[[#This Row],[LPN Admin Hours]])</f>
        <v>30.094021739130447</v>
      </c>
      <c r="Q44" s="4">
        <v>30.094021739130447</v>
      </c>
      <c r="R44" s="4">
        <v>0</v>
      </c>
      <c r="S44" s="4">
        <f>SUM(Nurse[[#This Row],[CNA Hours]],Nurse[[#This Row],[NA TR Hours]],Nurse[[#This Row],[Med Aide/Tech Hours]])</f>
        <v>66.831521739130437</v>
      </c>
      <c r="T44" s="4">
        <v>66.831521739130437</v>
      </c>
      <c r="U44" s="4">
        <v>0</v>
      </c>
      <c r="V44" s="4">
        <v>0</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6.3586956521739131</v>
      </c>
      <c r="X44" s="4">
        <v>0</v>
      </c>
      <c r="Y44" s="4">
        <v>0</v>
      </c>
      <c r="Z44" s="4">
        <v>0</v>
      </c>
      <c r="AA44" s="4">
        <v>0</v>
      </c>
      <c r="AB44" s="4">
        <v>0</v>
      </c>
      <c r="AC44" s="4">
        <v>6.3586956521739131</v>
      </c>
      <c r="AD44" s="4">
        <v>0</v>
      </c>
      <c r="AE44" s="4">
        <v>0</v>
      </c>
      <c r="AF44" s="1">
        <v>145920</v>
      </c>
      <c r="AG44" s="1">
        <v>5</v>
      </c>
      <c r="AH44"/>
    </row>
    <row r="45" spans="1:34" x14ac:dyDescent="0.25">
      <c r="A45" t="s">
        <v>702</v>
      </c>
      <c r="B45" t="s">
        <v>244</v>
      </c>
      <c r="C45" t="s">
        <v>872</v>
      </c>
      <c r="D45" t="s">
        <v>802</v>
      </c>
      <c r="E45" s="4">
        <v>71.956521739130437</v>
      </c>
      <c r="F45" s="4">
        <f>Nurse[[#This Row],[Total Nurse Staff Hours]]/Nurse[[#This Row],[MDS Census]]</f>
        <v>3.4520090634441094</v>
      </c>
      <c r="G45" s="4">
        <f>Nurse[[#This Row],[Total Direct Care Staff Hours]]/Nurse[[#This Row],[MDS Census]]</f>
        <v>3.2700135951661635</v>
      </c>
      <c r="H45" s="4">
        <f>Nurse[[#This Row],[Total RN Hours (w/ Admin, DON)]]/Nurse[[#This Row],[MDS Census]]</f>
        <v>0.41138670694864049</v>
      </c>
      <c r="I45" s="4">
        <f>Nurse[[#This Row],[RN Hours (excl. Admin, DON)]]/Nurse[[#This Row],[MDS Census]]</f>
        <v>0.25267975830815731</v>
      </c>
      <c r="J45" s="4">
        <f>SUM(Nurse[[#This Row],[RN Hours (excl. Admin, DON)]],Nurse[[#This Row],[RN Admin Hours]],Nurse[[#This Row],[RN DON Hours]],Nurse[[#This Row],[LPN Hours (excl. Admin)]],Nurse[[#This Row],[LPN Admin Hours]],Nurse[[#This Row],[CNA Hours]],Nurse[[#This Row],[NA TR Hours]],Nurse[[#This Row],[Med Aide/Tech Hours]])</f>
        <v>248.39456521739135</v>
      </c>
      <c r="K45" s="4">
        <f>SUM(Nurse[[#This Row],[RN Hours (excl. Admin, DON)]],Nurse[[#This Row],[LPN Hours (excl. Admin)]],Nurse[[#This Row],[CNA Hours]],Nurse[[#This Row],[NA TR Hours]],Nurse[[#This Row],[Med Aide/Tech Hours]])</f>
        <v>235.29880434782612</v>
      </c>
      <c r="L45" s="4">
        <f>SUM(Nurse[[#This Row],[RN Hours (excl. Admin, DON)]],Nurse[[#This Row],[RN Admin Hours]],Nurse[[#This Row],[RN DON Hours]])</f>
        <v>29.601956521739133</v>
      </c>
      <c r="M45" s="4">
        <v>18.181956521739146</v>
      </c>
      <c r="N45" s="4">
        <v>5.709999999999992</v>
      </c>
      <c r="O45" s="4">
        <v>5.709999999999992</v>
      </c>
      <c r="P45" s="4">
        <f>SUM(Nurse[[#This Row],[LPN Hours (excl. Admin)]],Nurse[[#This Row],[LPN Admin Hours]])</f>
        <v>62.675760869565217</v>
      </c>
      <c r="Q45" s="4">
        <v>61</v>
      </c>
      <c r="R45" s="4">
        <v>1.6757608695652169</v>
      </c>
      <c r="S45" s="4">
        <f>SUM(Nurse[[#This Row],[CNA Hours]],Nurse[[#This Row],[NA TR Hours]],Nurse[[#This Row],[Med Aide/Tech Hours]])</f>
        <v>156.11684782608697</v>
      </c>
      <c r="T45" s="4">
        <v>156.11684782608697</v>
      </c>
      <c r="U45" s="4">
        <v>0</v>
      </c>
      <c r="V45" s="4">
        <v>0</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80.377717391304344</v>
      </c>
      <c r="X45" s="4">
        <v>4.7201086956521738</v>
      </c>
      <c r="Y45" s="4">
        <v>0</v>
      </c>
      <c r="Z45" s="4">
        <v>0</v>
      </c>
      <c r="AA45" s="4">
        <v>7.9891304347826084</v>
      </c>
      <c r="AB45" s="4">
        <v>0</v>
      </c>
      <c r="AC45" s="4">
        <v>67.668478260869563</v>
      </c>
      <c r="AD45" s="4">
        <v>0</v>
      </c>
      <c r="AE45" s="4">
        <v>0</v>
      </c>
      <c r="AF45" s="1">
        <v>145615</v>
      </c>
      <c r="AG45" s="1">
        <v>5</v>
      </c>
      <c r="AH45"/>
    </row>
    <row r="46" spans="1:34" x14ac:dyDescent="0.25">
      <c r="A46" t="s">
        <v>702</v>
      </c>
      <c r="B46" t="s">
        <v>626</v>
      </c>
      <c r="C46" t="s">
        <v>861</v>
      </c>
      <c r="D46" t="s">
        <v>835</v>
      </c>
      <c r="E46" s="4">
        <v>30.195652173913043</v>
      </c>
      <c r="F46" s="4">
        <f>Nurse[[#This Row],[Total Nurse Staff Hours]]/Nurse[[#This Row],[MDS Census]]</f>
        <v>3.2372930165586751</v>
      </c>
      <c r="G46" s="4">
        <f>Nurse[[#This Row],[Total Direct Care Staff Hours]]/Nurse[[#This Row],[MDS Census]]</f>
        <v>2.9877249820014393</v>
      </c>
      <c r="H46" s="4">
        <f>Nurse[[#This Row],[Total RN Hours (w/ Admin, DON)]]/Nurse[[#This Row],[MDS Census]]</f>
        <v>0.41663066954643629</v>
      </c>
      <c r="I46" s="4">
        <f>Nurse[[#This Row],[RN Hours (excl. Admin, DON)]]/Nurse[[#This Row],[MDS Census]]</f>
        <v>0.16706263498920088</v>
      </c>
      <c r="J46" s="4">
        <f>SUM(Nurse[[#This Row],[RN Hours (excl. Admin, DON)]],Nurse[[#This Row],[RN Admin Hours]],Nurse[[#This Row],[RN DON Hours]],Nurse[[#This Row],[LPN Hours (excl. Admin)]],Nurse[[#This Row],[LPN Admin Hours]],Nurse[[#This Row],[CNA Hours]],Nurse[[#This Row],[NA TR Hours]],Nurse[[#This Row],[Med Aide/Tech Hours]])</f>
        <v>97.752173913043464</v>
      </c>
      <c r="K46" s="4">
        <f>SUM(Nurse[[#This Row],[RN Hours (excl. Admin, DON)]],Nurse[[#This Row],[LPN Hours (excl. Admin)]],Nurse[[#This Row],[CNA Hours]],Nurse[[#This Row],[NA TR Hours]],Nurse[[#This Row],[Med Aide/Tech Hours]])</f>
        <v>90.216304347826068</v>
      </c>
      <c r="L46" s="4">
        <f>SUM(Nurse[[#This Row],[RN Hours (excl. Admin, DON)]],Nurse[[#This Row],[RN Admin Hours]],Nurse[[#This Row],[RN DON Hours]])</f>
        <v>12.580434782608696</v>
      </c>
      <c r="M46" s="4">
        <v>5.0445652173913045</v>
      </c>
      <c r="N46" s="4">
        <v>0</v>
      </c>
      <c r="O46" s="4">
        <v>7.5358695652173919</v>
      </c>
      <c r="P46" s="4">
        <f>SUM(Nurse[[#This Row],[LPN Hours (excl. Admin)]],Nurse[[#This Row],[LPN Admin Hours]])</f>
        <v>23.542391304347827</v>
      </c>
      <c r="Q46" s="4">
        <v>23.542391304347827</v>
      </c>
      <c r="R46" s="4">
        <v>0</v>
      </c>
      <c r="S46" s="4">
        <f>SUM(Nurse[[#This Row],[CNA Hours]],Nurse[[#This Row],[NA TR Hours]],Nurse[[#This Row],[Med Aide/Tech Hours]])</f>
        <v>61.629347826086935</v>
      </c>
      <c r="T46" s="4">
        <v>61.629347826086935</v>
      </c>
      <c r="U46" s="4">
        <v>0</v>
      </c>
      <c r="V46" s="4">
        <v>0</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 s="4">
        <v>0</v>
      </c>
      <c r="Y46" s="4">
        <v>0</v>
      </c>
      <c r="Z46" s="4">
        <v>0</v>
      </c>
      <c r="AA46" s="4">
        <v>0</v>
      </c>
      <c r="AB46" s="4">
        <v>0</v>
      </c>
      <c r="AC46" s="4">
        <v>0</v>
      </c>
      <c r="AD46" s="4">
        <v>0</v>
      </c>
      <c r="AE46" s="4">
        <v>0</v>
      </c>
      <c r="AF46" s="1">
        <v>146147</v>
      </c>
      <c r="AG46" s="1">
        <v>5</v>
      </c>
      <c r="AH46"/>
    </row>
    <row r="47" spans="1:34" x14ac:dyDescent="0.25">
      <c r="A47" t="s">
        <v>702</v>
      </c>
      <c r="B47" t="s">
        <v>561</v>
      </c>
      <c r="C47" t="s">
        <v>919</v>
      </c>
      <c r="D47" t="s">
        <v>797</v>
      </c>
      <c r="E47" s="4">
        <v>35.684782608695649</v>
      </c>
      <c r="F47" s="4">
        <f>Nurse[[#This Row],[Total Nurse Staff Hours]]/Nurse[[#This Row],[MDS Census]]</f>
        <v>3.2557112397197692</v>
      </c>
      <c r="G47" s="4">
        <f>Nurse[[#This Row],[Total Direct Care Staff Hours]]/Nurse[[#This Row],[MDS Census]]</f>
        <v>3.1282241851964678</v>
      </c>
      <c r="H47" s="4">
        <f>Nurse[[#This Row],[Total RN Hours (w/ Admin, DON)]]/Nurse[[#This Row],[MDS Census]]</f>
        <v>0.86522388059701516</v>
      </c>
      <c r="I47" s="4">
        <f>Nurse[[#This Row],[RN Hours (excl. Admin, DON)]]/Nurse[[#This Row],[MDS Census]]</f>
        <v>0.73773682607371338</v>
      </c>
      <c r="J47" s="4">
        <f>SUM(Nurse[[#This Row],[RN Hours (excl. Admin, DON)]],Nurse[[#This Row],[RN Admin Hours]],Nurse[[#This Row],[RN DON Hours]],Nurse[[#This Row],[LPN Hours (excl. Admin)]],Nurse[[#This Row],[LPN Admin Hours]],Nurse[[#This Row],[CNA Hours]],Nurse[[#This Row],[NA TR Hours]],Nurse[[#This Row],[Med Aide/Tech Hours]])</f>
        <v>116.17934782608697</v>
      </c>
      <c r="K47" s="4">
        <f>SUM(Nurse[[#This Row],[RN Hours (excl. Admin, DON)]],Nurse[[#This Row],[LPN Hours (excl. Admin)]],Nurse[[#This Row],[CNA Hours]],Nurse[[#This Row],[NA TR Hours]],Nurse[[#This Row],[Med Aide/Tech Hours]])</f>
        <v>111.63000000000002</v>
      </c>
      <c r="L47" s="4">
        <f>SUM(Nurse[[#This Row],[RN Hours (excl. Admin, DON)]],Nurse[[#This Row],[RN Admin Hours]],Nurse[[#This Row],[RN DON Hours]])</f>
        <v>30.875326086956527</v>
      </c>
      <c r="M47" s="4">
        <v>26.325978260869572</v>
      </c>
      <c r="N47" s="4">
        <v>0</v>
      </c>
      <c r="O47" s="4">
        <v>4.5493478260869527</v>
      </c>
      <c r="P47" s="4">
        <f>SUM(Nurse[[#This Row],[LPN Hours (excl. Admin)]],Nurse[[#This Row],[LPN Admin Hours]])</f>
        <v>11.372934782608693</v>
      </c>
      <c r="Q47" s="4">
        <v>11.372934782608693</v>
      </c>
      <c r="R47" s="4">
        <v>0</v>
      </c>
      <c r="S47" s="4">
        <f>SUM(Nurse[[#This Row],[CNA Hours]],Nurse[[#This Row],[NA TR Hours]],Nurse[[#This Row],[Med Aide/Tech Hours]])</f>
        <v>73.931086956521753</v>
      </c>
      <c r="T47" s="4">
        <v>73.931086956521753</v>
      </c>
      <c r="U47" s="4">
        <v>0</v>
      </c>
      <c r="V47" s="4">
        <v>0</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146066</v>
      </c>
      <c r="AG47" s="1">
        <v>5</v>
      </c>
      <c r="AH47"/>
    </row>
    <row r="48" spans="1:34" x14ac:dyDescent="0.25">
      <c r="A48" t="s">
        <v>702</v>
      </c>
      <c r="B48" t="s">
        <v>41</v>
      </c>
      <c r="C48" t="s">
        <v>916</v>
      </c>
      <c r="D48" t="s">
        <v>746</v>
      </c>
      <c r="E48" s="4">
        <v>42.130434782608695</v>
      </c>
      <c r="F48" s="4">
        <f>Nurse[[#This Row],[Total Nurse Staff Hours]]/Nurse[[#This Row],[MDS Census]]</f>
        <v>4.1994969040247678</v>
      </c>
      <c r="G48" s="4">
        <f>Nurse[[#This Row],[Total Direct Care Staff Hours]]/Nurse[[#This Row],[MDS Census]]</f>
        <v>3.7968911248710007</v>
      </c>
      <c r="H48" s="4">
        <f>Nurse[[#This Row],[Total RN Hours (w/ Admin, DON)]]/Nurse[[#This Row],[MDS Census]]</f>
        <v>0.88448142414860687</v>
      </c>
      <c r="I48" s="4">
        <f>Nurse[[#This Row],[RN Hours (excl. Admin, DON)]]/Nurse[[#This Row],[MDS Census]]</f>
        <v>0.48187564499484004</v>
      </c>
      <c r="J48" s="4">
        <f>SUM(Nurse[[#This Row],[RN Hours (excl. Admin, DON)]],Nurse[[#This Row],[RN Admin Hours]],Nurse[[#This Row],[RN DON Hours]],Nurse[[#This Row],[LPN Hours (excl. Admin)]],Nurse[[#This Row],[LPN Admin Hours]],Nurse[[#This Row],[CNA Hours]],Nurse[[#This Row],[NA TR Hours]],Nurse[[#This Row],[Med Aide/Tech Hours]])</f>
        <v>176.92663043478262</v>
      </c>
      <c r="K48" s="4">
        <f>SUM(Nurse[[#This Row],[RN Hours (excl. Admin, DON)]],Nurse[[#This Row],[LPN Hours (excl. Admin)]],Nurse[[#This Row],[CNA Hours]],Nurse[[#This Row],[NA TR Hours]],Nurse[[#This Row],[Med Aide/Tech Hours]])</f>
        <v>159.96467391304347</v>
      </c>
      <c r="L48" s="4">
        <f>SUM(Nurse[[#This Row],[RN Hours (excl. Admin, DON)]],Nurse[[#This Row],[RN Admin Hours]],Nurse[[#This Row],[RN DON Hours]])</f>
        <v>37.263586956521742</v>
      </c>
      <c r="M48" s="4">
        <v>20.301630434782609</v>
      </c>
      <c r="N48" s="4">
        <v>11.744565217391305</v>
      </c>
      <c r="O48" s="4">
        <v>5.2173913043478262</v>
      </c>
      <c r="P48" s="4">
        <f>SUM(Nurse[[#This Row],[LPN Hours (excl. Admin)]],Nurse[[#This Row],[LPN Admin Hours]])</f>
        <v>41.608695652173914</v>
      </c>
      <c r="Q48" s="4">
        <v>41.608695652173914</v>
      </c>
      <c r="R48" s="4">
        <v>0</v>
      </c>
      <c r="S48" s="4">
        <f>SUM(Nurse[[#This Row],[CNA Hours]],Nurse[[#This Row],[NA TR Hours]],Nurse[[#This Row],[Med Aide/Tech Hours]])</f>
        <v>98.054347826086953</v>
      </c>
      <c r="T48" s="4">
        <v>97.967391304347828</v>
      </c>
      <c r="U48" s="4">
        <v>0</v>
      </c>
      <c r="V48" s="4">
        <v>8.6956521739130432E-2</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12.918478260869566</v>
      </c>
      <c r="X48" s="4">
        <v>5.0326086956521738</v>
      </c>
      <c r="Y48" s="4">
        <v>0</v>
      </c>
      <c r="Z48" s="4">
        <v>0</v>
      </c>
      <c r="AA48" s="4">
        <v>7.7119565217391308</v>
      </c>
      <c r="AB48" s="4">
        <v>0</v>
      </c>
      <c r="AC48" s="4">
        <v>0.17391304347826086</v>
      </c>
      <c r="AD48" s="4">
        <v>0</v>
      </c>
      <c r="AE48" s="4">
        <v>0</v>
      </c>
      <c r="AF48" s="1">
        <v>145121</v>
      </c>
      <c r="AG48" s="1">
        <v>5</v>
      </c>
      <c r="AH48"/>
    </row>
    <row r="49" spans="1:34" x14ac:dyDescent="0.25">
      <c r="A49" t="s">
        <v>702</v>
      </c>
      <c r="B49" t="s">
        <v>108</v>
      </c>
      <c r="C49" t="s">
        <v>917</v>
      </c>
      <c r="D49" t="s">
        <v>781</v>
      </c>
      <c r="E49" s="4">
        <v>155.65217391304347</v>
      </c>
      <c r="F49" s="4">
        <f>Nurse[[#This Row],[Total Nurse Staff Hours]]/Nurse[[#This Row],[MDS Census]]</f>
        <v>2.596595670391062</v>
      </c>
      <c r="G49" s="4">
        <f>Nurse[[#This Row],[Total Direct Care Staff Hours]]/Nurse[[#This Row],[MDS Census]]</f>
        <v>2.4588163407821231</v>
      </c>
      <c r="H49" s="4">
        <f>Nurse[[#This Row],[Total RN Hours (w/ Admin, DON)]]/Nurse[[#This Row],[MDS Census]]</f>
        <v>0.54139315642458108</v>
      </c>
      <c r="I49" s="4">
        <f>Nurse[[#This Row],[RN Hours (excl. Admin, DON)]]/Nurse[[#This Row],[MDS Census]]</f>
        <v>0.47594273743016763</v>
      </c>
      <c r="J49" s="4">
        <f>SUM(Nurse[[#This Row],[RN Hours (excl. Admin, DON)]],Nurse[[#This Row],[RN Admin Hours]],Nurse[[#This Row],[RN DON Hours]],Nurse[[#This Row],[LPN Hours (excl. Admin)]],Nurse[[#This Row],[LPN Admin Hours]],Nurse[[#This Row],[CNA Hours]],Nurse[[#This Row],[NA TR Hours]],Nurse[[#This Row],[Med Aide/Tech Hours]])</f>
        <v>404.16576086956525</v>
      </c>
      <c r="K49" s="4">
        <f>SUM(Nurse[[#This Row],[RN Hours (excl. Admin, DON)]],Nurse[[#This Row],[LPN Hours (excl. Admin)]],Nurse[[#This Row],[CNA Hours]],Nurse[[#This Row],[NA TR Hours]],Nurse[[#This Row],[Med Aide/Tech Hours]])</f>
        <v>382.72010869565219</v>
      </c>
      <c r="L49" s="4">
        <f>SUM(Nurse[[#This Row],[RN Hours (excl. Admin, DON)]],Nurse[[#This Row],[RN Admin Hours]],Nurse[[#This Row],[RN DON Hours]])</f>
        <v>84.269021739130437</v>
      </c>
      <c r="M49" s="4">
        <v>74.081521739130437</v>
      </c>
      <c r="N49" s="4">
        <v>5.0570652173913047</v>
      </c>
      <c r="O49" s="4">
        <v>5.1304347826086953</v>
      </c>
      <c r="P49" s="4">
        <f>SUM(Nurse[[#This Row],[LPN Hours (excl. Admin)]],Nurse[[#This Row],[LPN Admin Hours]])</f>
        <v>106.67119565217392</v>
      </c>
      <c r="Q49" s="4">
        <v>95.413043478260875</v>
      </c>
      <c r="R49" s="4">
        <v>11.258152173913043</v>
      </c>
      <c r="S49" s="4">
        <f>SUM(Nurse[[#This Row],[CNA Hours]],Nurse[[#This Row],[NA TR Hours]],Nurse[[#This Row],[Med Aide/Tech Hours]])</f>
        <v>213.22554347826087</v>
      </c>
      <c r="T49" s="4">
        <v>213.22554347826087</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 s="4">
        <v>0</v>
      </c>
      <c r="Y49" s="4">
        <v>0</v>
      </c>
      <c r="Z49" s="4">
        <v>0</v>
      </c>
      <c r="AA49" s="4">
        <v>0</v>
      </c>
      <c r="AB49" s="4">
        <v>0</v>
      </c>
      <c r="AC49" s="4">
        <v>0</v>
      </c>
      <c r="AD49" s="4">
        <v>0</v>
      </c>
      <c r="AE49" s="4">
        <v>0</v>
      </c>
      <c r="AF49" s="1">
        <v>145343</v>
      </c>
      <c r="AG49" s="1">
        <v>5</v>
      </c>
      <c r="AH49"/>
    </row>
    <row r="50" spans="1:34" x14ac:dyDescent="0.25">
      <c r="A50" t="s">
        <v>702</v>
      </c>
      <c r="B50" t="s">
        <v>447</v>
      </c>
      <c r="C50" t="s">
        <v>919</v>
      </c>
      <c r="D50" t="s">
        <v>797</v>
      </c>
      <c r="E50" s="4">
        <v>119.06521739130434</v>
      </c>
      <c r="F50" s="4">
        <f>Nurse[[#This Row],[Total Nurse Staff Hours]]/Nurse[[#This Row],[MDS Census]]</f>
        <v>3.3756162132554319</v>
      </c>
      <c r="G50" s="4">
        <f>Nurse[[#This Row],[Total Direct Care Staff Hours]]/Nurse[[#This Row],[MDS Census]]</f>
        <v>3.2386799342705861</v>
      </c>
      <c r="H50" s="4">
        <f>Nurse[[#This Row],[Total RN Hours (w/ Admin, DON)]]/Nurse[[#This Row],[MDS Census]]</f>
        <v>0.45015519444951618</v>
      </c>
      <c r="I50" s="4">
        <f>Nurse[[#This Row],[RN Hours (excl. Admin, DON)]]/Nurse[[#This Row],[MDS Census]]</f>
        <v>0.31394924228592297</v>
      </c>
      <c r="J50" s="4">
        <f>SUM(Nurse[[#This Row],[RN Hours (excl. Admin, DON)]],Nurse[[#This Row],[RN Admin Hours]],Nurse[[#This Row],[RN DON Hours]],Nurse[[#This Row],[LPN Hours (excl. Admin)]],Nurse[[#This Row],[LPN Admin Hours]],Nurse[[#This Row],[CNA Hours]],Nurse[[#This Row],[NA TR Hours]],Nurse[[#This Row],[Med Aide/Tech Hours]])</f>
        <v>401.91847826086956</v>
      </c>
      <c r="K50" s="4">
        <f>SUM(Nurse[[#This Row],[RN Hours (excl. Admin, DON)]],Nurse[[#This Row],[LPN Hours (excl. Admin)]],Nurse[[#This Row],[CNA Hours]],Nurse[[#This Row],[NA TR Hours]],Nurse[[#This Row],[Med Aide/Tech Hours]])</f>
        <v>385.61413043478262</v>
      </c>
      <c r="L50" s="4">
        <f>SUM(Nurse[[#This Row],[RN Hours (excl. Admin, DON)]],Nurse[[#This Row],[RN Admin Hours]],Nurse[[#This Row],[RN DON Hours]])</f>
        <v>53.597826086956523</v>
      </c>
      <c r="M50" s="4">
        <v>37.380434782608695</v>
      </c>
      <c r="N50" s="4">
        <v>11.086956521739131</v>
      </c>
      <c r="O50" s="4">
        <v>5.1304347826086953</v>
      </c>
      <c r="P50" s="4">
        <f>SUM(Nurse[[#This Row],[LPN Hours (excl. Admin)]],Nurse[[#This Row],[LPN Admin Hours]])</f>
        <v>76.918478260869563</v>
      </c>
      <c r="Q50" s="4">
        <v>76.831521739130437</v>
      </c>
      <c r="R50" s="4">
        <v>8.6956521739130432E-2</v>
      </c>
      <c r="S50" s="4">
        <f>SUM(Nurse[[#This Row],[CNA Hours]],Nurse[[#This Row],[NA TR Hours]],Nurse[[#This Row],[Med Aide/Tech Hours]])</f>
        <v>271.4021739130435</v>
      </c>
      <c r="T50" s="4">
        <v>247.87771739130434</v>
      </c>
      <c r="U50" s="4">
        <v>23.524456521739129</v>
      </c>
      <c r="V50" s="4">
        <v>0</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50" s="4">
        <v>0.24456521739130435</v>
      </c>
      <c r="Y50" s="4">
        <v>0</v>
      </c>
      <c r="Z50" s="4">
        <v>0</v>
      </c>
      <c r="AA50" s="4">
        <v>0</v>
      </c>
      <c r="AB50" s="4">
        <v>0</v>
      </c>
      <c r="AC50" s="4">
        <v>0</v>
      </c>
      <c r="AD50" s="4">
        <v>0</v>
      </c>
      <c r="AE50" s="4">
        <v>0</v>
      </c>
      <c r="AF50" s="1">
        <v>145908</v>
      </c>
      <c r="AG50" s="1">
        <v>5</v>
      </c>
      <c r="AH50"/>
    </row>
    <row r="51" spans="1:34" x14ac:dyDescent="0.25">
      <c r="A51" t="s">
        <v>702</v>
      </c>
      <c r="B51" t="s">
        <v>598</v>
      </c>
      <c r="C51" t="s">
        <v>1143</v>
      </c>
      <c r="D51" t="s">
        <v>792</v>
      </c>
      <c r="E51" s="4">
        <v>58.760869565217391</v>
      </c>
      <c r="F51" s="4">
        <f>Nurse[[#This Row],[Total Nurse Staff Hours]]/Nurse[[#This Row],[MDS Census]]</f>
        <v>2.8480207177210506</v>
      </c>
      <c r="G51" s="4">
        <f>Nurse[[#This Row],[Total Direct Care Staff Hours]]/Nurse[[#This Row],[MDS Census]]</f>
        <v>2.704273029966703</v>
      </c>
      <c r="H51" s="4">
        <f>Nurse[[#This Row],[Total RN Hours (w/ Admin, DON)]]/Nurse[[#This Row],[MDS Census]]</f>
        <v>0.74755826859045493</v>
      </c>
      <c r="I51" s="4">
        <f>Nurse[[#This Row],[RN Hours (excl. Admin, DON)]]/Nurse[[#This Row],[MDS Census]]</f>
        <v>0.60751017388087303</v>
      </c>
      <c r="J51" s="4">
        <f>SUM(Nurse[[#This Row],[RN Hours (excl. Admin, DON)]],Nurse[[#This Row],[RN Admin Hours]],Nurse[[#This Row],[RN DON Hours]],Nurse[[#This Row],[LPN Hours (excl. Admin)]],Nurse[[#This Row],[LPN Admin Hours]],Nurse[[#This Row],[CNA Hours]],Nurse[[#This Row],[NA TR Hours]],Nurse[[#This Row],[Med Aide/Tech Hours]])</f>
        <v>167.35217391304346</v>
      </c>
      <c r="K51" s="4">
        <f>SUM(Nurse[[#This Row],[RN Hours (excl. Admin, DON)]],Nurse[[#This Row],[LPN Hours (excl. Admin)]],Nurse[[#This Row],[CNA Hours]],Nurse[[#This Row],[NA TR Hours]],Nurse[[#This Row],[Med Aide/Tech Hours]])</f>
        <v>158.90543478260867</v>
      </c>
      <c r="L51" s="4">
        <f>SUM(Nurse[[#This Row],[RN Hours (excl. Admin, DON)]],Nurse[[#This Row],[RN Admin Hours]],Nurse[[#This Row],[RN DON Hours]])</f>
        <v>43.927173913043468</v>
      </c>
      <c r="M51" s="4">
        <v>35.697826086956518</v>
      </c>
      <c r="N51" s="4">
        <v>3.3000000000000003</v>
      </c>
      <c r="O51" s="4">
        <v>4.9293478260869561</v>
      </c>
      <c r="P51" s="4">
        <f>SUM(Nurse[[#This Row],[LPN Hours (excl. Admin)]],Nurse[[#This Row],[LPN Admin Hours]])</f>
        <v>15.991304347826087</v>
      </c>
      <c r="Q51" s="4">
        <v>15.773913043478261</v>
      </c>
      <c r="R51" s="4">
        <v>0.21739130434782608</v>
      </c>
      <c r="S51" s="4">
        <f>SUM(Nurse[[#This Row],[CNA Hours]],Nurse[[#This Row],[NA TR Hours]],Nurse[[#This Row],[Med Aide/Tech Hours]])</f>
        <v>107.4336956521739</v>
      </c>
      <c r="T51" s="4">
        <v>107.4336956521739</v>
      </c>
      <c r="U51" s="4">
        <v>0</v>
      </c>
      <c r="V51" s="4">
        <v>0</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33.010869565217391</v>
      </c>
      <c r="X51" s="4">
        <v>6.2989130434782608</v>
      </c>
      <c r="Y51" s="4">
        <v>2.2010869565217392</v>
      </c>
      <c r="Z51" s="4">
        <v>0</v>
      </c>
      <c r="AA51" s="4">
        <v>5.5326086956521738</v>
      </c>
      <c r="AB51" s="4">
        <v>0</v>
      </c>
      <c r="AC51" s="4">
        <v>18.978260869565219</v>
      </c>
      <c r="AD51" s="4">
        <v>0</v>
      </c>
      <c r="AE51" s="4">
        <v>0</v>
      </c>
      <c r="AF51" s="1">
        <v>146112</v>
      </c>
      <c r="AG51" s="1">
        <v>5</v>
      </c>
      <c r="AH51"/>
    </row>
    <row r="52" spans="1:34" x14ac:dyDescent="0.25">
      <c r="A52" t="s">
        <v>702</v>
      </c>
      <c r="B52" t="s">
        <v>454</v>
      </c>
      <c r="C52" t="s">
        <v>880</v>
      </c>
      <c r="D52" t="s">
        <v>752</v>
      </c>
      <c r="E52" s="4">
        <v>63.260869565217391</v>
      </c>
      <c r="F52" s="4">
        <f>Nurse[[#This Row],[Total Nurse Staff Hours]]/Nurse[[#This Row],[MDS Census]]</f>
        <v>2.5533419243986257</v>
      </c>
      <c r="G52" s="4">
        <f>Nurse[[#This Row],[Total Direct Care Staff Hours]]/Nurse[[#This Row],[MDS Census]]</f>
        <v>2.2907989690721653</v>
      </c>
      <c r="H52" s="4">
        <f>Nurse[[#This Row],[Total RN Hours (w/ Admin, DON)]]/Nurse[[#This Row],[MDS Census]]</f>
        <v>0.46674398625429564</v>
      </c>
      <c r="I52" s="4">
        <f>Nurse[[#This Row],[RN Hours (excl. Admin, DON)]]/Nurse[[#This Row],[MDS Census]]</f>
        <v>0.20695017182130593</v>
      </c>
      <c r="J52" s="4">
        <f>SUM(Nurse[[#This Row],[RN Hours (excl. Admin, DON)]],Nurse[[#This Row],[RN Admin Hours]],Nurse[[#This Row],[RN DON Hours]],Nurse[[#This Row],[LPN Hours (excl. Admin)]],Nurse[[#This Row],[LPN Admin Hours]],Nurse[[#This Row],[CNA Hours]],Nurse[[#This Row],[NA TR Hours]],Nurse[[#This Row],[Med Aide/Tech Hours]])</f>
        <v>161.52663043478262</v>
      </c>
      <c r="K52" s="4">
        <f>SUM(Nurse[[#This Row],[RN Hours (excl. Admin, DON)]],Nurse[[#This Row],[LPN Hours (excl. Admin)]],Nurse[[#This Row],[CNA Hours]],Nurse[[#This Row],[NA TR Hours]],Nurse[[#This Row],[Med Aide/Tech Hours]])</f>
        <v>144.91793478260871</v>
      </c>
      <c r="L52" s="4">
        <f>SUM(Nurse[[#This Row],[RN Hours (excl. Admin, DON)]],Nurse[[#This Row],[RN Admin Hours]],Nurse[[#This Row],[RN DON Hours]])</f>
        <v>29.526630434782614</v>
      </c>
      <c r="M52" s="4">
        <v>13.091847826086962</v>
      </c>
      <c r="N52" s="4">
        <v>11.565217391304348</v>
      </c>
      <c r="O52" s="4">
        <v>4.8695652173913047</v>
      </c>
      <c r="P52" s="4">
        <f>SUM(Nurse[[#This Row],[LPN Hours (excl. Admin)]],Nurse[[#This Row],[LPN Admin Hours]])</f>
        <v>46.804347826086961</v>
      </c>
      <c r="Q52" s="4">
        <v>46.630434782608702</v>
      </c>
      <c r="R52" s="4">
        <v>0.17391304347826086</v>
      </c>
      <c r="S52" s="4">
        <f>SUM(Nurse[[#This Row],[CNA Hours]],Nurse[[#This Row],[NA TR Hours]],Nurse[[#This Row],[Med Aide/Tech Hours]])</f>
        <v>85.195652173913032</v>
      </c>
      <c r="T52" s="4">
        <v>85.195652173913032</v>
      </c>
      <c r="U52" s="4">
        <v>0</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52" s="4">
        <v>0</v>
      </c>
      <c r="Y52" s="4">
        <v>0</v>
      </c>
      <c r="Z52" s="4">
        <v>0</v>
      </c>
      <c r="AA52" s="4">
        <v>0</v>
      </c>
      <c r="AB52" s="4">
        <v>0.17391304347826086</v>
      </c>
      <c r="AC52" s="4">
        <v>0</v>
      </c>
      <c r="AD52" s="4">
        <v>0</v>
      </c>
      <c r="AE52" s="4">
        <v>0</v>
      </c>
      <c r="AF52" s="1">
        <v>145918</v>
      </c>
      <c r="AG52" s="1">
        <v>5</v>
      </c>
      <c r="AH52"/>
    </row>
    <row r="53" spans="1:34" x14ac:dyDescent="0.25">
      <c r="A53" t="s">
        <v>702</v>
      </c>
      <c r="B53" t="s">
        <v>451</v>
      </c>
      <c r="C53" t="s">
        <v>867</v>
      </c>
      <c r="D53" t="s">
        <v>781</v>
      </c>
      <c r="E53" s="4">
        <v>53.684782608695649</v>
      </c>
      <c r="F53" s="4">
        <f>Nurse[[#This Row],[Total Nurse Staff Hours]]/Nurse[[#This Row],[MDS Census]]</f>
        <v>2.9622251467908489</v>
      </c>
      <c r="G53" s="4">
        <f>Nurse[[#This Row],[Total Direct Care Staff Hours]]/Nurse[[#This Row],[MDS Census]]</f>
        <v>2.6938104879530274</v>
      </c>
      <c r="H53" s="4">
        <f>Nurse[[#This Row],[Total RN Hours (w/ Admin, DON)]]/Nurse[[#This Row],[MDS Census]]</f>
        <v>0.84476614699331853</v>
      </c>
      <c r="I53" s="4">
        <f>Nurse[[#This Row],[RN Hours (excl. Admin, DON)]]/Nurse[[#This Row],[MDS Census]]</f>
        <v>0.70587163393399477</v>
      </c>
      <c r="J53" s="4">
        <f>SUM(Nurse[[#This Row],[RN Hours (excl. Admin, DON)]],Nurse[[#This Row],[RN Admin Hours]],Nurse[[#This Row],[RN DON Hours]],Nurse[[#This Row],[LPN Hours (excl. Admin)]],Nurse[[#This Row],[LPN Admin Hours]],Nurse[[#This Row],[CNA Hours]],Nurse[[#This Row],[NA TR Hours]],Nurse[[#This Row],[Med Aide/Tech Hours]])</f>
        <v>159.02641304347827</v>
      </c>
      <c r="K53" s="4">
        <f>SUM(Nurse[[#This Row],[RN Hours (excl. Admin, DON)]],Nurse[[#This Row],[LPN Hours (excl. Admin)]],Nurse[[#This Row],[CNA Hours]],Nurse[[#This Row],[NA TR Hours]],Nurse[[#This Row],[Med Aide/Tech Hours]])</f>
        <v>144.61663043478262</v>
      </c>
      <c r="L53" s="4">
        <f>SUM(Nurse[[#This Row],[RN Hours (excl. Admin, DON)]],Nurse[[#This Row],[RN Admin Hours]],Nurse[[#This Row],[RN DON Hours]])</f>
        <v>45.35108695652174</v>
      </c>
      <c r="M53" s="4">
        <v>37.894565217391303</v>
      </c>
      <c r="N53" s="4">
        <v>1.7173913043478262</v>
      </c>
      <c r="O53" s="4">
        <v>5.7391304347826084</v>
      </c>
      <c r="P53" s="4">
        <f>SUM(Nurse[[#This Row],[LPN Hours (excl. Admin)]],Nurse[[#This Row],[LPN Admin Hours]])</f>
        <v>23.735869565217392</v>
      </c>
      <c r="Q53" s="4">
        <v>16.782608695652176</v>
      </c>
      <c r="R53" s="4">
        <v>6.9532608695652183</v>
      </c>
      <c r="S53" s="4">
        <f>SUM(Nurse[[#This Row],[CNA Hours]],Nurse[[#This Row],[NA TR Hours]],Nurse[[#This Row],[Med Aide/Tech Hours]])</f>
        <v>89.939456521739132</v>
      </c>
      <c r="T53" s="4">
        <v>89.939456521739132</v>
      </c>
      <c r="U53" s="4">
        <v>0</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0.32608695652173914</v>
      </c>
      <c r="X53" s="4">
        <v>0</v>
      </c>
      <c r="Y53" s="4">
        <v>0.32608695652173914</v>
      </c>
      <c r="Z53" s="4">
        <v>0</v>
      </c>
      <c r="AA53" s="4">
        <v>0</v>
      </c>
      <c r="AB53" s="4">
        <v>0</v>
      </c>
      <c r="AC53" s="4">
        <v>0</v>
      </c>
      <c r="AD53" s="4">
        <v>0</v>
      </c>
      <c r="AE53" s="4">
        <v>0</v>
      </c>
      <c r="AF53" s="1">
        <v>145913</v>
      </c>
      <c r="AG53" s="1">
        <v>5</v>
      </c>
      <c r="AH53"/>
    </row>
    <row r="54" spans="1:34" x14ac:dyDescent="0.25">
      <c r="A54" t="s">
        <v>702</v>
      </c>
      <c r="B54" t="s">
        <v>48</v>
      </c>
      <c r="C54" t="s">
        <v>876</v>
      </c>
      <c r="D54" t="s">
        <v>796</v>
      </c>
      <c r="E54" s="4">
        <v>81.869565217391298</v>
      </c>
      <c r="F54" s="4">
        <f>Nurse[[#This Row],[Total Nurse Staff Hours]]/Nurse[[#This Row],[MDS Census]]</f>
        <v>2.956220127456187</v>
      </c>
      <c r="G54" s="4">
        <f>Nurse[[#This Row],[Total Direct Care Staff Hours]]/Nurse[[#This Row],[MDS Census]]</f>
        <v>2.7040560276155077</v>
      </c>
      <c r="H54" s="4">
        <f>Nurse[[#This Row],[Total RN Hours (w/ Admin, DON)]]/Nurse[[#This Row],[MDS Census]]</f>
        <v>0.26326075411577277</v>
      </c>
      <c r="I54" s="4">
        <f>Nurse[[#This Row],[RN Hours (excl. Admin, DON)]]/Nurse[[#This Row],[MDS Census]]</f>
        <v>0.11708443972384495</v>
      </c>
      <c r="J54" s="4">
        <f>SUM(Nurse[[#This Row],[RN Hours (excl. Admin, DON)]],Nurse[[#This Row],[RN Admin Hours]],Nurse[[#This Row],[RN DON Hours]],Nurse[[#This Row],[LPN Hours (excl. Admin)]],Nurse[[#This Row],[LPN Admin Hours]],Nurse[[#This Row],[CNA Hours]],Nurse[[#This Row],[NA TR Hours]],Nurse[[#This Row],[Med Aide/Tech Hours]])</f>
        <v>242.02445652173913</v>
      </c>
      <c r="K54" s="4">
        <f>SUM(Nurse[[#This Row],[RN Hours (excl. Admin, DON)]],Nurse[[#This Row],[LPN Hours (excl. Admin)]],Nurse[[#This Row],[CNA Hours]],Nurse[[#This Row],[NA TR Hours]],Nurse[[#This Row],[Med Aide/Tech Hours]])</f>
        <v>221.37989130434784</v>
      </c>
      <c r="L54" s="4">
        <f>SUM(Nurse[[#This Row],[RN Hours (excl. Admin, DON)]],Nurse[[#This Row],[RN Admin Hours]],Nurse[[#This Row],[RN DON Hours]])</f>
        <v>21.553043478260872</v>
      </c>
      <c r="M54" s="4">
        <v>9.5856521739130454</v>
      </c>
      <c r="N54" s="4">
        <v>6.4619565217391308</v>
      </c>
      <c r="O54" s="4">
        <v>5.5054347826086953</v>
      </c>
      <c r="P54" s="4">
        <f>SUM(Nurse[[#This Row],[LPN Hours (excl. Admin)]],Nurse[[#This Row],[LPN Admin Hours]])</f>
        <v>81.868478260869551</v>
      </c>
      <c r="Q54" s="4">
        <v>73.191304347826076</v>
      </c>
      <c r="R54" s="4">
        <v>8.6771739130434788</v>
      </c>
      <c r="S54" s="4">
        <f>SUM(Nurse[[#This Row],[CNA Hours]],Nurse[[#This Row],[NA TR Hours]],Nurse[[#This Row],[Med Aide/Tech Hours]])</f>
        <v>138.60293478260871</v>
      </c>
      <c r="T54" s="4">
        <v>138.60293478260871</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16.06663043478261</v>
      </c>
      <c r="X54" s="4">
        <v>0.25413043478260866</v>
      </c>
      <c r="Y54" s="4">
        <v>0.89673913043478259</v>
      </c>
      <c r="Z54" s="4">
        <v>0</v>
      </c>
      <c r="AA54" s="4">
        <v>8.1521739130434784E-2</v>
      </c>
      <c r="AB54" s="4">
        <v>0</v>
      </c>
      <c r="AC54" s="4">
        <v>14.834239130434783</v>
      </c>
      <c r="AD54" s="4">
        <v>0</v>
      </c>
      <c r="AE54" s="4">
        <v>0</v>
      </c>
      <c r="AF54" s="1">
        <v>145160</v>
      </c>
      <c r="AG54" s="1">
        <v>5</v>
      </c>
      <c r="AH54"/>
    </row>
    <row r="55" spans="1:34" x14ac:dyDescent="0.25">
      <c r="A55" t="s">
        <v>702</v>
      </c>
      <c r="B55" t="s">
        <v>51</v>
      </c>
      <c r="C55" t="s">
        <v>923</v>
      </c>
      <c r="D55" t="s">
        <v>781</v>
      </c>
      <c r="E55" s="4">
        <v>170.09782608695653</v>
      </c>
      <c r="F55" s="4">
        <f>Nurse[[#This Row],[Total Nurse Staff Hours]]/Nurse[[#This Row],[MDS Census]]</f>
        <v>1.0129279826186977</v>
      </c>
      <c r="G55" s="4">
        <f>Nurse[[#This Row],[Total Direct Care Staff Hours]]/Nurse[[#This Row],[MDS Census]]</f>
        <v>0.84431017956418952</v>
      </c>
      <c r="H55" s="4">
        <f>Nurse[[#This Row],[Total RN Hours (w/ Admin, DON)]]/Nurse[[#This Row],[MDS Census]]</f>
        <v>0.18424819477282897</v>
      </c>
      <c r="I55" s="4">
        <f>Nurse[[#This Row],[RN Hours (excl. Admin, DON)]]/Nurse[[#This Row],[MDS Census]]</f>
        <v>7.4931305514729388E-2</v>
      </c>
      <c r="J55" s="4">
        <f>SUM(Nurse[[#This Row],[RN Hours (excl. Admin, DON)]],Nurse[[#This Row],[RN Admin Hours]],Nurse[[#This Row],[RN DON Hours]],Nurse[[#This Row],[LPN Hours (excl. Admin)]],Nurse[[#This Row],[LPN Admin Hours]],Nurse[[#This Row],[CNA Hours]],Nurse[[#This Row],[NA TR Hours]],Nurse[[#This Row],[Med Aide/Tech Hours]])</f>
        <v>172.29684782608695</v>
      </c>
      <c r="K55" s="4">
        <f>SUM(Nurse[[#This Row],[RN Hours (excl. Admin, DON)]],Nurse[[#This Row],[LPN Hours (excl. Admin)]],Nurse[[#This Row],[CNA Hours]],Nurse[[#This Row],[NA TR Hours]],Nurse[[#This Row],[Med Aide/Tech Hours]])</f>
        <v>143.61532608695654</v>
      </c>
      <c r="L55" s="4">
        <f>SUM(Nurse[[#This Row],[RN Hours (excl. Admin, DON)]],Nurse[[#This Row],[RN Admin Hours]],Nurse[[#This Row],[RN DON Hours]])</f>
        <v>31.340217391304353</v>
      </c>
      <c r="M55" s="4">
        <v>12.745652173913046</v>
      </c>
      <c r="N55" s="4">
        <v>14.681521739130435</v>
      </c>
      <c r="O55" s="4">
        <v>3.9130434782608696</v>
      </c>
      <c r="P55" s="4">
        <f>SUM(Nurse[[#This Row],[LPN Hours (excl. Admin)]],Nurse[[#This Row],[LPN Admin Hours]])</f>
        <v>56.547282608695646</v>
      </c>
      <c r="Q55" s="4">
        <v>46.460326086956513</v>
      </c>
      <c r="R55" s="4">
        <v>10.086956521739131</v>
      </c>
      <c r="S55" s="4">
        <f>SUM(Nurse[[#This Row],[CNA Hours]],Nurse[[#This Row],[NA TR Hours]],Nurse[[#This Row],[Med Aide/Tech Hours]])</f>
        <v>84.409347826086972</v>
      </c>
      <c r="T55" s="4">
        <v>84.409347826086972</v>
      </c>
      <c r="U55" s="4">
        <v>0</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14.84358695652174</v>
      </c>
      <c r="X55" s="4">
        <v>0</v>
      </c>
      <c r="Y55" s="4">
        <v>4.3260869565217392</v>
      </c>
      <c r="Z55" s="4">
        <v>0</v>
      </c>
      <c r="AA55" s="4">
        <v>0.49293478260869567</v>
      </c>
      <c r="AB55" s="4">
        <v>0</v>
      </c>
      <c r="AC55" s="4">
        <v>10.024565217391304</v>
      </c>
      <c r="AD55" s="4">
        <v>0</v>
      </c>
      <c r="AE55" s="4">
        <v>0</v>
      </c>
      <c r="AF55" s="1">
        <v>145180</v>
      </c>
      <c r="AG55" s="1">
        <v>5</v>
      </c>
      <c r="AH55"/>
    </row>
    <row r="56" spans="1:34" x14ac:dyDescent="0.25">
      <c r="A56" t="s">
        <v>702</v>
      </c>
      <c r="B56" t="s">
        <v>76</v>
      </c>
      <c r="C56" t="s">
        <v>935</v>
      </c>
      <c r="D56" t="s">
        <v>756</v>
      </c>
      <c r="E56" s="4">
        <v>79.956521739130437</v>
      </c>
      <c r="F56" s="4">
        <f>Nurse[[#This Row],[Total Nurse Staff Hours]]/Nurse[[#This Row],[MDS Census]]</f>
        <v>3.1920146818923323</v>
      </c>
      <c r="G56" s="4">
        <f>Nurse[[#This Row],[Total Direct Care Staff Hours]]/Nurse[[#This Row],[MDS Census]]</f>
        <v>2.9289641109298525</v>
      </c>
      <c r="H56" s="4">
        <f>Nurse[[#This Row],[Total RN Hours (w/ Admin, DON)]]/Nurse[[#This Row],[MDS Census]]</f>
        <v>0.7152528548123982</v>
      </c>
      <c r="I56" s="4">
        <f>Nurse[[#This Row],[RN Hours (excl. Admin, DON)]]/Nurse[[#This Row],[MDS Census]]</f>
        <v>0.47721587819467115</v>
      </c>
      <c r="J56" s="4">
        <f>SUM(Nurse[[#This Row],[RN Hours (excl. Admin, DON)]],Nurse[[#This Row],[RN Admin Hours]],Nurse[[#This Row],[RN DON Hours]],Nurse[[#This Row],[LPN Hours (excl. Admin)]],Nurse[[#This Row],[LPN Admin Hours]],Nurse[[#This Row],[CNA Hours]],Nurse[[#This Row],[NA TR Hours]],Nurse[[#This Row],[Med Aide/Tech Hours]])</f>
        <v>255.22239130434778</v>
      </c>
      <c r="K56" s="4">
        <f>SUM(Nurse[[#This Row],[RN Hours (excl. Admin, DON)]],Nurse[[#This Row],[LPN Hours (excl. Admin)]],Nurse[[#This Row],[CNA Hours]],Nurse[[#This Row],[NA TR Hours]],Nurse[[#This Row],[Med Aide/Tech Hours]])</f>
        <v>234.18978260869562</v>
      </c>
      <c r="L56" s="4">
        <f>SUM(Nurse[[#This Row],[RN Hours (excl. Admin, DON)]],Nurse[[#This Row],[RN Admin Hours]],Nurse[[#This Row],[RN DON Hours]])</f>
        <v>57.189130434782626</v>
      </c>
      <c r="M56" s="4">
        <v>38.156521739130447</v>
      </c>
      <c r="N56" s="4">
        <v>13.456521739130435</v>
      </c>
      <c r="O56" s="4">
        <v>5.5760869565217392</v>
      </c>
      <c r="P56" s="4">
        <f>SUM(Nurse[[#This Row],[LPN Hours (excl. Admin)]],Nurse[[#This Row],[LPN Admin Hours]])</f>
        <v>38.884891304347825</v>
      </c>
      <c r="Q56" s="4">
        <v>36.884891304347825</v>
      </c>
      <c r="R56" s="4">
        <v>2</v>
      </c>
      <c r="S56" s="4">
        <f>SUM(Nurse[[#This Row],[CNA Hours]],Nurse[[#This Row],[NA TR Hours]],Nurse[[#This Row],[Med Aide/Tech Hours]])</f>
        <v>159.14836956521734</v>
      </c>
      <c r="T56" s="4">
        <v>159.14836956521734</v>
      </c>
      <c r="U56" s="4">
        <v>0</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35.705978260869571</v>
      </c>
      <c r="X56" s="4">
        <v>4.5108695652173916</v>
      </c>
      <c r="Y56" s="4">
        <v>1.3913043478260869</v>
      </c>
      <c r="Z56" s="4">
        <v>0</v>
      </c>
      <c r="AA56" s="4">
        <v>6.0718478260869571</v>
      </c>
      <c r="AB56" s="4">
        <v>0</v>
      </c>
      <c r="AC56" s="4">
        <v>23.731956521739132</v>
      </c>
      <c r="AD56" s="4">
        <v>0</v>
      </c>
      <c r="AE56" s="4">
        <v>0</v>
      </c>
      <c r="AF56" s="1">
        <v>145261</v>
      </c>
      <c r="AG56" s="1">
        <v>5</v>
      </c>
      <c r="AH56"/>
    </row>
    <row r="57" spans="1:34" x14ac:dyDescent="0.25">
      <c r="A57" t="s">
        <v>702</v>
      </c>
      <c r="B57" t="s">
        <v>425</v>
      </c>
      <c r="C57" t="s">
        <v>1074</v>
      </c>
      <c r="D57" t="s">
        <v>781</v>
      </c>
      <c r="E57" s="4">
        <v>82.195652173913047</v>
      </c>
      <c r="F57" s="4">
        <f>Nurse[[#This Row],[Total Nurse Staff Hours]]/Nurse[[#This Row],[MDS Census]]</f>
        <v>2.8008000528960579</v>
      </c>
      <c r="G57" s="4">
        <f>Nurse[[#This Row],[Total Direct Care Staff Hours]]/Nurse[[#This Row],[MDS Census]]</f>
        <v>2.544121925416555</v>
      </c>
      <c r="H57" s="4">
        <f>Nurse[[#This Row],[Total RN Hours (w/ Admin, DON)]]/Nurse[[#This Row],[MDS Census]]</f>
        <v>0.18501719121925417</v>
      </c>
      <c r="I57" s="4">
        <f>Nurse[[#This Row],[RN Hours (excl. Admin, DON)]]/Nurse[[#This Row],[MDS Census]]</f>
        <v>0.12339328220047605</v>
      </c>
      <c r="J57" s="4">
        <f>SUM(Nurse[[#This Row],[RN Hours (excl. Admin, DON)]],Nurse[[#This Row],[RN Admin Hours]],Nurse[[#This Row],[RN DON Hours]],Nurse[[#This Row],[LPN Hours (excl. Admin)]],Nurse[[#This Row],[LPN Admin Hours]],Nurse[[#This Row],[CNA Hours]],Nurse[[#This Row],[NA TR Hours]],Nurse[[#This Row],[Med Aide/Tech Hours]])</f>
        <v>230.21358695652165</v>
      </c>
      <c r="K57" s="4">
        <f>SUM(Nurse[[#This Row],[RN Hours (excl. Admin, DON)]],Nurse[[#This Row],[LPN Hours (excl. Admin)]],Nurse[[#This Row],[CNA Hours]],Nurse[[#This Row],[NA TR Hours]],Nurse[[#This Row],[Med Aide/Tech Hours]])</f>
        <v>209.11576086956512</v>
      </c>
      <c r="L57" s="4">
        <f>SUM(Nurse[[#This Row],[RN Hours (excl. Admin, DON)]],Nurse[[#This Row],[RN Admin Hours]],Nurse[[#This Row],[RN DON Hours]])</f>
        <v>15.207608695652175</v>
      </c>
      <c r="M57" s="4">
        <v>10.142391304347825</v>
      </c>
      <c r="N57" s="4">
        <v>2.5434782608695654</v>
      </c>
      <c r="O57" s="4">
        <v>2.5217391304347827</v>
      </c>
      <c r="P57" s="4">
        <f>SUM(Nurse[[#This Row],[LPN Hours (excl. Admin)]],Nurse[[#This Row],[LPN Admin Hours]])</f>
        <v>80.40869565217389</v>
      </c>
      <c r="Q57" s="4">
        <v>64.376086956521718</v>
      </c>
      <c r="R57" s="4">
        <v>16.032608695652176</v>
      </c>
      <c r="S57" s="4">
        <f>SUM(Nurse[[#This Row],[CNA Hours]],Nurse[[#This Row],[NA TR Hours]],Nurse[[#This Row],[Med Aide/Tech Hours]])</f>
        <v>134.59728260869559</v>
      </c>
      <c r="T57" s="4">
        <v>134.59728260869559</v>
      </c>
      <c r="U57" s="4">
        <v>0</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18.619565217391305</v>
      </c>
      <c r="X57" s="4">
        <v>0</v>
      </c>
      <c r="Y57" s="4">
        <v>2.5434782608695654</v>
      </c>
      <c r="Z57" s="4">
        <v>0</v>
      </c>
      <c r="AA57" s="4">
        <v>3.2608695652173911</v>
      </c>
      <c r="AB57" s="4">
        <v>0</v>
      </c>
      <c r="AC57" s="4">
        <v>12.815217391304348</v>
      </c>
      <c r="AD57" s="4">
        <v>0</v>
      </c>
      <c r="AE57" s="4">
        <v>0</v>
      </c>
      <c r="AF57" s="1">
        <v>145877</v>
      </c>
      <c r="AG57" s="1">
        <v>5</v>
      </c>
      <c r="AH57"/>
    </row>
    <row r="58" spans="1:34" x14ac:dyDescent="0.25">
      <c r="A58" t="s">
        <v>702</v>
      </c>
      <c r="B58" t="s">
        <v>336</v>
      </c>
      <c r="C58" t="s">
        <v>896</v>
      </c>
      <c r="D58" t="s">
        <v>784</v>
      </c>
      <c r="E58" s="4">
        <v>89.826086956521735</v>
      </c>
      <c r="F58" s="4">
        <f>Nurse[[#This Row],[Total Nurse Staff Hours]]/Nurse[[#This Row],[MDS Census]]</f>
        <v>2.0726113262342691</v>
      </c>
      <c r="G58" s="4">
        <f>Nurse[[#This Row],[Total Direct Care Staff Hours]]/Nurse[[#This Row],[MDS Census]]</f>
        <v>1.8366723136495642</v>
      </c>
      <c r="H58" s="4">
        <f>Nurse[[#This Row],[Total RN Hours (w/ Admin, DON)]]/Nurse[[#This Row],[MDS Census]]</f>
        <v>0.61956679574056162</v>
      </c>
      <c r="I58" s="4">
        <f>Nurse[[#This Row],[RN Hours (excl. Admin, DON)]]/Nurse[[#This Row],[MDS Census]]</f>
        <v>0.45145208131655379</v>
      </c>
      <c r="J58" s="4">
        <f>SUM(Nurse[[#This Row],[RN Hours (excl. Admin, DON)]],Nurse[[#This Row],[RN Admin Hours]],Nurse[[#This Row],[RN DON Hours]],Nurse[[#This Row],[LPN Hours (excl. Admin)]],Nurse[[#This Row],[LPN Admin Hours]],Nurse[[#This Row],[CNA Hours]],Nurse[[#This Row],[NA TR Hours]],Nurse[[#This Row],[Med Aide/Tech Hours]])</f>
        <v>186.17456521739129</v>
      </c>
      <c r="K58" s="4">
        <f>SUM(Nurse[[#This Row],[RN Hours (excl. Admin, DON)]],Nurse[[#This Row],[LPN Hours (excl. Admin)]],Nurse[[#This Row],[CNA Hours]],Nurse[[#This Row],[NA TR Hours]],Nurse[[#This Row],[Med Aide/Tech Hours]])</f>
        <v>164.98108695652172</v>
      </c>
      <c r="L58" s="4">
        <f>SUM(Nurse[[#This Row],[RN Hours (excl. Admin, DON)]],Nurse[[#This Row],[RN Admin Hours]],Nurse[[#This Row],[RN DON Hours]])</f>
        <v>55.653260869565223</v>
      </c>
      <c r="M58" s="4">
        <v>40.552173913043482</v>
      </c>
      <c r="N58" s="4">
        <v>8.7097826086956545</v>
      </c>
      <c r="O58" s="4">
        <v>6.3913043478260869</v>
      </c>
      <c r="P58" s="4">
        <f>SUM(Nurse[[#This Row],[LPN Hours (excl. Admin)]],Nurse[[#This Row],[LPN Admin Hours]])</f>
        <v>31.756521739130424</v>
      </c>
      <c r="Q58" s="4">
        <v>25.664130434782599</v>
      </c>
      <c r="R58" s="4">
        <v>6.0923913043478253</v>
      </c>
      <c r="S58" s="4">
        <f>SUM(Nurse[[#This Row],[CNA Hours]],Nurse[[#This Row],[NA TR Hours]],Nurse[[#This Row],[Med Aide/Tech Hours]])</f>
        <v>98.76478260869564</v>
      </c>
      <c r="T58" s="4">
        <v>98.76478260869564</v>
      </c>
      <c r="U58" s="4">
        <v>0</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12.521739130434781</v>
      </c>
      <c r="X58" s="4">
        <v>0.78260869565217395</v>
      </c>
      <c r="Y58" s="4">
        <v>1.3043478260869565</v>
      </c>
      <c r="Z58" s="4">
        <v>0</v>
      </c>
      <c r="AA58" s="4">
        <v>8.6956521739130432E-2</v>
      </c>
      <c r="AB58" s="4">
        <v>0</v>
      </c>
      <c r="AC58" s="4">
        <v>10.347826086956522</v>
      </c>
      <c r="AD58" s="4">
        <v>0</v>
      </c>
      <c r="AE58" s="4">
        <v>0</v>
      </c>
      <c r="AF58" s="1">
        <v>145740</v>
      </c>
      <c r="AG58" s="1">
        <v>5</v>
      </c>
      <c r="AH58"/>
    </row>
    <row r="59" spans="1:34" x14ac:dyDescent="0.25">
      <c r="A59" t="s">
        <v>702</v>
      </c>
      <c r="B59" t="s">
        <v>555</v>
      </c>
      <c r="C59" t="s">
        <v>898</v>
      </c>
      <c r="D59" t="s">
        <v>781</v>
      </c>
      <c r="E59" s="4">
        <v>53.456521739130437</v>
      </c>
      <c r="F59" s="4">
        <f>Nurse[[#This Row],[Total Nurse Staff Hours]]/Nurse[[#This Row],[MDS Census]]</f>
        <v>2.6749796665311099</v>
      </c>
      <c r="G59" s="4">
        <f>Nurse[[#This Row],[Total Direct Care Staff Hours]]/Nurse[[#This Row],[MDS Census]]</f>
        <v>2.4647824318828784</v>
      </c>
      <c r="H59" s="4">
        <f>Nurse[[#This Row],[Total RN Hours (w/ Admin, DON)]]/Nurse[[#This Row],[MDS Census]]</f>
        <v>0.65707604717364776</v>
      </c>
      <c r="I59" s="4">
        <f>Nurse[[#This Row],[RN Hours (excl. Admin, DON)]]/Nurse[[#This Row],[MDS Census]]</f>
        <v>0.44687881252541678</v>
      </c>
      <c r="J59" s="4">
        <f>SUM(Nurse[[#This Row],[RN Hours (excl. Admin, DON)]],Nurse[[#This Row],[RN Admin Hours]],Nurse[[#This Row],[RN DON Hours]],Nurse[[#This Row],[LPN Hours (excl. Admin)]],Nurse[[#This Row],[LPN Admin Hours]],Nurse[[#This Row],[CNA Hours]],Nurse[[#This Row],[NA TR Hours]],Nurse[[#This Row],[Med Aide/Tech Hours]])</f>
        <v>142.99510869565216</v>
      </c>
      <c r="K59" s="4">
        <f>SUM(Nurse[[#This Row],[RN Hours (excl. Admin, DON)]],Nurse[[#This Row],[LPN Hours (excl. Admin)]],Nurse[[#This Row],[CNA Hours]],Nurse[[#This Row],[NA TR Hours]],Nurse[[#This Row],[Med Aide/Tech Hours]])</f>
        <v>131.75869565217388</v>
      </c>
      <c r="L59" s="4">
        <f>SUM(Nurse[[#This Row],[RN Hours (excl. Admin, DON)]],Nurse[[#This Row],[RN Admin Hours]],Nurse[[#This Row],[RN DON Hours]])</f>
        <v>35.125</v>
      </c>
      <c r="M59" s="4">
        <v>23.888586956521738</v>
      </c>
      <c r="N59" s="4">
        <v>5.6711956521739131</v>
      </c>
      <c r="O59" s="4">
        <v>5.5652173913043477</v>
      </c>
      <c r="P59" s="4">
        <f>SUM(Nurse[[#This Row],[LPN Hours (excl. Admin)]],Nurse[[#This Row],[LPN Admin Hours]])</f>
        <v>20.844565217391303</v>
      </c>
      <c r="Q59" s="4">
        <v>20.844565217391303</v>
      </c>
      <c r="R59" s="4">
        <v>0</v>
      </c>
      <c r="S59" s="4">
        <f>SUM(Nurse[[#This Row],[CNA Hours]],Nurse[[#This Row],[NA TR Hours]],Nurse[[#This Row],[Med Aide/Tech Hours]])</f>
        <v>87.025543478260843</v>
      </c>
      <c r="T59" s="4">
        <v>87.025543478260843</v>
      </c>
      <c r="U59" s="4">
        <v>0</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0.23641304347826086</v>
      </c>
      <c r="X59" s="4">
        <v>0</v>
      </c>
      <c r="Y59" s="4">
        <v>0.23641304347826086</v>
      </c>
      <c r="Z59" s="4">
        <v>0</v>
      </c>
      <c r="AA59" s="4">
        <v>0</v>
      </c>
      <c r="AB59" s="4">
        <v>0</v>
      </c>
      <c r="AC59" s="4">
        <v>0</v>
      </c>
      <c r="AD59" s="4">
        <v>0</v>
      </c>
      <c r="AE59" s="4">
        <v>0</v>
      </c>
      <c r="AF59" s="1">
        <v>146058</v>
      </c>
      <c r="AG59" s="1">
        <v>5</v>
      </c>
      <c r="AH59"/>
    </row>
    <row r="60" spans="1:34" x14ac:dyDescent="0.25">
      <c r="A60" t="s">
        <v>702</v>
      </c>
      <c r="B60" t="s">
        <v>510</v>
      </c>
      <c r="C60" t="s">
        <v>860</v>
      </c>
      <c r="D60" t="s">
        <v>780</v>
      </c>
      <c r="E60" s="4">
        <v>79.304347826086953</v>
      </c>
      <c r="F60" s="4">
        <f>Nurse[[#This Row],[Total Nurse Staff Hours]]/Nurse[[#This Row],[MDS Census]]</f>
        <v>2.7683319627192979</v>
      </c>
      <c r="G60" s="4">
        <f>Nurse[[#This Row],[Total Direct Care Staff Hours]]/Nurse[[#This Row],[MDS Census]]</f>
        <v>2.550267269736842</v>
      </c>
      <c r="H60" s="4">
        <f>Nurse[[#This Row],[Total RN Hours (w/ Admin, DON)]]/Nurse[[#This Row],[MDS Census]]</f>
        <v>0.46737938596491224</v>
      </c>
      <c r="I60" s="4">
        <f>Nurse[[#This Row],[RN Hours (excl. Admin, DON)]]/Nurse[[#This Row],[MDS Census]]</f>
        <v>0.31949013157894735</v>
      </c>
      <c r="J60" s="4">
        <f>SUM(Nurse[[#This Row],[RN Hours (excl. Admin, DON)]],Nurse[[#This Row],[RN Admin Hours]],Nurse[[#This Row],[RN DON Hours]],Nurse[[#This Row],[LPN Hours (excl. Admin)]],Nurse[[#This Row],[LPN Admin Hours]],Nurse[[#This Row],[CNA Hours]],Nurse[[#This Row],[NA TR Hours]],Nurse[[#This Row],[Med Aide/Tech Hours]])</f>
        <v>219.54076086956519</v>
      </c>
      <c r="K60" s="4">
        <f>SUM(Nurse[[#This Row],[RN Hours (excl. Admin, DON)]],Nurse[[#This Row],[LPN Hours (excl. Admin)]],Nurse[[#This Row],[CNA Hours]],Nurse[[#This Row],[NA TR Hours]],Nurse[[#This Row],[Med Aide/Tech Hours]])</f>
        <v>202.24728260869563</v>
      </c>
      <c r="L60" s="4">
        <f>SUM(Nurse[[#This Row],[RN Hours (excl. Admin, DON)]],Nurse[[#This Row],[RN Admin Hours]],Nurse[[#This Row],[RN DON Hours]])</f>
        <v>37.065217391304344</v>
      </c>
      <c r="M60" s="4">
        <v>25.336956521739129</v>
      </c>
      <c r="N60" s="4">
        <v>6.5108695652173916</v>
      </c>
      <c r="O60" s="4">
        <v>5.2173913043478262</v>
      </c>
      <c r="P60" s="4">
        <f>SUM(Nurse[[#This Row],[LPN Hours (excl. Admin)]],Nurse[[#This Row],[LPN Admin Hours]])</f>
        <v>50.847826086956516</v>
      </c>
      <c r="Q60" s="4">
        <v>45.282608695652172</v>
      </c>
      <c r="R60" s="4">
        <v>5.5652173913043477</v>
      </c>
      <c r="S60" s="4">
        <f>SUM(Nurse[[#This Row],[CNA Hours]],Nurse[[#This Row],[NA TR Hours]],Nurse[[#This Row],[Med Aide/Tech Hours]])</f>
        <v>131.62771739130434</v>
      </c>
      <c r="T60" s="4">
        <v>131.62771739130434</v>
      </c>
      <c r="U60" s="4">
        <v>0</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0.39130434782608697</v>
      </c>
      <c r="X60" s="4">
        <v>0</v>
      </c>
      <c r="Y60" s="4">
        <v>0.39130434782608697</v>
      </c>
      <c r="Z60" s="4">
        <v>0</v>
      </c>
      <c r="AA60" s="4">
        <v>0</v>
      </c>
      <c r="AB60" s="4">
        <v>0</v>
      </c>
      <c r="AC60" s="4">
        <v>0</v>
      </c>
      <c r="AD60" s="4">
        <v>0</v>
      </c>
      <c r="AE60" s="4">
        <v>0</v>
      </c>
      <c r="AF60" s="1">
        <v>146000</v>
      </c>
      <c r="AG60" s="1">
        <v>5</v>
      </c>
      <c r="AH60"/>
    </row>
    <row r="61" spans="1:34" x14ac:dyDescent="0.25">
      <c r="A61" t="s">
        <v>702</v>
      </c>
      <c r="B61" t="s">
        <v>488</v>
      </c>
      <c r="C61" t="s">
        <v>1109</v>
      </c>
      <c r="D61" t="s">
        <v>781</v>
      </c>
      <c r="E61" s="4">
        <v>197.09859154929578</v>
      </c>
      <c r="F61" s="4">
        <f>Nurse[[#This Row],[Total Nurse Staff Hours]]/Nurse[[#This Row],[MDS Census]]</f>
        <v>2.7482699728455047</v>
      </c>
      <c r="G61" s="4">
        <f>Nurse[[#This Row],[Total Direct Care Staff Hours]]/Nurse[[#This Row],[MDS Census]]</f>
        <v>2.4340174360440185</v>
      </c>
      <c r="H61" s="4">
        <f>Nurse[[#This Row],[Total RN Hours (w/ Admin, DON)]]/Nurse[[#This Row],[MDS Census]]</f>
        <v>0.50466771473488636</v>
      </c>
      <c r="I61" s="4">
        <f>Nurse[[#This Row],[RN Hours (excl. Admin, DON)]]/Nurse[[#This Row],[MDS Census]]</f>
        <v>0.33248320708875229</v>
      </c>
      <c r="J61" s="4">
        <f>SUM(Nurse[[#This Row],[RN Hours (excl. Admin, DON)]],Nurse[[#This Row],[RN Admin Hours]],Nurse[[#This Row],[RN DON Hours]],Nurse[[#This Row],[LPN Hours (excl. Admin)]],Nurse[[#This Row],[LPN Admin Hours]],Nurse[[#This Row],[CNA Hours]],Nurse[[#This Row],[NA TR Hours]],Nurse[[#This Row],[Med Aide/Tech Hours]])</f>
        <v>541.68014084507035</v>
      </c>
      <c r="K61" s="4">
        <f>SUM(Nurse[[#This Row],[RN Hours (excl. Admin, DON)]],Nurse[[#This Row],[LPN Hours (excl. Admin)]],Nurse[[#This Row],[CNA Hours]],Nurse[[#This Row],[NA TR Hours]],Nurse[[#This Row],[Med Aide/Tech Hours]])</f>
        <v>479.74140845070417</v>
      </c>
      <c r="L61" s="4">
        <f>SUM(Nurse[[#This Row],[RN Hours (excl. Admin, DON)]],Nurse[[#This Row],[RN Admin Hours]],Nurse[[#This Row],[RN DON Hours]])</f>
        <v>99.469295774647875</v>
      </c>
      <c r="M61" s="4">
        <v>65.53197183098591</v>
      </c>
      <c r="N61" s="4">
        <v>29.451408450704221</v>
      </c>
      <c r="O61" s="4">
        <v>4.4859154929577461</v>
      </c>
      <c r="P61" s="4">
        <f>SUM(Nurse[[#This Row],[LPN Hours (excl. Admin)]],Nurse[[#This Row],[LPN Admin Hours]])</f>
        <v>146.3154929577465</v>
      </c>
      <c r="Q61" s="4">
        <v>118.31408450704227</v>
      </c>
      <c r="R61" s="4">
        <v>28.001408450704226</v>
      </c>
      <c r="S61" s="4">
        <f>SUM(Nurse[[#This Row],[CNA Hours]],Nurse[[#This Row],[NA TR Hours]],Nurse[[#This Row],[Med Aide/Tech Hours]])</f>
        <v>295.89535211267599</v>
      </c>
      <c r="T61" s="4">
        <v>295.89535211267599</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88.159718309859159</v>
      </c>
      <c r="X61" s="4">
        <v>10.813661971830983</v>
      </c>
      <c r="Y61" s="4">
        <v>3.0485915492957747</v>
      </c>
      <c r="Z61" s="4">
        <v>0</v>
      </c>
      <c r="AA61" s="4">
        <v>0</v>
      </c>
      <c r="AB61" s="4">
        <v>0</v>
      </c>
      <c r="AC61" s="4">
        <v>74.297464788732398</v>
      </c>
      <c r="AD61" s="4">
        <v>0</v>
      </c>
      <c r="AE61" s="4">
        <v>0</v>
      </c>
      <c r="AF61" s="1">
        <v>145969</v>
      </c>
      <c r="AG61" s="1">
        <v>5</v>
      </c>
      <c r="AH61"/>
    </row>
    <row r="62" spans="1:34" x14ac:dyDescent="0.25">
      <c r="A62" t="s">
        <v>702</v>
      </c>
      <c r="B62" t="s">
        <v>345</v>
      </c>
      <c r="C62" t="s">
        <v>854</v>
      </c>
      <c r="D62" t="s">
        <v>781</v>
      </c>
      <c r="E62" s="4">
        <v>122.27173913043478</v>
      </c>
      <c r="F62" s="4">
        <f>Nurse[[#This Row],[Total Nurse Staff Hours]]/Nurse[[#This Row],[MDS Census]]</f>
        <v>2.2373073162058841</v>
      </c>
      <c r="G62" s="4">
        <f>Nurse[[#This Row],[Total Direct Care Staff Hours]]/Nurse[[#This Row],[MDS Census]]</f>
        <v>2.0177233531869492</v>
      </c>
      <c r="H62" s="4">
        <f>Nurse[[#This Row],[Total RN Hours (w/ Admin, DON)]]/Nurse[[#This Row],[MDS Census]]</f>
        <v>0.33048893234954213</v>
      </c>
      <c r="I62" s="4">
        <f>Nurse[[#This Row],[RN Hours (excl. Admin, DON)]]/Nurse[[#This Row],[MDS Census]]</f>
        <v>0.20420215130233799</v>
      </c>
      <c r="J62" s="4">
        <f>SUM(Nurse[[#This Row],[RN Hours (excl. Admin, DON)]],Nurse[[#This Row],[RN Admin Hours]],Nurse[[#This Row],[RN DON Hours]],Nurse[[#This Row],[LPN Hours (excl. Admin)]],Nurse[[#This Row],[LPN Admin Hours]],Nurse[[#This Row],[CNA Hours]],Nurse[[#This Row],[NA TR Hours]],Nurse[[#This Row],[Med Aide/Tech Hours]])</f>
        <v>273.55945652173904</v>
      </c>
      <c r="K62" s="4">
        <f>SUM(Nurse[[#This Row],[RN Hours (excl. Admin, DON)]],Nurse[[#This Row],[LPN Hours (excl. Admin)]],Nurse[[#This Row],[CNA Hours]],Nurse[[#This Row],[NA TR Hours]],Nurse[[#This Row],[Med Aide/Tech Hours]])</f>
        <v>246.71054347826077</v>
      </c>
      <c r="L62" s="4">
        <f>SUM(Nurse[[#This Row],[RN Hours (excl. Admin, DON)]],Nurse[[#This Row],[RN Admin Hours]],Nurse[[#This Row],[RN DON Hours]])</f>
        <v>40.409456521739124</v>
      </c>
      <c r="M62" s="4">
        <v>24.968152173913044</v>
      </c>
      <c r="N62" s="4">
        <v>8.3652173913043466</v>
      </c>
      <c r="O62" s="4">
        <v>7.0760869565217375</v>
      </c>
      <c r="P62" s="4">
        <f>SUM(Nurse[[#This Row],[LPN Hours (excl. Admin)]],Nurse[[#This Row],[LPN Admin Hours]])</f>
        <v>87.731521739130429</v>
      </c>
      <c r="Q62" s="4">
        <v>76.323913043478257</v>
      </c>
      <c r="R62" s="4">
        <v>11.407608695652176</v>
      </c>
      <c r="S62" s="4">
        <f>SUM(Nurse[[#This Row],[CNA Hours]],Nurse[[#This Row],[NA TR Hours]],Nurse[[#This Row],[Med Aide/Tech Hours]])</f>
        <v>145.41847826086948</v>
      </c>
      <c r="T62" s="4">
        <v>145.41847826086948</v>
      </c>
      <c r="U62" s="4">
        <v>0</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19.709456521739131</v>
      </c>
      <c r="X62" s="4">
        <v>4.8344565217391313</v>
      </c>
      <c r="Y62" s="4">
        <v>0.80434782608695654</v>
      </c>
      <c r="Z62" s="4">
        <v>0</v>
      </c>
      <c r="AA62" s="4">
        <v>13.173913043478262</v>
      </c>
      <c r="AB62" s="4">
        <v>0</v>
      </c>
      <c r="AC62" s="4">
        <v>0.89673913043478259</v>
      </c>
      <c r="AD62" s="4">
        <v>0</v>
      </c>
      <c r="AE62" s="4">
        <v>0</v>
      </c>
      <c r="AF62" s="1">
        <v>145758</v>
      </c>
      <c r="AG62" s="1">
        <v>5</v>
      </c>
      <c r="AH62"/>
    </row>
    <row r="63" spans="1:34" x14ac:dyDescent="0.25">
      <c r="A63" t="s">
        <v>702</v>
      </c>
      <c r="B63" t="s">
        <v>467</v>
      </c>
      <c r="C63" t="s">
        <v>1100</v>
      </c>
      <c r="D63" t="s">
        <v>774</v>
      </c>
      <c r="E63" s="4">
        <v>89.5</v>
      </c>
      <c r="F63" s="4">
        <f>Nurse[[#This Row],[Total Nurse Staff Hours]]/Nurse[[#This Row],[MDS Census]]</f>
        <v>2.7093757590478504</v>
      </c>
      <c r="G63" s="4">
        <f>Nurse[[#This Row],[Total Direct Care Staff Hours]]/Nurse[[#This Row],[MDS Census]]</f>
        <v>2.4858877823658005</v>
      </c>
      <c r="H63" s="4">
        <f>Nurse[[#This Row],[Total RN Hours (w/ Admin, DON)]]/Nurse[[#This Row],[MDS Census]]</f>
        <v>0.62511537527325722</v>
      </c>
      <c r="I63" s="4">
        <f>Nurse[[#This Row],[RN Hours (excl. Admin, DON)]]/Nurse[[#This Row],[MDS Census]]</f>
        <v>0.50094729171726993</v>
      </c>
      <c r="J63" s="4">
        <f>SUM(Nurse[[#This Row],[RN Hours (excl. Admin, DON)]],Nurse[[#This Row],[RN Admin Hours]],Nurse[[#This Row],[RN DON Hours]],Nurse[[#This Row],[LPN Hours (excl. Admin)]],Nurse[[#This Row],[LPN Admin Hours]],Nurse[[#This Row],[CNA Hours]],Nurse[[#This Row],[NA TR Hours]],Nurse[[#This Row],[Med Aide/Tech Hours]])</f>
        <v>242.4891304347826</v>
      </c>
      <c r="K63" s="4">
        <f>SUM(Nurse[[#This Row],[RN Hours (excl. Admin, DON)]],Nurse[[#This Row],[LPN Hours (excl. Admin)]],Nurse[[#This Row],[CNA Hours]],Nurse[[#This Row],[NA TR Hours]],Nurse[[#This Row],[Med Aide/Tech Hours]])</f>
        <v>222.48695652173913</v>
      </c>
      <c r="L63" s="4">
        <f>SUM(Nurse[[#This Row],[RN Hours (excl. Admin, DON)]],Nurse[[#This Row],[RN Admin Hours]],Nurse[[#This Row],[RN DON Hours]])</f>
        <v>55.947826086956525</v>
      </c>
      <c r="M63" s="4">
        <v>44.834782608695654</v>
      </c>
      <c r="N63" s="4">
        <v>5.5760869565217392</v>
      </c>
      <c r="O63" s="4">
        <v>5.5369565217391301</v>
      </c>
      <c r="P63" s="4">
        <f>SUM(Nurse[[#This Row],[LPN Hours (excl. Admin)]],Nurse[[#This Row],[LPN Admin Hours]])</f>
        <v>31.475000000000005</v>
      </c>
      <c r="Q63" s="4">
        <v>22.585869565217397</v>
      </c>
      <c r="R63" s="4">
        <v>8.8891304347826079</v>
      </c>
      <c r="S63" s="4">
        <f>SUM(Nurse[[#This Row],[CNA Hours]],Nurse[[#This Row],[NA TR Hours]],Nurse[[#This Row],[Med Aide/Tech Hours]])</f>
        <v>155.06630434782608</v>
      </c>
      <c r="T63" s="4">
        <v>155.06630434782608</v>
      </c>
      <c r="U63" s="4">
        <v>0</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0.58695652173913049</v>
      </c>
      <c r="X63" s="4">
        <v>0</v>
      </c>
      <c r="Y63" s="4">
        <v>0.58695652173913049</v>
      </c>
      <c r="Z63" s="4">
        <v>0</v>
      </c>
      <c r="AA63" s="4">
        <v>0</v>
      </c>
      <c r="AB63" s="4">
        <v>0</v>
      </c>
      <c r="AC63" s="4">
        <v>0</v>
      </c>
      <c r="AD63" s="4">
        <v>0</v>
      </c>
      <c r="AE63" s="4">
        <v>0</v>
      </c>
      <c r="AF63" s="1">
        <v>145936</v>
      </c>
      <c r="AG63" s="1">
        <v>5</v>
      </c>
      <c r="AH63"/>
    </row>
    <row r="64" spans="1:34" x14ac:dyDescent="0.25">
      <c r="A64" t="s">
        <v>702</v>
      </c>
      <c r="B64" t="s">
        <v>507</v>
      </c>
      <c r="C64" t="s">
        <v>1101</v>
      </c>
      <c r="D64" t="s">
        <v>781</v>
      </c>
      <c r="E64" s="4">
        <v>47.054347826086953</v>
      </c>
      <c r="F64" s="4">
        <f>Nurse[[#This Row],[Total Nurse Staff Hours]]/Nurse[[#This Row],[MDS Census]]</f>
        <v>2.5280919380919387</v>
      </c>
      <c r="G64" s="4">
        <f>Nurse[[#This Row],[Total Direct Care Staff Hours]]/Nurse[[#This Row],[MDS Census]]</f>
        <v>2.2583991683991687</v>
      </c>
      <c r="H64" s="4">
        <f>Nurse[[#This Row],[Total RN Hours (w/ Admin, DON)]]/Nurse[[#This Row],[MDS Census]]</f>
        <v>0.6830907830907833</v>
      </c>
      <c r="I64" s="4">
        <f>Nurse[[#This Row],[RN Hours (excl. Admin, DON)]]/Nurse[[#This Row],[MDS Census]]</f>
        <v>0.45520905520905541</v>
      </c>
      <c r="J64" s="4">
        <f>SUM(Nurse[[#This Row],[RN Hours (excl. Admin, DON)]],Nurse[[#This Row],[RN Admin Hours]],Nurse[[#This Row],[RN DON Hours]],Nurse[[#This Row],[LPN Hours (excl. Admin)]],Nurse[[#This Row],[LPN Admin Hours]],Nurse[[#This Row],[CNA Hours]],Nurse[[#This Row],[NA TR Hours]],Nurse[[#This Row],[Med Aide/Tech Hours]])</f>
        <v>118.95771739130436</v>
      </c>
      <c r="K64" s="4">
        <f>SUM(Nurse[[#This Row],[RN Hours (excl. Admin, DON)]],Nurse[[#This Row],[LPN Hours (excl. Admin)]],Nurse[[#This Row],[CNA Hours]],Nurse[[#This Row],[NA TR Hours]],Nurse[[#This Row],[Med Aide/Tech Hours]])</f>
        <v>106.26750000000001</v>
      </c>
      <c r="L64" s="4">
        <f>SUM(Nurse[[#This Row],[RN Hours (excl. Admin, DON)]],Nurse[[#This Row],[RN Admin Hours]],Nurse[[#This Row],[RN DON Hours]])</f>
        <v>32.142391304347832</v>
      </c>
      <c r="M64" s="4">
        <v>21.419565217391312</v>
      </c>
      <c r="N64" s="4">
        <v>5.8097826086956523</v>
      </c>
      <c r="O64" s="4">
        <v>4.9130434782608692</v>
      </c>
      <c r="P64" s="4">
        <f>SUM(Nurse[[#This Row],[LPN Hours (excl. Admin)]],Nurse[[#This Row],[LPN Admin Hours]])</f>
        <v>28.446847826086962</v>
      </c>
      <c r="Q64" s="4">
        <v>26.479456521739138</v>
      </c>
      <c r="R64" s="4">
        <v>1.9673913043478257</v>
      </c>
      <c r="S64" s="4">
        <f>SUM(Nurse[[#This Row],[CNA Hours]],Nurse[[#This Row],[NA TR Hours]],Nurse[[#This Row],[Med Aide/Tech Hours]])</f>
        <v>58.368478260869558</v>
      </c>
      <c r="T64" s="4">
        <v>58.368478260869558</v>
      </c>
      <c r="U64" s="4">
        <v>0</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1.7173913043478262</v>
      </c>
      <c r="X64" s="4">
        <v>0</v>
      </c>
      <c r="Y64" s="4">
        <v>1.3478260869565217</v>
      </c>
      <c r="Z64" s="4">
        <v>0</v>
      </c>
      <c r="AA64" s="4">
        <v>0.10869565217391304</v>
      </c>
      <c r="AB64" s="4">
        <v>0</v>
      </c>
      <c r="AC64" s="4">
        <v>0.2608695652173913</v>
      </c>
      <c r="AD64" s="4">
        <v>0</v>
      </c>
      <c r="AE64" s="4">
        <v>0</v>
      </c>
      <c r="AF64" s="1">
        <v>145996</v>
      </c>
      <c r="AG64" s="1">
        <v>5</v>
      </c>
      <c r="AH64"/>
    </row>
    <row r="65" spans="1:34" x14ac:dyDescent="0.25">
      <c r="A65" t="s">
        <v>702</v>
      </c>
      <c r="B65" t="s">
        <v>511</v>
      </c>
      <c r="C65" t="s">
        <v>917</v>
      </c>
      <c r="D65" t="s">
        <v>781</v>
      </c>
      <c r="E65" s="4">
        <v>180.86956521739131</v>
      </c>
      <c r="F65" s="4">
        <f>Nurse[[#This Row],[Total Nurse Staff Hours]]/Nurse[[#This Row],[MDS Census]]</f>
        <v>2.355250600961539</v>
      </c>
      <c r="G65" s="4">
        <f>Nurse[[#This Row],[Total Direct Care Staff Hours]]/Nurse[[#This Row],[MDS Census]]</f>
        <v>2.1639008413461545</v>
      </c>
      <c r="H65" s="4">
        <f>Nurse[[#This Row],[Total RN Hours (w/ Admin, DON)]]/Nurse[[#This Row],[MDS Census]]</f>
        <v>0.41548437499999991</v>
      </c>
      <c r="I65" s="4">
        <f>Nurse[[#This Row],[RN Hours (excl. Admin, DON)]]/Nurse[[#This Row],[MDS Census]]</f>
        <v>0.2823557692307691</v>
      </c>
      <c r="J65" s="4">
        <f>SUM(Nurse[[#This Row],[RN Hours (excl. Admin, DON)]],Nurse[[#This Row],[RN Admin Hours]],Nurse[[#This Row],[RN DON Hours]],Nurse[[#This Row],[LPN Hours (excl. Admin)]],Nurse[[#This Row],[LPN Admin Hours]],Nurse[[#This Row],[CNA Hours]],Nurse[[#This Row],[NA TR Hours]],Nurse[[#This Row],[Med Aide/Tech Hours]])</f>
        <v>425.99315217391313</v>
      </c>
      <c r="K65" s="4">
        <f>SUM(Nurse[[#This Row],[RN Hours (excl. Admin, DON)]],Nurse[[#This Row],[LPN Hours (excl. Admin)]],Nurse[[#This Row],[CNA Hours]],Nurse[[#This Row],[NA TR Hours]],Nurse[[#This Row],[Med Aide/Tech Hours]])</f>
        <v>391.38380434782619</v>
      </c>
      <c r="L65" s="4">
        <f>SUM(Nurse[[#This Row],[RN Hours (excl. Admin, DON)]],Nurse[[#This Row],[RN Admin Hours]],Nurse[[#This Row],[RN DON Hours]])</f>
        <v>75.148478260869553</v>
      </c>
      <c r="M65" s="4">
        <v>51.069565217391279</v>
      </c>
      <c r="N65" s="4">
        <v>21.122391304347829</v>
      </c>
      <c r="O65" s="4">
        <v>2.9565217391304346</v>
      </c>
      <c r="P65" s="4">
        <f>SUM(Nurse[[#This Row],[LPN Hours (excl. Admin)]],Nurse[[#This Row],[LPN Admin Hours]])</f>
        <v>119.22315217391305</v>
      </c>
      <c r="Q65" s="4">
        <v>108.69271739130436</v>
      </c>
      <c r="R65" s="4">
        <v>10.530434782608696</v>
      </c>
      <c r="S65" s="4">
        <f>SUM(Nurse[[#This Row],[CNA Hours]],Nurse[[#This Row],[NA TR Hours]],Nurse[[#This Row],[Med Aide/Tech Hours]])</f>
        <v>231.62152173913054</v>
      </c>
      <c r="T65" s="4">
        <v>231.62152173913054</v>
      </c>
      <c r="U65" s="4">
        <v>0</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26.049456521739128</v>
      </c>
      <c r="X65" s="4">
        <v>0.68478260869565222</v>
      </c>
      <c r="Y65" s="4">
        <v>15.670217391304346</v>
      </c>
      <c r="Z65" s="4">
        <v>0</v>
      </c>
      <c r="AA65" s="4">
        <v>3.8492391304347819</v>
      </c>
      <c r="AB65" s="4">
        <v>0</v>
      </c>
      <c r="AC65" s="4">
        <v>5.8452173913043479</v>
      </c>
      <c r="AD65" s="4">
        <v>0</v>
      </c>
      <c r="AE65" s="4">
        <v>0</v>
      </c>
      <c r="AF65" s="1">
        <v>146001</v>
      </c>
      <c r="AG65" s="1">
        <v>5</v>
      </c>
      <c r="AH65"/>
    </row>
    <row r="66" spans="1:34" x14ac:dyDescent="0.25">
      <c r="A66" t="s">
        <v>702</v>
      </c>
      <c r="B66" t="s">
        <v>71</v>
      </c>
      <c r="C66" t="s">
        <v>917</v>
      </c>
      <c r="D66" t="s">
        <v>781</v>
      </c>
      <c r="E66" s="4">
        <v>172.05434782608697</v>
      </c>
      <c r="F66" s="4">
        <f>Nurse[[#This Row],[Total Nurse Staff Hours]]/Nurse[[#This Row],[MDS Census]]</f>
        <v>2.2114347084465233</v>
      </c>
      <c r="G66" s="4">
        <f>Nurse[[#This Row],[Total Direct Care Staff Hours]]/Nurse[[#This Row],[MDS Census]]</f>
        <v>2.0429149030260918</v>
      </c>
      <c r="H66" s="4">
        <f>Nurse[[#This Row],[Total RN Hours (w/ Admin, DON)]]/Nurse[[#This Row],[MDS Census]]</f>
        <v>0.39447848884957992</v>
      </c>
      <c r="I66" s="4">
        <f>Nurse[[#This Row],[RN Hours (excl. Admin, DON)]]/Nurse[[#This Row],[MDS Census]]</f>
        <v>0.28292374755196159</v>
      </c>
      <c r="J66" s="4">
        <f>SUM(Nurse[[#This Row],[RN Hours (excl. Admin, DON)]],Nurse[[#This Row],[RN Admin Hours]],Nurse[[#This Row],[RN DON Hours]],Nurse[[#This Row],[LPN Hours (excl. Admin)]],Nurse[[#This Row],[LPN Admin Hours]],Nurse[[#This Row],[CNA Hours]],Nurse[[#This Row],[NA TR Hours]],Nurse[[#This Row],[Med Aide/Tech Hours]])</f>
        <v>380.48695652173933</v>
      </c>
      <c r="K66" s="4">
        <f>SUM(Nurse[[#This Row],[RN Hours (excl. Admin, DON)]],Nurse[[#This Row],[LPN Hours (excl. Admin)]],Nurse[[#This Row],[CNA Hours]],Nurse[[#This Row],[NA TR Hours]],Nurse[[#This Row],[Med Aide/Tech Hours]])</f>
        <v>351.49239130434796</v>
      </c>
      <c r="L66" s="4">
        <f>SUM(Nurse[[#This Row],[RN Hours (excl. Admin, DON)]],Nurse[[#This Row],[RN Admin Hours]],Nurse[[#This Row],[RN DON Hours]])</f>
        <v>67.87173913043479</v>
      </c>
      <c r="M66" s="4">
        <v>48.678260869565221</v>
      </c>
      <c r="N66" s="4">
        <v>13.628260869565217</v>
      </c>
      <c r="O66" s="4">
        <v>5.5652173913043477</v>
      </c>
      <c r="P66" s="4">
        <f>SUM(Nurse[[#This Row],[LPN Hours (excl. Admin)]],Nurse[[#This Row],[LPN Admin Hours]])</f>
        <v>111.36304347826092</v>
      </c>
      <c r="Q66" s="4">
        <v>101.56195652173918</v>
      </c>
      <c r="R66" s="4">
        <v>9.801086956521738</v>
      </c>
      <c r="S66" s="4">
        <f>SUM(Nurse[[#This Row],[CNA Hours]],Nurse[[#This Row],[NA TR Hours]],Nurse[[#This Row],[Med Aide/Tech Hours]])</f>
        <v>201.25217391304358</v>
      </c>
      <c r="T66" s="4">
        <v>201.25217391304358</v>
      </c>
      <c r="U66" s="4">
        <v>0</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2.5326086956521738</v>
      </c>
      <c r="X66" s="4">
        <v>0</v>
      </c>
      <c r="Y66" s="4">
        <v>2.5326086956521738</v>
      </c>
      <c r="Z66" s="4">
        <v>0</v>
      </c>
      <c r="AA66" s="4">
        <v>0</v>
      </c>
      <c r="AB66" s="4">
        <v>0</v>
      </c>
      <c r="AC66" s="4">
        <v>0</v>
      </c>
      <c r="AD66" s="4">
        <v>0</v>
      </c>
      <c r="AE66" s="4">
        <v>0</v>
      </c>
      <c r="AF66" s="1">
        <v>145244</v>
      </c>
      <c r="AG66" s="1">
        <v>5</v>
      </c>
      <c r="AH66"/>
    </row>
    <row r="67" spans="1:34" x14ac:dyDescent="0.25">
      <c r="A67" t="s">
        <v>702</v>
      </c>
      <c r="B67" t="s">
        <v>674</v>
      </c>
      <c r="C67" t="s">
        <v>940</v>
      </c>
      <c r="D67" t="s">
        <v>742</v>
      </c>
      <c r="E67" s="4">
        <v>61.956521739130437</v>
      </c>
      <c r="F67" s="4">
        <f>Nurse[[#This Row],[Total Nurse Staff Hours]]/Nurse[[#This Row],[MDS Census]]</f>
        <v>1.9075263157894735</v>
      </c>
      <c r="G67" s="4">
        <f>Nurse[[#This Row],[Total Direct Care Staff Hours]]/Nurse[[#This Row],[MDS Census]]</f>
        <v>1.7302105263157894</v>
      </c>
      <c r="H67" s="4">
        <f>Nurse[[#This Row],[Total RN Hours (w/ Admin, DON)]]/Nurse[[#This Row],[MDS Census]]</f>
        <v>0.21557894736842101</v>
      </c>
      <c r="I67" s="4">
        <f>Nurse[[#This Row],[RN Hours (excl. Admin, DON)]]/Nurse[[#This Row],[MDS Census]]</f>
        <v>0.12821052631578944</v>
      </c>
      <c r="J67" s="4">
        <f>SUM(Nurse[[#This Row],[RN Hours (excl. Admin, DON)]],Nurse[[#This Row],[RN Admin Hours]],Nurse[[#This Row],[RN DON Hours]],Nurse[[#This Row],[LPN Hours (excl. Admin)]],Nurse[[#This Row],[LPN Admin Hours]],Nurse[[#This Row],[CNA Hours]],Nurse[[#This Row],[NA TR Hours]],Nurse[[#This Row],[Med Aide/Tech Hours]])</f>
        <v>118.18369565217391</v>
      </c>
      <c r="K67" s="4">
        <f>SUM(Nurse[[#This Row],[RN Hours (excl. Admin, DON)]],Nurse[[#This Row],[LPN Hours (excl. Admin)]],Nurse[[#This Row],[CNA Hours]],Nurse[[#This Row],[NA TR Hours]],Nurse[[#This Row],[Med Aide/Tech Hours]])</f>
        <v>107.19782608695652</v>
      </c>
      <c r="L67" s="4">
        <f>SUM(Nurse[[#This Row],[RN Hours (excl. Admin, DON)]],Nurse[[#This Row],[RN Admin Hours]],Nurse[[#This Row],[RN DON Hours]])</f>
        <v>13.356521739130432</v>
      </c>
      <c r="M67" s="4">
        <v>7.9434782608695631</v>
      </c>
      <c r="N67" s="4">
        <v>0.10869565217391304</v>
      </c>
      <c r="O67" s="4">
        <v>5.3043478260869561</v>
      </c>
      <c r="P67" s="4">
        <f>SUM(Nurse[[#This Row],[LPN Hours (excl. Admin)]],Nurse[[#This Row],[LPN Admin Hours]])</f>
        <v>42.044565217391295</v>
      </c>
      <c r="Q67" s="4">
        <v>36.47173913043477</v>
      </c>
      <c r="R67" s="4">
        <v>5.572826086956522</v>
      </c>
      <c r="S67" s="4">
        <f>SUM(Nurse[[#This Row],[CNA Hours]],Nurse[[#This Row],[NA TR Hours]],Nurse[[#This Row],[Med Aide/Tech Hours]])</f>
        <v>62.782608695652186</v>
      </c>
      <c r="T67" s="4">
        <v>62.782608695652186</v>
      </c>
      <c r="U67" s="4">
        <v>0</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0.10869565217391304</v>
      </c>
      <c r="X67" s="4">
        <v>0</v>
      </c>
      <c r="Y67" s="4">
        <v>0.10869565217391304</v>
      </c>
      <c r="Z67" s="4">
        <v>0</v>
      </c>
      <c r="AA67" s="4">
        <v>0</v>
      </c>
      <c r="AB67" s="4">
        <v>0</v>
      </c>
      <c r="AC67" s="4">
        <v>0</v>
      </c>
      <c r="AD67" s="4">
        <v>0</v>
      </c>
      <c r="AE67" s="4">
        <v>0</v>
      </c>
      <c r="AF67" s="7">
        <v>1.3999999999999999E+265</v>
      </c>
      <c r="AG67" s="1">
        <v>5</v>
      </c>
      <c r="AH67"/>
    </row>
    <row r="68" spans="1:34" x14ac:dyDescent="0.25">
      <c r="A68" t="s">
        <v>702</v>
      </c>
      <c r="B68" t="s">
        <v>90</v>
      </c>
      <c r="C68" t="s">
        <v>943</v>
      </c>
      <c r="D68" t="s">
        <v>793</v>
      </c>
      <c r="E68" s="4">
        <v>69.358695652173907</v>
      </c>
      <c r="F68" s="4">
        <f>Nurse[[#This Row],[Total Nurse Staff Hours]]/Nurse[[#This Row],[MDS Census]]</f>
        <v>2.5757342109387249</v>
      </c>
      <c r="G68" s="4">
        <f>Nurse[[#This Row],[Total Direct Care Staff Hours]]/Nurse[[#This Row],[MDS Census]]</f>
        <v>2.3415232722143866</v>
      </c>
      <c r="H68" s="4">
        <f>Nurse[[#This Row],[Total RN Hours (w/ Admin, DON)]]/Nurse[[#This Row],[MDS Census]]</f>
        <v>0.75837799717912557</v>
      </c>
      <c r="I68" s="4">
        <f>Nurse[[#This Row],[RN Hours (excl. Admin, DON)]]/Nurse[[#This Row],[MDS Census]]</f>
        <v>0.59813665569659935</v>
      </c>
      <c r="J68" s="4">
        <f>SUM(Nurse[[#This Row],[RN Hours (excl. Admin, DON)]],Nurse[[#This Row],[RN Admin Hours]],Nurse[[#This Row],[RN DON Hours]],Nurse[[#This Row],[LPN Hours (excl. Admin)]],Nurse[[#This Row],[LPN Admin Hours]],Nurse[[#This Row],[CNA Hours]],Nurse[[#This Row],[NA TR Hours]],Nurse[[#This Row],[Med Aide/Tech Hours]])</f>
        <v>178.64956521739131</v>
      </c>
      <c r="K68" s="4">
        <f>SUM(Nurse[[#This Row],[RN Hours (excl. Admin, DON)]],Nurse[[#This Row],[LPN Hours (excl. Admin)]],Nurse[[#This Row],[CNA Hours]],Nurse[[#This Row],[NA TR Hours]],Nurse[[#This Row],[Med Aide/Tech Hours]])</f>
        <v>162.405</v>
      </c>
      <c r="L68" s="4">
        <f>SUM(Nurse[[#This Row],[RN Hours (excl. Admin, DON)]],Nurse[[#This Row],[RN Admin Hours]],Nurse[[#This Row],[RN DON Hours]])</f>
        <v>52.600108695652175</v>
      </c>
      <c r="M68" s="4">
        <v>41.485978260869565</v>
      </c>
      <c r="N68" s="4">
        <v>5.6358695652173916</v>
      </c>
      <c r="O68" s="4">
        <v>5.4782608695652177</v>
      </c>
      <c r="P68" s="4">
        <f>SUM(Nurse[[#This Row],[LPN Hours (excl. Admin)]],Nurse[[#This Row],[LPN Admin Hours]])</f>
        <v>19.130434782608695</v>
      </c>
      <c r="Q68" s="4">
        <v>13.999999999999998</v>
      </c>
      <c r="R68" s="4">
        <v>5.1304347826086953</v>
      </c>
      <c r="S68" s="4">
        <f>SUM(Nurse[[#This Row],[CNA Hours]],Nurse[[#This Row],[NA TR Hours]],Nurse[[#This Row],[Med Aide/Tech Hours]])</f>
        <v>106.91902173913044</v>
      </c>
      <c r="T68" s="4">
        <v>106.91902173913044</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6.8049999999999988</v>
      </c>
      <c r="X68" s="4">
        <v>5.9381521739130427</v>
      </c>
      <c r="Y68" s="4">
        <v>0.19021739130434784</v>
      </c>
      <c r="Z68" s="4">
        <v>0</v>
      </c>
      <c r="AA68" s="4">
        <v>0</v>
      </c>
      <c r="AB68" s="4">
        <v>0</v>
      </c>
      <c r="AC68" s="4">
        <v>0.67663043478260865</v>
      </c>
      <c r="AD68" s="4">
        <v>0</v>
      </c>
      <c r="AE68" s="4">
        <v>0</v>
      </c>
      <c r="AF68" s="1">
        <v>145295</v>
      </c>
      <c r="AG68" s="1">
        <v>5</v>
      </c>
      <c r="AH68"/>
    </row>
    <row r="69" spans="1:34" x14ac:dyDescent="0.25">
      <c r="A69" t="s">
        <v>702</v>
      </c>
      <c r="B69" t="s">
        <v>475</v>
      </c>
      <c r="C69" t="s">
        <v>1102</v>
      </c>
      <c r="D69" t="s">
        <v>781</v>
      </c>
      <c r="E69" s="4">
        <v>82.097826086956516</v>
      </c>
      <c r="F69" s="4">
        <f>Nurse[[#This Row],[Total Nurse Staff Hours]]/Nurse[[#This Row],[MDS Census]]</f>
        <v>1.7633668740897659</v>
      </c>
      <c r="G69" s="4">
        <f>Nurse[[#This Row],[Total Direct Care Staff Hours]]/Nurse[[#This Row],[MDS Census]]</f>
        <v>1.5704633920296573</v>
      </c>
      <c r="H69" s="4">
        <f>Nurse[[#This Row],[Total RN Hours (w/ Admin, DON)]]/Nurse[[#This Row],[MDS Census]]</f>
        <v>0.29837150801006224</v>
      </c>
      <c r="I69" s="4">
        <f>Nurse[[#This Row],[RN Hours (excl. Admin, DON)]]/Nurse[[#This Row],[MDS Census]]</f>
        <v>0.16795975109228123</v>
      </c>
      <c r="J69" s="4">
        <f>SUM(Nurse[[#This Row],[RN Hours (excl. Admin, DON)]],Nurse[[#This Row],[RN Admin Hours]],Nurse[[#This Row],[RN DON Hours]],Nurse[[#This Row],[LPN Hours (excl. Admin)]],Nurse[[#This Row],[LPN Admin Hours]],Nurse[[#This Row],[CNA Hours]],Nurse[[#This Row],[NA TR Hours]],Nurse[[#This Row],[Med Aide/Tech Hours]])</f>
        <v>144.76858695652174</v>
      </c>
      <c r="K69" s="4">
        <f>SUM(Nurse[[#This Row],[RN Hours (excl. Admin, DON)]],Nurse[[#This Row],[LPN Hours (excl. Admin)]],Nurse[[#This Row],[CNA Hours]],Nurse[[#This Row],[NA TR Hours]],Nurse[[#This Row],[Med Aide/Tech Hours]])</f>
        <v>128.93163043478262</v>
      </c>
      <c r="L69" s="4">
        <f>SUM(Nurse[[#This Row],[RN Hours (excl. Admin, DON)]],Nurse[[#This Row],[RN Admin Hours]],Nurse[[#This Row],[RN DON Hours]])</f>
        <v>24.495652173913044</v>
      </c>
      <c r="M69" s="4">
        <v>13.789130434782608</v>
      </c>
      <c r="N69" s="4">
        <v>5.3152173913043477</v>
      </c>
      <c r="O69" s="4">
        <v>5.3913043478260869</v>
      </c>
      <c r="P69" s="4">
        <f>SUM(Nurse[[#This Row],[LPN Hours (excl. Admin)]],Nurse[[#This Row],[LPN Admin Hours]])</f>
        <v>43.647826086956528</v>
      </c>
      <c r="Q69" s="4">
        <v>38.517391304347832</v>
      </c>
      <c r="R69" s="4">
        <v>5.1304347826086953</v>
      </c>
      <c r="S69" s="4">
        <f>SUM(Nurse[[#This Row],[CNA Hours]],Nurse[[#This Row],[NA TR Hours]],Nurse[[#This Row],[Med Aide/Tech Hours]])</f>
        <v>76.625108695652173</v>
      </c>
      <c r="T69" s="4">
        <v>76.625108695652173</v>
      </c>
      <c r="U69" s="4">
        <v>0</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2.2545652173913044</v>
      </c>
      <c r="X69" s="4">
        <v>0</v>
      </c>
      <c r="Y69" s="4">
        <v>0.47826086956521741</v>
      </c>
      <c r="Z69" s="4">
        <v>0</v>
      </c>
      <c r="AA69" s="4">
        <v>0.80978260869565222</v>
      </c>
      <c r="AB69" s="4">
        <v>0</v>
      </c>
      <c r="AC69" s="4">
        <v>0.96652173913043482</v>
      </c>
      <c r="AD69" s="4">
        <v>0</v>
      </c>
      <c r="AE69" s="4">
        <v>0</v>
      </c>
      <c r="AF69" s="1">
        <v>145947</v>
      </c>
      <c r="AG69" s="1">
        <v>5</v>
      </c>
      <c r="AH69"/>
    </row>
    <row r="70" spans="1:34" x14ac:dyDescent="0.25">
      <c r="A70" t="s">
        <v>702</v>
      </c>
      <c r="B70" t="s">
        <v>74</v>
      </c>
      <c r="C70" t="s">
        <v>934</v>
      </c>
      <c r="D70" t="s">
        <v>783</v>
      </c>
      <c r="E70" s="4">
        <v>78.641304347826093</v>
      </c>
      <c r="F70" s="4">
        <f>Nurse[[#This Row],[Total Nurse Staff Hours]]/Nurse[[#This Row],[MDS Census]]</f>
        <v>2.6102280580511397</v>
      </c>
      <c r="G70" s="4">
        <f>Nurse[[#This Row],[Total Direct Care Staff Hours]]/Nurse[[#This Row],[MDS Census]]</f>
        <v>2.3676848652384237</v>
      </c>
      <c r="H70" s="4">
        <f>Nurse[[#This Row],[Total RN Hours (w/ Admin, DON)]]/Nurse[[#This Row],[MDS Census]]</f>
        <v>0.49817553559087763</v>
      </c>
      <c r="I70" s="4">
        <f>Nurse[[#This Row],[RN Hours (excl. Admin, DON)]]/Nurse[[#This Row],[MDS Census]]</f>
        <v>0.31506565307532819</v>
      </c>
      <c r="J70" s="4">
        <f>SUM(Nurse[[#This Row],[RN Hours (excl. Admin, DON)]],Nurse[[#This Row],[RN Admin Hours]],Nurse[[#This Row],[RN DON Hours]],Nurse[[#This Row],[LPN Hours (excl. Admin)]],Nurse[[#This Row],[LPN Admin Hours]],Nurse[[#This Row],[CNA Hours]],Nurse[[#This Row],[NA TR Hours]],Nurse[[#This Row],[Med Aide/Tech Hours]])</f>
        <v>205.27173913043475</v>
      </c>
      <c r="K70" s="4">
        <f>SUM(Nurse[[#This Row],[RN Hours (excl. Admin, DON)]],Nurse[[#This Row],[LPN Hours (excl. Admin)]],Nurse[[#This Row],[CNA Hours]],Nurse[[#This Row],[NA TR Hours]],Nurse[[#This Row],[Med Aide/Tech Hours]])</f>
        <v>186.1978260869565</v>
      </c>
      <c r="L70" s="4">
        <f>SUM(Nurse[[#This Row],[RN Hours (excl. Admin, DON)]],Nurse[[#This Row],[RN Admin Hours]],Nurse[[#This Row],[RN DON Hours]])</f>
        <v>39.177173913043475</v>
      </c>
      <c r="M70" s="4">
        <v>24.777173913043473</v>
      </c>
      <c r="N70" s="4">
        <v>9.182608695652176</v>
      </c>
      <c r="O70" s="4">
        <v>5.2173913043478262</v>
      </c>
      <c r="P70" s="4">
        <f>SUM(Nurse[[#This Row],[LPN Hours (excl. Admin)]],Nurse[[#This Row],[LPN Admin Hours]])</f>
        <v>42.213043478260857</v>
      </c>
      <c r="Q70" s="4">
        <v>37.539130434782599</v>
      </c>
      <c r="R70" s="4">
        <v>4.6739130434782608</v>
      </c>
      <c r="S70" s="4">
        <f>SUM(Nurse[[#This Row],[CNA Hours]],Nurse[[#This Row],[NA TR Hours]],Nurse[[#This Row],[Med Aide/Tech Hours]])</f>
        <v>123.88152173913042</v>
      </c>
      <c r="T70" s="4">
        <v>123.88152173913042</v>
      </c>
      <c r="U70" s="4">
        <v>0</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17.730434782608697</v>
      </c>
      <c r="X70" s="4">
        <v>0</v>
      </c>
      <c r="Y70" s="4">
        <v>0.25</v>
      </c>
      <c r="Z70" s="4">
        <v>0</v>
      </c>
      <c r="AA70" s="4">
        <v>0</v>
      </c>
      <c r="AB70" s="4">
        <v>0</v>
      </c>
      <c r="AC70" s="4">
        <v>17.480434782608697</v>
      </c>
      <c r="AD70" s="4">
        <v>0</v>
      </c>
      <c r="AE70" s="4">
        <v>0</v>
      </c>
      <c r="AF70" s="1">
        <v>145248</v>
      </c>
      <c r="AG70" s="1">
        <v>5</v>
      </c>
      <c r="AH70"/>
    </row>
    <row r="71" spans="1:34" x14ac:dyDescent="0.25">
      <c r="A71" t="s">
        <v>702</v>
      </c>
      <c r="B71" t="s">
        <v>53</v>
      </c>
      <c r="C71" t="s">
        <v>913</v>
      </c>
      <c r="D71" t="s">
        <v>781</v>
      </c>
      <c r="E71" s="4">
        <v>122.92391304347827</v>
      </c>
      <c r="F71" s="4">
        <f>Nurse[[#This Row],[Total Nurse Staff Hours]]/Nurse[[#This Row],[MDS Census]]</f>
        <v>2.3016358652400739</v>
      </c>
      <c r="G71" s="4">
        <f>Nurse[[#This Row],[Total Direct Care Staff Hours]]/Nurse[[#This Row],[MDS Census]]</f>
        <v>2.1343266424971259</v>
      </c>
      <c r="H71" s="4">
        <f>Nurse[[#This Row],[Total RN Hours (w/ Admin, DON)]]/Nurse[[#This Row],[MDS Census]]</f>
        <v>0.39254576001414793</v>
      </c>
      <c r="I71" s="4">
        <f>Nurse[[#This Row],[RN Hours (excl. Admin, DON)]]/Nurse[[#This Row],[MDS Census]]</f>
        <v>0.22523653727119988</v>
      </c>
      <c r="J71" s="4">
        <f>SUM(Nurse[[#This Row],[RN Hours (excl. Admin, DON)]],Nurse[[#This Row],[RN Admin Hours]],Nurse[[#This Row],[RN DON Hours]],Nurse[[#This Row],[LPN Hours (excl. Admin)]],Nurse[[#This Row],[LPN Admin Hours]],Nurse[[#This Row],[CNA Hours]],Nurse[[#This Row],[NA TR Hours]],Nurse[[#This Row],[Med Aide/Tech Hours]])</f>
        <v>282.92608695652171</v>
      </c>
      <c r="K71" s="4">
        <f>SUM(Nurse[[#This Row],[RN Hours (excl. Admin, DON)]],Nurse[[#This Row],[LPN Hours (excl. Admin)]],Nurse[[#This Row],[CNA Hours]],Nurse[[#This Row],[NA TR Hours]],Nurse[[#This Row],[Med Aide/Tech Hours]])</f>
        <v>262.35978260869564</v>
      </c>
      <c r="L71" s="4">
        <f>SUM(Nurse[[#This Row],[RN Hours (excl. Admin, DON)]],Nurse[[#This Row],[RN Admin Hours]],Nurse[[#This Row],[RN DON Hours]])</f>
        <v>48.25326086956521</v>
      </c>
      <c r="M71" s="4">
        <v>27.686956521739127</v>
      </c>
      <c r="N71" s="4">
        <v>20.566304347826087</v>
      </c>
      <c r="O71" s="4">
        <v>0</v>
      </c>
      <c r="P71" s="4">
        <f>SUM(Nurse[[#This Row],[LPN Hours (excl. Admin)]],Nurse[[#This Row],[LPN Admin Hours]])</f>
        <v>80.006521739130434</v>
      </c>
      <c r="Q71" s="4">
        <v>80.006521739130434</v>
      </c>
      <c r="R71" s="4">
        <v>0</v>
      </c>
      <c r="S71" s="4">
        <f>SUM(Nurse[[#This Row],[CNA Hours]],Nurse[[#This Row],[NA TR Hours]],Nurse[[#This Row],[Med Aide/Tech Hours]])</f>
        <v>154.66630434782607</v>
      </c>
      <c r="T71" s="4">
        <v>154.66630434782607</v>
      </c>
      <c r="U71" s="4">
        <v>0</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5.1358695652173916</v>
      </c>
      <c r="X71" s="4">
        <v>0</v>
      </c>
      <c r="Y71" s="4">
        <v>2.7717391304347827</v>
      </c>
      <c r="Z71" s="4">
        <v>0</v>
      </c>
      <c r="AA71" s="4">
        <v>0</v>
      </c>
      <c r="AB71" s="4">
        <v>0</v>
      </c>
      <c r="AC71" s="4">
        <v>2.3641304347826089</v>
      </c>
      <c r="AD71" s="4">
        <v>0</v>
      </c>
      <c r="AE71" s="4">
        <v>0</v>
      </c>
      <c r="AF71" s="1">
        <v>145197</v>
      </c>
      <c r="AG71" s="1">
        <v>5</v>
      </c>
      <c r="AH71"/>
    </row>
    <row r="72" spans="1:34" x14ac:dyDescent="0.25">
      <c r="A72" t="s">
        <v>702</v>
      </c>
      <c r="B72" t="s">
        <v>382</v>
      </c>
      <c r="C72" t="s">
        <v>932</v>
      </c>
      <c r="D72" t="s">
        <v>791</v>
      </c>
      <c r="E72" s="4">
        <v>78.608695652173907</v>
      </c>
      <c r="F72" s="4">
        <f>Nurse[[#This Row],[Total Nurse Staff Hours]]/Nurse[[#This Row],[MDS Census]]</f>
        <v>2.4241855641592922</v>
      </c>
      <c r="G72" s="4">
        <f>Nurse[[#This Row],[Total Direct Care Staff Hours]]/Nurse[[#This Row],[MDS Census]]</f>
        <v>2.226522400442478</v>
      </c>
      <c r="H72" s="4">
        <f>Nurse[[#This Row],[Total RN Hours (w/ Admin, DON)]]/Nurse[[#This Row],[MDS Census]]</f>
        <v>0.45107853982300894</v>
      </c>
      <c r="I72" s="4">
        <f>Nurse[[#This Row],[RN Hours (excl. Admin, DON)]]/Nurse[[#This Row],[MDS Census]]</f>
        <v>0.2534153761061948</v>
      </c>
      <c r="J72" s="4">
        <f>SUM(Nurse[[#This Row],[RN Hours (excl. Admin, DON)]],Nurse[[#This Row],[RN Admin Hours]],Nurse[[#This Row],[RN DON Hours]],Nurse[[#This Row],[LPN Hours (excl. Admin)]],Nurse[[#This Row],[LPN Admin Hours]],Nurse[[#This Row],[CNA Hours]],Nurse[[#This Row],[NA TR Hours]],Nurse[[#This Row],[Med Aide/Tech Hours]])</f>
        <v>190.56206521739131</v>
      </c>
      <c r="K72" s="4">
        <f>SUM(Nurse[[#This Row],[RN Hours (excl. Admin, DON)]],Nurse[[#This Row],[LPN Hours (excl. Admin)]],Nurse[[#This Row],[CNA Hours]],Nurse[[#This Row],[NA TR Hours]],Nurse[[#This Row],[Med Aide/Tech Hours]])</f>
        <v>175.02402173913043</v>
      </c>
      <c r="L72" s="4">
        <f>SUM(Nurse[[#This Row],[RN Hours (excl. Admin, DON)]],Nurse[[#This Row],[RN Admin Hours]],Nurse[[#This Row],[RN DON Hours]])</f>
        <v>35.458695652173915</v>
      </c>
      <c r="M72" s="4">
        <v>19.920652173913052</v>
      </c>
      <c r="N72" s="4">
        <v>10.233695652173912</v>
      </c>
      <c r="O72" s="4">
        <v>5.3043478260869561</v>
      </c>
      <c r="P72" s="4">
        <f>SUM(Nurse[[#This Row],[LPN Hours (excl. Admin)]],Nurse[[#This Row],[LPN Admin Hours]])</f>
        <v>46.188586956521746</v>
      </c>
      <c r="Q72" s="4">
        <v>46.188586956521746</v>
      </c>
      <c r="R72" s="4">
        <v>0</v>
      </c>
      <c r="S72" s="4">
        <f>SUM(Nurse[[#This Row],[CNA Hours]],Nurse[[#This Row],[NA TR Hours]],Nurse[[#This Row],[Med Aide/Tech Hours]])</f>
        <v>108.91478260869565</v>
      </c>
      <c r="T72" s="4">
        <v>108.91478260869565</v>
      </c>
      <c r="U72" s="4">
        <v>0</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17.328804347826086</v>
      </c>
      <c r="X72" s="4">
        <v>0</v>
      </c>
      <c r="Y72" s="4">
        <v>3.5380434782608696</v>
      </c>
      <c r="Z72" s="4">
        <v>0</v>
      </c>
      <c r="AA72" s="4">
        <v>0.52445652173913049</v>
      </c>
      <c r="AB72" s="4">
        <v>0</v>
      </c>
      <c r="AC72" s="4">
        <v>13.266304347826088</v>
      </c>
      <c r="AD72" s="4">
        <v>0</v>
      </c>
      <c r="AE72" s="4">
        <v>0</v>
      </c>
      <c r="AF72" s="1">
        <v>145811</v>
      </c>
      <c r="AG72" s="1">
        <v>5</v>
      </c>
      <c r="AH72"/>
    </row>
    <row r="73" spans="1:34" x14ac:dyDescent="0.25">
      <c r="A73" t="s">
        <v>702</v>
      </c>
      <c r="B73" t="s">
        <v>276</v>
      </c>
      <c r="C73" t="s">
        <v>1037</v>
      </c>
      <c r="D73" t="s">
        <v>781</v>
      </c>
      <c r="E73" s="4">
        <v>62.326086956521742</v>
      </c>
      <c r="F73" s="4">
        <f>Nurse[[#This Row],[Total Nurse Staff Hours]]/Nurse[[#This Row],[MDS Census]]</f>
        <v>2.8217823508894311</v>
      </c>
      <c r="G73" s="4">
        <f>Nurse[[#This Row],[Total Direct Care Staff Hours]]/Nurse[[#This Row],[MDS Census]]</f>
        <v>2.6445936519009412</v>
      </c>
      <c r="H73" s="4">
        <f>Nurse[[#This Row],[Total RN Hours (w/ Admin, DON)]]/Nurse[[#This Row],[MDS Census]]</f>
        <v>0.61740495291245201</v>
      </c>
      <c r="I73" s="4">
        <f>Nurse[[#This Row],[RN Hours (excl. Admin, DON)]]/Nurse[[#This Row],[MDS Census]]</f>
        <v>0.44021625392396235</v>
      </c>
      <c r="J73" s="4">
        <f>SUM(Nurse[[#This Row],[RN Hours (excl. Admin, DON)]],Nurse[[#This Row],[RN Admin Hours]],Nurse[[#This Row],[RN DON Hours]],Nurse[[#This Row],[LPN Hours (excl. Admin)]],Nurse[[#This Row],[LPN Admin Hours]],Nurse[[#This Row],[CNA Hours]],Nurse[[#This Row],[NA TR Hours]],Nurse[[#This Row],[Med Aide/Tech Hours]])</f>
        <v>175.87065217391302</v>
      </c>
      <c r="K73" s="4">
        <f>SUM(Nurse[[#This Row],[RN Hours (excl. Admin, DON)]],Nurse[[#This Row],[LPN Hours (excl. Admin)]],Nurse[[#This Row],[CNA Hours]],Nurse[[#This Row],[NA TR Hours]],Nurse[[#This Row],[Med Aide/Tech Hours]])</f>
        <v>164.82717391304345</v>
      </c>
      <c r="L73" s="4">
        <f>SUM(Nurse[[#This Row],[RN Hours (excl. Admin, DON)]],Nurse[[#This Row],[RN Admin Hours]],Nurse[[#This Row],[RN DON Hours]])</f>
        <v>38.480434782608697</v>
      </c>
      <c r="M73" s="4">
        <v>27.436956521739134</v>
      </c>
      <c r="N73" s="4">
        <v>5.7391304347826084</v>
      </c>
      <c r="O73" s="4">
        <v>5.3043478260869561</v>
      </c>
      <c r="P73" s="4">
        <f>SUM(Nurse[[#This Row],[LPN Hours (excl. Admin)]],Nurse[[#This Row],[LPN Admin Hours]])</f>
        <v>24.815217391304344</v>
      </c>
      <c r="Q73" s="4">
        <v>24.815217391304344</v>
      </c>
      <c r="R73" s="4">
        <v>0</v>
      </c>
      <c r="S73" s="4">
        <f>SUM(Nurse[[#This Row],[CNA Hours]],Nurse[[#This Row],[NA TR Hours]],Nurse[[#This Row],[Med Aide/Tech Hours]])</f>
        <v>112.57499999999997</v>
      </c>
      <c r="T73" s="4">
        <v>112.57499999999997</v>
      </c>
      <c r="U73" s="4">
        <v>0</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73" s="4">
        <v>0</v>
      </c>
      <c r="Y73" s="4">
        <v>0.2608695652173913</v>
      </c>
      <c r="Z73" s="4">
        <v>0</v>
      </c>
      <c r="AA73" s="4">
        <v>0</v>
      </c>
      <c r="AB73" s="4">
        <v>0</v>
      </c>
      <c r="AC73" s="4">
        <v>0</v>
      </c>
      <c r="AD73" s="4">
        <v>0</v>
      </c>
      <c r="AE73" s="4">
        <v>0</v>
      </c>
      <c r="AF73" s="1">
        <v>145658</v>
      </c>
      <c r="AG73" s="1">
        <v>5</v>
      </c>
      <c r="AH73"/>
    </row>
    <row r="74" spans="1:34" x14ac:dyDescent="0.25">
      <c r="A74" t="s">
        <v>702</v>
      </c>
      <c r="B74" t="s">
        <v>154</v>
      </c>
      <c r="C74" t="s">
        <v>978</v>
      </c>
      <c r="D74" t="s">
        <v>811</v>
      </c>
      <c r="E74" s="4">
        <v>56.532608695652172</v>
      </c>
      <c r="F74" s="4">
        <f>Nurse[[#This Row],[Total Nurse Staff Hours]]/Nurse[[#This Row],[MDS Census]]</f>
        <v>3.1203210920976736</v>
      </c>
      <c r="G74" s="4">
        <f>Nurse[[#This Row],[Total Direct Care Staff Hours]]/Nurse[[#This Row],[MDS Census]]</f>
        <v>2.8455662372620649</v>
      </c>
      <c r="H74" s="4">
        <f>Nurse[[#This Row],[Total RN Hours (w/ Admin, DON)]]/Nurse[[#This Row],[MDS Census]]</f>
        <v>0.53032109209767353</v>
      </c>
      <c r="I74" s="4">
        <f>Nurse[[#This Row],[RN Hours (excl. Admin, DON)]]/Nurse[[#This Row],[MDS Census]]</f>
        <v>0.34785618150355702</v>
      </c>
      <c r="J74" s="4">
        <f>SUM(Nurse[[#This Row],[RN Hours (excl. Admin, DON)]],Nurse[[#This Row],[RN Admin Hours]],Nurse[[#This Row],[RN DON Hours]],Nurse[[#This Row],[LPN Hours (excl. Admin)]],Nurse[[#This Row],[LPN Admin Hours]],Nurse[[#This Row],[CNA Hours]],Nurse[[#This Row],[NA TR Hours]],Nurse[[#This Row],[Med Aide/Tech Hours]])</f>
        <v>176.39989130434782</v>
      </c>
      <c r="K74" s="4">
        <f>SUM(Nurse[[#This Row],[RN Hours (excl. Admin, DON)]],Nurse[[#This Row],[LPN Hours (excl. Admin)]],Nurse[[#This Row],[CNA Hours]],Nurse[[#This Row],[NA TR Hours]],Nurse[[#This Row],[Med Aide/Tech Hours]])</f>
        <v>160.86728260869563</v>
      </c>
      <c r="L74" s="4">
        <f>SUM(Nurse[[#This Row],[RN Hours (excl. Admin, DON)]],Nurse[[#This Row],[RN Admin Hours]],Nurse[[#This Row],[RN DON Hours]])</f>
        <v>29.980434782608697</v>
      </c>
      <c r="M74" s="4">
        <v>19.665217391304349</v>
      </c>
      <c r="N74" s="4">
        <v>5.5326086956521738</v>
      </c>
      <c r="O74" s="4">
        <v>4.7826086956521738</v>
      </c>
      <c r="P74" s="4">
        <f>SUM(Nurse[[#This Row],[LPN Hours (excl. Admin)]],Nurse[[#This Row],[LPN Admin Hours]])</f>
        <v>34.403478260869562</v>
      </c>
      <c r="Q74" s="4">
        <v>29.186086956521734</v>
      </c>
      <c r="R74" s="4">
        <v>5.2173913043478262</v>
      </c>
      <c r="S74" s="4">
        <f>SUM(Nurse[[#This Row],[CNA Hours]],Nurse[[#This Row],[NA TR Hours]],Nurse[[#This Row],[Med Aide/Tech Hours]])</f>
        <v>112.01597826086955</v>
      </c>
      <c r="T74" s="4">
        <v>112.01597826086955</v>
      </c>
      <c r="U74" s="4">
        <v>0</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6.0045652173913053</v>
      </c>
      <c r="X74" s="4">
        <v>0</v>
      </c>
      <c r="Y74" s="4">
        <v>0.57608695652173914</v>
      </c>
      <c r="Z74" s="4">
        <v>0</v>
      </c>
      <c r="AA74" s="4">
        <v>5.4284782608695661</v>
      </c>
      <c r="AB74" s="4">
        <v>0</v>
      </c>
      <c r="AC74" s="4">
        <v>0</v>
      </c>
      <c r="AD74" s="4">
        <v>0</v>
      </c>
      <c r="AE74" s="4">
        <v>0</v>
      </c>
      <c r="AF74" s="1">
        <v>145437</v>
      </c>
      <c r="AG74" s="1">
        <v>5</v>
      </c>
      <c r="AH74"/>
    </row>
    <row r="75" spans="1:34" x14ac:dyDescent="0.25">
      <c r="A75" t="s">
        <v>702</v>
      </c>
      <c r="B75" t="s">
        <v>185</v>
      </c>
      <c r="C75" t="s">
        <v>864</v>
      </c>
      <c r="D75" t="s">
        <v>811</v>
      </c>
      <c r="E75" s="4">
        <v>87.847826086956516</v>
      </c>
      <c r="F75" s="4">
        <f>Nurse[[#This Row],[Total Nurse Staff Hours]]/Nurse[[#This Row],[MDS Census]]</f>
        <v>2.6153291264538474</v>
      </c>
      <c r="G75" s="4">
        <f>Nurse[[#This Row],[Total Direct Care Staff Hours]]/Nurse[[#This Row],[MDS Census]]</f>
        <v>2.4582516703786186</v>
      </c>
      <c r="H75" s="4">
        <f>Nurse[[#This Row],[Total RN Hours (w/ Admin, DON)]]/Nurse[[#This Row],[MDS Census]]</f>
        <v>0.51826899282355854</v>
      </c>
      <c r="I75" s="4">
        <f>Nurse[[#This Row],[RN Hours (excl. Admin, DON)]]/Nurse[[#This Row],[MDS Census]]</f>
        <v>0.43048131650581539</v>
      </c>
      <c r="J75" s="4">
        <f>SUM(Nurse[[#This Row],[RN Hours (excl. Admin, DON)]],Nurse[[#This Row],[RN Admin Hours]],Nurse[[#This Row],[RN DON Hours]],Nurse[[#This Row],[LPN Hours (excl. Admin)]],Nurse[[#This Row],[LPN Admin Hours]],Nurse[[#This Row],[CNA Hours]],Nurse[[#This Row],[NA TR Hours]],Nurse[[#This Row],[Med Aide/Tech Hours]])</f>
        <v>229.75097826086949</v>
      </c>
      <c r="K75" s="4">
        <f>SUM(Nurse[[#This Row],[RN Hours (excl. Admin, DON)]],Nurse[[#This Row],[LPN Hours (excl. Admin)]],Nurse[[#This Row],[CNA Hours]],Nurse[[#This Row],[NA TR Hours]],Nurse[[#This Row],[Med Aide/Tech Hours]])</f>
        <v>215.95206521739124</v>
      </c>
      <c r="L75" s="4">
        <f>SUM(Nurse[[#This Row],[RN Hours (excl. Admin, DON)]],Nurse[[#This Row],[RN Admin Hours]],Nurse[[#This Row],[RN DON Hours]])</f>
        <v>45.528804347826082</v>
      </c>
      <c r="M75" s="4">
        <v>37.816847826086956</v>
      </c>
      <c r="N75" s="4">
        <v>2.4076086956521738</v>
      </c>
      <c r="O75" s="4">
        <v>5.3043478260869561</v>
      </c>
      <c r="P75" s="4">
        <f>SUM(Nurse[[#This Row],[LPN Hours (excl. Admin)]],Nurse[[#This Row],[LPN Admin Hours]])</f>
        <v>34.060869565217381</v>
      </c>
      <c r="Q75" s="4">
        <v>27.973913043478252</v>
      </c>
      <c r="R75" s="4">
        <v>6.0869565217391308</v>
      </c>
      <c r="S75" s="4">
        <f>SUM(Nurse[[#This Row],[CNA Hours]],Nurse[[#This Row],[NA TR Hours]],Nurse[[#This Row],[Med Aide/Tech Hours]])</f>
        <v>150.16130434782602</v>
      </c>
      <c r="T75" s="4">
        <v>150.16130434782602</v>
      </c>
      <c r="U75" s="4">
        <v>0</v>
      </c>
      <c r="V75" s="4">
        <v>0</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24.170326086956521</v>
      </c>
      <c r="X75" s="4">
        <v>0.39673913043478259</v>
      </c>
      <c r="Y75" s="4">
        <v>0.23369565217391305</v>
      </c>
      <c r="Z75" s="4">
        <v>0</v>
      </c>
      <c r="AA75" s="4">
        <v>0</v>
      </c>
      <c r="AB75" s="4">
        <v>0</v>
      </c>
      <c r="AC75" s="4">
        <v>23.539891304347826</v>
      </c>
      <c r="AD75" s="4">
        <v>0</v>
      </c>
      <c r="AE75" s="4">
        <v>0</v>
      </c>
      <c r="AF75" s="1">
        <v>145486</v>
      </c>
      <c r="AG75" s="1">
        <v>5</v>
      </c>
      <c r="AH75"/>
    </row>
    <row r="76" spans="1:34" x14ac:dyDescent="0.25">
      <c r="A76" t="s">
        <v>702</v>
      </c>
      <c r="B76" t="s">
        <v>412</v>
      </c>
      <c r="C76" t="s">
        <v>1084</v>
      </c>
      <c r="D76" t="s">
        <v>755</v>
      </c>
      <c r="E76" s="4">
        <v>50.510869565217391</v>
      </c>
      <c r="F76" s="4">
        <f>Nurse[[#This Row],[Total Nurse Staff Hours]]/Nurse[[#This Row],[MDS Census]]</f>
        <v>2.7745556272864209</v>
      </c>
      <c r="G76" s="4">
        <f>Nurse[[#This Row],[Total Direct Care Staff Hours]]/Nurse[[#This Row],[MDS Census]]</f>
        <v>2.3187777060469115</v>
      </c>
      <c r="H76" s="4">
        <f>Nurse[[#This Row],[Total RN Hours (w/ Admin, DON)]]/Nurse[[#This Row],[MDS Census]]</f>
        <v>0.39624488917581235</v>
      </c>
      <c r="I76" s="4">
        <f>Nurse[[#This Row],[RN Hours (excl. Admin, DON)]]/Nurse[[#This Row],[MDS Census]]</f>
        <v>0.16704325371207226</v>
      </c>
      <c r="J76" s="4">
        <f>SUM(Nurse[[#This Row],[RN Hours (excl. Admin, DON)]],Nurse[[#This Row],[RN Admin Hours]],Nurse[[#This Row],[RN DON Hours]],Nurse[[#This Row],[LPN Hours (excl. Admin)]],Nurse[[#This Row],[LPN Admin Hours]],Nurse[[#This Row],[CNA Hours]],Nurse[[#This Row],[NA TR Hours]],Nurse[[#This Row],[Med Aide/Tech Hours]])</f>
        <v>140.14521739130433</v>
      </c>
      <c r="K76" s="4">
        <f>SUM(Nurse[[#This Row],[RN Hours (excl. Admin, DON)]],Nurse[[#This Row],[LPN Hours (excl. Admin)]],Nurse[[#This Row],[CNA Hours]],Nurse[[#This Row],[NA TR Hours]],Nurse[[#This Row],[Med Aide/Tech Hours]])</f>
        <v>117.12347826086955</v>
      </c>
      <c r="L76" s="4">
        <f>SUM(Nurse[[#This Row],[RN Hours (excl. Admin, DON)]],Nurse[[#This Row],[RN Admin Hours]],Nurse[[#This Row],[RN DON Hours]])</f>
        <v>20.014673913043477</v>
      </c>
      <c r="M76" s="4">
        <v>8.4374999999999982</v>
      </c>
      <c r="N76" s="4">
        <v>6.5336956521739147</v>
      </c>
      <c r="O76" s="4">
        <v>5.0434782608695654</v>
      </c>
      <c r="P76" s="4">
        <f>SUM(Nurse[[#This Row],[LPN Hours (excl. Admin)]],Nurse[[#This Row],[LPN Admin Hours]])</f>
        <v>32.339130434782604</v>
      </c>
      <c r="Q76" s="4">
        <v>20.8945652173913</v>
      </c>
      <c r="R76" s="4">
        <v>11.444565217391302</v>
      </c>
      <c r="S76" s="4">
        <f>SUM(Nurse[[#This Row],[CNA Hours]],Nurse[[#This Row],[NA TR Hours]],Nurse[[#This Row],[Med Aide/Tech Hours]])</f>
        <v>87.791413043478258</v>
      </c>
      <c r="T76" s="4">
        <v>87.791413043478258</v>
      </c>
      <c r="U76" s="4">
        <v>0</v>
      </c>
      <c r="V76" s="4">
        <v>0</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7.6141304347826093</v>
      </c>
      <c r="X76" s="4">
        <v>0.65217391304347827</v>
      </c>
      <c r="Y76" s="4">
        <v>0.60869565217391308</v>
      </c>
      <c r="Z76" s="4">
        <v>0</v>
      </c>
      <c r="AA76" s="4">
        <v>0</v>
      </c>
      <c r="AB76" s="4">
        <v>0</v>
      </c>
      <c r="AC76" s="4">
        <v>6.3532608695652177</v>
      </c>
      <c r="AD76" s="4">
        <v>0</v>
      </c>
      <c r="AE76" s="4">
        <v>0</v>
      </c>
      <c r="AF76" s="1">
        <v>145857</v>
      </c>
      <c r="AG76" s="1">
        <v>5</v>
      </c>
      <c r="AH76"/>
    </row>
    <row r="77" spans="1:34" x14ac:dyDescent="0.25">
      <c r="A77" t="s">
        <v>702</v>
      </c>
      <c r="B77" t="s">
        <v>137</v>
      </c>
      <c r="C77" t="s">
        <v>968</v>
      </c>
      <c r="D77" t="s">
        <v>743</v>
      </c>
      <c r="E77" s="4">
        <v>80.782608695652172</v>
      </c>
      <c r="F77" s="4">
        <f>Nurse[[#This Row],[Total Nurse Staff Hours]]/Nurse[[#This Row],[MDS Census]]</f>
        <v>2.5531996770721208</v>
      </c>
      <c r="G77" s="4">
        <f>Nurse[[#This Row],[Total Direct Care Staff Hours]]/Nurse[[#This Row],[MDS Census]]</f>
        <v>2.4536302475780412</v>
      </c>
      <c r="H77" s="4">
        <f>Nurse[[#This Row],[Total RN Hours (w/ Admin, DON)]]/Nurse[[#This Row],[MDS Census]]</f>
        <v>0.50974165769644764</v>
      </c>
      <c r="I77" s="4">
        <f>Nurse[[#This Row],[RN Hours (excl. Admin, DON)]]/Nurse[[#This Row],[MDS Census]]</f>
        <v>0.42719321851453151</v>
      </c>
      <c r="J77" s="4">
        <f>SUM(Nurse[[#This Row],[RN Hours (excl. Admin, DON)]],Nurse[[#This Row],[RN Admin Hours]],Nurse[[#This Row],[RN DON Hours]],Nurse[[#This Row],[LPN Hours (excl. Admin)]],Nurse[[#This Row],[LPN Admin Hours]],Nurse[[#This Row],[CNA Hours]],Nurse[[#This Row],[NA TR Hours]],Nurse[[#This Row],[Med Aide/Tech Hours]])</f>
        <v>206.25413043478261</v>
      </c>
      <c r="K77" s="4">
        <f>SUM(Nurse[[#This Row],[RN Hours (excl. Admin, DON)]],Nurse[[#This Row],[LPN Hours (excl. Admin)]],Nurse[[#This Row],[CNA Hours]],Nurse[[#This Row],[NA TR Hours]],Nurse[[#This Row],[Med Aide/Tech Hours]])</f>
        <v>198.21065217391305</v>
      </c>
      <c r="L77" s="4">
        <f>SUM(Nurse[[#This Row],[RN Hours (excl. Admin, DON)]],Nurse[[#This Row],[RN Admin Hours]],Nurse[[#This Row],[RN DON Hours]])</f>
        <v>41.1782608695652</v>
      </c>
      <c r="M77" s="4">
        <v>34.50978260869563</v>
      </c>
      <c r="N77" s="4">
        <v>1.7119565217391304</v>
      </c>
      <c r="O77" s="4">
        <v>4.9565217391304346</v>
      </c>
      <c r="P77" s="4">
        <f>SUM(Nurse[[#This Row],[LPN Hours (excl. Admin)]],Nurse[[#This Row],[LPN Admin Hours]])</f>
        <v>15.945652173913041</v>
      </c>
      <c r="Q77" s="4">
        <v>14.570652173913041</v>
      </c>
      <c r="R77" s="4">
        <v>1.375</v>
      </c>
      <c r="S77" s="4">
        <f>SUM(Nurse[[#This Row],[CNA Hours]],Nurse[[#This Row],[NA TR Hours]],Nurse[[#This Row],[Med Aide/Tech Hours]])</f>
        <v>149.13021739130437</v>
      </c>
      <c r="T77" s="4">
        <v>149.13021739130437</v>
      </c>
      <c r="U77" s="4">
        <v>0</v>
      </c>
      <c r="V77" s="4">
        <v>0</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27.880434782608695</v>
      </c>
      <c r="X77" s="4">
        <v>0.39673913043478259</v>
      </c>
      <c r="Y77" s="4">
        <v>1.1032608695652173</v>
      </c>
      <c r="Z77" s="4">
        <v>0</v>
      </c>
      <c r="AA77" s="4">
        <v>2.1032608695652173</v>
      </c>
      <c r="AB77" s="4">
        <v>0</v>
      </c>
      <c r="AC77" s="4">
        <v>24.277173913043477</v>
      </c>
      <c r="AD77" s="4">
        <v>0</v>
      </c>
      <c r="AE77" s="4">
        <v>0</v>
      </c>
      <c r="AF77" s="1">
        <v>145413</v>
      </c>
      <c r="AG77" s="1">
        <v>5</v>
      </c>
      <c r="AH77"/>
    </row>
    <row r="78" spans="1:34" x14ac:dyDescent="0.25">
      <c r="A78" t="s">
        <v>702</v>
      </c>
      <c r="B78" t="s">
        <v>392</v>
      </c>
      <c r="C78" t="s">
        <v>1079</v>
      </c>
      <c r="D78" t="s">
        <v>794</v>
      </c>
      <c r="E78" s="4">
        <v>202.5108695652174</v>
      </c>
      <c r="F78" s="4">
        <f>Nurse[[#This Row],[Total Nurse Staff Hours]]/Nurse[[#This Row],[MDS Census]]</f>
        <v>1.3541382641833499</v>
      </c>
      <c r="G78" s="4">
        <f>Nurse[[#This Row],[Total Direct Care Staff Hours]]/Nurse[[#This Row],[MDS Census]]</f>
        <v>1.2082255380816915</v>
      </c>
      <c r="H78" s="4">
        <f>Nurse[[#This Row],[Total RN Hours (w/ Admin, DON)]]/Nurse[[#This Row],[MDS Census]]</f>
        <v>0.42672588696258923</v>
      </c>
      <c r="I78" s="4">
        <f>Nurse[[#This Row],[RN Hours (excl. Admin, DON)]]/Nurse[[#This Row],[MDS Census]]</f>
        <v>0.33234018571198543</v>
      </c>
      <c r="J78" s="4">
        <f>SUM(Nurse[[#This Row],[RN Hours (excl. Admin, DON)]],Nurse[[#This Row],[RN Admin Hours]],Nurse[[#This Row],[RN DON Hours]],Nurse[[#This Row],[LPN Hours (excl. Admin)]],Nurse[[#This Row],[LPN Admin Hours]],Nurse[[#This Row],[CNA Hours]],Nurse[[#This Row],[NA TR Hours]],Nurse[[#This Row],[Med Aide/Tech Hours]])</f>
        <v>274.22771739130428</v>
      </c>
      <c r="K78" s="4">
        <f>SUM(Nurse[[#This Row],[RN Hours (excl. Admin, DON)]],Nurse[[#This Row],[LPN Hours (excl. Admin)]],Nurse[[#This Row],[CNA Hours]],Nurse[[#This Row],[NA TR Hours]],Nurse[[#This Row],[Med Aide/Tech Hours]])</f>
        <v>244.67880434782606</v>
      </c>
      <c r="L78" s="4">
        <f>SUM(Nurse[[#This Row],[RN Hours (excl. Admin, DON)]],Nurse[[#This Row],[RN Admin Hours]],Nurse[[#This Row],[RN DON Hours]])</f>
        <v>86.416630434782618</v>
      </c>
      <c r="M78" s="4">
        <v>67.302500000000009</v>
      </c>
      <c r="N78" s="4">
        <v>14.418478260869565</v>
      </c>
      <c r="O78" s="4">
        <v>4.6956521739130439</v>
      </c>
      <c r="P78" s="4">
        <f>SUM(Nurse[[#This Row],[LPN Hours (excl. Admin)]],Nurse[[#This Row],[LPN Admin Hours]])</f>
        <v>60.651086956521738</v>
      </c>
      <c r="Q78" s="4">
        <v>50.216304347826082</v>
      </c>
      <c r="R78" s="4">
        <v>10.434782608695652</v>
      </c>
      <c r="S78" s="4">
        <f>SUM(Nurse[[#This Row],[CNA Hours]],Nurse[[#This Row],[NA TR Hours]],Nurse[[#This Row],[Med Aide/Tech Hours]])</f>
        <v>127.15999999999997</v>
      </c>
      <c r="T78" s="4">
        <v>127.15999999999997</v>
      </c>
      <c r="U78" s="4">
        <v>0</v>
      </c>
      <c r="V78" s="4">
        <v>0</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6.5625</v>
      </c>
      <c r="X78" s="4">
        <v>2.1168478260869565</v>
      </c>
      <c r="Y78" s="4">
        <v>8.6956521739130432E-2</v>
      </c>
      <c r="Z78" s="4">
        <v>0</v>
      </c>
      <c r="AA78" s="4">
        <v>0</v>
      </c>
      <c r="AB78" s="4">
        <v>0</v>
      </c>
      <c r="AC78" s="4">
        <v>4.3586956521739131</v>
      </c>
      <c r="AD78" s="4">
        <v>0</v>
      </c>
      <c r="AE78" s="4">
        <v>0</v>
      </c>
      <c r="AF78" s="1">
        <v>145830</v>
      </c>
      <c r="AG78" s="1">
        <v>5</v>
      </c>
      <c r="AH78"/>
    </row>
    <row r="79" spans="1:34" x14ac:dyDescent="0.25">
      <c r="A79" t="s">
        <v>702</v>
      </c>
      <c r="B79" t="s">
        <v>393</v>
      </c>
      <c r="C79" t="s">
        <v>917</v>
      </c>
      <c r="D79" t="s">
        <v>781</v>
      </c>
      <c r="E79" s="4">
        <v>127.47826086956522</v>
      </c>
      <c r="F79" s="4">
        <f>Nurse[[#This Row],[Total Nurse Staff Hours]]/Nurse[[#This Row],[MDS Census]]</f>
        <v>1.9140526944065481</v>
      </c>
      <c r="G79" s="4">
        <f>Nurse[[#This Row],[Total Direct Care Staff Hours]]/Nurse[[#This Row],[MDS Census]]</f>
        <v>1.7651858799454294</v>
      </c>
      <c r="H79" s="4">
        <f>Nurse[[#This Row],[Total RN Hours (w/ Admin, DON)]]/Nurse[[#This Row],[MDS Census]]</f>
        <v>0.14020293315143251</v>
      </c>
      <c r="I79" s="4">
        <f>Nurse[[#This Row],[RN Hours (excl. Admin, DON)]]/Nurse[[#This Row],[MDS Census]]</f>
        <v>0.12843622100954982</v>
      </c>
      <c r="J79" s="4">
        <f>SUM(Nurse[[#This Row],[RN Hours (excl. Admin, DON)]],Nurse[[#This Row],[RN Admin Hours]],Nurse[[#This Row],[RN DON Hours]],Nurse[[#This Row],[LPN Hours (excl. Admin)]],Nurse[[#This Row],[LPN Admin Hours]],Nurse[[#This Row],[CNA Hours]],Nurse[[#This Row],[NA TR Hours]],Nurse[[#This Row],[Med Aide/Tech Hours]])</f>
        <v>244.00010869565213</v>
      </c>
      <c r="K79" s="4">
        <f>SUM(Nurse[[#This Row],[RN Hours (excl. Admin, DON)]],Nurse[[#This Row],[LPN Hours (excl. Admin)]],Nurse[[#This Row],[CNA Hours]],Nurse[[#This Row],[NA TR Hours]],Nurse[[#This Row],[Med Aide/Tech Hours]])</f>
        <v>225.02282608695648</v>
      </c>
      <c r="L79" s="4">
        <f>SUM(Nurse[[#This Row],[RN Hours (excl. Admin, DON)]],Nurse[[#This Row],[RN Admin Hours]],Nurse[[#This Row],[RN DON Hours]])</f>
        <v>17.872826086956525</v>
      </c>
      <c r="M79" s="4">
        <v>16.372826086956525</v>
      </c>
      <c r="N79" s="4">
        <v>1.5</v>
      </c>
      <c r="O79" s="4">
        <v>0</v>
      </c>
      <c r="P79" s="4">
        <f>SUM(Nurse[[#This Row],[LPN Hours (excl. Admin)]],Nurse[[#This Row],[LPN Admin Hours]])</f>
        <v>86.622934782608723</v>
      </c>
      <c r="Q79" s="4">
        <v>69.145652173913064</v>
      </c>
      <c r="R79" s="4">
        <v>17.477282608695653</v>
      </c>
      <c r="S79" s="4">
        <f>SUM(Nurse[[#This Row],[CNA Hours]],Nurse[[#This Row],[NA TR Hours]],Nurse[[#This Row],[Med Aide/Tech Hours]])</f>
        <v>139.5043478260869</v>
      </c>
      <c r="T79" s="4">
        <v>139.5043478260869</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v>
      </c>
      <c r="X79" s="4">
        <v>0</v>
      </c>
      <c r="Y79" s="4">
        <v>1.5</v>
      </c>
      <c r="Z79" s="4">
        <v>0</v>
      </c>
      <c r="AA79" s="4">
        <v>0</v>
      </c>
      <c r="AB79" s="4">
        <v>0</v>
      </c>
      <c r="AC79" s="4">
        <v>0</v>
      </c>
      <c r="AD79" s="4">
        <v>0</v>
      </c>
      <c r="AE79" s="4">
        <v>0</v>
      </c>
      <c r="AF79" s="1">
        <v>145832</v>
      </c>
      <c r="AG79" s="1">
        <v>5</v>
      </c>
      <c r="AH79"/>
    </row>
    <row r="80" spans="1:34" x14ac:dyDescent="0.25">
      <c r="A80" t="s">
        <v>702</v>
      </c>
      <c r="B80" t="s">
        <v>278</v>
      </c>
      <c r="C80" t="s">
        <v>1038</v>
      </c>
      <c r="D80" t="s">
        <v>781</v>
      </c>
      <c r="E80" s="4">
        <v>92.771739130434781</v>
      </c>
      <c r="F80" s="4">
        <f>Nurse[[#This Row],[Total Nurse Staff Hours]]/Nurse[[#This Row],[MDS Census]]</f>
        <v>2.5501253661394254</v>
      </c>
      <c r="G80" s="4">
        <f>Nurse[[#This Row],[Total Direct Care Staff Hours]]/Nurse[[#This Row],[MDS Census]]</f>
        <v>2.325966022261277</v>
      </c>
      <c r="H80" s="4">
        <f>Nurse[[#This Row],[Total RN Hours (w/ Admin, DON)]]/Nurse[[#This Row],[MDS Census]]</f>
        <v>0.63954305799648503</v>
      </c>
      <c r="I80" s="4">
        <f>Nurse[[#This Row],[RN Hours (excl. Admin, DON)]]/Nurse[[#This Row],[MDS Census]]</f>
        <v>0.47168131224370241</v>
      </c>
      <c r="J80" s="4">
        <f>SUM(Nurse[[#This Row],[RN Hours (excl. Admin, DON)]],Nurse[[#This Row],[RN Admin Hours]],Nurse[[#This Row],[RN DON Hours]],Nurse[[#This Row],[LPN Hours (excl. Admin)]],Nurse[[#This Row],[LPN Admin Hours]],Nurse[[#This Row],[CNA Hours]],Nurse[[#This Row],[NA TR Hours]],Nurse[[#This Row],[Med Aide/Tech Hours]])</f>
        <v>236.57956521739126</v>
      </c>
      <c r="K80" s="4">
        <f>SUM(Nurse[[#This Row],[RN Hours (excl. Admin, DON)]],Nurse[[#This Row],[LPN Hours (excl. Admin)]],Nurse[[#This Row],[CNA Hours]],Nurse[[#This Row],[NA TR Hours]],Nurse[[#This Row],[Med Aide/Tech Hours]])</f>
        <v>215.78391304347824</v>
      </c>
      <c r="L80" s="4">
        <f>SUM(Nurse[[#This Row],[RN Hours (excl. Admin, DON)]],Nurse[[#This Row],[RN Admin Hours]],Nurse[[#This Row],[RN DON Hours]])</f>
        <v>59.33152173913043</v>
      </c>
      <c r="M80" s="4">
        <v>43.758695652173913</v>
      </c>
      <c r="N80" s="4">
        <v>10.27391304347826</v>
      </c>
      <c r="O80" s="4">
        <v>5.2989130434782608</v>
      </c>
      <c r="P80" s="4">
        <f>SUM(Nurse[[#This Row],[LPN Hours (excl. Admin)]],Nurse[[#This Row],[LPN Admin Hours]])</f>
        <v>40.809782608695642</v>
      </c>
      <c r="Q80" s="4">
        <v>35.586956521739118</v>
      </c>
      <c r="R80" s="4">
        <v>5.2228260869565215</v>
      </c>
      <c r="S80" s="4">
        <f>SUM(Nurse[[#This Row],[CNA Hours]],Nurse[[#This Row],[NA TR Hours]],Nurse[[#This Row],[Med Aide/Tech Hours]])</f>
        <v>136.4382608695652</v>
      </c>
      <c r="T80" s="4">
        <v>136.4382608695652</v>
      </c>
      <c r="U80" s="4">
        <v>0</v>
      </c>
      <c r="V80" s="4">
        <v>0</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27.816521739130433</v>
      </c>
      <c r="X80" s="4">
        <v>0</v>
      </c>
      <c r="Y80" s="4">
        <v>1.826086956521739</v>
      </c>
      <c r="Z80" s="4">
        <v>0</v>
      </c>
      <c r="AA80" s="4">
        <v>0.93478260869565222</v>
      </c>
      <c r="AB80" s="4">
        <v>0</v>
      </c>
      <c r="AC80" s="4">
        <v>25.055652173913042</v>
      </c>
      <c r="AD80" s="4">
        <v>0</v>
      </c>
      <c r="AE80" s="4">
        <v>0</v>
      </c>
      <c r="AF80" s="1">
        <v>145660</v>
      </c>
      <c r="AG80" s="1">
        <v>5</v>
      </c>
      <c r="AH80"/>
    </row>
    <row r="81" spans="1:34" x14ac:dyDescent="0.25">
      <c r="A81" t="s">
        <v>702</v>
      </c>
      <c r="B81" t="s">
        <v>96</v>
      </c>
      <c r="C81" t="s">
        <v>882</v>
      </c>
      <c r="D81" t="s">
        <v>790</v>
      </c>
      <c r="E81" s="4">
        <v>158.64130434782609</v>
      </c>
      <c r="F81" s="4">
        <f>Nurse[[#This Row],[Total Nurse Staff Hours]]/Nurse[[#This Row],[MDS Census]]</f>
        <v>1.6396594724220621</v>
      </c>
      <c r="G81" s="4">
        <f>Nurse[[#This Row],[Total Direct Care Staff Hours]]/Nurse[[#This Row],[MDS Census]]</f>
        <v>1.4880047961630694</v>
      </c>
      <c r="H81" s="4">
        <f>Nurse[[#This Row],[Total RN Hours (w/ Admin, DON)]]/Nurse[[#This Row],[MDS Census]]</f>
        <v>0.54918122644741385</v>
      </c>
      <c r="I81" s="4">
        <f>Nurse[[#This Row],[RN Hours (excl. Admin, DON)]]/Nurse[[#This Row],[MDS Census]]</f>
        <v>0.39752655018842098</v>
      </c>
      <c r="J81" s="4">
        <f>SUM(Nurse[[#This Row],[RN Hours (excl. Admin, DON)]],Nurse[[#This Row],[RN Admin Hours]],Nurse[[#This Row],[RN DON Hours]],Nurse[[#This Row],[LPN Hours (excl. Admin)]],Nurse[[#This Row],[LPN Admin Hours]],Nurse[[#This Row],[CNA Hours]],Nurse[[#This Row],[NA TR Hours]],Nurse[[#This Row],[Med Aide/Tech Hours]])</f>
        <v>260.11771739130432</v>
      </c>
      <c r="K81" s="4">
        <f>SUM(Nurse[[#This Row],[RN Hours (excl. Admin, DON)]],Nurse[[#This Row],[LPN Hours (excl. Admin)]],Nurse[[#This Row],[CNA Hours]],Nurse[[#This Row],[NA TR Hours]],Nurse[[#This Row],[Med Aide/Tech Hours]])</f>
        <v>236.0590217391304</v>
      </c>
      <c r="L81" s="4">
        <f>SUM(Nurse[[#This Row],[RN Hours (excl. Admin, DON)]],Nurse[[#This Row],[RN Admin Hours]],Nurse[[#This Row],[RN DON Hours]])</f>
        <v>87.122826086956579</v>
      </c>
      <c r="M81" s="4">
        <v>63.064130434782655</v>
      </c>
      <c r="N81" s="4">
        <v>18.406521739130437</v>
      </c>
      <c r="O81" s="4">
        <v>5.6521739130434785</v>
      </c>
      <c r="P81" s="4">
        <f>SUM(Nurse[[#This Row],[LPN Hours (excl. Admin)]],Nurse[[#This Row],[LPN Admin Hours]])</f>
        <v>35.08391304347824</v>
      </c>
      <c r="Q81" s="4">
        <v>35.08391304347824</v>
      </c>
      <c r="R81" s="4">
        <v>0</v>
      </c>
      <c r="S81" s="4">
        <f>SUM(Nurse[[#This Row],[CNA Hours]],Nurse[[#This Row],[NA TR Hours]],Nurse[[#This Row],[Med Aide/Tech Hours]])</f>
        <v>137.91097826086951</v>
      </c>
      <c r="T81" s="4">
        <v>137.91097826086951</v>
      </c>
      <c r="U81" s="4">
        <v>0</v>
      </c>
      <c r="V81" s="4">
        <v>0</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9.7826086956521743E-2</v>
      </c>
      <c r="X81" s="4">
        <v>0</v>
      </c>
      <c r="Y81" s="4">
        <v>9.7826086956521743E-2</v>
      </c>
      <c r="Z81" s="4">
        <v>0</v>
      </c>
      <c r="AA81" s="4">
        <v>0</v>
      </c>
      <c r="AB81" s="4">
        <v>0</v>
      </c>
      <c r="AC81" s="4">
        <v>0</v>
      </c>
      <c r="AD81" s="4">
        <v>0</v>
      </c>
      <c r="AE81" s="4">
        <v>0</v>
      </c>
      <c r="AF81" s="1">
        <v>145316</v>
      </c>
      <c r="AG81" s="1">
        <v>5</v>
      </c>
      <c r="AH81"/>
    </row>
    <row r="82" spans="1:34" x14ac:dyDescent="0.25">
      <c r="A82" t="s">
        <v>702</v>
      </c>
      <c r="B82" t="s">
        <v>308</v>
      </c>
      <c r="C82" t="s">
        <v>838</v>
      </c>
      <c r="D82" t="s">
        <v>804</v>
      </c>
      <c r="E82" s="4">
        <v>43.869565217391305</v>
      </c>
      <c r="F82" s="4">
        <f>Nurse[[#This Row],[Total Nurse Staff Hours]]/Nurse[[#This Row],[MDS Census]]</f>
        <v>3.5009935579781972</v>
      </c>
      <c r="G82" s="4">
        <f>Nurse[[#This Row],[Total Direct Care Staff Hours]]/Nurse[[#This Row],[MDS Census]]</f>
        <v>3.2233399405351837</v>
      </c>
      <c r="H82" s="4">
        <f>Nurse[[#This Row],[Total RN Hours (w/ Admin, DON)]]/Nurse[[#This Row],[MDS Census]]</f>
        <v>0.69607284440039641</v>
      </c>
      <c r="I82" s="4">
        <f>Nurse[[#This Row],[RN Hours (excl. Admin, DON)]]/Nurse[[#This Row],[MDS Census]]</f>
        <v>0.41841922695738365</v>
      </c>
      <c r="J82" s="4">
        <f>SUM(Nurse[[#This Row],[RN Hours (excl. Admin, DON)]],Nurse[[#This Row],[RN Admin Hours]],Nurse[[#This Row],[RN DON Hours]],Nurse[[#This Row],[LPN Hours (excl. Admin)]],Nurse[[#This Row],[LPN Admin Hours]],Nurse[[#This Row],[CNA Hours]],Nurse[[#This Row],[NA TR Hours]],Nurse[[#This Row],[Med Aide/Tech Hours]])</f>
        <v>153.58706521739134</v>
      </c>
      <c r="K82" s="4">
        <f>SUM(Nurse[[#This Row],[RN Hours (excl. Admin, DON)]],Nurse[[#This Row],[LPN Hours (excl. Admin)]],Nurse[[#This Row],[CNA Hours]],Nurse[[#This Row],[NA TR Hours]],Nurse[[#This Row],[Med Aide/Tech Hours]])</f>
        <v>141.40652173913045</v>
      </c>
      <c r="L82" s="4">
        <f>SUM(Nurse[[#This Row],[RN Hours (excl. Admin, DON)]],Nurse[[#This Row],[RN Admin Hours]],Nurse[[#This Row],[RN DON Hours]])</f>
        <v>30.536413043478262</v>
      </c>
      <c r="M82" s="4">
        <v>18.355869565217397</v>
      </c>
      <c r="N82" s="4">
        <v>7.2240217391304329</v>
      </c>
      <c r="O82" s="4">
        <v>4.9565217391304346</v>
      </c>
      <c r="P82" s="4">
        <f>SUM(Nurse[[#This Row],[LPN Hours (excl. Admin)]],Nurse[[#This Row],[LPN Admin Hours]])</f>
        <v>23.063586956521732</v>
      </c>
      <c r="Q82" s="4">
        <v>23.063586956521732</v>
      </c>
      <c r="R82" s="4">
        <v>0</v>
      </c>
      <c r="S82" s="4">
        <f>SUM(Nurse[[#This Row],[CNA Hours]],Nurse[[#This Row],[NA TR Hours]],Nurse[[#This Row],[Med Aide/Tech Hours]])</f>
        <v>99.987065217391333</v>
      </c>
      <c r="T82" s="4">
        <v>99.987065217391333</v>
      </c>
      <c r="U82" s="4">
        <v>0</v>
      </c>
      <c r="V82" s="4">
        <v>0</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1.6222826086956521</v>
      </c>
      <c r="X82" s="4">
        <v>8.6956521739130432E-2</v>
      </c>
      <c r="Y82" s="4">
        <v>0</v>
      </c>
      <c r="Z82" s="4">
        <v>0</v>
      </c>
      <c r="AA82" s="4">
        <v>0</v>
      </c>
      <c r="AB82" s="4">
        <v>0</v>
      </c>
      <c r="AC82" s="4">
        <v>1.5353260869565217</v>
      </c>
      <c r="AD82" s="4">
        <v>0</v>
      </c>
      <c r="AE82" s="4">
        <v>0</v>
      </c>
      <c r="AF82" s="1">
        <v>145704</v>
      </c>
      <c r="AG82" s="1">
        <v>5</v>
      </c>
      <c r="AH82"/>
    </row>
    <row r="83" spans="1:34" x14ac:dyDescent="0.25">
      <c r="A83" t="s">
        <v>702</v>
      </c>
      <c r="B83" t="s">
        <v>289</v>
      </c>
      <c r="C83" t="s">
        <v>859</v>
      </c>
      <c r="D83" t="s">
        <v>804</v>
      </c>
      <c r="E83" s="4">
        <v>79.532608695652172</v>
      </c>
      <c r="F83" s="4">
        <f>Nurse[[#This Row],[Total Nurse Staff Hours]]/Nurse[[#This Row],[MDS Census]]</f>
        <v>4.5757086237529041</v>
      </c>
      <c r="G83" s="4">
        <f>Nurse[[#This Row],[Total Direct Care Staff Hours]]/Nurse[[#This Row],[MDS Census]]</f>
        <v>4.2752439524395243</v>
      </c>
      <c r="H83" s="4">
        <f>Nurse[[#This Row],[Total RN Hours (w/ Admin, DON)]]/Nurse[[#This Row],[MDS Census]]</f>
        <v>0.98934672680060154</v>
      </c>
      <c r="I83" s="4">
        <f>Nurse[[#This Row],[RN Hours (excl. Admin, DON)]]/Nurse[[#This Row],[MDS Census]]</f>
        <v>0.69675413420800891</v>
      </c>
      <c r="J83" s="4">
        <f>SUM(Nurse[[#This Row],[RN Hours (excl. Admin, DON)]],Nurse[[#This Row],[RN Admin Hours]],Nurse[[#This Row],[RN DON Hours]],Nurse[[#This Row],[LPN Hours (excl. Admin)]],Nurse[[#This Row],[LPN Admin Hours]],Nurse[[#This Row],[CNA Hours]],Nurse[[#This Row],[NA TR Hours]],Nurse[[#This Row],[Med Aide/Tech Hours]])</f>
        <v>363.91804347826087</v>
      </c>
      <c r="K83" s="4">
        <f>SUM(Nurse[[#This Row],[RN Hours (excl. Admin, DON)]],Nurse[[#This Row],[LPN Hours (excl. Admin)]],Nurse[[#This Row],[CNA Hours]],Nurse[[#This Row],[NA TR Hours]],Nurse[[#This Row],[Med Aide/Tech Hours]])</f>
        <v>340.02130434782606</v>
      </c>
      <c r="L83" s="4">
        <f>SUM(Nurse[[#This Row],[RN Hours (excl. Admin, DON)]],Nurse[[#This Row],[RN Admin Hours]],Nurse[[#This Row],[RN DON Hours]])</f>
        <v>78.685326086956536</v>
      </c>
      <c r="M83" s="4">
        <v>55.414673913043487</v>
      </c>
      <c r="N83" s="4">
        <v>18.210869565217394</v>
      </c>
      <c r="O83" s="4">
        <v>5.0597826086956523</v>
      </c>
      <c r="P83" s="4">
        <f>SUM(Nurse[[#This Row],[LPN Hours (excl. Admin)]],Nurse[[#This Row],[LPN Admin Hours]])</f>
        <v>40.738913043478249</v>
      </c>
      <c r="Q83" s="4">
        <v>40.11282608695651</v>
      </c>
      <c r="R83" s="4">
        <v>0.62608695652173918</v>
      </c>
      <c r="S83" s="4">
        <f>SUM(Nurse[[#This Row],[CNA Hours]],Nurse[[#This Row],[NA TR Hours]],Nurse[[#This Row],[Med Aide/Tech Hours]])</f>
        <v>244.49380434782606</v>
      </c>
      <c r="T83" s="4">
        <v>244.49380434782606</v>
      </c>
      <c r="U83" s="4">
        <v>0</v>
      </c>
      <c r="V83" s="4">
        <v>0</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26.364782608695648</v>
      </c>
      <c r="X83" s="4">
        <v>1.0733695652173914</v>
      </c>
      <c r="Y83" s="4">
        <v>0</v>
      </c>
      <c r="Z83" s="4">
        <v>0</v>
      </c>
      <c r="AA83" s="4">
        <v>5.147608695652174</v>
      </c>
      <c r="AB83" s="4">
        <v>0</v>
      </c>
      <c r="AC83" s="4">
        <v>20.143804347826084</v>
      </c>
      <c r="AD83" s="4">
        <v>0</v>
      </c>
      <c r="AE83" s="4">
        <v>0</v>
      </c>
      <c r="AF83" s="1">
        <v>145673</v>
      </c>
      <c r="AG83" s="1">
        <v>5</v>
      </c>
      <c r="AH83"/>
    </row>
    <row r="84" spans="1:34" x14ac:dyDescent="0.25">
      <c r="A84" t="s">
        <v>702</v>
      </c>
      <c r="B84" t="s">
        <v>153</v>
      </c>
      <c r="C84" t="s">
        <v>934</v>
      </c>
      <c r="D84" t="s">
        <v>783</v>
      </c>
      <c r="E84" s="4">
        <v>52.695652173913047</v>
      </c>
      <c r="F84" s="4">
        <f>Nurse[[#This Row],[Total Nurse Staff Hours]]/Nurse[[#This Row],[MDS Census]]</f>
        <v>4.0264418316831687</v>
      </c>
      <c r="G84" s="4">
        <f>Nurse[[#This Row],[Total Direct Care Staff Hours]]/Nurse[[#This Row],[MDS Census]]</f>
        <v>3.6187706270627067</v>
      </c>
      <c r="H84" s="4">
        <f>Nurse[[#This Row],[Total RN Hours (w/ Admin, DON)]]/Nurse[[#This Row],[MDS Census]]</f>
        <v>1.3014191419141914</v>
      </c>
      <c r="I84" s="4">
        <f>Nurse[[#This Row],[RN Hours (excl. Admin, DON)]]/Nurse[[#This Row],[MDS Census]]</f>
        <v>0.89374793729372937</v>
      </c>
      <c r="J84" s="4">
        <f>SUM(Nurse[[#This Row],[RN Hours (excl. Admin, DON)]],Nurse[[#This Row],[RN Admin Hours]],Nurse[[#This Row],[RN DON Hours]],Nurse[[#This Row],[LPN Hours (excl. Admin)]],Nurse[[#This Row],[LPN Admin Hours]],Nurse[[#This Row],[CNA Hours]],Nurse[[#This Row],[NA TR Hours]],Nurse[[#This Row],[Med Aide/Tech Hours]])</f>
        <v>212.17597826086961</v>
      </c>
      <c r="K84" s="4">
        <f>SUM(Nurse[[#This Row],[RN Hours (excl. Admin, DON)]],Nurse[[#This Row],[LPN Hours (excl. Admin)]],Nurse[[#This Row],[CNA Hours]],Nurse[[#This Row],[NA TR Hours]],Nurse[[#This Row],[Med Aide/Tech Hours]])</f>
        <v>190.6934782608696</v>
      </c>
      <c r="L84" s="4">
        <f>SUM(Nurse[[#This Row],[RN Hours (excl. Admin, DON)]],Nurse[[#This Row],[RN Admin Hours]],Nurse[[#This Row],[RN DON Hours]])</f>
        <v>68.579130434782613</v>
      </c>
      <c r="M84" s="4">
        <v>47.096630434782611</v>
      </c>
      <c r="N84" s="4">
        <v>18.721630434782615</v>
      </c>
      <c r="O84" s="4">
        <v>2.7608695652173911</v>
      </c>
      <c r="P84" s="4">
        <f>SUM(Nurse[[#This Row],[LPN Hours (excl. Admin)]],Nurse[[#This Row],[LPN Admin Hours]])</f>
        <v>29.878586956521737</v>
      </c>
      <c r="Q84" s="4">
        <v>29.878586956521737</v>
      </c>
      <c r="R84" s="4">
        <v>0</v>
      </c>
      <c r="S84" s="4">
        <f>SUM(Nurse[[#This Row],[CNA Hours]],Nurse[[#This Row],[NA TR Hours]],Nurse[[#This Row],[Med Aide/Tech Hours]])</f>
        <v>113.71826086956526</v>
      </c>
      <c r="T84" s="4">
        <v>113.71826086956526</v>
      </c>
      <c r="U84" s="4">
        <v>0</v>
      </c>
      <c r="V84" s="4">
        <v>0</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5.7625000000000011</v>
      </c>
      <c r="X84" s="4">
        <v>0</v>
      </c>
      <c r="Y84" s="4">
        <v>0</v>
      </c>
      <c r="Z84" s="4">
        <v>0</v>
      </c>
      <c r="AA84" s="4">
        <v>0</v>
      </c>
      <c r="AB84" s="4">
        <v>0</v>
      </c>
      <c r="AC84" s="4">
        <v>5.7625000000000011</v>
      </c>
      <c r="AD84" s="4">
        <v>0</v>
      </c>
      <c r="AE84" s="4">
        <v>0</v>
      </c>
      <c r="AF84" s="1">
        <v>145436</v>
      </c>
      <c r="AG84" s="1">
        <v>5</v>
      </c>
      <c r="AH84"/>
    </row>
    <row r="85" spans="1:34" x14ac:dyDescent="0.25">
      <c r="A85" t="s">
        <v>702</v>
      </c>
      <c r="B85" t="s">
        <v>465</v>
      </c>
      <c r="C85" t="s">
        <v>858</v>
      </c>
      <c r="D85" t="s">
        <v>791</v>
      </c>
      <c r="E85" s="4">
        <v>57.978260869565219</v>
      </c>
      <c r="F85" s="4">
        <f>Nurse[[#This Row],[Total Nurse Staff Hours]]/Nurse[[#This Row],[MDS Census]]</f>
        <v>4.498877015373079</v>
      </c>
      <c r="G85" s="4">
        <f>Nurse[[#This Row],[Total Direct Care Staff Hours]]/Nurse[[#This Row],[MDS Census]]</f>
        <v>4.207350956130484</v>
      </c>
      <c r="H85" s="4">
        <f>Nurse[[#This Row],[Total RN Hours (w/ Admin, DON)]]/Nurse[[#This Row],[MDS Census]]</f>
        <v>0.85492313460817404</v>
      </c>
      <c r="I85" s="4">
        <f>Nurse[[#This Row],[RN Hours (excl. Admin, DON)]]/Nurse[[#This Row],[MDS Census]]</f>
        <v>0.65694788151481076</v>
      </c>
      <c r="J85" s="4">
        <f>SUM(Nurse[[#This Row],[RN Hours (excl. Admin, DON)]],Nurse[[#This Row],[RN Admin Hours]],Nurse[[#This Row],[RN DON Hours]],Nurse[[#This Row],[LPN Hours (excl. Admin)]],Nurse[[#This Row],[LPN Admin Hours]],Nurse[[#This Row],[CNA Hours]],Nurse[[#This Row],[NA TR Hours]],Nurse[[#This Row],[Med Aide/Tech Hours]])</f>
        <v>260.83706521739134</v>
      </c>
      <c r="K85" s="4">
        <f>SUM(Nurse[[#This Row],[RN Hours (excl. Admin, DON)]],Nurse[[#This Row],[LPN Hours (excl. Admin)]],Nurse[[#This Row],[CNA Hours]],Nurse[[#This Row],[NA TR Hours]],Nurse[[#This Row],[Med Aide/Tech Hours]])</f>
        <v>243.93489130434787</v>
      </c>
      <c r="L85" s="4">
        <f>SUM(Nurse[[#This Row],[RN Hours (excl. Admin, DON)]],Nurse[[#This Row],[RN Admin Hours]],Nurse[[#This Row],[RN DON Hours]])</f>
        <v>49.566956521739137</v>
      </c>
      <c r="M85" s="4">
        <v>38.088695652173918</v>
      </c>
      <c r="N85" s="4">
        <v>5.7391304347826084</v>
      </c>
      <c r="O85" s="4">
        <v>5.7391304347826084</v>
      </c>
      <c r="P85" s="4">
        <f>SUM(Nurse[[#This Row],[LPN Hours (excl. Admin)]],Nurse[[#This Row],[LPN Admin Hours]])</f>
        <v>37.798913043478265</v>
      </c>
      <c r="Q85" s="4">
        <v>32.375000000000007</v>
      </c>
      <c r="R85" s="4">
        <v>5.4239130434782608</v>
      </c>
      <c r="S85" s="4">
        <f>SUM(Nurse[[#This Row],[CNA Hours]],Nurse[[#This Row],[NA TR Hours]],Nurse[[#This Row],[Med Aide/Tech Hours]])</f>
        <v>173.47119565217395</v>
      </c>
      <c r="T85" s="4">
        <v>173.47119565217395</v>
      </c>
      <c r="U85" s="4">
        <v>0</v>
      </c>
      <c r="V85" s="4">
        <v>0</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8.1434782608695659</v>
      </c>
      <c r="X85" s="4">
        <v>1.2907608695652173</v>
      </c>
      <c r="Y85" s="4">
        <v>0</v>
      </c>
      <c r="Z85" s="4">
        <v>0</v>
      </c>
      <c r="AA85" s="4">
        <v>0</v>
      </c>
      <c r="AB85" s="4">
        <v>0</v>
      </c>
      <c r="AC85" s="4">
        <v>6.8527173913043482</v>
      </c>
      <c r="AD85" s="4">
        <v>0</v>
      </c>
      <c r="AE85" s="4">
        <v>0</v>
      </c>
      <c r="AF85" s="1">
        <v>145933</v>
      </c>
      <c r="AG85" s="1">
        <v>5</v>
      </c>
      <c r="AH85"/>
    </row>
    <row r="86" spans="1:34" x14ac:dyDescent="0.25">
      <c r="A86" t="s">
        <v>702</v>
      </c>
      <c r="B86" t="s">
        <v>45</v>
      </c>
      <c r="C86" t="s">
        <v>844</v>
      </c>
      <c r="D86" t="s">
        <v>796</v>
      </c>
      <c r="E86" s="4">
        <v>54.152173913043477</v>
      </c>
      <c r="F86" s="4">
        <f>Nurse[[#This Row],[Total Nurse Staff Hours]]/Nurse[[#This Row],[MDS Census]]</f>
        <v>3.1947310317141713</v>
      </c>
      <c r="G86" s="4">
        <f>Nurse[[#This Row],[Total Direct Care Staff Hours]]/Nurse[[#This Row],[MDS Census]]</f>
        <v>2.92574267362505</v>
      </c>
      <c r="H86" s="4">
        <f>Nurse[[#This Row],[Total RN Hours (w/ Admin, DON)]]/Nurse[[#This Row],[MDS Census]]</f>
        <v>0.58156362906463266</v>
      </c>
      <c r="I86" s="4">
        <f>Nurse[[#This Row],[RN Hours (excl. Admin, DON)]]/Nurse[[#This Row],[MDS Census]]</f>
        <v>0.3125752709755118</v>
      </c>
      <c r="J86" s="4">
        <f>SUM(Nurse[[#This Row],[RN Hours (excl. Admin, DON)]],Nurse[[#This Row],[RN Admin Hours]],Nurse[[#This Row],[RN DON Hours]],Nurse[[#This Row],[LPN Hours (excl. Admin)]],Nurse[[#This Row],[LPN Admin Hours]],Nurse[[#This Row],[CNA Hours]],Nurse[[#This Row],[NA TR Hours]],Nurse[[#This Row],[Med Aide/Tech Hours]])</f>
        <v>173.00163043478261</v>
      </c>
      <c r="K86" s="4">
        <f>SUM(Nurse[[#This Row],[RN Hours (excl. Admin, DON)]],Nurse[[#This Row],[LPN Hours (excl. Admin)]],Nurse[[#This Row],[CNA Hours]],Nurse[[#This Row],[NA TR Hours]],Nurse[[#This Row],[Med Aide/Tech Hours]])</f>
        <v>158.43532608695651</v>
      </c>
      <c r="L86" s="4">
        <f>SUM(Nurse[[#This Row],[RN Hours (excl. Admin, DON)]],Nurse[[#This Row],[RN Admin Hours]],Nurse[[#This Row],[RN DON Hours]])</f>
        <v>31.492934782608693</v>
      </c>
      <c r="M86" s="4">
        <v>16.926630434782606</v>
      </c>
      <c r="N86" s="4">
        <v>10.223913043478261</v>
      </c>
      <c r="O86" s="4">
        <v>4.3423913043478262</v>
      </c>
      <c r="P86" s="4">
        <f>SUM(Nurse[[#This Row],[LPN Hours (excl. Admin)]],Nurse[[#This Row],[LPN Admin Hours]])</f>
        <v>32.574239130434783</v>
      </c>
      <c r="Q86" s="4">
        <v>32.574239130434783</v>
      </c>
      <c r="R86" s="4">
        <v>0</v>
      </c>
      <c r="S86" s="4">
        <f>SUM(Nurse[[#This Row],[CNA Hours]],Nurse[[#This Row],[NA TR Hours]],Nurse[[#This Row],[Med Aide/Tech Hours]])</f>
        <v>108.93445652173912</v>
      </c>
      <c r="T86" s="4">
        <v>108.93445652173912</v>
      </c>
      <c r="U86" s="4">
        <v>0</v>
      </c>
      <c r="V86" s="4">
        <v>0</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33.666739130434777</v>
      </c>
      <c r="X86" s="4">
        <v>0.45108695652173914</v>
      </c>
      <c r="Y86" s="4">
        <v>5.1304347826086953</v>
      </c>
      <c r="Z86" s="4">
        <v>0</v>
      </c>
      <c r="AA86" s="4">
        <v>10.360652173913046</v>
      </c>
      <c r="AB86" s="4">
        <v>0</v>
      </c>
      <c r="AC86" s="4">
        <v>17.724565217391302</v>
      </c>
      <c r="AD86" s="4">
        <v>0</v>
      </c>
      <c r="AE86" s="4">
        <v>0</v>
      </c>
      <c r="AF86" s="1">
        <v>145136</v>
      </c>
      <c r="AG86" s="1">
        <v>5</v>
      </c>
      <c r="AH86"/>
    </row>
    <row r="87" spans="1:34" x14ac:dyDescent="0.25">
      <c r="A87" t="s">
        <v>702</v>
      </c>
      <c r="B87" t="s">
        <v>117</v>
      </c>
      <c r="C87" t="s">
        <v>900</v>
      </c>
      <c r="D87" t="s">
        <v>786</v>
      </c>
      <c r="E87" s="4">
        <v>87.326086956521735</v>
      </c>
      <c r="F87" s="4">
        <f>Nurse[[#This Row],[Total Nurse Staff Hours]]/Nurse[[#This Row],[MDS Census]]</f>
        <v>1.9989258152850391</v>
      </c>
      <c r="G87" s="4">
        <f>Nurse[[#This Row],[Total Direct Care Staff Hours]]/Nurse[[#This Row],[MDS Census]]</f>
        <v>1.9354456061737619</v>
      </c>
      <c r="H87" s="4">
        <f>Nurse[[#This Row],[Total RN Hours (w/ Admin, DON)]]/Nurse[[#This Row],[MDS Census]]</f>
        <v>0.15009957679860592</v>
      </c>
      <c r="I87" s="4">
        <f>Nurse[[#This Row],[RN Hours (excl. Admin, DON)]]/Nurse[[#This Row],[MDS Census]]</f>
        <v>8.6619367687328835E-2</v>
      </c>
      <c r="J87" s="4">
        <f>SUM(Nurse[[#This Row],[RN Hours (excl. Admin, DON)]],Nurse[[#This Row],[RN Admin Hours]],Nurse[[#This Row],[RN DON Hours]],Nurse[[#This Row],[LPN Hours (excl. Admin)]],Nurse[[#This Row],[LPN Admin Hours]],Nurse[[#This Row],[CNA Hours]],Nurse[[#This Row],[NA TR Hours]],Nurse[[#This Row],[Med Aide/Tech Hours]])</f>
        <v>174.55836956521742</v>
      </c>
      <c r="K87" s="4">
        <f>SUM(Nurse[[#This Row],[RN Hours (excl. Admin, DON)]],Nurse[[#This Row],[LPN Hours (excl. Admin)]],Nurse[[#This Row],[CNA Hours]],Nurse[[#This Row],[NA TR Hours]],Nurse[[#This Row],[Med Aide/Tech Hours]])</f>
        <v>169.01489130434786</v>
      </c>
      <c r="L87" s="4">
        <f>SUM(Nurse[[#This Row],[RN Hours (excl. Admin, DON)]],Nurse[[#This Row],[RN Admin Hours]],Nurse[[#This Row],[RN DON Hours]])</f>
        <v>13.107608695652171</v>
      </c>
      <c r="M87" s="4">
        <v>7.5641304347826068</v>
      </c>
      <c r="N87" s="4">
        <v>5.2173913043478262</v>
      </c>
      <c r="O87" s="4">
        <v>0.32608695652173914</v>
      </c>
      <c r="P87" s="4">
        <f>SUM(Nurse[[#This Row],[LPN Hours (excl. Admin)]],Nurse[[#This Row],[LPN Admin Hours]])</f>
        <v>50.09782608695653</v>
      </c>
      <c r="Q87" s="4">
        <v>50.09782608695653</v>
      </c>
      <c r="R87" s="4">
        <v>0</v>
      </c>
      <c r="S87" s="4">
        <f>SUM(Nurse[[#This Row],[CNA Hours]],Nurse[[#This Row],[NA TR Hours]],Nurse[[#This Row],[Med Aide/Tech Hours]])</f>
        <v>111.35293478260871</v>
      </c>
      <c r="T87" s="4">
        <v>111.35293478260871</v>
      </c>
      <c r="U87" s="4">
        <v>0</v>
      </c>
      <c r="V87" s="4">
        <v>0</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145371</v>
      </c>
      <c r="AG87" s="1">
        <v>5</v>
      </c>
      <c r="AH87"/>
    </row>
    <row r="88" spans="1:34" x14ac:dyDescent="0.25">
      <c r="A88" t="s">
        <v>702</v>
      </c>
      <c r="B88" t="s">
        <v>575</v>
      </c>
      <c r="C88" t="s">
        <v>1134</v>
      </c>
      <c r="D88" t="s">
        <v>805</v>
      </c>
      <c r="E88" s="4">
        <v>68.771739130434781</v>
      </c>
      <c r="F88" s="4">
        <f>Nurse[[#This Row],[Total Nurse Staff Hours]]/Nurse[[#This Row],[MDS Census]]</f>
        <v>2.2158985301090564</v>
      </c>
      <c r="G88" s="4">
        <f>Nurse[[#This Row],[Total Direct Care Staff Hours]]/Nurse[[#This Row],[MDS Census]]</f>
        <v>2.0320831357673459</v>
      </c>
      <c r="H88" s="4">
        <f>Nurse[[#This Row],[Total RN Hours (w/ Admin, DON)]]/Nurse[[#This Row],[MDS Census]]</f>
        <v>0.52859174964438116</v>
      </c>
      <c r="I88" s="4">
        <f>Nurse[[#This Row],[RN Hours (excl. Admin, DON)]]/Nurse[[#This Row],[MDS Census]]</f>
        <v>0.34477635530267103</v>
      </c>
      <c r="J88" s="4">
        <f>SUM(Nurse[[#This Row],[RN Hours (excl. Admin, DON)]],Nurse[[#This Row],[RN Admin Hours]],Nurse[[#This Row],[RN DON Hours]],Nurse[[#This Row],[LPN Hours (excl. Admin)]],Nurse[[#This Row],[LPN Admin Hours]],Nurse[[#This Row],[CNA Hours]],Nurse[[#This Row],[NA TR Hours]],Nurse[[#This Row],[Med Aide/Tech Hours]])</f>
        <v>152.39119565217391</v>
      </c>
      <c r="K88" s="4">
        <f>SUM(Nurse[[#This Row],[RN Hours (excl. Admin, DON)]],Nurse[[#This Row],[LPN Hours (excl. Admin)]],Nurse[[#This Row],[CNA Hours]],Nurse[[#This Row],[NA TR Hours]],Nurse[[#This Row],[Med Aide/Tech Hours]])</f>
        <v>139.74989130434778</v>
      </c>
      <c r="L88" s="4">
        <f>SUM(Nurse[[#This Row],[RN Hours (excl. Admin, DON)]],Nurse[[#This Row],[RN Admin Hours]],Nurse[[#This Row],[RN DON Hours]])</f>
        <v>36.352173913043472</v>
      </c>
      <c r="M88" s="4">
        <v>23.710869565217386</v>
      </c>
      <c r="N88" s="4">
        <v>7.5978260869565215</v>
      </c>
      <c r="O88" s="4">
        <v>5.0434782608695654</v>
      </c>
      <c r="P88" s="4">
        <f>SUM(Nurse[[#This Row],[LPN Hours (excl. Admin)]],Nurse[[#This Row],[LPN Admin Hours]])</f>
        <v>32.764130434782608</v>
      </c>
      <c r="Q88" s="4">
        <v>32.764130434782608</v>
      </c>
      <c r="R88" s="4">
        <v>0</v>
      </c>
      <c r="S88" s="4">
        <f>SUM(Nurse[[#This Row],[CNA Hours]],Nurse[[#This Row],[NA TR Hours]],Nurse[[#This Row],[Med Aide/Tech Hours]])</f>
        <v>83.274891304347818</v>
      </c>
      <c r="T88" s="4">
        <v>83.165108695652165</v>
      </c>
      <c r="U88" s="4">
        <v>0.10978260869565216</v>
      </c>
      <c r="V88" s="4">
        <v>0</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11.77108695652174</v>
      </c>
      <c r="X88" s="4">
        <v>0</v>
      </c>
      <c r="Y88" s="4">
        <v>2.1195652173913042</v>
      </c>
      <c r="Z88" s="4">
        <v>0</v>
      </c>
      <c r="AA88" s="4">
        <v>0</v>
      </c>
      <c r="AB88" s="4">
        <v>0</v>
      </c>
      <c r="AC88" s="4">
        <v>9.6515217391304358</v>
      </c>
      <c r="AD88" s="4">
        <v>0</v>
      </c>
      <c r="AE88" s="4">
        <v>0</v>
      </c>
      <c r="AF88" s="1">
        <v>146085</v>
      </c>
      <c r="AG88" s="1">
        <v>5</v>
      </c>
      <c r="AH88"/>
    </row>
    <row r="89" spans="1:34" x14ac:dyDescent="0.25">
      <c r="A89" t="s">
        <v>702</v>
      </c>
      <c r="B89" t="s">
        <v>343</v>
      </c>
      <c r="C89" t="s">
        <v>857</v>
      </c>
      <c r="D89" t="s">
        <v>798</v>
      </c>
      <c r="E89" s="4">
        <v>107.25</v>
      </c>
      <c r="F89" s="4">
        <f>Nurse[[#This Row],[Total Nurse Staff Hours]]/Nurse[[#This Row],[MDS Census]]</f>
        <v>2.400212830647614</v>
      </c>
      <c r="G89" s="4">
        <f>Nurse[[#This Row],[Total Direct Care Staff Hours]]/Nurse[[#This Row],[MDS Census]]</f>
        <v>2.2485963312050274</v>
      </c>
      <c r="H89" s="4">
        <f>Nurse[[#This Row],[Total RN Hours (w/ Admin, DON)]]/Nurse[[#This Row],[MDS Census]]</f>
        <v>0.4486875443397183</v>
      </c>
      <c r="I89" s="4">
        <f>Nurse[[#This Row],[RN Hours (excl. Admin, DON)]]/Nurse[[#This Row],[MDS Census]]</f>
        <v>0.29707104489713193</v>
      </c>
      <c r="J89" s="4">
        <f>SUM(Nurse[[#This Row],[RN Hours (excl. Admin, DON)]],Nurse[[#This Row],[RN Admin Hours]],Nurse[[#This Row],[RN DON Hours]],Nurse[[#This Row],[LPN Hours (excl. Admin)]],Nurse[[#This Row],[LPN Admin Hours]],Nurse[[#This Row],[CNA Hours]],Nurse[[#This Row],[NA TR Hours]],Nurse[[#This Row],[Med Aide/Tech Hours]])</f>
        <v>257.4228260869566</v>
      </c>
      <c r="K89" s="4">
        <f>SUM(Nurse[[#This Row],[RN Hours (excl. Admin, DON)]],Nurse[[#This Row],[LPN Hours (excl. Admin)]],Nurse[[#This Row],[CNA Hours]],Nurse[[#This Row],[NA TR Hours]],Nurse[[#This Row],[Med Aide/Tech Hours]])</f>
        <v>241.16195652173917</v>
      </c>
      <c r="L89" s="4">
        <f>SUM(Nurse[[#This Row],[RN Hours (excl. Admin, DON)]],Nurse[[#This Row],[RN Admin Hours]],Nurse[[#This Row],[RN DON Hours]])</f>
        <v>48.12173913043479</v>
      </c>
      <c r="M89" s="4">
        <v>31.860869565217399</v>
      </c>
      <c r="N89" s="4">
        <v>10.782608695652174</v>
      </c>
      <c r="O89" s="4">
        <v>5.4782608695652177</v>
      </c>
      <c r="P89" s="4">
        <f>SUM(Nurse[[#This Row],[LPN Hours (excl. Admin)]],Nurse[[#This Row],[LPN Admin Hours]])</f>
        <v>65.900000000000034</v>
      </c>
      <c r="Q89" s="4">
        <v>65.900000000000034</v>
      </c>
      <c r="R89" s="4">
        <v>0</v>
      </c>
      <c r="S89" s="4">
        <f>SUM(Nurse[[#This Row],[CNA Hours]],Nurse[[#This Row],[NA TR Hours]],Nurse[[#This Row],[Med Aide/Tech Hours]])</f>
        <v>143.40108695652174</v>
      </c>
      <c r="T89" s="4">
        <v>129.42608695652174</v>
      </c>
      <c r="U89" s="4">
        <v>13.975000000000003</v>
      </c>
      <c r="V89" s="4">
        <v>0</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145753</v>
      </c>
      <c r="AG89" s="1">
        <v>5</v>
      </c>
      <c r="AH89"/>
    </row>
    <row r="90" spans="1:34" x14ac:dyDescent="0.25">
      <c r="A90" t="s">
        <v>702</v>
      </c>
      <c r="B90" t="s">
        <v>461</v>
      </c>
      <c r="C90" t="s">
        <v>843</v>
      </c>
      <c r="D90" t="s">
        <v>744</v>
      </c>
      <c r="E90" s="4">
        <v>80.695652173913047</v>
      </c>
      <c r="F90" s="4">
        <f>Nurse[[#This Row],[Total Nurse Staff Hours]]/Nurse[[#This Row],[MDS Census]]</f>
        <v>2.4952640086206892</v>
      </c>
      <c r="G90" s="4">
        <f>Nurse[[#This Row],[Total Direct Care Staff Hours]]/Nurse[[#This Row],[MDS Census]]</f>
        <v>2.2395123922413793</v>
      </c>
      <c r="H90" s="4">
        <f>Nurse[[#This Row],[Total RN Hours (w/ Admin, DON)]]/Nurse[[#This Row],[MDS Census]]</f>
        <v>0.29273976293103454</v>
      </c>
      <c r="I90" s="4">
        <f>Nurse[[#This Row],[RN Hours (excl. Admin, DON)]]/Nurse[[#This Row],[MDS Census]]</f>
        <v>0.19946120689655178</v>
      </c>
      <c r="J90" s="4">
        <f>SUM(Nurse[[#This Row],[RN Hours (excl. Admin, DON)]],Nurse[[#This Row],[RN Admin Hours]],Nurse[[#This Row],[RN DON Hours]],Nurse[[#This Row],[LPN Hours (excl. Admin)]],Nurse[[#This Row],[LPN Admin Hours]],Nurse[[#This Row],[CNA Hours]],Nurse[[#This Row],[NA TR Hours]],Nurse[[#This Row],[Med Aide/Tech Hours]])</f>
        <v>201.35695652173911</v>
      </c>
      <c r="K90" s="4">
        <f>SUM(Nurse[[#This Row],[RN Hours (excl. Admin, DON)]],Nurse[[#This Row],[LPN Hours (excl. Admin)]],Nurse[[#This Row],[CNA Hours]],Nurse[[#This Row],[NA TR Hours]],Nurse[[#This Row],[Med Aide/Tech Hours]])</f>
        <v>180.71891304347827</v>
      </c>
      <c r="L90" s="4">
        <f>SUM(Nurse[[#This Row],[RN Hours (excl. Admin, DON)]],Nurse[[#This Row],[RN Admin Hours]],Nurse[[#This Row],[RN DON Hours]])</f>
        <v>23.622826086956525</v>
      </c>
      <c r="M90" s="4">
        <v>16.095652173913049</v>
      </c>
      <c r="N90" s="4">
        <v>2.0706521739130435</v>
      </c>
      <c r="O90" s="4">
        <v>5.4565217391304346</v>
      </c>
      <c r="P90" s="4">
        <f>SUM(Nurse[[#This Row],[LPN Hours (excl. Admin)]],Nurse[[#This Row],[LPN Admin Hours]])</f>
        <v>69.220652173913038</v>
      </c>
      <c r="Q90" s="4">
        <v>56.109782608695653</v>
      </c>
      <c r="R90" s="4">
        <v>13.110869565217387</v>
      </c>
      <c r="S90" s="4">
        <f>SUM(Nurse[[#This Row],[CNA Hours]],Nurse[[#This Row],[NA TR Hours]],Nurse[[#This Row],[Med Aide/Tech Hours]])</f>
        <v>108.51347826086955</v>
      </c>
      <c r="T90" s="4">
        <v>108.51347826086955</v>
      </c>
      <c r="U90" s="4">
        <v>0</v>
      </c>
      <c r="V90" s="4">
        <v>0</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15.453695652173913</v>
      </c>
      <c r="X90" s="4">
        <v>0</v>
      </c>
      <c r="Y90" s="4">
        <v>2.0706521739130435</v>
      </c>
      <c r="Z90" s="4">
        <v>0</v>
      </c>
      <c r="AA90" s="4">
        <v>0</v>
      </c>
      <c r="AB90" s="4">
        <v>0</v>
      </c>
      <c r="AC90" s="4">
        <v>13.38304347826087</v>
      </c>
      <c r="AD90" s="4">
        <v>0</v>
      </c>
      <c r="AE90" s="4">
        <v>0</v>
      </c>
      <c r="AF90" s="1">
        <v>145928</v>
      </c>
      <c r="AG90" s="1">
        <v>5</v>
      </c>
      <c r="AH90"/>
    </row>
    <row r="91" spans="1:34" x14ac:dyDescent="0.25">
      <c r="A91" t="s">
        <v>702</v>
      </c>
      <c r="B91" t="s">
        <v>250</v>
      </c>
      <c r="C91" t="s">
        <v>1029</v>
      </c>
      <c r="D91" t="s">
        <v>821</v>
      </c>
      <c r="E91" s="4">
        <v>75.706521739130437</v>
      </c>
      <c r="F91" s="4">
        <f>Nurse[[#This Row],[Total Nurse Staff Hours]]/Nurse[[#This Row],[MDS Census]]</f>
        <v>3.0633510409188798</v>
      </c>
      <c r="G91" s="4">
        <f>Nurse[[#This Row],[Total Direct Care Staff Hours]]/Nurse[[#This Row],[MDS Census]]</f>
        <v>2.8711859296482412</v>
      </c>
      <c r="H91" s="4">
        <f>Nurse[[#This Row],[Total RN Hours (w/ Admin, DON)]]/Nurse[[#This Row],[MDS Census]]</f>
        <v>0.46613208901651099</v>
      </c>
      <c r="I91" s="4">
        <f>Nurse[[#This Row],[RN Hours (excl. Admin, DON)]]/Nurse[[#This Row],[MDS Census]]</f>
        <v>0.34938980617372573</v>
      </c>
      <c r="J91" s="4">
        <f>SUM(Nurse[[#This Row],[RN Hours (excl. Admin, DON)]],Nurse[[#This Row],[RN Admin Hours]],Nurse[[#This Row],[RN DON Hours]],Nurse[[#This Row],[LPN Hours (excl. Admin)]],Nurse[[#This Row],[LPN Admin Hours]],Nurse[[#This Row],[CNA Hours]],Nurse[[#This Row],[NA TR Hours]],Nurse[[#This Row],[Med Aide/Tech Hours]])</f>
        <v>231.91565217391303</v>
      </c>
      <c r="K91" s="4">
        <f>SUM(Nurse[[#This Row],[RN Hours (excl. Admin, DON)]],Nurse[[#This Row],[LPN Hours (excl. Admin)]],Nurse[[#This Row],[CNA Hours]],Nurse[[#This Row],[NA TR Hours]],Nurse[[#This Row],[Med Aide/Tech Hours]])</f>
        <v>217.36750000000001</v>
      </c>
      <c r="L91" s="4">
        <f>SUM(Nurse[[#This Row],[RN Hours (excl. Admin, DON)]],Nurse[[#This Row],[RN Admin Hours]],Nurse[[#This Row],[RN DON Hours]])</f>
        <v>35.289239130434773</v>
      </c>
      <c r="M91" s="4">
        <v>26.451086956521738</v>
      </c>
      <c r="N91" s="4">
        <v>2.1722826086956526</v>
      </c>
      <c r="O91" s="4">
        <v>6.6658695652173829</v>
      </c>
      <c r="P91" s="4">
        <f>SUM(Nurse[[#This Row],[LPN Hours (excl. Admin)]],Nurse[[#This Row],[LPN Admin Hours]])</f>
        <v>42.160760869565209</v>
      </c>
      <c r="Q91" s="4">
        <v>36.450760869565215</v>
      </c>
      <c r="R91" s="4">
        <v>5.709999999999992</v>
      </c>
      <c r="S91" s="4">
        <f>SUM(Nurse[[#This Row],[CNA Hours]],Nurse[[#This Row],[NA TR Hours]],Nurse[[#This Row],[Med Aide/Tech Hours]])</f>
        <v>154.46565217391304</v>
      </c>
      <c r="T91" s="4">
        <v>154.46565217391304</v>
      </c>
      <c r="U91" s="4">
        <v>0</v>
      </c>
      <c r="V91" s="4">
        <v>0</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76.310434782608695</v>
      </c>
      <c r="X91" s="4">
        <v>0</v>
      </c>
      <c r="Y91" s="4">
        <v>0</v>
      </c>
      <c r="Z91" s="4">
        <v>0</v>
      </c>
      <c r="AA91" s="4">
        <v>23.255108695652176</v>
      </c>
      <c r="AB91" s="4">
        <v>0</v>
      </c>
      <c r="AC91" s="4">
        <v>53.055326086956526</v>
      </c>
      <c r="AD91" s="4">
        <v>0</v>
      </c>
      <c r="AE91" s="4">
        <v>0</v>
      </c>
      <c r="AF91" s="1">
        <v>145623</v>
      </c>
      <c r="AG91" s="1">
        <v>5</v>
      </c>
      <c r="AH91"/>
    </row>
    <row r="92" spans="1:34" x14ac:dyDescent="0.25">
      <c r="A92" t="s">
        <v>702</v>
      </c>
      <c r="B92" t="s">
        <v>550</v>
      </c>
      <c r="C92" t="s">
        <v>1125</v>
      </c>
      <c r="D92" t="s">
        <v>776</v>
      </c>
      <c r="E92" s="4">
        <v>63.086956521739133</v>
      </c>
      <c r="F92" s="4">
        <f>Nurse[[#This Row],[Total Nurse Staff Hours]]/Nurse[[#This Row],[MDS Census]]</f>
        <v>2.3553273604410765</v>
      </c>
      <c r="G92" s="4">
        <f>Nurse[[#This Row],[Total Direct Care Staff Hours]]/Nurse[[#This Row],[MDS Census]]</f>
        <v>2.1459717436250871</v>
      </c>
      <c r="H92" s="4">
        <f>Nurse[[#This Row],[Total RN Hours (w/ Admin, DON)]]/Nurse[[#This Row],[MDS Census]]</f>
        <v>0.34754307374224674</v>
      </c>
      <c r="I92" s="4">
        <f>Nurse[[#This Row],[RN Hours (excl. Admin, DON)]]/Nurse[[#This Row],[MDS Census]]</f>
        <v>0.19809614059269473</v>
      </c>
      <c r="J92" s="4">
        <f>SUM(Nurse[[#This Row],[RN Hours (excl. Admin, DON)]],Nurse[[#This Row],[RN Admin Hours]],Nurse[[#This Row],[RN DON Hours]],Nurse[[#This Row],[LPN Hours (excl. Admin)]],Nurse[[#This Row],[LPN Admin Hours]],Nurse[[#This Row],[CNA Hours]],Nurse[[#This Row],[NA TR Hours]],Nurse[[#This Row],[Med Aide/Tech Hours]])</f>
        <v>148.59043478260878</v>
      </c>
      <c r="K92" s="4">
        <f>SUM(Nurse[[#This Row],[RN Hours (excl. Admin, DON)]],Nurse[[#This Row],[LPN Hours (excl. Admin)]],Nurse[[#This Row],[CNA Hours]],Nurse[[#This Row],[NA TR Hours]],Nurse[[#This Row],[Med Aide/Tech Hours]])</f>
        <v>135.38282608695658</v>
      </c>
      <c r="L92" s="4">
        <f>SUM(Nurse[[#This Row],[RN Hours (excl. Admin, DON)]],Nurse[[#This Row],[RN Admin Hours]],Nurse[[#This Row],[RN DON Hours]])</f>
        <v>21.925434782608697</v>
      </c>
      <c r="M92" s="4">
        <v>12.497282608695654</v>
      </c>
      <c r="N92" s="4">
        <v>9.4281521739130429</v>
      </c>
      <c r="O92" s="4">
        <v>0</v>
      </c>
      <c r="P92" s="4">
        <f>SUM(Nurse[[#This Row],[LPN Hours (excl. Admin)]],Nurse[[#This Row],[LPN Admin Hours]])</f>
        <v>43.466086956521735</v>
      </c>
      <c r="Q92" s="4">
        <v>39.686630434782607</v>
      </c>
      <c r="R92" s="4">
        <v>3.7794565217391307</v>
      </c>
      <c r="S92" s="4">
        <f>SUM(Nurse[[#This Row],[CNA Hours]],Nurse[[#This Row],[NA TR Hours]],Nurse[[#This Row],[Med Aide/Tech Hours]])</f>
        <v>83.198913043478328</v>
      </c>
      <c r="T92" s="4">
        <v>83.198913043478328</v>
      </c>
      <c r="U92" s="4">
        <v>0</v>
      </c>
      <c r="V92" s="4">
        <v>0</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2" s="4">
        <v>0</v>
      </c>
      <c r="Y92" s="4">
        <v>0</v>
      </c>
      <c r="Z92" s="4">
        <v>0</v>
      </c>
      <c r="AA92" s="4">
        <v>0</v>
      </c>
      <c r="AB92" s="4">
        <v>0</v>
      </c>
      <c r="AC92" s="4">
        <v>0</v>
      </c>
      <c r="AD92" s="4">
        <v>0</v>
      </c>
      <c r="AE92" s="4">
        <v>0</v>
      </c>
      <c r="AF92" s="1">
        <v>146050</v>
      </c>
      <c r="AG92" s="1">
        <v>5</v>
      </c>
      <c r="AH92"/>
    </row>
    <row r="93" spans="1:34" x14ac:dyDescent="0.25">
      <c r="A93" t="s">
        <v>702</v>
      </c>
      <c r="B93" t="s">
        <v>112</v>
      </c>
      <c r="C93" t="s">
        <v>908</v>
      </c>
      <c r="D93" t="s">
        <v>794</v>
      </c>
      <c r="E93" s="4">
        <v>82.239130434782609</v>
      </c>
      <c r="F93" s="4">
        <f>Nurse[[#This Row],[Total Nurse Staff Hours]]/Nurse[[#This Row],[MDS Census]]</f>
        <v>2.8131443298969074</v>
      </c>
      <c r="G93" s="4">
        <f>Nurse[[#This Row],[Total Direct Care Staff Hours]]/Nurse[[#This Row],[MDS Census]]</f>
        <v>2.6201757864128998</v>
      </c>
      <c r="H93" s="4">
        <f>Nurse[[#This Row],[Total RN Hours (w/ Admin, DON)]]/Nurse[[#This Row],[MDS Census]]</f>
        <v>0.97739888977002387</v>
      </c>
      <c r="I93" s="4">
        <f>Nurse[[#This Row],[RN Hours (excl. Admin, DON)]]/Nurse[[#This Row],[MDS Census]]</f>
        <v>0.78443034628601638</v>
      </c>
      <c r="J93" s="4">
        <f>SUM(Nurse[[#This Row],[RN Hours (excl. Admin, DON)]],Nurse[[#This Row],[RN Admin Hours]],Nurse[[#This Row],[RN DON Hours]],Nurse[[#This Row],[LPN Hours (excl. Admin)]],Nurse[[#This Row],[LPN Admin Hours]],Nurse[[#This Row],[CNA Hours]],Nurse[[#This Row],[NA TR Hours]],Nurse[[#This Row],[Med Aide/Tech Hours]])</f>
        <v>231.35054347826087</v>
      </c>
      <c r="K93" s="4">
        <f>SUM(Nurse[[#This Row],[RN Hours (excl. Admin, DON)]],Nurse[[#This Row],[LPN Hours (excl. Admin)]],Nurse[[#This Row],[CNA Hours]],Nurse[[#This Row],[NA TR Hours]],Nurse[[#This Row],[Med Aide/Tech Hours]])</f>
        <v>215.48097826086956</v>
      </c>
      <c r="L93" s="4">
        <f>SUM(Nurse[[#This Row],[RN Hours (excl. Admin, DON)]],Nurse[[#This Row],[RN Admin Hours]],Nurse[[#This Row],[RN DON Hours]])</f>
        <v>80.380434782608702</v>
      </c>
      <c r="M93" s="4">
        <v>64.510869565217391</v>
      </c>
      <c r="N93" s="4">
        <v>10.478260869565217</v>
      </c>
      <c r="O93" s="4">
        <v>5.3913043478260869</v>
      </c>
      <c r="P93" s="4">
        <f>SUM(Nurse[[#This Row],[LPN Hours (excl. Admin)]],Nurse[[#This Row],[LPN Admin Hours]])</f>
        <v>28.377717391304348</v>
      </c>
      <c r="Q93" s="4">
        <v>28.377717391304348</v>
      </c>
      <c r="R93" s="4">
        <v>0</v>
      </c>
      <c r="S93" s="4">
        <f>SUM(Nurse[[#This Row],[CNA Hours]],Nurse[[#This Row],[NA TR Hours]],Nurse[[#This Row],[Med Aide/Tech Hours]])</f>
        <v>122.59239130434783</v>
      </c>
      <c r="T93" s="4">
        <v>122.59239130434783</v>
      </c>
      <c r="U93" s="4">
        <v>0</v>
      </c>
      <c r="V93" s="4">
        <v>0</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3" s="4">
        <v>0</v>
      </c>
      <c r="Y93" s="4">
        <v>0</v>
      </c>
      <c r="Z93" s="4">
        <v>0</v>
      </c>
      <c r="AA93" s="4">
        <v>0</v>
      </c>
      <c r="AB93" s="4">
        <v>0</v>
      </c>
      <c r="AC93" s="4">
        <v>0</v>
      </c>
      <c r="AD93" s="4">
        <v>0</v>
      </c>
      <c r="AE93" s="4">
        <v>0</v>
      </c>
      <c r="AF93" s="1">
        <v>145358</v>
      </c>
      <c r="AG93" s="1">
        <v>5</v>
      </c>
      <c r="AH93"/>
    </row>
    <row r="94" spans="1:34" x14ac:dyDescent="0.25">
      <c r="A94" t="s">
        <v>702</v>
      </c>
      <c r="B94" t="s">
        <v>657</v>
      </c>
      <c r="C94" t="s">
        <v>952</v>
      </c>
      <c r="D94" t="s">
        <v>781</v>
      </c>
      <c r="E94" s="4">
        <v>53.978260869565219</v>
      </c>
      <c r="F94" s="4">
        <f>Nurse[[#This Row],[Total Nurse Staff Hours]]/Nurse[[#This Row],[MDS Census]]</f>
        <v>7.7848872331856631</v>
      </c>
      <c r="G94" s="4">
        <f>Nurse[[#This Row],[Total Direct Care Staff Hours]]/Nurse[[#This Row],[MDS Census]]</f>
        <v>7.6060712847362062</v>
      </c>
      <c r="H94" s="4">
        <f>Nurse[[#This Row],[Total RN Hours (w/ Admin, DON)]]/Nurse[[#This Row],[MDS Census]]</f>
        <v>2.12369109947644</v>
      </c>
      <c r="I94" s="4">
        <f>Nurse[[#This Row],[RN Hours (excl. Admin, DON)]]/Nurse[[#This Row],[MDS Census]]</f>
        <v>1.9448751510269835</v>
      </c>
      <c r="J94" s="4">
        <f>SUM(Nurse[[#This Row],[RN Hours (excl. Admin, DON)]],Nurse[[#This Row],[RN Admin Hours]],Nurse[[#This Row],[RN DON Hours]],Nurse[[#This Row],[LPN Hours (excl. Admin)]],Nurse[[#This Row],[LPN Admin Hours]],Nurse[[#This Row],[CNA Hours]],Nurse[[#This Row],[NA TR Hours]],Nurse[[#This Row],[Med Aide/Tech Hours]])</f>
        <v>420.2146739130435</v>
      </c>
      <c r="K94" s="4">
        <f>SUM(Nurse[[#This Row],[RN Hours (excl. Admin, DON)]],Nurse[[#This Row],[LPN Hours (excl. Admin)]],Nurse[[#This Row],[CNA Hours]],Nurse[[#This Row],[NA TR Hours]],Nurse[[#This Row],[Med Aide/Tech Hours]])</f>
        <v>410.5625</v>
      </c>
      <c r="L94" s="4">
        <f>SUM(Nurse[[#This Row],[RN Hours (excl. Admin, DON)]],Nurse[[#This Row],[RN Admin Hours]],Nurse[[#This Row],[RN DON Hours]])</f>
        <v>114.63315217391305</v>
      </c>
      <c r="M94" s="4">
        <v>104.98097826086956</v>
      </c>
      <c r="N94" s="4">
        <v>0</v>
      </c>
      <c r="O94" s="4">
        <v>9.6521739130434785</v>
      </c>
      <c r="P94" s="4">
        <f>SUM(Nurse[[#This Row],[LPN Hours (excl. Admin)]],Nurse[[#This Row],[LPN Admin Hours]])</f>
        <v>25.078804347826086</v>
      </c>
      <c r="Q94" s="4">
        <v>25.078804347826086</v>
      </c>
      <c r="R94" s="4">
        <v>0</v>
      </c>
      <c r="S94" s="4">
        <f>SUM(Nurse[[#This Row],[CNA Hours]],Nurse[[#This Row],[NA TR Hours]],Nurse[[#This Row],[Med Aide/Tech Hours]])</f>
        <v>280.50271739130437</v>
      </c>
      <c r="T94" s="4">
        <v>280.50271739130437</v>
      </c>
      <c r="U94" s="4">
        <v>0</v>
      </c>
      <c r="V94" s="4">
        <v>0</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10.75</v>
      </c>
      <c r="X94" s="4">
        <v>0</v>
      </c>
      <c r="Y94" s="4">
        <v>0</v>
      </c>
      <c r="Z94" s="4">
        <v>0</v>
      </c>
      <c r="AA94" s="4">
        <v>0</v>
      </c>
      <c r="AB94" s="4">
        <v>0</v>
      </c>
      <c r="AC94" s="4">
        <v>10.75</v>
      </c>
      <c r="AD94" s="4">
        <v>0</v>
      </c>
      <c r="AE94" s="4">
        <v>0</v>
      </c>
      <c r="AF94" s="1">
        <v>146187</v>
      </c>
      <c r="AG94" s="1">
        <v>5</v>
      </c>
      <c r="AH94"/>
    </row>
    <row r="95" spans="1:34" x14ac:dyDescent="0.25">
      <c r="A95" t="s">
        <v>702</v>
      </c>
      <c r="B95" t="s">
        <v>481</v>
      </c>
      <c r="C95" t="s">
        <v>1106</v>
      </c>
      <c r="D95" t="s">
        <v>781</v>
      </c>
      <c r="E95" s="4">
        <v>147.80281690140845</v>
      </c>
      <c r="F95" s="4">
        <f>Nurse[[#This Row],[Total Nurse Staff Hours]]/Nurse[[#This Row],[MDS Census]]</f>
        <v>3.3098780255384033</v>
      </c>
      <c r="G95" s="4">
        <f>Nurse[[#This Row],[Total Direct Care Staff Hours]]/Nurse[[#This Row],[MDS Census]]</f>
        <v>3.159683628740233</v>
      </c>
      <c r="H95" s="4">
        <f>Nurse[[#This Row],[Total RN Hours (w/ Admin, DON)]]/Nurse[[#This Row],[MDS Census]]</f>
        <v>1.2468572517629128</v>
      </c>
      <c r="I95" s="4">
        <f>Nurse[[#This Row],[RN Hours (excl. Admin, DON)]]/Nurse[[#This Row],[MDS Census]]</f>
        <v>1.0966628549647426</v>
      </c>
      <c r="J95" s="4">
        <f>SUM(Nurse[[#This Row],[RN Hours (excl. Admin, DON)]],Nurse[[#This Row],[RN Admin Hours]],Nurse[[#This Row],[RN DON Hours]],Nurse[[#This Row],[LPN Hours (excl. Admin)]],Nurse[[#This Row],[LPN Admin Hours]],Nurse[[#This Row],[CNA Hours]],Nurse[[#This Row],[NA TR Hours]],Nurse[[#This Row],[Med Aide/Tech Hours]])</f>
        <v>489.20929577464796</v>
      </c>
      <c r="K95" s="4">
        <f>SUM(Nurse[[#This Row],[RN Hours (excl. Admin, DON)]],Nurse[[#This Row],[LPN Hours (excl. Admin)]],Nurse[[#This Row],[CNA Hours]],Nurse[[#This Row],[NA TR Hours]],Nurse[[#This Row],[Med Aide/Tech Hours]])</f>
        <v>467.01014084507051</v>
      </c>
      <c r="L95" s="4">
        <f>SUM(Nurse[[#This Row],[RN Hours (excl. Admin, DON)]],Nurse[[#This Row],[RN Admin Hours]],Nurse[[#This Row],[RN DON Hours]])</f>
        <v>184.28901408450716</v>
      </c>
      <c r="M95" s="4">
        <v>162.08985915492968</v>
      </c>
      <c r="N95" s="4">
        <v>17.466760563380284</v>
      </c>
      <c r="O95" s="4">
        <v>4.732394366197183</v>
      </c>
      <c r="P95" s="4">
        <f>SUM(Nurse[[#This Row],[LPN Hours (excl. Admin)]],Nurse[[#This Row],[LPN Admin Hours]])</f>
        <v>32.487605633802815</v>
      </c>
      <c r="Q95" s="4">
        <v>32.487605633802815</v>
      </c>
      <c r="R95" s="4">
        <v>0</v>
      </c>
      <c r="S95" s="4">
        <f>SUM(Nurse[[#This Row],[CNA Hours]],Nurse[[#This Row],[NA TR Hours]],Nurse[[#This Row],[Med Aide/Tech Hours]])</f>
        <v>272.43267605633798</v>
      </c>
      <c r="T95" s="4">
        <v>272.43267605633798</v>
      </c>
      <c r="U95" s="4">
        <v>0</v>
      </c>
      <c r="V95" s="4">
        <v>0</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63.334788732394358</v>
      </c>
      <c r="X95" s="4">
        <v>7.6095774647887335</v>
      </c>
      <c r="Y95" s="4">
        <v>0</v>
      </c>
      <c r="Z95" s="4">
        <v>0</v>
      </c>
      <c r="AA95" s="4">
        <v>1.7122535211267602</v>
      </c>
      <c r="AB95" s="4">
        <v>0</v>
      </c>
      <c r="AC95" s="4">
        <v>54.012957746478868</v>
      </c>
      <c r="AD95" s="4">
        <v>0</v>
      </c>
      <c r="AE95" s="4">
        <v>0</v>
      </c>
      <c r="AF95" s="1">
        <v>145956</v>
      </c>
      <c r="AG95" s="1">
        <v>5</v>
      </c>
      <c r="AH95"/>
    </row>
    <row r="96" spans="1:34" x14ac:dyDescent="0.25">
      <c r="A96" t="s">
        <v>702</v>
      </c>
      <c r="B96" t="s">
        <v>554</v>
      </c>
      <c r="C96" t="s">
        <v>906</v>
      </c>
      <c r="D96" t="s">
        <v>792</v>
      </c>
      <c r="E96" s="4">
        <v>18.845070422535212</v>
      </c>
      <c r="F96" s="4">
        <f>Nurse[[#This Row],[Total Nurse Staff Hours]]/Nurse[[#This Row],[MDS Census]]</f>
        <v>5.98891629297459</v>
      </c>
      <c r="G96" s="4">
        <f>Nurse[[#This Row],[Total Direct Care Staff Hours]]/Nurse[[#This Row],[MDS Census]]</f>
        <v>5.182571001494769</v>
      </c>
      <c r="H96" s="4">
        <f>Nurse[[#This Row],[Total RN Hours (w/ Admin, DON)]]/Nurse[[#This Row],[MDS Census]]</f>
        <v>1.4759192825112109</v>
      </c>
      <c r="I96" s="4">
        <f>Nurse[[#This Row],[RN Hours (excl. Admin, DON)]]/Nurse[[#This Row],[MDS Census]]</f>
        <v>0.66957399103139015</v>
      </c>
      <c r="J96" s="4">
        <f>SUM(Nurse[[#This Row],[RN Hours (excl. Admin, DON)]],Nurse[[#This Row],[RN Admin Hours]],Nurse[[#This Row],[RN DON Hours]],Nurse[[#This Row],[LPN Hours (excl. Admin)]],Nurse[[#This Row],[LPN Admin Hours]],Nurse[[#This Row],[CNA Hours]],Nurse[[#This Row],[NA TR Hours]],Nurse[[#This Row],[Med Aide/Tech Hours]])</f>
        <v>112.86154929577467</v>
      </c>
      <c r="K96" s="4">
        <f>SUM(Nurse[[#This Row],[RN Hours (excl. Admin, DON)]],Nurse[[#This Row],[LPN Hours (excl. Admin)]],Nurse[[#This Row],[CNA Hours]],Nurse[[#This Row],[NA TR Hours]],Nurse[[#This Row],[Med Aide/Tech Hours]])</f>
        <v>97.665915492957765</v>
      </c>
      <c r="L96" s="4">
        <f>SUM(Nurse[[#This Row],[RN Hours (excl. Admin, DON)]],Nurse[[#This Row],[RN Admin Hours]],Nurse[[#This Row],[RN DON Hours]])</f>
        <v>27.813802816901411</v>
      </c>
      <c r="M96" s="4">
        <v>12.618169014084508</v>
      </c>
      <c r="N96" s="4">
        <v>10.350563380281692</v>
      </c>
      <c r="O96" s="4">
        <v>4.845070422535211</v>
      </c>
      <c r="P96" s="4">
        <f>SUM(Nurse[[#This Row],[LPN Hours (excl. Admin)]],Nurse[[#This Row],[LPN Admin Hours]])</f>
        <v>23.991408450704235</v>
      </c>
      <c r="Q96" s="4">
        <v>23.991408450704235</v>
      </c>
      <c r="R96" s="4">
        <v>0</v>
      </c>
      <c r="S96" s="4">
        <f>SUM(Nurse[[#This Row],[CNA Hours]],Nurse[[#This Row],[NA TR Hours]],Nurse[[#This Row],[Med Aide/Tech Hours]])</f>
        <v>61.056338028169016</v>
      </c>
      <c r="T96" s="4">
        <v>61.056338028169016</v>
      </c>
      <c r="U96" s="4">
        <v>0</v>
      </c>
      <c r="V96" s="4">
        <v>0</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25.352112676056336</v>
      </c>
      <c r="X96" s="4">
        <v>6.2207042253521125</v>
      </c>
      <c r="Y96" s="4">
        <v>0</v>
      </c>
      <c r="Z96" s="4">
        <v>0</v>
      </c>
      <c r="AA96" s="4">
        <v>8.795774647887324</v>
      </c>
      <c r="AB96" s="4">
        <v>0</v>
      </c>
      <c r="AC96" s="4">
        <v>10.335633802816902</v>
      </c>
      <c r="AD96" s="4">
        <v>0</v>
      </c>
      <c r="AE96" s="4">
        <v>0</v>
      </c>
      <c r="AF96" s="1">
        <v>146056</v>
      </c>
      <c r="AG96" s="1">
        <v>5</v>
      </c>
      <c r="AH96"/>
    </row>
    <row r="97" spans="1:34" x14ac:dyDescent="0.25">
      <c r="A97" t="s">
        <v>702</v>
      </c>
      <c r="B97" t="s">
        <v>652</v>
      </c>
      <c r="C97" t="s">
        <v>952</v>
      </c>
      <c r="D97" t="s">
        <v>781</v>
      </c>
      <c r="E97" s="4">
        <v>61.183098591549296</v>
      </c>
      <c r="F97" s="4">
        <f>Nurse[[#This Row],[Total Nurse Staff Hours]]/Nurse[[#This Row],[MDS Census]]</f>
        <v>2.7823066298342543</v>
      </c>
      <c r="G97" s="4">
        <f>Nurse[[#This Row],[Total Direct Care Staff Hours]]/Nurse[[#This Row],[MDS Census]]</f>
        <v>2.528162983425414</v>
      </c>
      <c r="H97" s="4">
        <f>Nurse[[#This Row],[Total RN Hours (w/ Admin, DON)]]/Nurse[[#This Row],[MDS Census]]</f>
        <v>0.99639732965009209</v>
      </c>
      <c r="I97" s="4">
        <f>Nurse[[#This Row],[RN Hours (excl. Admin, DON)]]/Nurse[[#This Row],[MDS Census]]</f>
        <v>0.74225368324125229</v>
      </c>
      <c r="J97" s="4">
        <f>SUM(Nurse[[#This Row],[RN Hours (excl. Admin, DON)]],Nurse[[#This Row],[RN Admin Hours]],Nurse[[#This Row],[RN DON Hours]],Nurse[[#This Row],[LPN Hours (excl. Admin)]],Nurse[[#This Row],[LPN Admin Hours]],Nurse[[#This Row],[CNA Hours]],Nurse[[#This Row],[NA TR Hours]],Nurse[[#This Row],[Med Aide/Tech Hours]])</f>
        <v>170.23014084507042</v>
      </c>
      <c r="K97" s="4">
        <f>SUM(Nurse[[#This Row],[RN Hours (excl. Admin, DON)]],Nurse[[#This Row],[LPN Hours (excl. Admin)]],Nurse[[#This Row],[CNA Hours]],Nurse[[#This Row],[NA TR Hours]],Nurse[[#This Row],[Med Aide/Tech Hours]])</f>
        <v>154.68084507042252</v>
      </c>
      <c r="L97" s="4">
        <f>SUM(Nurse[[#This Row],[RN Hours (excl. Admin, DON)]],Nurse[[#This Row],[RN Admin Hours]],Nurse[[#This Row],[RN DON Hours]])</f>
        <v>60.962676056338026</v>
      </c>
      <c r="M97" s="4">
        <v>45.413380281690138</v>
      </c>
      <c r="N97" s="4">
        <v>10.253521126760564</v>
      </c>
      <c r="O97" s="4">
        <v>5.295774647887324</v>
      </c>
      <c r="P97" s="4">
        <f>SUM(Nurse[[#This Row],[LPN Hours (excl. Admin)]],Nurse[[#This Row],[LPN Admin Hours]])</f>
        <v>11.015915492957749</v>
      </c>
      <c r="Q97" s="4">
        <v>11.015915492957749</v>
      </c>
      <c r="R97" s="4">
        <v>0</v>
      </c>
      <c r="S97" s="4">
        <f>SUM(Nurse[[#This Row],[CNA Hours]],Nurse[[#This Row],[NA TR Hours]],Nurse[[#This Row],[Med Aide/Tech Hours]])</f>
        <v>98.251549295774637</v>
      </c>
      <c r="T97" s="4">
        <v>98.251549295774637</v>
      </c>
      <c r="U97" s="4">
        <v>0</v>
      </c>
      <c r="V97" s="4">
        <v>0</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16.160140845070419</v>
      </c>
      <c r="X97" s="4">
        <v>0</v>
      </c>
      <c r="Y97" s="4">
        <v>0</v>
      </c>
      <c r="Z97" s="4">
        <v>0</v>
      </c>
      <c r="AA97" s="4">
        <v>0.93309859154929575</v>
      </c>
      <c r="AB97" s="4">
        <v>0</v>
      </c>
      <c r="AC97" s="4">
        <v>15.227042253521125</v>
      </c>
      <c r="AD97" s="4">
        <v>0</v>
      </c>
      <c r="AE97" s="4">
        <v>0</v>
      </c>
      <c r="AF97" s="1">
        <v>146180</v>
      </c>
      <c r="AG97" s="1">
        <v>5</v>
      </c>
      <c r="AH97"/>
    </row>
    <row r="98" spans="1:34" x14ac:dyDescent="0.25">
      <c r="A98" t="s">
        <v>702</v>
      </c>
      <c r="B98" t="s">
        <v>482</v>
      </c>
      <c r="C98" t="s">
        <v>917</v>
      </c>
      <c r="D98" t="s">
        <v>781</v>
      </c>
      <c r="E98" s="4">
        <v>106.93478260869566</v>
      </c>
      <c r="F98" s="4">
        <f>Nurse[[#This Row],[Total Nurse Staff Hours]]/Nurse[[#This Row],[MDS Census]]</f>
        <v>3.4046147590973774</v>
      </c>
      <c r="G98" s="4">
        <f>Nurse[[#This Row],[Total Direct Care Staff Hours]]/Nurse[[#This Row],[MDS Census]]</f>
        <v>3.2431998373653177</v>
      </c>
      <c r="H98" s="4">
        <f>Nurse[[#This Row],[Total RN Hours (w/ Admin, DON)]]/Nurse[[#This Row],[MDS Census]]</f>
        <v>1.3817300264281362</v>
      </c>
      <c r="I98" s="4">
        <f>Nurse[[#This Row],[RN Hours (excl. Admin, DON)]]/Nurse[[#This Row],[MDS Census]]</f>
        <v>1.2203151046960767</v>
      </c>
      <c r="J98" s="4">
        <f>SUM(Nurse[[#This Row],[RN Hours (excl. Admin, DON)]],Nurse[[#This Row],[RN Admin Hours]],Nurse[[#This Row],[RN DON Hours]],Nurse[[#This Row],[LPN Hours (excl. Admin)]],Nurse[[#This Row],[LPN Admin Hours]],Nurse[[#This Row],[CNA Hours]],Nurse[[#This Row],[NA TR Hours]],Nurse[[#This Row],[Med Aide/Tech Hours]])</f>
        <v>364.07173913043476</v>
      </c>
      <c r="K98" s="4">
        <f>SUM(Nurse[[#This Row],[RN Hours (excl. Admin, DON)]],Nurse[[#This Row],[LPN Hours (excl. Admin)]],Nurse[[#This Row],[CNA Hours]],Nurse[[#This Row],[NA TR Hours]],Nurse[[#This Row],[Med Aide/Tech Hours]])</f>
        <v>346.81086956521733</v>
      </c>
      <c r="L98" s="4">
        <f>SUM(Nurse[[#This Row],[RN Hours (excl. Admin, DON)]],Nurse[[#This Row],[RN Admin Hours]],Nurse[[#This Row],[RN DON Hours]])</f>
        <v>147.75500000000005</v>
      </c>
      <c r="M98" s="4">
        <v>130.49413043478265</v>
      </c>
      <c r="N98" s="4">
        <v>14.826086956521738</v>
      </c>
      <c r="O98" s="4">
        <v>2.4347826086956523</v>
      </c>
      <c r="P98" s="4">
        <f>SUM(Nurse[[#This Row],[LPN Hours (excl. Admin)]],Nurse[[#This Row],[LPN Admin Hours]])</f>
        <v>12.557173913043483</v>
      </c>
      <c r="Q98" s="4">
        <v>12.557173913043483</v>
      </c>
      <c r="R98" s="4">
        <v>0</v>
      </c>
      <c r="S98" s="4">
        <f>SUM(Nurse[[#This Row],[CNA Hours]],Nurse[[#This Row],[NA TR Hours]],Nurse[[#This Row],[Med Aide/Tech Hours]])</f>
        <v>203.75956521739124</v>
      </c>
      <c r="T98" s="4">
        <v>203.75956521739124</v>
      </c>
      <c r="U98" s="4">
        <v>0</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29.09771739130435</v>
      </c>
      <c r="X98" s="4">
        <v>1.3436956521739132</v>
      </c>
      <c r="Y98" s="4">
        <v>0</v>
      </c>
      <c r="Z98" s="4">
        <v>0</v>
      </c>
      <c r="AA98" s="4">
        <v>0.84673913043478266</v>
      </c>
      <c r="AB98" s="4">
        <v>0</v>
      </c>
      <c r="AC98" s="4">
        <v>26.907282608695656</v>
      </c>
      <c r="AD98" s="4">
        <v>0</v>
      </c>
      <c r="AE98" s="4">
        <v>0</v>
      </c>
      <c r="AF98" s="1">
        <v>145960</v>
      </c>
      <c r="AG98" s="1">
        <v>5</v>
      </c>
      <c r="AH98"/>
    </row>
    <row r="99" spans="1:34" x14ac:dyDescent="0.25">
      <c r="A99" t="s">
        <v>702</v>
      </c>
      <c r="B99" t="s">
        <v>99</v>
      </c>
      <c r="C99" t="s">
        <v>949</v>
      </c>
      <c r="D99" t="s">
        <v>781</v>
      </c>
      <c r="E99" s="4">
        <v>103.74647887323944</v>
      </c>
      <c r="F99" s="4">
        <f>Nurse[[#This Row],[Total Nurse Staff Hours]]/Nurse[[#This Row],[MDS Census]]</f>
        <v>3.344091773011133</v>
      </c>
      <c r="G99" s="4">
        <f>Nurse[[#This Row],[Total Direct Care Staff Hours]]/Nurse[[#This Row],[MDS Census]]</f>
        <v>3.1040700515883799</v>
      </c>
      <c r="H99" s="4">
        <f>Nurse[[#This Row],[Total RN Hours (w/ Admin, DON)]]/Nurse[[#This Row],[MDS Census]]</f>
        <v>1.6627857724680966</v>
      </c>
      <c r="I99" s="4">
        <f>Nurse[[#This Row],[RN Hours (excl. Admin, DON)]]/Nurse[[#This Row],[MDS Census]]</f>
        <v>1.4227640510453432</v>
      </c>
      <c r="J99" s="4">
        <f>SUM(Nurse[[#This Row],[RN Hours (excl. Admin, DON)]],Nurse[[#This Row],[RN Admin Hours]],Nurse[[#This Row],[RN DON Hours]],Nurse[[#This Row],[LPN Hours (excl. Admin)]],Nurse[[#This Row],[LPN Admin Hours]],Nurse[[#This Row],[CNA Hours]],Nurse[[#This Row],[NA TR Hours]],Nurse[[#This Row],[Med Aide/Tech Hours]])</f>
        <v>346.93774647887335</v>
      </c>
      <c r="K99" s="4">
        <f>SUM(Nurse[[#This Row],[RN Hours (excl. Admin, DON)]],Nurse[[#This Row],[LPN Hours (excl. Admin)]],Nurse[[#This Row],[CNA Hours]],Nurse[[#This Row],[NA TR Hours]],Nurse[[#This Row],[Med Aide/Tech Hours]])</f>
        <v>322.0363380281691</v>
      </c>
      <c r="L99" s="4">
        <f>SUM(Nurse[[#This Row],[RN Hours (excl. Admin, DON)]],Nurse[[#This Row],[RN Admin Hours]],Nurse[[#This Row],[RN DON Hours]])</f>
        <v>172.5081690140845</v>
      </c>
      <c r="M99" s="4">
        <v>147.60676056338025</v>
      </c>
      <c r="N99" s="4">
        <v>19.718309859154928</v>
      </c>
      <c r="O99" s="4">
        <v>5.183098591549296</v>
      </c>
      <c r="P99" s="4">
        <f>SUM(Nurse[[#This Row],[LPN Hours (excl. Admin)]],Nurse[[#This Row],[LPN Admin Hours]])</f>
        <v>9.8816901408450715</v>
      </c>
      <c r="Q99" s="4">
        <v>9.8816901408450715</v>
      </c>
      <c r="R99" s="4">
        <v>0</v>
      </c>
      <c r="S99" s="4">
        <f>SUM(Nurse[[#This Row],[CNA Hours]],Nurse[[#This Row],[NA TR Hours]],Nurse[[#This Row],[Med Aide/Tech Hours]])</f>
        <v>164.54788732394374</v>
      </c>
      <c r="T99" s="4">
        <v>164.54788732394374</v>
      </c>
      <c r="U99" s="4">
        <v>0</v>
      </c>
      <c r="V99" s="4">
        <v>0</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46.852112676056329</v>
      </c>
      <c r="X99" s="4">
        <v>0</v>
      </c>
      <c r="Y99" s="4">
        <v>0</v>
      </c>
      <c r="Z99" s="4">
        <v>0</v>
      </c>
      <c r="AA99" s="4">
        <v>0</v>
      </c>
      <c r="AB99" s="4">
        <v>0</v>
      </c>
      <c r="AC99" s="4">
        <v>46.852112676056329</v>
      </c>
      <c r="AD99" s="4">
        <v>0</v>
      </c>
      <c r="AE99" s="4">
        <v>0</v>
      </c>
      <c r="AF99" s="1">
        <v>145324</v>
      </c>
      <c r="AG99" s="1">
        <v>5</v>
      </c>
      <c r="AH99"/>
    </row>
    <row r="100" spans="1:34" x14ac:dyDescent="0.25">
      <c r="A100" t="s">
        <v>702</v>
      </c>
      <c r="B100" t="s">
        <v>216</v>
      </c>
      <c r="C100" t="s">
        <v>919</v>
      </c>
      <c r="D100" t="s">
        <v>797</v>
      </c>
      <c r="E100" s="4">
        <v>83.943661971830991</v>
      </c>
      <c r="F100" s="4">
        <f>Nurse[[#This Row],[Total Nurse Staff Hours]]/Nurse[[#This Row],[MDS Census]]</f>
        <v>4.310404362416107</v>
      </c>
      <c r="G100" s="4">
        <f>Nurse[[#This Row],[Total Direct Care Staff Hours]]/Nurse[[#This Row],[MDS Census]]</f>
        <v>4.0983238255033561</v>
      </c>
      <c r="H100" s="4">
        <f>Nurse[[#This Row],[Total RN Hours (w/ Admin, DON)]]/Nurse[[#This Row],[MDS Census]]</f>
        <v>0.86349328859060415</v>
      </c>
      <c r="I100" s="4">
        <f>Nurse[[#This Row],[RN Hours (excl. Admin, DON)]]/Nurse[[#This Row],[MDS Census]]</f>
        <v>0.65141275167785251</v>
      </c>
      <c r="J100" s="4">
        <f>SUM(Nurse[[#This Row],[RN Hours (excl. Admin, DON)]],Nurse[[#This Row],[RN Admin Hours]],Nurse[[#This Row],[RN DON Hours]],Nurse[[#This Row],[LPN Hours (excl. Admin)]],Nurse[[#This Row],[LPN Admin Hours]],Nurse[[#This Row],[CNA Hours]],Nurse[[#This Row],[NA TR Hours]],Nurse[[#This Row],[Med Aide/Tech Hours]])</f>
        <v>361.83112676056339</v>
      </c>
      <c r="K100" s="4">
        <f>SUM(Nurse[[#This Row],[RN Hours (excl. Admin, DON)]],Nurse[[#This Row],[LPN Hours (excl. Admin)]],Nurse[[#This Row],[CNA Hours]],Nurse[[#This Row],[NA TR Hours]],Nurse[[#This Row],[Med Aide/Tech Hours]])</f>
        <v>344.028309859155</v>
      </c>
      <c r="L100" s="4">
        <f>SUM(Nurse[[#This Row],[RN Hours (excl. Admin, DON)]],Nurse[[#This Row],[RN Admin Hours]],Nurse[[#This Row],[RN DON Hours]])</f>
        <v>72.484788732394378</v>
      </c>
      <c r="M100" s="4">
        <v>54.681971830985937</v>
      </c>
      <c r="N100" s="4">
        <v>12.732394366197184</v>
      </c>
      <c r="O100" s="4">
        <v>5.070422535211268</v>
      </c>
      <c r="P100" s="4">
        <f>SUM(Nurse[[#This Row],[LPN Hours (excl. Admin)]],Nurse[[#This Row],[LPN Admin Hours]])</f>
        <v>95.687887323943684</v>
      </c>
      <c r="Q100" s="4">
        <v>95.687887323943684</v>
      </c>
      <c r="R100" s="4">
        <v>0</v>
      </c>
      <c r="S100" s="4">
        <f>SUM(Nurse[[#This Row],[CNA Hours]],Nurse[[#This Row],[NA TR Hours]],Nurse[[#This Row],[Med Aide/Tech Hours]])</f>
        <v>193.65845070422534</v>
      </c>
      <c r="T100" s="4">
        <v>193.65845070422534</v>
      </c>
      <c r="U100" s="4">
        <v>0</v>
      </c>
      <c r="V100" s="4">
        <v>0</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67.324084507042258</v>
      </c>
      <c r="X100" s="4">
        <v>1.630281690140845</v>
      </c>
      <c r="Y100" s="4">
        <v>0</v>
      </c>
      <c r="Z100" s="4">
        <v>0</v>
      </c>
      <c r="AA100" s="4">
        <v>17.550140845070423</v>
      </c>
      <c r="AB100" s="4">
        <v>0</v>
      </c>
      <c r="AC100" s="4">
        <v>48.143661971830987</v>
      </c>
      <c r="AD100" s="4">
        <v>0</v>
      </c>
      <c r="AE100" s="4">
        <v>0</v>
      </c>
      <c r="AF100" s="1">
        <v>145563</v>
      </c>
      <c r="AG100" s="1">
        <v>5</v>
      </c>
      <c r="AH100"/>
    </row>
    <row r="101" spans="1:34" x14ac:dyDescent="0.25">
      <c r="A101" t="s">
        <v>702</v>
      </c>
      <c r="B101" t="s">
        <v>328</v>
      </c>
      <c r="C101" t="s">
        <v>931</v>
      </c>
      <c r="D101" t="s">
        <v>781</v>
      </c>
      <c r="E101" s="4">
        <v>73.309859154929583</v>
      </c>
      <c r="F101" s="4">
        <f>Nurse[[#This Row],[Total Nurse Staff Hours]]/Nurse[[#This Row],[MDS Census]]</f>
        <v>3.6701729106628251</v>
      </c>
      <c r="G101" s="4">
        <f>Nurse[[#This Row],[Total Direct Care Staff Hours]]/Nurse[[#This Row],[MDS Census]]</f>
        <v>3.4027377521613835</v>
      </c>
      <c r="H101" s="4">
        <f>Nurse[[#This Row],[Total RN Hours (w/ Admin, DON)]]/Nurse[[#This Row],[MDS Census]]</f>
        <v>1.3766455331412106</v>
      </c>
      <c r="I101" s="4">
        <f>Nurse[[#This Row],[RN Hours (excl. Admin, DON)]]/Nurse[[#This Row],[MDS Census]]</f>
        <v>1.1092103746397697</v>
      </c>
      <c r="J101" s="4">
        <f>SUM(Nurse[[#This Row],[RN Hours (excl. Admin, DON)]],Nurse[[#This Row],[RN Admin Hours]],Nurse[[#This Row],[RN DON Hours]],Nurse[[#This Row],[LPN Hours (excl. Admin)]],Nurse[[#This Row],[LPN Admin Hours]],Nurse[[#This Row],[CNA Hours]],Nurse[[#This Row],[NA TR Hours]],Nurse[[#This Row],[Med Aide/Tech Hours]])</f>
        <v>269.05985915492965</v>
      </c>
      <c r="K101" s="4">
        <f>SUM(Nurse[[#This Row],[RN Hours (excl. Admin, DON)]],Nurse[[#This Row],[LPN Hours (excl. Admin)]],Nurse[[#This Row],[CNA Hours]],Nurse[[#This Row],[NA TR Hours]],Nurse[[#This Row],[Med Aide/Tech Hours]])</f>
        <v>249.45422535211273</v>
      </c>
      <c r="L101" s="4">
        <f>SUM(Nurse[[#This Row],[RN Hours (excl. Admin, DON)]],Nurse[[#This Row],[RN Admin Hours]],Nurse[[#This Row],[RN DON Hours]])</f>
        <v>100.9216901408451</v>
      </c>
      <c r="M101" s="4">
        <v>81.31605633802819</v>
      </c>
      <c r="N101" s="4">
        <v>14.309859154929578</v>
      </c>
      <c r="O101" s="4">
        <v>5.295774647887324</v>
      </c>
      <c r="P101" s="4">
        <f>SUM(Nurse[[#This Row],[LPN Hours (excl. Admin)]],Nurse[[#This Row],[LPN Admin Hours]])</f>
        <v>19.161830985915493</v>
      </c>
      <c r="Q101" s="4">
        <v>19.161830985915493</v>
      </c>
      <c r="R101" s="4">
        <v>0</v>
      </c>
      <c r="S101" s="4">
        <f>SUM(Nurse[[#This Row],[CNA Hours]],Nurse[[#This Row],[NA TR Hours]],Nurse[[#This Row],[Med Aide/Tech Hours]])</f>
        <v>148.97633802816904</v>
      </c>
      <c r="T101" s="4">
        <v>148.97633802816904</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67.675492957746471</v>
      </c>
      <c r="X101" s="4">
        <v>0</v>
      </c>
      <c r="Y101" s="4">
        <v>0</v>
      </c>
      <c r="Z101" s="4">
        <v>0</v>
      </c>
      <c r="AA101" s="4">
        <v>0</v>
      </c>
      <c r="AB101" s="4">
        <v>0</v>
      </c>
      <c r="AC101" s="4">
        <v>67.675492957746471</v>
      </c>
      <c r="AD101" s="4">
        <v>0</v>
      </c>
      <c r="AE101" s="4">
        <v>0</v>
      </c>
      <c r="AF101" s="1">
        <v>145731</v>
      </c>
      <c r="AG101" s="1">
        <v>5</v>
      </c>
      <c r="AH101"/>
    </row>
    <row r="102" spans="1:34" x14ac:dyDescent="0.25">
      <c r="A102" t="s">
        <v>702</v>
      </c>
      <c r="B102" t="s">
        <v>466</v>
      </c>
      <c r="C102" t="s">
        <v>930</v>
      </c>
      <c r="D102" t="s">
        <v>800</v>
      </c>
      <c r="E102" s="4">
        <v>81.323943661971825</v>
      </c>
      <c r="F102" s="4">
        <f>Nurse[[#This Row],[Total Nurse Staff Hours]]/Nurse[[#This Row],[MDS Census]]</f>
        <v>3.5737842050571529</v>
      </c>
      <c r="G102" s="4">
        <f>Nurse[[#This Row],[Total Direct Care Staff Hours]]/Nurse[[#This Row],[MDS Census]]</f>
        <v>3.3424021475580181</v>
      </c>
      <c r="H102" s="4">
        <f>Nurse[[#This Row],[Total RN Hours (w/ Admin, DON)]]/Nurse[[#This Row],[MDS Census]]</f>
        <v>0.96298233460339455</v>
      </c>
      <c r="I102" s="4">
        <f>Nurse[[#This Row],[RN Hours (excl. Admin, DON)]]/Nurse[[#This Row],[MDS Census]]</f>
        <v>0.73160027710426045</v>
      </c>
      <c r="J102" s="4">
        <f>SUM(Nurse[[#This Row],[RN Hours (excl. Admin, DON)]],Nurse[[#This Row],[RN Admin Hours]],Nurse[[#This Row],[RN DON Hours]],Nurse[[#This Row],[LPN Hours (excl. Admin)]],Nurse[[#This Row],[LPN Admin Hours]],Nurse[[#This Row],[CNA Hours]],Nurse[[#This Row],[NA TR Hours]],Nurse[[#This Row],[Med Aide/Tech Hours]])</f>
        <v>290.63422535211265</v>
      </c>
      <c r="K102" s="4">
        <f>SUM(Nurse[[#This Row],[RN Hours (excl. Admin, DON)]],Nurse[[#This Row],[LPN Hours (excl. Admin)]],Nurse[[#This Row],[CNA Hours]],Nurse[[#This Row],[NA TR Hours]],Nurse[[#This Row],[Med Aide/Tech Hours]])</f>
        <v>271.8173239436619</v>
      </c>
      <c r="L102" s="4">
        <f>SUM(Nurse[[#This Row],[RN Hours (excl. Admin, DON)]],Nurse[[#This Row],[RN Admin Hours]],Nurse[[#This Row],[RN DON Hours]])</f>
        <v>78.313521126760563</v>
      </c>
      <c r="M102" s="4">
        <v>59.496619718309852</v>
      </c>
      <c r="N102" s="4">
        <v>14.535211267605634</v>
      </c>
      <c r="O102" s="4">
        <v>4.28169014084507</v>
      </c>
      <c r="P102" s="4">
        <f>SUM(Nurse[[#This Row],[LPN Hours (excl. Admin)]],Nurse[[#This Row],[LPN Admin Hours]])</f>
        <v>38.352112676056322</v>
      </c>
      <c r="Q102" s="4">
        <v>38.352112676056322</v>
      </c>
      <c r="R102" s="4">
        <v>0</v>
      </c>
      <c r="S102" s="4">
        <f>SUM(Nurse[[#This Row],[CNA Hours]],Nurse[[#This Row],[NA TR Hours]],Nurse[[#This Row],[Med Aide/Tech Hours]])</f>
        <v>173.96859154929575</v>
      </c>
      <c r="T102" s="4">
        <v>173.96859154929575</v>
      </c>
      <c r="U102" s="4">
        <v>0</v>
      </c>
      <c r="V102" s="4">
        <v>0</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2.890845070422535</v>
      </c>
      <c r="X102" s="4">
        <v>1.2183098591549295</v>
      </c>
      <c r="Y102" s="4">
        <v>0</v>
      </c>
      <c r="Z102" s="4">
        <v>0</v>
      </c>
      <c r="AA102" s="4">
        <v>0.81338028169014087</v>
      </c>
      <c r="AB102" s="4">
        <v>0</v>
      </c>
      <c r="AC102" s="4">
        <v>0.85915492957746475</v>
      </c>
      <c r="AD102" s="4">
        <v>0</v>
      </c>
      <c r="AE102" s="4">
        <v>0</v>
      </c>
      <c r="AF102" s="1">
        <v>145935</v>
      </c>
      <c r="AG102" s="1">
        <v>5</v>
      </c>
      <c r="AH102"/>
    </row>
    <row r="103" spans="1:34" x14ac:dyDescent="0.25">
      <c r="A103" t="s">
        <v>702</v>
      </c>
      <c r="B103" t="s">
        <v>28</v>
      </c>
      <c r="C103" t="s">
        <v>904</v>
      </c>
      <c r="D103" t="s">
        <v>790</v>
      </c>
      <c r="E103" s="4">
        <v>83.873239436619713</v>
      </c>
      <c r="F103" s="4">
        <f>Nurse[[#This Row],[Total Nurse Staff Hours]]/Nurse[[#This Row],[MDS Census]]</f>
        <v>3.841958018471872</v>
      </c>
      <c r="G103" s="4">
        <f>Nurse[[#This Row],[Total Direct Care Staff Hours]]/Nurse[[#This Row],[MDS Census]]</f>
        <v>3.5961141897565065</v>
      </c>
      <c r="H103" s="4">
        <f>Nurse[[#This Row],[Total RN Hours (w/ Admin, DON)]]/Nurse[[#This Row],[MDS Census]]</f>
        <v>1.5599529806884966</v>
      </c>
      <c r="I103" s="4">
        <f>Nurse[[#This Row],[RN Hours (excl. Admin, DON)]]/Nurse[[#This Row],[MDS Census]]</f>
        <v>1.3141091519731316</v>
      </c>
      <c r="J103" s="4">
        <f>SUM(Nurse[[#This Row],[RN Hours (excl. Admin, DON)]],Nurse[[#This Row],[RN Admin Hours]],Nurse[[#This Row],[RN DON Hours]],Nurse[[#This Row],[LPN Hours (excl. Admin)]],Nurse[[#This Row],[LPN Admin Hours]],Nurse[[#This Row],[CNA Hours]],Nurse[[#This Row],[NA TR Hours]],Nurse[[#This Row],[Med Aide/Tech Hours]])</f>
        <v>322.23746478873232</v>
      </c>
      <c r="K103" s="4">
        <f>SUM(Nurse[[#This Row],[RN Hours (excl. Admin, DON)]],Nurse[[#This Row],[LPN Hours (excl. Admin)]],Nurse[[#This Row],[CNA Hours]],Nurse[[#This Row],[NA TR Hours]],Nurse[[#This Row],[Med Aide/Tech Hours]])</f>
        <v>301.61774647887319</v>
      </c>
      <c r="L103" s="4">
        <f>SUM(Nurse[[#This Row],[RN Hours (excl. Admin, DON)]],Nurse[[#This Row],[RN Admin Hours]],Nurse[[#This Row],[RN DON Hours]])</f>
        <v>130.83830985915489</v>
      </c>
      <c r="M103" s="4">
        <v>110.21859154929575</v>
      </c>
      <c r="N103" s="4">
        <v>14.985915492957746</v>
      </c>
      <c r="O103" s="4">
        <v>5.6338028169014081</v>
      </c>
      <c r="P103" s="4">
        <f>SUM(Nurse[[#This Row],[LPN Hours (excl. Admin)]],Nurse[[#This Row],[LPN Admin Hours]])</f>
        <v>56.995633802816883</v>
      </c>
      <c r="Q103" s="4">
        <v>56.995633802816883</v>
      </c>
      <c r="R103" s="4">
        <v>0</v>
      </c>
      <c r="S103" s="4">
        <f>SUM(Nurse[[#This Row],[CNA Hours]],Nurse[[#This Row],[NA TR Hours]],Nurse[[#This Row],[Med Aide/Tech Hours]])</f>
        <v>134.40352112676055</v>
      </c>
      <c r="T103" s="4">
        <v>134.40352112676055</v>
      </c>
      <c r="U103" s="4">
        <v>0</v>
      </c>
      <c r="V103" s="4">
        <v>0</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78.362816901408436</v>
      </c>
      <c r="X103" s="4">
        <v>1.1480281690140846</v>
      </c>
      <c r="Y103" s="4">
        <v>0</v>
      </c>
      <c r="Z103" s="4">
        <v>0</v>
      </c>
      <c r="AA103" s="4">
        <v>31.609718309859147</v>
      </c>
      <c r="AB103" s="4">
        <v>0</v>
      </c>
      <c r="AC103" s="4">
        <v>45.605070422535206</v>
      </c>
      <c r="AD103" s="4">
        <v>0</v>
      </c>
      <c r="AE103" s="4">
        <v>0</v>
      </c>
      <c r="AF103" s="1">
        <v>145029</v>
      </c>
      <c r="AG103" s="1">
        <v>5</v>
      </c>
      <c r="AH103"/>
    </row>
    <row r="104" spans="1:34" x14ac:dyDescent="0.25">
      <c r="A104" t="s">
        <v>702</v>
      </c>
      <c r="B104" t="s">
        <v>678</v>
      </c>
      <c r="C104" t="s">
        <v>1045</v>
      </c>
      <c r="D104" t="s">
        <v>789</v>
      </c>
      <c r="E104" s="4">
        <v>23.554347826086957</v>
      </c>
      <c r="F104" s="4">
        <f>Nurse[[#This Row],[Total Nurse Staff Hours]]/Nurse[[#This Row],[MDS Census]]</f>
        <v>3.6036409783110277</v>
      </c>
      <c r="G104" s="4">
        <f>Nurse[[#This Row],[Total Direct Care Staff Hours]]/Nurse[[#This Row],[MDS Census]]</f>
        <v>3.2148684817720339</v>
      </c>
      <c r="H104" s="4">
        <f>Nurse[[#This Row],[Total RN Hours (w/ Admin, DON)]]/Nurse[[#This Row],[MDS Census]]</f>
        <v>0.43151361329026305</v>
      </c>
      <c r="I104" s="4">
        <f>Nurse[[#This Row],[RN Hours (excl. Admin, DON)]]/Nurse[[#This Row],[MDS Census]]</f>
        <v>0.20493308721735118</v>
      </c>
      <c r="J104" s="4">
        <f>SUM(Nurse[[#This Row],[RN Hours (excl. Admin, DON)]],Nurse[[#This Row],[RN Admin Hours]],Nurse[[#This Row],[RN DON Hours]],Nurse[[#This Row],[LPN Hours (excl. Admin)]],Nurse[[#This Row],[LPN Admin Hours]],Nurse[[#This Row],[CNA Hours]],Nurse[[#This Row],[NA TR Hours]],Nurse[[#This Row],[Med Aide/Tech Hours]])</f>
        <v>84.881413043478233</v>
      </c>
      <c r="K104" s="4">
        <f>SUM(Nurse[[#This Row],[RN Hours (excl. Admin, DON)]],Nurse[[#This Row],[LPN Hours (excl. Admin)]],Nurse[[#This Row],[CNA Hours]],Nurse[[#This Row],[NA TR Hours]],Nurse[[#This Row],[Med Aide/Tech Hours]])</f>
        <v>75.72413043478258</v>
      </c>
      <c r="L104" s="4">
        <f>SUM(Nurse[[#This Row],[RN Hours (excl. Admin, DON)]],Nurse[[#This Row],[RN Admin Hours]],Nurse[[#This Row],[RN DON Hours]])</f>
        <v>10.164021739130435</v>
      </c>
      <c r="M104" s="4">
        <v>4.8270652173913042</v>
      </c>
      <c r="N104" s="4">
        <v>0</v>
      </c>
      <c r="O104" s="4">
        <v>5.3369565217391308</v>
      </c>
      <c r="P104" s="4">
        <f>SUM(Nurse[[#This Row],[LPN Hours (excl. Admin)]],Nurse[[#This Row],[LPN Admin Hours]])</f>
        <v>22.495978260869567</v>
      </c>
      <c r="Q104" s="4">
        <v>18.675652173913047</v>
      </c>
      <c r="R104" s="4">
        <v>3.8203260869565212</v>
      </c>
      <c r="S104" s="4">
        <f>SUM(Nurse[[#This Row],[CNA Hours]],Nurse[[#This Row],[NA TR Hours]],Nurse[[#This Row],[Med Aide/Tech Hours]])</f>
        <v>52.221413043478229</v>
      </c>
      <c r="T104" s="4">
        <v>52.221413043478229</v>
      </c>
      <c r="U104" s="4">
        <v>0</v>
      </c>
      <c r="V104" s="4">
        <v>0</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0.50271739130434778</v>
      </c>
      <c r="X104" s="4">
        <v>0.50271739130434778</v>
      </c>
      <c r="Y104" s="4">
        <v>0</v>
      </c>
      <c r="Z104" s="4">
        <v>0</v>
      </c>
      <c r="AA104" s="4">
        <v>0</v>
      </c>
      <c r="AB104" s="4">
        <v>0</v>
      </c>
      <c r="AC104" s="4">
        <v>0</v>
      </c>
      <c r="AD104" s="4">
        <v>0</v>
      </c>
      <c r="AE104" s="4">
        <v>0</v>
      </c>
      <c r="AF104" t="s">
        <v>5</v>
      </c>
      <c r="AG104" s="1">
        <v>5</v>
      </c>
      <c r="AH104"/>
    </row>
    <row r="105" spans="1:34" x14ac:dyDescent="0.25">
      <c r="A105" t="s">
        <v>702</v>
      </c>
      <c r="B105" t="s">
        <v>259</v>
      </c>
      <c r="C105" t="s">
        <v>917</v>
      </c>
      <c r="D105" t="s">
        <v>781</v>
      </c>
      <c r="E105" s="4">
        <v>142.29347826086956</v>
      </c>
      <c r="F105" s="4">
        <f>Nurse[[#This Row],[Total Nurse Staff Hours]]/Nurse[[#This Row],[MDS Census]]</f>
        <v>2.3038728897715988</v>
      </c>
      <c r="G105" s="4">
        <f>Nurse[[#This Row],[Total Direct Care Staff Hours]]/Nurse[[#This Row],[MDS Census]]</f>
        <v>2.0732946298984039</v>
      </c>
      <c r="H105" s="4">
        <f>Nurse[[#This Row],[Total RN Hours (w/ Admin, DON)]]/Nurse[[#This Row],[MDS Census]]</f>
        <v>0.68992055610724923</v>
      </c>
      <c r="I105" s="4">
        <f>Nurse[[#This Row],[RN Hours (excl. Admin, DON)]]/Nurse[[#This Row],[MDS Census]]</f>
        <v>0.49356428080360554</v>
      </c>
      <c r="J105" s="4">
        <f>SUM(Nurse[[#This Row],[RN Hours (excl. Admin, DON)]],Nurse[[#This Row],[RN Admin Hours]],Nurse[[#This Row],[RN DON Hours]],Nurse[[#This Row],[LPN Hours (excl. Admin)]],Nurse[[#This Row],[LPN Admin Hours]],Nurse[[#This Row],[CNA Hours]],Nurse[[#This Row],[NA TR Hours]],Nurse[[#This Row],[Med Aide/Tech Hours]])</f>
        <v>327.82608695652175</v>
      </c>
      <c r="K105" s="4">
        <f>SUM(Nurse[[#This Row],[RN Hours (excl. Admin, DON)]],Nurse[[#This Row],[LPN Hours (excl. Admin)]],Nurse[[#This Row],[CNA Hours]],Nurse[[#This Row],[NA TR Hours]],Nurse[[#This Row],[Med Aide/Tech Hours]])</f>
        <v>295.01630434782612</v>
      </c>
      <c r="L105" s="4">
        <f>SUM(Nurse[[#This Row],[RN Hours (excl. Admin, DON)]],Nurse[[#This Row],[RN Admin Hours]],Nurse[[#This Row],[RN DON Hours]])</f>
        <v>98.171195652173907</v>
      </c>
      <c r="M105" s="4">
        <v>70.230978260869563</v>
      </c>
      <c r="N105" s="4">
        <v>21.853260869565219</v>
      </c>
      <c r="O105" s="4">
        <v>6.0869565217391308</v>
      </c>
      <c r="P105" s="4">
        <f>SUM(Nurse[[#This Row],[LPN Hours (excl. Admin)]],Nurse[[#This Row],[LPN Admin Hours]])</f>
        <v>32.744565217391305</v>
      </c>
      <c r="Q105" s="4">
        <v>27.875</v>
      </c>
      <c r="R105" s="4">
        <v>4.8695652173913047</v>
      </c>
      <c r="S105" s="4">
        <f>SUM(Nurse[[#This Row],[CNA Hours]],Nurse[[#This Row],[NA TR Hours]],Nurse[[#This Row],[Med Aide/Tech Hours]])</f>
        <v>196.91032608695653</v>
      </c>
      <c r="T105" s="4">
        <v>196.91032608695653</v>
      </c>
      <c r="U105" s="4">
        <v>0</v>
      </c>
      <c r="V105" s="4">
        <v>0</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145634</v>
      </c>
      <c r="AG105" s="1">
        <v>5</v>
      </c>
      <c r="AH105"/>
    </row>
    <row r="106" spans="1:34" x14ac:dyDescent="0.25">
      <c r="A106" t="s">
        <v>702</v>
      </c>
      <c r="B106" t="s">
        <v>181</v>
      </c>
      <c r="C106" t="s">
        <v>917</v>
      </c>
      <c r="D106" t="s">
        <v>781</v>
      </c>
      <c r="E106" s="4">
        <v>145.95652173913044</v>
      </c>
      <c r="F106" s="4">
        <f>Nurse[[#This Row],[Total Nurse Staff Hours]]/Nurse[[#This Row],[MDS Census]]</f>
        <v>1.7669794459338697</v>
      </c>
      <c r="G106" s="4">
        <f>Nurse[[#This Row],[Total Direct Care Staff Hours]]/Nurse[[#This Row],[MDS Census]]</f>
        <v>1.7276586237712244</v>
      </c>
      <c r="H106" s="4">
        <f>Nurse[[#This Row],[Total RN Hours (w/ Admin, DON)]]/Nurse[[#This Row],[MDS Census]]</f>
        <v>0.24370717902889483</v>
      </c>
      <c r="I106" s="4">
        <f>Nurse[[#This Row],[RN Hours (excl. Admin, DON)]]/Nurse[[#This Row],[MDS Census]]</f>
        <v>0.20438635686624962</v>
      </c>
      <c r="J106" s="4">
        <f>SUM(Nurse[[#This Row],[RN Hours (excl. Admin, DON)]],Nurse[[#This Row],[RN Admin Hours]],Nurse[[#This Row],[RN DON Hours]],Nurse[[#This Row],[LPN Hours (excl. Admin)]],Nurse[[#This Row],[LPN Admin Hours]],Nurse[[#This Row],[CNA Hours]],Nurse[[#This Row],[NA TR Hours]],Nurse[[#This Row],[Med Aide/Tech Hours]])</f>
        <v>257.9021739130435</v>
      </c>
      <c r="K106" s="4">
        <f>SUM(Nurse[[#This Row],[RN Hours (excl. Admin, DON)]],Nurse[[#This Row],[LPN Hours (excl. Admin)]],Nurse[[#This Row],[CNA Hours]],Nurse[[#This Row],[NA TR Hours]],Nurse[[#This Row],[Med Aide/Tech Hours]])</f>
        <v>252.16304347826087</v>
      </c>
      <c r="L106" s="4">
        <f>SUM(Nurse[[#This Row],[RN Hours (excl. Admin, DON)]],Nurse[[#This Row],[RN Admin Hours]],Nurse[[#This Row],[RN DON Hours]])</f>
        <v>35.570652173913039</v>
      </c>
      <c r="M106" s="4">
        <v>29.831521739130434</v>
      </c>
      <c r="N106" s="4">
        <v>0</v>
      </c>
      <c r="O106" s="4">
        <v>5.7391304347826084</v>
      </c>
      <c r="P106" s="4">
        <f>SUM(Nurse[[#This Row],[LPN Hours (excl. Admin)]],Nurse[[#This Row],[LPN Admin Hours]])</f>
        <v>69.869565217391298</v>
      </c>
      <c r="Q106" s="4">
        <v>69.869565217391298</v>
      </c>
      <c r="R106" s="4">
        <v>0</v>
      </c>
      <c r="S106" s="4">
        <f>SUM(Nurse[[#This Row],[CNA Hours]],Nurse[[#This Row],[NA TR Hours]],Nurse[[#This Row],[Med Aide/Tech Hours]])</f>
        <v>152.46195652173913</v>
      </c>
      <c r="T106" s="4">
        <v>152.46195652173913</v>
      </c>
      <c r="U106" s="4">
        <v>0</v>
      </c>
      <c r="V106" s="4">
        <v>0</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6" s="4">
        <v>0</v>
      </c>
      <c r="Y106" s="4">
        <v>0</v>
      </c>
      <c r="Z106" s="4">
        <v>0</v>
      </c>
      <c r="AA106" s="4">
        <v>0</v>
      </c>
      <c r="AB106" s="4">
        <v>0</v>
      </c>
      <c r="AC106" s="4">
        <v>0</v>
      </c>
      <c r="AD106" s="4">
        <v>0</v>
      </c>
      <c r="AE106" s="4">
        <v>0</v>
      </c>
      <c r="AF106" s="1">
        <v>145479</v>
      </c>
      <c r="AG106" s="1">
        <v>5</v>
      </c>
      <c r="AH106"/>
    </row>
    <row r="107" spans="1:34" x14ac:dyDescent="0.25">
      <c r="A107" t="s">
        <v>702</v>
      </c>
      <c r="B107" t="s">
        <v>394</v>
      </c>
      <c r="C107" t="s">
        <v>917</v>
      </c>
      <c r="D107" t="s">
        <v>781</v>
      </c>
      <c r="E107" s="4">
        <v>164.02173913043478</v>
      </c>
      <c r="F107" s="4">
        <f>Nurse[[#This Row],[Total Nurse Staff Hours]]/Nurse[[#This Row],[MDS Census]]</f>
        <v>1.8202451954937047</v>
      </c>
      <c r="G107" s="4">
        <f>Nurse[[#This Row],[Total Direct Care Staff Hours]]/Nurse[[#This Row],[MDS Census]]</f>
        <v>1.7758449304174948</v>
      </c>
      <c r="H107" s="4">
        <f>Nurse[[#This Row],[Total RN Hours (w/ Admin, DON)]]/Nurse[[#This Row],[MDS Census]]</f>
        <v>0.33151093439363816</v>
      </c>
      <c r="I107" s="4">
        <f>Nurse[[#This Row],[RN Hours (excl. Admin, DON)]]/Nurse[[#This Row],[MDS Census]]</f>
        <v>0.31984758117958917</v>
      </c>
      <c r="J107" s="4">
        <f>SUM(Nurse[[#This Row],[RN Hours (excl. Admin, DON)]],Nurse[[#This Row],[RN Admin Hours]],Nurse[[#This Row],[RN DON Hours]],Nurse[[#This Row],[LPN Hours (excl. Admin)]],Nurse[[#This Row],[LPN Admin Hours]],Nurse[[#This Row],[CNA Hours]],Nurse[[#This Row],[NA TR Hours]],Nurse[[#This Row],[Med Aide/Tech Hours]])</f>
        <v>298.55978260869568</v>
      </c>
      <c r="K107" s="4">
        <f>SUM(Nurse[[#This Row],[RN Hours (excl. Admin, DON)]],Nurse[[#This Row],[LPN Hours (excl. Admin)]],Nurse[[#This Row],[CNA Hours]],Nurse[[#This Row],[NA TR Hours]],Nurse[[#This Row],[Med Aide/Tech Hours]])</f>
        <v>291.27717391304344</v>
      </c>
      <c r="L107" s="4">
        <f>SUM(Nurse[[#This Row],[RN Hours (excl. Admin, DON)]],Nurse[[#This Row],[RN Admin Hours]],Nurse[[#This Row],[RN DON Hours]])</f>
        <v>54.375</v>
      </c>
      <c r="M107" s="4">
        <v>52.461956521739133</v>
      </c>
      <c r="N107" s="4">
        <v>0</v>
      </c>
      <c r="O107" s="4">
        <v>1.9130434782608696</v>
      </c>
      <c r="P107" s="4">
        <f>SUM(Nurse[[#This Row],[LPN Hours (excl. Admin)]],Nurse[[#This Row],[LPN Admin Hours]])</f>
        <v>63.426630434782609</v>
      </c>
      <c r="Q107" s="4">
        <v>58.057065217391305</v>
      </c>
      <c r="R107" s="4">
        <v>5.3695652173913047</v>
      </c>
      <c r="S107" s="4">
        <f>SUM(Nurse[[#This Row],[CNA Hours]],Nurse[[#This Row],[NA TR Hours]],Nurse[[#This Row],[Med Aide/Tech Hours]])</f>
        <v>180.75815217391306</v>
      </c>
      <c r="T107" s="4">
        <v>166.57880434782609</v>
      </c>
      <c r="U107" s="4">
        <v>14.179347826086957</v>
      </c>
      <c r="V107" s="4">
        <v>0</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7" s="4">
        <v>0</v>
      </c>
      <c r="Y107" s="4">
        <v>0</v>
      </c>
      <c r="Z107" s="4">
        <v>0</v>
      </c>
      <c r="AA107" s="4">
        <v>0</v>
      </c>
      <c r="AB107" s="4">
        <v>0</v>
      </c>
      <c r="AC107" s="4">
        <v>0</v>
      </c>
      <c r="AD107" s="4">
        <v>0</v>
      </c>
      <c r="AE107" s="4">
        <v>0</v>
      </c>
      <c r="AF107" s="1">
        <v>145834</v>
      </c>
      <c r="AG107" s="1">
        <v>5</v>
      </c>
      <c r="AH107"/>
    </row>
    <row r="108" spans="1:34" x14ac:dyDescent="0.25">
      <c r="A108" t="s">
        <v>702</v>
      </c>
      <c r="B108" t="s">
        <v>221</v>
      </c>
      <c r="C108" t="s">
        <v>1013</v>
      </c>
      <c r="D108" t="s">
        <v>758</v>
      </c>
      <c r="E108" s="4">
        <v>82.217391304347828</v>
      </c>
      <c r="F108" s="4">
        <f>Nurse[[#This Row],[Total Nurse Staff Hours]]/Nurse[[#This Row],[MDS Census]]</f>
        <v>3.4713683236382864</v>
      </c>
      <c r="G108" s="4">
        <f>Nurse[[#This Row],[Total Direct Care Staff Hours]]/Nurse[[#This Row],[MDS Census]]</f>
        <v>3.116595716552089</v>
      </c>
      <c r="H108" s="4">
        <f>Nurse[[#This Row],[Total RN Hours (w/ Admin, DON)]]/Nurse[[#This Row],[MDS Census]]</f>
        <v>0.29059360126916972</v>
      </c>
      <c r="I108" s="4">
        <f>Nurse[[#This Row],[RN Hours (excl. Admin, DON)]]/Nurse[[#This Row],[MDS Census]]</f>
        <v>0.16050370174510839</v>
      </c>
      <c r="J108" s="4">
        <f>SUM(Nurse[[#This Row],[RN Hours (excl. Admin, DON)]],Nurse[[#This Row],[RN Admin Hours]],Nurse[[#This Row],[RN DON Hours]],Nurse[[#This Row],[LPN Hours (excl. Admin)]],Nurse[[#This Row],[LPN Admin Hours]],Nurse[[#This Row],[CNA Hours]],Nurse[[#This Row],[NA TR Hours]],Nurse[[#This Row],[Med Aide/Tech Hours]])</f>
        <v>285.40684782608696</v>
      </c>
      <c r="K108" s="4">
        <f>SUM(Nurse[[#This Row],[RN Hours (excl. Admin, DON)]],Nurse[[#This Row],[LPN Hours (excl. Admin)]],Nurse[[#This Row],[CNA Hours]],Nurse[[#This Row],[NA TR Hours]],Nurse[[#This Row],[Med Aide/Tech Hours]])</f>
        <v>256.2383695652174</v>
      </c>
      <c r="L108" s="4">
        <f>SUM(Nurse[[#This Row],[RN Hours (excl. Admin, DON)]],Nurse[[#This Row],[RN Admin Hours]],Nurse[[#This Row],[RN DON Hours]])</f>
        <v>23.891847826086956</v>
      </c>
      <c r="M108" s="4">
        <v>13.196195652173913</v>
      </c>
      <c r="N108" s="4">
        <v>5.1304347826086953</v>
      </c>
      <c r="O108" s="4">
        <v>5.5652173913043477</v>
      </c>
      <c r="P108" s="4">
        <f>SUM(Nurse[[#This Row],[LPN Hours (excl. Admin)]],Nurse[[#This Row],[LPN Admin Hours]])</f>
        <v>69.952500000000001</v>
      </c>
      <c r="Q108" s="4">
        <v>51.479673913043477</v>
      </c>
      <c r="R108" s="4">
        <v>18.472826086956523</v>
      </c>
      <c r="S108" s="4">
        <f>SUM(Nurse[[#This Row],[CNA Hours]],Nurse[[#This Row],[NA TR Hours]],Nurse[[#This Row],[Med Aide/Tech Hours]])</f>
        <v>191.5625</v>
      </c>
      <c r="T108" s="4">
        <v>191.5625</v>
      </c>
      <c r="U108" s="4">
        <v>0</v>
      </c>
      <c r="V108" s="4">
        <v>0</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17.208478260869569</v>
      </c>
      <c r="X108" s="4">
        <v>0.3510869565217391</v>
      </c>
      <c r="Y108" s="4">
        <v>0</v>
      </c>
      <c r="Z108" s="4">
        <v>0</v>
      </c>
      <c r="AA108" s="4">
        <v>16.857391304347829</v>
      </c>
      <c r="AB108" s="4">
        <v>0</v>
      </c>
      <c r="AC108" s="4">
        <v>0</v>
      </c>
      <c r="AD108" s="4">
        <v>0</v>
      </c>
      <c r="AE108" s="4">
        <v>0</v>
      </c>
      <c r="AF108" s="1">
        <v>145581</v>
      </c>
      <c r="AG108" s="1">
        <v>5</v>
      </c>
      <c r="AH108"/>
    </row>
    <row r="109" spans="1:34" x14ac:dyDescent="0.25">
      <c r="A109" t="s">
        <v>702</v>
      </c>
      <c r="B109" t="s">
        <v>472</v>
      </c>
      <c r="C109" t="s">
        <v>871</v>
      </c>
      <c r="D109" t="s">
        <v>784</v>
      </c>
      <c r="E109" s="4">
        <v>62.021739130434781</v>
      </c>
      <c r="F109" s="4">
        <f>Nurse[[#This Row],[Total Nurse Staff Hours]]/Nurse[[#This Row],[MDS Census]]</f>
        <v>3.2710743077462325</v>
      </c>
      <c r="G109" s="4">
        <f>Nurse[[#This Row],[Total Direct Care Staff Hours]]/Nurse[[#This Row],[MDS Census]]</f>
        <v>2.9289782684893098</v>
      </c>
      <c r="H109" s="4">
        <f>Nurse[[#This Row],[Total RN Hours (w/ Admin, DON)]]/Nurse[[#This Row],[MDS Census]]</f>
        <v>1.4018576936558009</v>
      </c>
      <c r="I109" s="4">
        <f>Nurse[[#This Row],[RN Hours (excl. Admin, DON)]]/Nurse[[#This Row],[MDS Census]]</f>
        <v>1.0597616543988784</v>
      </c>
      <c r="J109" s="4">
        <f>SUM(Nurse[[#This Row],[RN Hours (excl. Admin, DON)]],Nurse[[#This Row],[RN Admin Hours]],Nurse[[#This Row],[RN DON Hours]],Nurse[[#This Row],[LPN Hours (excl. Admin)]],Nurse[[#This Row],[LPN Admin Hours]],Nurse[[#This Row],[CNA Hours]],Nurse[[#This Row],[NA TR Hours]],Nurse[[#This Row],[Med Aide/Tech Hours]])</f>
        <v>202.87771739130437</v>
      </c>
      <c r="K109" s="4">
        <f>SUM(Nurse[[#This Row],[RN Hours (excl. Admin, DON)]],Nurse[[#This Row],[LPN Hours (excl. Admin)]],Nurse[[#This Row],[CNA Hours]],Nurse[[#This Row],[NA TR Hours]],Nurse[[#This Row],[Med Aide/Tech Hours]])</f>
        <v>181.66032608695653</v>
      </c>
      <c r="L109" s="4">
        <f>SUM(Nurse[[#This Row],[RN Hours (excl. Admin, DON)]],Nurse[[#This Row],[RN Admin Hours]],Nurse[[#This Row],[RN DON Hours]])</f>
        <v>86.945652173913047</v>
      </c>
      <c r="M109" s="4">
        <v>65.728260869565219</v>
      </c>
      <c r="N109" s="4">
        <v>15.739130434782609</v>
      </c>
      <c r="O109" s="4">
        <v>5.4782608695652177</v>
      </c>
      <c r="P109" s="4">
        <f>SUM(Nurse[[#This Row],[LPN Hours (excl. Admin)]],Nurse[[#This Row],[LPN Admin Hours]])</f>
        <v>6.0489130434782608</v>
      </c>
      <c r="Q109" s="4">
        <v>6.0489130434782608</v>
      </c>
      <c r="R109" s="4">
        <v>0</v>
      </c>
      <c r="S109" s="4">
        <f>SUM(Nurse[[#This Row],[CNA Hours]],Nurse[[#This Row],[NA TR Hours]],Nurse[[#This Row],[Med Aide/Tech Hours]])</f>
        <v>109.88315217391305</v>
      </c>
      <c r="T109" s="4">
        <v>109.88315217391305</v>
      </c>
      <c r="U109" s="4">
        <v>0</v>
      </c>
      <c r="V109" s="4">
        <v>0</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29.850543478260871</v>
      </c>
      <c r="X109" s="4">
        <v>0.21739130434782608</v>
      </c>
      <c r="Y109" s="4">
        <v>0</v>
      </c>
      <c r="Z109" s="4">
        <v>0</v>
      </c>
      <c r="AA109" s="4">
        <v>0.22282608695652173</v>
      </c>
      <c r="AB109" s="4">
        <v>0</v>
      </c>
      <c r="AC109" s="4">
        <v>29.410326086956523</v>
      </c>
      <c r="AD109" s="4">
        <v>0</v>
      </c>
      <c r="AE109" s="4">
        <v>0</v>
      </c>
      <c r="AF109" s="1">
        <v>145944</v>
      </c>
      <c r="AG109" s="1">
        <v>5</v>
      </c>
      <c r="AH109"/>
    </row>
    <row r="110" spans="1:34" x14ac:dyDescent="0.25">
      <c r="A110" t="s">
        <v>702</v>
      </c>
      <c r="B110" t="s">
        <v>305</v>
      </c>
      <c r="C110" t="s">
        <v>1031</v>
      </c>
      <c r="D110" t="s">
        <v>781</v>
      </c>
      <c r="E110" s="4">
        <v>133.18478260869566</v>
      </c>
      <c r="F110" s="4">
        <f>Nurse[[#This Row],[Total Nurse Staff Hours]]/Nurse[[#This Row],[MDS Census]]</f>
        <v>3.372098261650208</v>
      </c>
      <c r="G110" s="4">
        <f>Nurse[[#This Row],[Total Direct Care Staff Hours]]/Nurse[[#This Row],[MDS Census]]</f>
        <v>3.134273239206725</v>
      </c>
      <c r="H110" s="4">
        <f>Nurse[[#This Row],[Total RN Hours (w/ Admin, DON)]]/Nurse[[#This Row],[MDS Census]]</f>
        <v>1.0136758344895127</v>
      </c>
      <c r="I110" s="4">
        <f>Nurse[[#This Row],[RN Hours (excl. Admin, DON)]]/Nurse[[#This Row],[MDS Census]]</f>
        <v>0.77585081204602957</v>
      </c>
      <c r="J110" s="4">
        <f>SUM(Nurse[[#This Row],[RN Hours (excl. Admin, DON)]],Nurse[[#This Row],[RN Admin Hours]],Nurse[[#This Row],[RN DON Hours]],Nurse[[#This Row],[LPN Hours (excl. Admin)]],Nurse[[#This Row],[LPN Admin Hours]],Nurse[[#This Row],[CNA Hours]],Nurse[[#This Row],[NA TR Hours]],Nurse[[#This Row],[Med Aide/Tech Hours]])</f>
        <v>449.11217391304348</v>
      </c>
      <c r="K110" s="4">
        <f>SUM(Nurse[[#This Row],[RN Hours (excl. Admin, DON)]],Nurse[[#This Row],[LPN Hours (excl. Admin)]],Nurse[[#This Row],[CNA Hours]],Nurse[[#This Row],[NA TR Hours]],Nurse[[#This Row],[Med Aide/Tech Hours]])</f>
        <v>417.4375</v>
      </c>
      <c r="L110" s="4">
        <f>SUM(Nurse[[#This Row],[RN Hours (excl. Admin, DON)]],Nurse[[#This Row],[RN Admin Hours]],Nurse[[#This Row],[RN DON Hours]])</f>
        <v>135.00619565217391</v>
      </c>
      <c r="M110" s="4">
        <v>103.33152173913044</v>
      </c>
      <c r="N110" s="4">
        <v>28.370326086956513</v>
      </c>
      <c r="O110" s="4">
        <v>3.3043478260869565</v>
      </c>
      <c r="P110" s="4">
        <f>SUM(Nurse[[#This Row],[LPN Hours (excl. Admin)]],Nurse[[#This Row],[LPN Admin Hours]])</f>
        <v>81.706521739130437</v>
      </c>
      <c r="Q110" s="4">
        <v>81.706521739130437</v>
      </c>
      <c r="R110" s="4">
        <v>0</v>
      </c>
      <c r="S110" s="4">
        <f>SUM(Nurse[[#This Row],[CNA Hours]],Nurse[[#This Row],[NA TR Hours]],Nurse[[#This Row],[Med Aide/Tech Hours]])</f>
        <v>232.39945652173913</v>
      </c>
      <c r="T110" s="4">
        <v>232.39945652173913</v>
      </c>
      <c r="U110" s="4">
        <v>0</v>
      </c>
      <c r="V110" s="4">
        <v>0</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153.40760869565219</v>
      </c>
      <c r="X110" s="4">
        <v>4.7309782608695654</v>
      </c>
      <c r="Y110" s="4">
        <v>0</v>
      </c>
      <c r="Z110" s="4">
        <v>0</v>
      </c>
      <c r="AA110" s="4">
        <v>33.698369565217391</v>
      </c>
      <c r="AB110" s="4">
        <v>0</v>
      </c>
      <c r="AC110" s="4">
        <v>114.97826086956522</v>
      </c>
      <c r="AD110" s="4">
        <v>0</v>
      </c>
      <c r="AE110" s="4">
        <v>0</v>
      </c>
      <c r="AF110" s="1">
        <v>145700</v>
      </c>
      <c r="AG110" s="1">
        <v>5</v>
      </c>
      <c r="AH110"/>
    </row>
    <row r="111" spans="1:34" x14ac:dyDescent="0.25">
      <c r="A111" t="s">
        <v>702</v>
      </c>
      <c r="B111" t="s">
        <v>331</v>
      </c>
      <c r="C111" t="s">
        <v>1057</v>
      </c>
      <c r="D111" t="s">
        <v>781</v>
      </c>
      <c r="E111" s="4">
        <v>128.7608695652174</v>
      </c>
      <c r="F111" s="4">
        <f>Nurse[[#This Row],[Total Nurse Staff Hours]]/Nurse[[#This Row],[MDS Census]]</f>
        <v>3.0004558500759755</v>
      </c>
      <c r="G111" s="4">
        <f>Nurse[[#This Row],[Total Direct Care Staff Hours]]/Nurse[[#This Row],[MDS Census]]</f>
        <v>2.7771315211885867</v>
      </c>
      <c r="H111" s="4">
        <f>Nurse[[#This Row],[Total RN Hours (w/ Admin, DON)]]/Nurse[[#This Row],[MDS Census]]</f>
        <v>0.52184619280769884</v>
      </c>
      <c r="I111" s="4">
        <f>Nurse[[#This Row],[RN Hours (excl. Admin, DON)]]/Nurse[[#This Row],[MDS Census]]</f>
        <v>0.41073273678878952</v>
      </c>
      <c r="J111" s="4">
        <f>SUM(Nurse[[#This Row],[RN Hours (excl. Admin, DON)]],Nurse[[#This Row],[RN Admin Hours]],Nurse[[#This Row],[RN DON Hours]],Nurse[[#This Row],[LPN Hours (excl. Admin)]],Nurse[[#This Row],[LPN Admin Hours]],Nurse[[#This Row],[CNA Hours]],Nurse[[#This Row],[NA TR Hours]],Nurse[[#This Row],[Med Aide/Tech Hours]])</f>
        <v>386.34130434782617</v>
      </c>
      <c r="K111" s="4">
        <f>SUM(Nurse[[#This Row],[RN Hours (excl. Admin, DON)]],Nurse[[#This Row],[LPN Hours (excl. Admin)]],Nurse[[#This Row],[CNA Hours]],Nurse[[#This Row],[NA TR Hours]],Nurse[[#This Row],[Med Aide/Tech Hours]])</f>
        <v>357.58586956521742</v>
      </c>
      <c r="L111" s="4">
        <f>SUM(Nurse[[#This Row],[RN Hours (excl. Admin, DON)]],Nurse[[#This Row],[RN Admin Hours]],Nurse[[#This Row],[RN DON Hours]])</f>
        <v>67.193369565217409</v>
      </c>
      <c r="M111" s="4">
        <v>52.886304347826098</v>
      </c>
      <c r="N111" s="4">
        <v>11.176630434782609</v>
      </c>
      <c r="O111" s="4">
        <v>3.1304347826086958</v>
      </c>
      <c r="P111" s="4">
        <f>SUM(Nurse[[#This Row],[LPN Hours (excl. Admin)]],Nurse[[#This Row],[LPN Admin Hours]])</f>
        <v>123.98641304347827</v>
      </c>
      <c r="Q111" s="4">
        <v>109.53804347826087</v>
      </c>
      <c r="R111" s="4">
        <v>14.448369565217391</v>
      </c>
      <c r="S111" s="4">
        <f>SUM(Nurse[[#This Row],[CNA Hours]],Nurse[[#This Row],[NA TR Hours]],Nurse[[#This Row],[Med Aide/Tech Hours]])</f>
        <v>195.16152173913045</v>
      </c>
      <c r="T111" s="4">
        <v>195.16152173913045</v>
      </c>
      <c r="U111" s="4">
        <v>0</v>
      </c>
      <c r="V111" s="4">
        <v>0</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12.254347826086958</v>
      </c>
      <c r="X111" s="4">
        <v>5.3373913043478272</v>
      </c>
      <c r="Y111" s="4">
        <v>0</v>
      </c>
      <c r="Z111" s="4">
        <v>0</v>
      </c>
      <c r="AA111" s="4">
        <v>0</v>
      </c>
      <c r="AB111" s="4">
        <v>0</v>
      </c>
      <c r="AC111" s="4">
        <v>6.9169565217391309</v>
      </c>
      <c r="AD111" s="4">
        <v>0</v>
      </c>
      <c r="AE111" s="4">
        <v>0</v>
      </c>
      <c r="AF111" s="1">
        <v>145734</v>
      </c>
      <c r="AG111" s="1">
        <v>5</v>
      </c>
      <c r="AH111"/>
    </row>
    <row r="112" spans="1:34" x14ac:dyDescent="0.25">
      <c r="A112" t="s">
        <v>702</v>
      </c>
      <c r="B112" t="s">
        <v>383</v>
      </c>
      <c r="C112" t="s">
        <v>1075</v>
      </c>
      <c r="D112" t="s">
        <v>774</v>
      </c>
      <c r="E112" s="4">
        <v>132.63043478260869</v>
      </c>
      <c r="F112" s="4">
        <f>Nurse[[#This Row],[Total Nurse Staff Hours]]/Nurse[[#This Row],[MDS Census]]</f>
        <v>3.3700008195377804</v>
      </c>
      <c r="G112" s="4">
        <f>Nurse[[#This Row],[Total Direct Care Staff Hours]]/Nurse[[#This Row],[MDS Census]]</f>
        <v>3.153478937879036</v>
      </c>
      <c r="H112" s="4">
        <f>Nurse[[#This Row],[Total RN Hours (w/ Admin, DON)]]/Nurse[[#This Row],[MDS Census]]</f>
        <v>0.9732625799049337</v>
      </c>
      <c r="I112" s="4">
        <f>Nurse[[#This Row],[RN Hours (excl. Admin, DON)]]/Nurse[[#This Row],[MDS Census]]</f>
        <v>0.75674069824618917</v>
      </c>
      <c r="J112" s="4">
        <f>SUM(Nurse[[#This Row],[RN Hours (excl. Admin, DON)]],Nurse[[#This Row],[RN Admin Hours]],Nurse[[#This Row],[RN DON Hours]],Nurse[[#This Row],[LPN Hours (excl. Admin)]],Nurse[[#This Row],[LPN Admin Hours]],Nurse[[#This Row],[CNA Hours]],Nurse[[#This Row],[NA TR Hours]],Nurse[[#This Row],[Med Aide/Tech Hours]])</f>
        <v>446.96467391304344</v>
      </c>
      <c r="K112" s="4">
        <f>SUM(Nurse[[#This Row],[RN Hours (excl. Admin, DON)]],Nurse[[#This Row],[LPN Hours (excl. Admin)]],Nurse[[#This Row],[CNA Hours]],Nurse[[#This Row],[NA TR Hours]],Nurse[[#This Row],[Med Aide/Tech Hours]])</f>
        <v>418.24728260869563</v>
      </c>
      <c r="L112" s="4">
        <f>SUM(Nurse[[#This Row],[RN Hours (excl. Admin, DON)]],Nurse[[#This Row],[RN Admin Hours]],Nurse[[#This Row],[RN DON Hours]])</f>
        <v>129.08423913043478</v>
      </c>
      <c r="M112" s="4">
        <v>100.36684782608695</v>
      </c>
      <c r="N112" s="4">
        <v>23.586956521739129</v>
      </c>
      <c r="O112" s="4">
        <v>5.1304347826086953</v>
      </c>
      <c r="P112" s="4">
        <f>SUM(Nurse[[#This Row],[LPN Hours (excl. Admin)]],Nurse[[#This Row],[LPN Admin Hours]])</f>
        <v>60.301630434782609</v>
      </c>
      <c r="Q112" s="4">
        <v>60.301630434782609</v>
      </c>
      <c r="R112" s="4">
        <v>0</v>
      </c>
      <c r="S112" s="4">
        <f>SUM(Nurse[[#This Row],[CNA Hours]],Nurse[[#This Row],[NA TR Hours]],Nurse[[#This Row],[Med Aide/Tech Hours]])</f>
        <v>257.57880434782606</v>
      </c>
      <c r="T112" s="4">
        <v>257.57880434782606</v>
      </c>
      <c r="U112" s="4">
        <v>0</v>
      </c>
      <c r="V112" s="4">
        <v>0</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88.894021739130437</v>
      </c>
      <c r="X112" s="4">
        <v>18.016304347826086</v>
      </c>
      <c r="Y112" s="4">
        <v>0</v>
      </c>
      <c r="Z112" s="4">
        <v>0</v>
      </c>
      <c r="AA112" s="4">
        <v>13.875</v>
      </c>
      <c r="AB112" s="4">
        <v>0</v>
      </c>
      <c r="AC112" s="4">
        <v>57.002717391304351</v>
      </c>
      <c r="AD112" s="4">
        <v>0</v>
      </c>
      <c r="AE112" s="4">
        <v>0</v>
      </c>
      <c r="AF112" s="1">
        <v>145816</v>
      </c>
      <c r="AG112" s="1">
        <v>5</v>
      </c>
      <c r="AH112"/>
    </row>
    <row r="113" spans="1:34" x14ac:dyDescent="0.25">
      <c r="A113" t="s">
        <v>702</v>
      </c>
      <c r="B113" t="s">
        <v>420</v>
      </c>
      <c r="C113" t="s">
        <v>1086</v>
      </c>
      <c r="D113" t="s">
        <v>774</v>
      </c>
      <c r="E113" s="4">
        <v>175.16304347826087</v>
      </c>
      <c r="F113" s="4">
        <f>Nurse[[#This Row],[Total Nurse Staff Hours]]/Nurse[[#This Row],[MDS Census]]</f>
        <v>2.6988054607508536</v>
      </c>
      <c r="G113" s="4">
        <f>Nurse[[#This Row],[Total Direct Care Staff Hours]]/Nurse[[#This Row],[MDS Census]]</f>
        <v>2.5123332299100216</v>
      </c>
      <c r="H113" s="4">
        <f>Nurse[[#This Row],[Total RN Hours (w/ Admin, DON)]]/Nurse[[#This Row],[MDS Census]]</f>
        <v>0.76833695314923978</v>
      </c>
      <c r="I113" s="4">
        <f>Nurse[[#This Row],[RN Hours (excl. Admin, DON)]]/Nurse[[#This Row],[MDS Census]]</f>
        <v>0.61171269004033502</v>
      </c>
      <c r="J113" s="4">
        <f>SUM(Nurse[[#This Row],[RN Hours (excl. Admin, DON)]],Nurse[[#This Row],[RN Admin Hours]],Nurse[[#This Row],[RN DON Hours]],Nurse[[#This Row],[LPN Hours (excl. Admin)]],Nurse[[#This Row],[LPN Admin Hours]],Nurse[[#This Row],[CNA Hours]],Nurse[[#This Row],[NA TR Hours]],Nurse[[#This Row],[Med Aide/Tech Hours]])</f>
        <v>472.73097826086962</v>
      </c>
      <c r="K113" s="4">
        <f>SUM(Nurse[[#This Row],[RN Hours (excl. Admin, DON)]],Nurse[[#This Row],[LPN Hours (excl. Admin)]],Nurse[[#This Row],[CNA Hours]],Nurse[[#This Row],[NA TR Hours]],Nurse[[#This Row],[Med Aide/Tech Hours]])</f>
        <v>440.06793478260869</v>
      </c>
      <c r="L113" s="4">
        <f>SUM(Nurse[[#This Row],[RN Hours (excl. Admin, DON)]],Nurse[[#This Row],[RN Admin Hours]],Nurse[[#This Row],[RN DON Hours]])</f>
        <v>134.58423913043478</v>
      </c>
      <c r="M113" s="4">
        <v>107.14945652173913</v>
      </c>
      <c r="N113" s="4">
        <v>22.130434782608695</v>
      </c>
      <c r="O113" s="4">
        <v>5.3043478260869561</v>
      </c>
      <c r="P113" s="4">
        <f>SUM(Nurse[[#This Row],[LPN Hours (excl. Admin)]],Nurse[[#This Row],[LPN Admin Hours]])</f>
        <v>111.05163043478261</v>
      </c>
      <c r="Q113" s="4">
        <v>105.82336956521739</v>
      </c>
      <c r="R113" s="4">
        <v>5.2282608695652177</v>
      </c>
      <c r="S113" s="4">
        <f>SUM(Nurse[[#This Row],[CNA Hours]],Nurse[[#This Row],[NA TR Hours]],Nurse[[#This Row],[Med Aide/Tech Hours]])</f>
        <v>227.09510869565219</v>
      </c>
      <c r="T113" s="4">
        <v>227.09510869565219</v>
      </c>
      <c r="U113" s="4">
        <v>0</v>
      </c>
      <c r="V113" s="4">
        <v>0</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3" s="4">
        <v>0</v>
      </c>
      <c r="Y113" s="4">
        <v>0</v>
      </c>
      <c r="Z113" s="4">
        <v>0</v>
      </c>
      <c r="AA113" s="4">
        <v>0</v>
      </c>
      <c r="AB113" s="4">
        <v>0</v>
      </c>
      <c r="AC113" s="4">
        <v>0</v>
      </c>
      <c r="AD113" s="4">
        <v>0</v>
      </c>
      <c r="AE113" s="4">
        <v>0</v>
      </c>
      <c r="AF113" s="1">
        <v>145868</v>
      </c>
      <c r="AG113" s="1">
        <v>5</v>
      </c>
      <c r="AH113"/>
    </row>
    <row r="114" spans="1:34" x14ac:dyDescent="0.25">
      <c r="A114" t="s">
        <v>702</v>
      </c>
      <c r="B114" t="s">
        <v>304</v>
      </c>
      <c r="C114" t="s">
        <v>896</v>
      </c>
      <c r="D114" t="s">
        <v>784</v>
      </c>
      <c r="E114" s="4">
        <v>86.097826086956516</v>
      </c>
      <c r="F114" s="4">
        <f>Nurse[[#This Row],[Total Nurse Staff Hours]]/Nurse[[#This Row],[MDS Census]]</f>
        <v>2.9826410806716326</v>
      </c>
      <c r="G114" s="4">
        <f>Nurse[[#This Row],[Total Direct Care Staff Hours]]/Nurse[[#This Row],[MDS Census]]</f>
        <v>2.6862769852291382</v>
      </c>
      <c r="H114" s="4">
        <f>Nurse[[#This Row],[Total RN Hours (w/ Admin, DON)]]/Nurse[[#This Row],[MDS Census]]</f>
        <v>1.2251925261961876</v>
      </c>
      <c r="I114" s="4">
        <f>Nurse[[#This Row],[RN Hours (excl. Admin, DON)]]/Nurse[[#This Row],[MDS Census]]</f>
        <v>1.0027458654210328</v>
      </c>
      <c r="J114" s="4">
        <f>SUM(Nurse[[#This Row],[RN Hours (excl. Admin, DON)]],Nurse[[#This Row],[RN Admin Hours]],Nurse[[#This Row],[RN DON Hours]],Nurse[[#This Row],[LPN Hours (excl. Admin)]],Nurse[[#This Row],[LPN Admin Hours]],Nurse[[#This Row],[CNA Hours]],Nurse[[#This Row],[NA TR Hours]],Nurse[[#This Row],[Med Aide/Tech Hours]])</f>
        <v>256.79891304347825</v>
      </c>
      <c r="K114" s="4">
        <f>SUM(Nurse[[#This Row],[RN Hours (excl. Admin, DON)]],Nurse[[#This Row],[LPN Hours (excl. Admin)]],Nurse[[#This Row],[CNA Hours]],Nurse[[#This Row],[NA TR Hours]],Nurse[[#This Row],[Med Aide/Tech Hours]])</f>
        <v>231.28260869565219</v>
      </c>
      <c r="L114" s="4">
        <f>SUM(Nurse[[#This Row],[RN Hours (excl. Admin, DON)]],Nurse[[#This Row],[RN Admin Hours]],Nurse[[#This Row],[RN DON Hours]])</f>
        <v>105.48641304347827</v>
      </c>
      <c r="M114" s="4">
        <v>86.334239130434781</v>
      </c>
      <c r="N114" s="4">
        <v>13.934782608695652</v>
      </c>
      <c r="O114" s="4">
        <v>5.2173913043478262</v>
      </c>
      <c r="P114" s="4">
        <f>SUM(Nurse[[#This Row],[LPN Hours (excl. Admin)]],Nurse[[#This Row],[LPN Admin Hours]])</f>
        <v>30.921195652173914</v>
      </c>
      <c r="Q114" s="4">
        <v>24.557065217391305</v>
      </c>
      <c r="R114" s="4">
        <v>6.3641304347826084</v>
      </c>
      <c r="S114" s="4">
        <f>SUM(Nurse[[#This Row],[CNA Hours]],Nurse[[#This Row],[NA TR Hours]],Nurse[[#This Row],[Med Aide/Tech Hours]])</f>
        <v>120.39130434782609</v>
      </c>
      <c r="T114" s="4">
        <v>120.39130434782609</v>
      </c>
      <c r="U114" s="4">
        <v>0</v>
      </c>
      <c r="V114" s="4">
        <v>0</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11.910326086956522</v>
      </c>
      <c r="X114" s="4">
        <v>4.9266304347826084</v>
      </c>
      <c r="Y114" s="4">
        <v>0</v>
      </c>
      <c r="Z114" s="4">
        <v>0</v>
      </c>
      <c r="AA114" s="4">
        <v>0.58423913043478259</v>
      </c>
      <c r="AB114" s="4">
        <v>0</v>
      </c>
      <c r="AC114" s="4">
        <v>6.3994565217391308</v>
      </c>
      <c r="AD114" s="4">
        <v>0</v>
      </c>
      <c r="AE114" s="4">
        <v>0</v>
      </c>
      <c r="AF114" s="1">
        <v>145699</v>
      </c>
      <c r="AG114" s="1">
        <v>5</v>
      </c>
      <c r="AH114"/>
    </row>
    <row r="115" spans="1:34" x14ac:dyDescent="0.25">
      <c r="A115" t="s">
        <v>702</v>
      </c>
      <c r="B115" t="s">
        <v>285</v>
      </c>
      <c r="C115" t="s">
        <v>949</v>
      </c>
      <c r="D115" t="s">
        <v>781</v>
      </c>
      <c r="E115" s="4">
        <v>134.42391304347825</v>
      </c>
      <c r="F115" s="4">
        <f>Nurse[[#This Row],[Total Nurse Staff Hours]]/Nurse[[#This Row],[MDS Census]]</f>
        <v>3.4419018355300399</v>
      </c>
      <c r="G115" s="4">
        <f>Nurse[[#This Row],[Total Direct Care Staff Hours]]/Nurse[[#This Row],[MDS Census]]</f>
        <v>3.2769467130266032</v>
      </c>
      <c r="H115" s="4">
        <f>Nurse[[#This Row],[Total RN Hours (w/ Admin, DON)]]/Nurse[[#This Row],[MDS Census]]</f>
        <v>0.94794614700412394</v>
      </c>
      <c r="I115" s="4">
        <f>Nurse[[#This Row],[RN Hours (excl. Admin, DON)]]/Nurse[[#This Row],[MDS Census]]</f>
        <v>0.78299102450068736</v>
      </c>
      <c r="J115" s="4">
        <f>SUM(Nurse[[#This Row],[RN Hours (excl. Admin, DON)]],Nurse[[#This Row],[RN Admin Hours]],Nurse[[#This Row],[RN DON Hours]],Nurse[[#This Row],[LPN Hours (excl. Admin)]],Nurse[[#This Row],[LPN Admin Hours]],Nurse[[#This Row],[CNA Hours]],Nurse[[#This Row],[NA TR Hours]],Nurse[[#This Row],[Med Aide/Tech Hours]])</f>
        <v>462.67391304347825</v>
      </c>
      <c r="K115" s="4">
        <f>SUM(Nurse[[#This Row],[RN Hours (excl. Admin, DON)]],Nurse[[#This Row],[LPN Hours (excl. Admin)]],Nurse[[#This Row],[CNA Hours]],Nurse[[#This Row],[NA TR Hours]],Nurse[[#This Row],[Med Aide/Tech Hours]])</f>
        <v>440.5</v>
      </c>
      <c r="L115" s="4">
        <f>SUM(Nurse[[#This Row],[RN Hours (excl. Admin, DON)]],Nurse[[#This Row],[RN Admin Hours]],Nurse[[#This Row],[RN DON Hours]])</f>
        <v>127.42663043478261</v>
      </c>
      <c r="M115" s="4">
        <v>105.25271739130434</v>
      </c>
      <c r="N115" s="4">
        <v>16.521739130434781</v>
      </c>
      <c r="O115" s="4">
        <v>5.6521739130434785</v>
      </c>
      <c r="P115" s="4">
        <f>SUM(Nurse[[#This Row],[LPN Hours (excl. Admin)]],Nurse[[#This Row],[LPN Admin Hours]])</f>
        <v>139.54347826086956</v>
      </c>
      <c r="Q115" s="4">
        <v>139.54347826086956</v>
      </c>
      <c r="R115" s="4">
        <v>0</v>
      </c>
      <c r="S115" s="4">
        <f>SUM(Nurse[[#This Row],[CNA Hours]],Nurse[[#This Row],[NA TR Hours]],Nurse[[#This Row],[Med Aide/Tech Hours]])</f>
        <v>195.70380434782609</v>
      </c>
      <c r="T115" s="4">
        <v>195.70380434782609</v>
      </c>
      <c r="U115" s="4">
        <v>0</v>
      </c>
      <c r="V115" s="4">
        <v>0</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v>
      </c>
      <c r="X115" s="4">
        <v>8.1521739130434784E-2</v>
      </c>
      <c r="Y115" s="4">
        <v>0</v>
      </c>
      <c r="Z115" s="4">
        <v>0</v>
      </c>
      <c r="AA115" s="4">
        <v>0.4891304347826087</v>
      </c>
      <c r="AB115" s="4">
        <v>0</v>
      </c>
      <c r="AC115" s="4">
        <v>3.9293478260869565</v>
      </c>
      <c r="AD115" s="4">
        <v>0</v>
      </c>
      <c r="AE115" s="4">
        <v>0</v>
      </c>
      <c r="AF115" s="1">
        <v>145667</v>
      </c>
      <c r="AG115" s="1">
        <v>5</v>
      </c>
      <c r="AH115"/>
    </row>
    <row r="116" spans="1:34" x14ac:dyDescent="0.25">
      <c r="A116" t="s">
        <v>702</v>
      </c>
      <c r="B116" t="s">
        <v>683</v>
      </c>
      <c r="C116" t="s">
        <v>876</v>
      </c>
      <c r="D116" t="s">
        <v>796</v>
      </c>
      <c r="E116" s="4">
        <v>62.891304347826086</v>
      </c>
      <c r="F116" s="4">
        <f>Nurse[[#This Row],[Total Nurse Staff Hours]]/Nurse[[#This Row],[MDS Census]]</f>
        <v>1.5994901486346347</v>
      </c>
      <c r="G116" s="4">
        <f>Nurse[[#This Row],[Total Direct Care Staff Hours]]/Nurse[[#This Row],[MDS Census]]</f>
        <v>1.4406498444521254</v>
      </c>
      <c r="H116" s="4">
        <f>Nurse[[#This Row],[Total RN Hours (w/ Admin, DON)]]/Nurse[[#This Row],[MDS Census]]</f>
        <v>0.28274282751469065</v>
      </c>
      <c r="I116" s="4">
        <f>Nurse[[#This Row],[RN Hours (excl. Admin, DON)]]/Nurse[[#This Row],[MDS Census]]</f>
        <v>0.13496370549602493</v>
      </c>
      <c r="J116" s="4">
        <f>SUM(Nurse[[#This Row],[RN Hours (excl. Admin, DON)]],Nurse[[#This Row],[RN Admin Hours]],Nurse[[#This Row],[RN DON Hours]],Nurse[[#This Row],[LPN Hours (excl. Admin)]],Nurse[[#This Row],[LPN Admin Hours]],Nurse[[#This Row],[CNA Hours]],Nurse[[#This Row],[NA TR Hours]],Nurse[[#This Row],[Med Aide/Tech Hours]])</f>
        <v>100.5940217391304</v>
      </c>
      <c r="K116" s="4">
        <f>SUM(Nurse[[#This Row],[RN Hours (excl. Admin, DON)]],Nurse[[#This Row],[LPN Hours (excl. Admin)]],Nurse[[#This Row],[CNA Hours]],Nurse[[#This Row],[NA TR Hours]],Nurse[[#This Row],[Med Aide/Tech Hours]])</f>
        <v>90.604347826086922</v>
      </c>
      <c r="L116" s="4">
        <f>SUM(Nurse[[#This Row],[RN Hours (excl. Admin, DON)]],Nurse[[#This Row],[RN Admin Hours]],Nurse[[#This Row],[RN DON Hours]])</f>
        <v>17.782065217391306</v>
      </c>
      <c r="M116" s="4">
        <v>8.488043478260872</v>
      </c>
      <c r="N116" s="4">
        <v>5.4782608695652177</v>
      </c>
      <c r="O116" s="4">
        <v>3.8157608695652168</v>
      </c>
      <c r="P116" s="4">
        <f>SUM(Nurse[[#This Row],[LPN Hours (excl. Admin)]],Nurse[[#This Row],[LPN Admin Hours]])</f>
        <v>19.961956521739129</v>
      </c>
      <c r="Q116" s="4">
        <v>19.266304347826086</v>
      </c>
      <c r="R116" s="4">
        <v>0.69565217391304346</v>
      </c>
      <c r="S116" s="4">
        <f>SUM(Nurse[[#This Row],[CNA Hours]],Nurse[[#This Row],[NA TR Hours]],Nurse[[#This Row],[Med Aide/Tech Hours]])</f>
        <v>62.849999999999966</v>
      </c>
      <c r="T116" s="4">
        <v>62.849999999999966</v>
      </c>
      <c r="U116" s="4">
        <v>0</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4.4244565217391294</v>
      </c>
      <c r="X116" s="4">
        <v>0</v>
      </c>
      <c r="Y116" s="4">
        <v>0.60869565217391308</v>
      </c>
      <c r="Z116" s="4">
        <v>3.8157608695652168</v>
      </c>
      <c r="AA116" s="4">
        <v>0</v>
      </c>
      <c r="AB116" s="4">
        <v>0</v>
      </c>
      <c r="AC116" s="4">
        <v>0</v>
      </c>
      <c r="AD116" s="4">
        <v>0</v>
      </c>
      <c r="AE116" s="4">
        <v>0</v>
      </c>
      <c r="AF116" t="s">
        <v>10</v>
      </c>
      <c r="AG116" s="1">
        <v>5</v>
      </c>
      <c r="AH116"/>
    </row>
    <row r="117" spans="1:34" x14ac:dyDescent="0.25">
      <c r="A117" t="s">
        <v>702</v>
      </c>
      <c r="B117" t="s">
        <v>231</v>
      </c>
      <c r="C117" t="s">
        <v>1017</v>
      </c>
      <c r="D117" t="s">
        <v>810</v>
      </c>
      <c r="E117" s="4">
        <v>56.576086956521742</v>
      </c>
      <c r="F117" s="4">
        <f>Nurse[[#This Row],[Total Nurse Staff Hours]]/Nurse[[#This Row],[MDS Census]]</f>
        <v>3.2212545629202691</v>
      </c>
      <c r="G117" s="4">
        <f>Nurse[[#This Row],[Total Direct Care Staff Hours]]/Nurse[[#This Row],[MDS Census]]</f>
        <v>2.8329029779058597</v>
      </c>
      <c r="H117" s="4">
        <f>Nurse[[#This Row],[Total RN Hours (w/ Admin, DON)]]/Nurse[[#This Row],[MDS Census]]</f>
        <v>0.38004995196926022</v>
      </c>
      <c r="I117" s="4">
        <f>Nurse[[#This Row],[RN Hours (excl. Admin, DON)]]/Nurse[[#This Row],[MDS Census]]</f>
        <v>0.17026128722382319</v>
      </c>
      <c r="J117" s="4">
        <f>SUM(Nurse[[#This Row],[RN Hours (excl. Admin, DON)]],Nurse[[#This Row],[RN Admin Hours]],Nurse[[#This Row],[RN DON Hours]],Nurse[[#This Row],[LPN Hours (excl. Admin)]],Nurse[[#This Row],[LPN Admin Hours]],Nurse[[#This Row],[CNA Hours]],Nurse[[#This Row],[NA TR Hours]],Nurse[[#This Row],[Med Aide/Tech Hours]])</f>
        <v>182.24597826086958</v>
      </c>
      <c r="K117" s="4">
        <f>SUM(Nurse[[#This Row],[RN Hours (excl. Admin, DON)]],Nurse[[#This Row],[LPN Hours (excl. Admin)]],Nurse[[#This Row],[CNA Hours]],Nurse[[#This Row],[NA TR Hours]],Nurse[[#This Row],[Med Aide/Tech Hours]])</f>
        <v>160.27456521739131</v>
      </c>
      <c r="L117" s="4">
        <f>SUM(Nurse[[#This Row],[RN Hours (excl. Admin, DON)]],Nurse[[#This Row],[RN Admin Hours]],Nurse[[#This Row],[RN DON Hours]])</f>
        <v>21.501739130434778</v>
      </c>
      <c r="M117" s="4">
        <v>9.6327173913043449</v>
      </c>
      <c r="N117" s="4">
        <v>6.2114130434782586</v>
      </c>
      <c r="O117" s="4">
        <v>5.6576086956521738</v>
      </c>
      <c r="P117" s="4">
        <f>SUM(Nurse[[#This Row],[LPN Hours (excl. Admin)]],Nurse[[#This Row],[LPN Admin Hours]])</f>
        <v>48.163478260869582</v>
      </c>
      <c r="Q117" s="4">
        <v>38.061086956521756</v>
      </c>
      <c r="R117" s="4">
        <v>10.102391304347826</v>
      </c>
      <c r="S117" s="4">
        <f>SUM(Nurse[[#This Row],[CNA Hours]],Nurse[[#This Row],[NA TR Hours]],Nurse[[#This Row],[Med Aide/Tech Hours]])</f>
        <v>112.58076086956521</v>
      </c>
      <c r="T117" s="4">
        <v>110.74173913043478</v>
      </c>
      <c r="U117" s="4">
        <v>1.8390217391304347</v>
      </c>
      <c r="V117" s="4">
        <v>0</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48.760760869565225</v>
      </c>
      <c r="X117" s="4">
        <v>0</v>
      </c>
      <c r="Y117" s="4">
        <v>0</v>
      </c>
      <c r="Z117" s="4">
        <v>0</v>
      </c>
      <c r="AA117" s="4">
        <v>14.001304347826091</v>
      </c>
      <c r="AB117" s="4">
        <v>0</v>
      </c>
      <c r="AC117" s="4">
        <v>34.759456521739132</v>
      </c>
      <c r="AD117" s="4">
        <v>0</v>
      </c>
      <c r="AE117" s="4">
        <v>0</v>
      </c>
      <c r="AF117" s="1">
        <v>145601</v>
      </c>
      <c r="AG117" s="1">
        <v>5</v>
      </c>
      <c r="AH117"/>
    </row>
    <row r="118" spans="1:34" x14ac:dyDescent="0.25">
      <c r="A118" t="s">
        <v>702</v>
      </c>
      <c r="B118" t="s">
        <v>373</v>
      </c>
      <c r="C118" t="s">
        <v>917</v>
      </c>
      <c r="D118" t="s">
        <v>781</v>
      </c>
      <c r="E118" s="4">
        <v>158.65217391304347</v>
      </c>
      <c r="F118" s="4">
        <f>Nurse[[#This Row],[Total Nurse Staff Hours]]/Nurse[[#This Row],[MDS Census]]</f>
        <v>1.7652781583995618</v>
      </c>
      <c r="G118" s="4">
        <f>Nurse[[#This Row],[Total Direct Care Staff Hours]]/Nurse[[#This Row],[MDS Census]]</f>
        <v>1.7203172101945743</v>
      </c>
      <c r="H118" s="4">
        <f>Nurse[[#This Row],[Total RN Hours (w/ Admin, DON)]]/Nurse[[#This Row],[MDS Census]]</f>
        <v>0.58949369690326126</v>
      </c>
      <c r="I118" s="4">
        <f>Nurse[[#This Row],[RN Hours (excl. Admin, DON)]]/Nurse[[#This Row],[MDS Census]]</f>
        <v>0.54453274869827362</v>
      </c>
      <c r="J118" s="4">
        <f>SUM(Nurse[[#This Row],[RN Hours (excl. Admin, DON)]],Nurse[[#This Row],[RN Admin Hours]],Nurse[[#This Row],[RN DON Hours]],Nurse[[#This Row],[LPN Hours (excl. Admin)]],Nurse[[#This Row],[LPN Admin Hours]],Nurse[[#This Row],[CNA Hours]],Nurse[[#This Row],[NA TR Hours]],Nurse[[#This Row],[Med Aide/Tech Hours]])</f>
        <v>280.06521739130437</v>
      </c>
      <c r="K118" s="4">
        <f>SUM(Nurse[[#This Row],[RN Hours (excl. Admin, DON)]],Nurse[[#This Row],[LPN Hours (excl. Admin)]],Nurse[[#This Row],[CNA Hours]],Nurse[[#This Row],[NA TR Hours]],Nurse[[#This Row],[Med Aide/Tech Hours]])</f>
        <v>272.93206521739137</v>
      </c>
      <c r="L118" s="4">
        <f>SUM(Nurse[[#This Row],[RN Hours (excl. Admin, DON)]],Nurse[[#This Row],[RN Admin Hours]],Nurse[[#This Row],[RN DON Hours]])</f>
        <v>93.52445652173914</v>
      </c>
      <c r="M118" s="4">
        <v>86.391304347826093</v>
      </c>
      <c r="N118" s="4">
        <v>0.96739130434782605</v>
      </c>
      <c r="O118" s="4">
        <v>6.1657608695652177</v>
      </c>
      <c r="P118" s="4">
        <f>SUM(Nurse[[#This Row],[LPN Hours (excl. Admin)]],Nurse[[#This Row],[LPN Admin Hours]])</f>
        <v>21.271739130434781</v>
      </c>
      <c r="Q118" s="4">
        <v>21.271739130434781</v>
      </c>
      <c r="R118" s="4">
        <v>0</v>
      </c>
      <c r="S118" s="4">
        <f>SUM(Nurse[[#This Row],[CNA Hours]],Nurse[[#This Row],[NA TR Hours]],Nurse[[#This Row],[Med Aide/Tech Hours]])</f>
        <v>165.26902173913044</v>
      </c>
      <c r="T118" s="4">
        <v>157.55434782608697</v>
      </c>
      <c r="U118" s="4">
        <v>7.7146739130434785</v>
      </c>
      <c r="V118" s="4">
        <v>0</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8" s="4">
        <v>0</v>
      </c>
      <c r="Y118" s="4">
        <v>0</v>
      </c>
      <c r="Z118" s="4">
        <v>0</v>
      </c>
      <c r="AA118" s="4">
        <v>0</v>
      </c>
      <c r="AB118" s="4">
        <v>0</v>
      </c>
      <c r="AC118" s="4">
        <v>0</v>
      </c>
      <c r="AD118" s="4">
        <v>0</v>
      </c>
      <c r="AE118" s="4">
        <v>0</v>
      </c>
      <c r="AF118" s="1">
        <v>145796</v>
      </c>
      <c r="AG118" s="1">
        <v>5</v>
      </c>
      <c r="AH118"/>
    </row>
    <row r="119" spans="1:34" x14ac:dyDescent="0.25">
      <c r="A119" t="s">
        <v>702</v>
      </c>
      <c r="B119" t="s">
        <v>669</v>
      </c>
      <c r="C119" t="s">
        <v>966</v>
      </c>
      <c r="D119" t="s">
        <v>784</v>
      </c>
      <c r="E119" s="4">
        <v>26.021739130434781</v>
      </c>
      <c r="F119" s="4">
        <f>Nurse[[#This Row],[Total Nurse Staff Hours]]/Nurse[[#This Row],[MDS Census]]</f>
        <v>3.9012823725981627</v>
      </c>
      <c r="G119" s="4">
        <f>Nurse[[#This Row],[Total Direct Care Staff Hours]]/Nurse[[#This Row],[MDS Census]]</f>
        <v>3.5429908103592314</v>
      </c>
      <c r="H119" s="4">
        <f>Nurse[[#This Row],[Total RN Hours (w/ Admin, DON)]]/Nurse[[#This Row],[MDS Census]]</f>
        <v>0.73201754385964923</v>
      </c>
      <c r="I119" s="4">
        <f>Nurse[[#This Row],[RN Hours (excl. Admin, DON)]]/Nurse[[#This Row],[MDS Census]]</f>
        <v>0.52525062656641608</v>
      </c>
      <c r="J119" s="4">
        <f>SUM(Nurse[[#This Row],[RN Hours (excl. Admin, DON)]],Nurse[[#This Row],[RN Admin Hours]],Nurse[[#This Row],[RN DON Hours]],Nurse[[#This Row],[LPN Hours (excl. Admin)]],Nurse[[#This Row],[LPN Admin Hours]],Nurse[[#This Row],[CNA Hours]],Nurse[[#This Row],[NA TR Hours]],Nurse[[#This Row],[Med Aide/Tech Hours]])</f>
        <v>101.51815217391305</v>
      </c>
      <c r="K119" s="4">
        <f>SUM(Nurse[[#This Row],[RN Hours (excl. Admin, DON)]],Nurse[[#This Row],[LPN Hours (excl. Admin)]],Nurse[[#This Row],[CNA Hours]],Nurse[[#This Row],[NA TR Hours]],Nurse[[#This Row],[Med Aide/Tech Hours]])</f>
        <v>92.194782608695647</v>
      </c>
      <c r="L119" s="4">
        <f>SUM(Nurse[[#This Row],[RN Hours (excl. Admin, DON)]],Nurse[[#This Row],[RN Admin Hours]],Nurse[[#This Row],[RN DON Hours]])</f>
        <v>19.048369565217392</v>
      </c>
      <c r="M119" s="4">
        <v>13.667934782608697</v>
      </c>
      <c r="N119" s="4">
        <v>0</v>
      </c>
      <c r="O119" s="4">
        <v>5.3804347826086953</v>
      </c>
      <c r="P119" s="4">
        <f>SUM(Nurse[[#This Row],[LPN Hours (excl. Admin)]],Nurse[[#This Row],[LPN Admin Hours]])</f>
        <v>30.00782608695652</v>
      </c>
      <c r="Q119" s="4">
        <v>26.064891304347825</v>
      </c>
      <c r="R119" s="4">
        <v>3.9429347826086958</v>
      </c>
      <c r="S119" s="4">
        <f>SUM(Nurse[[#This Row],[CNA Hours]],Nurse[[#This Row],[NA TR Hours]],Nurse[[#This Row],[Med Aide/Tech Hours]])</f>
        <v>52.461956521739133</v>
      </c>
      <c r="T119" s="4">
        <v>52.461956521739133</v>
      </c>
      <c r="U119" s="4">
        <v>0</v>
      </c>
      <c r="V119" s="4">
        <v>0</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9" s="4">
        <v>0</v>
      </c>
      <c r="Y119" s="4">
        <v>0</v>
      </c>
      <c r="Z119" s="4">
        <v>0</v>
      </c>
      <c r="AA119" s="4">
        <v>0</v>
      </c>
      <c r="AB119" s="4">
        <v>0</v>
      </c>
      <c r="AC119" s="4">
        <v>0</v>
      </c>
      <c r="AD119" s="4">
        <v>0</v>
      </c>
      <c r="AE119" s="4">
        <v>0</v>
      </c>
      <c r="AF119" s="7">
        <v>1.4E+96</v>
      </c>
      <c r="AG119" s="1">
        <v>5</v>
      </c>
      <c r="AH119"/>
    </row>
    <row r="120" spans="1:34" x14ac:dyDescent="0.25">
      <c r="A120" t="s">
        <v>702</v>
      </c>
      <c r="B120" t="s">
        <v>360</v>
      </c>
      <c r="C120" t="s">
        <v>917</v>
      </c>
      <c r="D120" t="s">
        <v>781</v>
      </c>
      <c r="E120" s="4">
        <v>85.923913043478265</v>
      </c>
      <c r="F120" s="4">
        <f>Nurse[[#This Row],[Total Nurse Staff Hours]]/Nurse[[#This Row],[MDS Census]]</f>
        <v>2.9475876027830483</v>
      </c>
      <c r="G120" s="4">
        <f>Nurse[[#This Row],[Total Direct Care Staff Hours]]/Nurse[[#This Row],[MDS Census]]</f>
        <v>2.6688083491461101</v>
      </c>
      <c r="H120" s="4">
        <f>Nurse[[#This Row],[Total RN Hours (w/ Admin, DON)]]/Nurse[[#This Row],[MDS Census]]</f>
        <v>0.5158747628083491</v>
      </c>
      <c r="I120" s="4">
        <f>Nurse[[#This Row],[RN Hours (excl. Admin, DON)]]/Nurse[[#This Row],[MDS Census]]</f>
        <v>0.28719038583175199</v>
      </c>
      <c r="J120" s="4">
        <f>SUM(Nurse[[#This Row],[RN Hours (excl. Admin, DON)]],Nurse[[#This Row],[RN Admin Hours]],Nurse[[#This Row],[RN DON Hours]],Nurse[[#This Row],[LPN Hours (excl. Admin)]],Nurse[[#This Row],[LPN Admin Hours]],Nurse[[#This Row],[CNA Hours]],Nurse[[#This Row],[NA TR Hours]],Nurse[[#This Row],[Med Aide/Tech Hours]])</f>
        <v>253.26826086956521</v>
      </c>
      <c r="K120" s="4">
        <f>SUM(Nurse[[#This Row],[RN Hours (excl. Admin, DON)]],Nurse[[#This Row],[LPN Hours (excl. Admin)]],Nurse[[#This Row],[CNA Hours]],Nurse[[#This Row],[NA TR Hours]],Nurse[[#This Row],[Med Aide/Tech Hours]])</f>
        <v>229.31445652173915</v>
      </c>
      <c r="L120" s="4">
        <f>SUM(Nurse[[#This Row],[RN Hours (excl. Admin, DON)]],Nurse[[#This Row],[RN Admin Hours]],Nurse[[#This Row],[RN DON Hours]])</f>
        <v>44.325978260869562</v>
      </c>
      <c r="M120" s="4">
        <v>24.676521739130433</v>
      </c>
      <c r="N120" s="4">
        <v>13.138586956521738</v>
      </c>
      <c r="O120" s="4">
        <v>6.5108695652173916</v>
      </c>
      <c r="P120" s="4">
        <f>SUM(Nurse[[#This Row],[LPN Hours (excl. Admin)]],Nurse[[#This Row],[LPN Admin Hours]])</f>
        <v>75.521521739130407</v>
      </c>
      <c r="Q120" s="4">
        <v>71.217173913043453</v>
      </c>
      <c r="R120" s="4">
        <v>4.3043478260869561</v>
      </c>
      <c r="S120" s="4">
        <f>SUM(Nurse[[#This Row],[CNA Hours]],Nurse[[#This Row],[NA TR Hours]],Nurse[[#This Row],[Med Aide/Tech Hours]])</f>
        <v>133.42076086956524</v>
      </c>
      <c r="T120" s="4">
        <v>133.42076086956524</v>
      </c>
      <c r="U120" s="4">
        <v>0</v>
      </c>
      <c r="V120" s="4">
        <v>0</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1.75</v>
      </c>
      <c r="X120" s="4">
        <v>0</v>
      </c>
      <c r="Y120" s="4">
        <v>0</v>
      </c>
      <c r="Z120" s="4">
        <v>0</v>
      </c>
      <c r="AA120" s="4">
        <v>0.99456521739130432</v>
      </c>
      <c r="AB120" s="4">
        <v>0</v>
      </c>
      <c r="AC120" s="4">
        <v>0.75543478260869568</v>
      </c>
      <c r="AD120" s="4">
        <v>0</v>
      </c>
      <c r="AE120" s="4">
        <v>0</v>
      </c>
      <c r="AF120" s="1">
        <v>145776</v>
      </c>
      <c r="AG120" s="1">
        <v>5</v>
      </c>
      <c r="AH120"/>
    </row>
    <row r="121" spans="1:34" x14ac:dyDescent="0.25">
      <c r="A121" t="s">
        <v>702</v>
      </c>
      <c r="B121" t="s">
        <v>201</v>
      </c>
      <c r="C121" t="s">
        <v>1002</v>
      </c>
      <c r="D121" t="s">
        <v>794</v>
      </c>
      <c r="E121" s="4">
        <v>13.913043478260869</v>
      </c>
      <c r="F121" s="4">
        <f>Nurse[[#This Row],[Total Nurse Staff Hours]]/Nurse[[#This Row],[MDS Census]]</f>
        <v>5.4252421874999985</v>
      </c>
      <c r="G121" s="4">
        <f>Nurse[[#This Row],[Total Direct Care Staff Hours]]/Nurse[[#This Row],[MDS Census]]</f>
        <v>5.0814921874999985</v>
      </c>
      <c r="H121" s="4">
        <f>Nurse[[#This Row],[Total RN Hours (w/ Admin, DON)]]/Nurse[[#This Row],[MDS Census]]</f>
        <v>2.9538203124999995</v>
      </c>
      <c r="I121" s="4">
        <f>Nurse[[#This Row],[RN Hours (excl. Admin, DON)]]/Nurse[[#This Row],[MDS Census]]</f>
        <v>2.6100703125</v>
      </c>
      <c r="J121" s="4">
        <f>SUM(Nurse[[#This Row],[RN Hours (excl. Admin, DON)]],Nurse[[#This Row],[RN Admin Hours]],Nurse[[#This Row],[RN DON Hours]],Nurse[[#This Row],[LPN Hours (excl. Admin)]],Nurse[[#This Row],[LPN Admin Hours]],Nurse[[#This Row],[CNA Hours]],Nurse[[#This Row],[NA TR Hours]],Nurse[[#This Row],[Med Aide/Tech Hours]])</f>
        <v>75.481630434782588</v>
      </c>
      <c r="K121" s="4">
        <f>SUM(Nurse[[#This Row],[RN Hours (excl. Admin, DON)]],Nurse[[#This Row],[LPN Hours (excl. Admin)]],Nurse[[#This Row],[CNA Hours]],Nurse[[#This Row],[NA TR Hours]],Nurse[[#This Row],[Med Aide/Tech Hours]])</f>
        <v>70.699021739130416</v>
      </c>
      <c r="L121" s="4">
        <f>SUM(Nurse[[#This Row],[RN Hours (excl. Admin, DON)]],Nurse[[#This Row],[RN Admin Hours]],Nurse[[#This Row],[RN DON Hours]])</f>
        <v>41.096630434782604</v>
      </c>
      <c r="M121" s="4">
        <v>36.314021739130432</v>
      </c>
      <c r="N121" s="4">
        <v>0</v>
      </c>
      <c r="O121" s="4">
        <v>4.7826086956521738</v>
      </c>
      <c r="P121" s="4">
        <f>SUM(Nurse[[#This Row],[LPN Hours (excl. Admin)]],Nurse[[#This Row],[LPN Admin Hours]])</f>
        <v>0</v>
      </c>
      <c r="Q121" s="4">
        <v>0</v>
      </c>
      <c r="R121" s="4">
        <v>0</v>
      </c>
      <c r="S121" s="4">
        <f>SUM(Nurse[[#This Row],[CNA Hours]],Nurse[[#This Row],[NA TR Hours]],Nurse[[#This Row],[Med Aide/Tech Hours]])</f>
        <v>34.384999999999984</v>
      </c>
      <c r="T121" s="4">
        <v>34.384999999999984</v>
      </c>
      <c r="U121" s="4">
        <v>0</v>
      </c>
      <c r="V121" s="4">
        <v>0</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5.1553260869565225</v>
      </c>
      <c r="X121" s="4">
        <v>0.35782608695652174</v>
      </c>
      <c r="Y121" s="4">
        <v>0</v>
      </c>
      <c r="Z121" s="4">
        <v>0</v>
      </c>
      <c r="AA121" s="4">
        <v>0</v>
      </c>
      <c r="AB121" s="4">
        <v>0</v>
      </c>
      <c r="AC121" s="4">
        <v>4.7975000000000003</v>
      </c>
      <c r="AD121" s="4">
        <v>0</v>
      </c>
      <c r="AE121" s="4">
        <v>0</v>
      </c>
      <c r="AF121" s="1">
        <v>145522</v>
      </c>
      <c r="AG121" s="1">
        <v>5</v>
      </c>
      <c r="AH121"/>
    </row>
    <row r="122" spans="1:34" x14ac:dyDescent="0.25">
      <c r="A122" t="s">
        <v>702</v>
      </c>
      <c r="B122" t="s">
        <v>207</v>
      </c>
      <c r="C122" t="s">
        <v>1007</v>
      </c>
      <c r="D122" t="s">
        <v>790</v>
      </c>
      <c r="E122" s="4">
        <v>79.586956521739125</v>
      </c>
      <c r="F122" s="4">
        <f>Nurse[[#This Row],[Total Nurse Staff Hours]]/Nurse[[#This Row],[MDS Census]]</f>
        <v>3.0895151597924069</v>
      </c>
      <c r="G122" s="4">
        <f>Nurse[[#This Row],[Total Direct Care Staff Hours]]/Nurse[[#This Row],[MDS Census]]</f>
        <v>2.8281384867522537</v>
      </c>
      <c r="H122" s="4">
        <f>Nurse[[#This Row],[Total RN Hours (w/ Admin, DON)]]/Nurse[[#This Row],[MDS Census]]</f>
        <v>0.81482928161704471</v>
      </c>
      <c r="I122" s="4">
        <f>Nurse[[#This Row],[RN Hours (excl. Admin, DON)]]/Nurse[[#This Row],[MDS Census]]</f>
        <v>0.6477028134389512</v>
      </c>
      <c r="J122" s="4">
        <f>SUM(Nurse[[#This Row],[RN Hours (excl. Admin, DON)]],Nurse[[#This Row],[RN Admin Hours]],Nurse[[#This Row],[RN DON Hours]],Nurse[[#This Row],[LPN Hours (excl. Admin)]],Nurse[[#This Row],[LPN Admin Hours]],Nurse[[#This Row],[CNA Hours]],Nurse[[#This Row],[NA TR Hours]],Nurse[[#This Row],[Med Aide/Tech Hours]])</f>
        <v>245.88510869565218</v>
      </c>
      <c r="K122" s="4">
        <f>SUM(Nurse[[#This Row],[RN Hours (excl. Admin, DON)]],Nurse[[#This Row],[LPN Hours (excl. Admin)]],Nurse[[#This Row],[CNA Hours]],Nurse[[#This Row],[NA TR Hours]],Nurse[[#This Row],[Med Aide/Tech Hours]])</f>
        <v>225.0829347826087</v>
      </c>
      <c r="L122" s="4">
        <f>SUM(Nurse[[#This Row],[RN Hours (excl. Admin, DON)]],Nurse[[#This Row],[RN Admin Hours]],Nurse[[#This Row],[RN DON Hours]])</f>
        <v>64.849782608695662</v>
      </c>
      <c r="M122" s="4">
        <v>51.548695652173919</v>
      </c>
      <c r="N122" s="4">
        <v>8.2576086956521753</v>
      </c>
      <c r="O122" s="4">
        <v>5.0434782608695654</v>
      </c>
      <c r="P122" s="4">
        <f>SUM(Nurse[[#This Row],[LPN Hours (excl. Admin)]],Nurse[[#This Row],[LPN Admin Hours]])</f>
        <v>52.476630434782628</v>
      </c>
      <c r="Q122" s="4">
        <v>44.975543478260889</v>
      </c>
      <c r="R122" s="4">
        <v>7.5010869565217391</v>
      </c>
      <c r="S122" s="4">
        <f>SUM(Nurse[[#This Row],[CNA Hours]],Nurse[[#This Row],[NA TR Hours]],Nurse[[#This Row],[Med Aide/Tech Hours]])</f>
        <v>128.5586956521739</v>
      </c>
      <c r="T122" s="4">
        <v>128.5586956521739</v>
      </c>
      <c r="U122" s="4">
        <v>0</v>
      </c>
      <c r="V122" s="4">
        <v>0</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93.776630434782618</v>
      </c>
      <c r="X122" s="4">
        <v>7.1086956521739131</v>
      </c>
      <c r="Y122" s="4">
        <v>0.45108695652173914</v>
      </c>
      <c r="Z122" s="4">
        <v>0</v>
      </c>
      <c r="AA122" s="4">
        <v>15.676630434782609</v>
      </c>
      <c r="AB122" s="4">
        <v>0</v>
      </c>
      <c r="AC122" s="4">
        <v>70.540217391304353</v>
      </c>
      <c r="AD122" s="4">
        <v>0</v>
      </c>
      <c r="AE122" s="4">
        <v>0</v>
      </c>
      <c r="AF122" s="1">
        <v>145538</v>
      </c>
      <c r="AG122" s="1">
        <v>5</v>
      </c>
      <c r="AH122"/>
    </row>
    <row r="123" spans="1:34" x14ac:dyDescent="0.25">
      <c r="A123" t="s">
        <v>702</v>
      </c>
      <c r="B123" t="s">
        <v>211</v>
      </c>
      <c r="C123" t="s">
        <v>917</v>
      </c>
      <c r="D123" t="s">
        <v>781</v>
      </c>
      <c r="E123" s="4">
        <v>171.45652173913044</v>
      </c>
      <c r="F123" s="4">
        <f>Nurse[[#This Row],[Total Nurse Staff Hours]]/Nurse[[#This Row],[MDS Census]]</f>
        <v>2.793758716875872</v>
      </c>
      <c r="G123" s="4">
        <f>Nurse[[#This Row],[Total Direct Care Staff Hours]]/Nurse[[#This Row],[MDS Census]]</f>
        <v>2.5997686065677694</v>
      </c>
      <c r="H123" s="4">
        <f>Nurse[[#This Row],[Total RN Hours (w/ Admin, DON)]]/Nurse[[#This Row],[MDS Census]]</f>
        <v>0.21365855204767339</v>
      </c>
      <c r="I123" s="4">
        <f>Nurse[[#This Row],[RN Hours (excl. Admin, DON)]]/Nurse[[#This Row],[MDS Census]]</f>
        <v>8.2176366172182075E-2</v>
      </c>
      <c r="J123" s="4">
        <f>SUM(Nurse[[#This Row],[RN Hours (excl. Admin, DON)]],Nurse[[#This Row],[RN Admin Hours]],Nurse[[#This Row],[RN DON Hours]],Nurse[[#This Row],[LPN Hours (excl. Admin)]],Nurse[[#This Row],[LPN Admin Hours]],Nurse[[#This Row],[CNA Hours]],Nurse[[#This Row],[NA TR Hours]],Nurse[[#This Row],[Med Aide/Tech Hours]])</f>
        <v>479.00815217391306</v>
      </c>
      <c r="K123" s="4">
        <f>SUM(Nurse[[#This Row],[RN Hours (excl. Admin, DON)]],Nurse[[#This Row],[LPN Hours (excl. Admin)]],Nurse[[#This Row],[CNA Hours]],Nurse[[#This Row],[NA TR Hours]],Nurse[[#This Row],[Med Aide/Tech Hours]])</f>
        <v>445.74728260869563</v>
      </c>
      <c r="L123" s="4">
        <f>SUM(Nurse[[#This Row],[RN Hours (excl. Admin, DON)]],Nurse[[#This Row],[RN Admin Hours]],Nurse[[#This Row],[RN DON Hours]])</f>
        <v>36.633152173913047</v>
      </c>
      <c r="M123" s="4">
        <v>14.089673913043478</v>
      </c>
      <c r="N123" s="4">
        <v>11.804347826086957</v>
      </c>
      <c r="O123" s="4">
        <v>10.739130434782609</v>
      </c>
      <c r="P123" s="4">
        <f>SUM(Nurse[[#This Row],[LPN Hours (excl. Admin)]],Nurse[[#This Row],[LPN Admin Hours]])</f>
        <v>191.29891304347825</v>
      </c>
      <c r="Q123" s="4">
        <v>180.58152173913044</v>
      </c>
      <c r="R123" s="4">
        <v>10.717391304347826</v>
      </c>
      <c r="S123" s="4">
        <f>SUM(Nurse[[#This Row],[CNA Hours]],Nurse[[#This Row],[NA TR Hours]],Nurse[[#This Row],[Med Aide/Tech Hours]])</f>
        <v>251.07608695652175</v>
      </c>
      <c r="T123" s="4">
        <v>251.07608695652175</v>
      </c>
      <c r="U123" s="4">
        <v>0</v>
      </c>
      <c r="V123" s="4">
        <v>0</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3" s="4">
        <v>0</v>
      </c>
      <c r="Y123" s="4">
        <v>0</v>
      </c>
      <c r="Z123" s="4">
        <v>0</v>
      </c>
      <c r="AA123" s="4">
        <v>0</v>
      </c>
      <c r="AB123" s="4">
        <v>0</v>
      </c>
      <c r="AC123" s="4">
        <v>0</v>
      </c>
      <c r="AD123" s="4">
        <v>0</v>
      </c>
      <c r="AE123" s="4">
        <v>0</v>
      </c>
      <c r="AF123" s="1">
        <v>145549</v>
      </c>
      <c r="AG123" s="1">
        <v>5</v>
      </c>
      <c r="AH123"/>
    </row>
    <row r="124" spans="1:34" x14ac:dyDescent="0.25">
      <c r="A124" t="s">
        <v>702</v>
      </c>
      <c r="B124" t="s">
        <v>262</v>
      </c>
      <c r="C124" t="s">
        <v>951</v>
      </c>
      <c r="D124" t="s">
        <v>794</v>
      </c>
      <c r="E124" s="4">
        <v>90.815217391304344</v>
      </c>
      <c r="F124" s="4">
        <f>Nurse[[#This Row],[Total Nurse Staff Hours]]/Nurse[[#This Row],[MDS Census]]</f>
        <v>2.4108078994614002</v>
      </c>
      <c r="G124" s="4">
        <f>Nurse[[#This Row],[Total Direct Care Staff Hours]]/Nurse[[#This Row],[MDS Census]]</f>
        <v>2.1192459605026932</v>
      </c>
      <c r="H124" s="4">
        <f>Nurse[[#This Row],[Total RN Hours (w/ Admin, DON)]]/Nurse[[#This Row],[MDS Census]]</f>
        <v>0.91511071214841411</v>
      </c>
      <c r="I124" s="4">
        <f>Nurse[[#This Row],[RN Hours (excl. Admin, DON)]]/Nurse[[#This Row],[MDS Census]]</f>
        <v>0.62354877318970681</v>
      </c>
      <c r="J124" s="4">
        <f>SUM(Nurse[[#This Row],[RN Hours (excl. Admin, DON)]],Nurse[[#This Row],[RN Admin Hours]],Nurse[[#This Row],[RN DON Hours]],Nurse[[#This Row],[LPN Hours (excl. Admin)]],Nurse[[#This Row],[LPN Admin Hours]],Nurse[[#This Row],[CNA Hours]],Nurse[[#This Row],[NA TR Hours]],Nurse[[#This Row],[Med Aide/Tech Hours]])</f>
        <v>218.93804347826085</v>
      </c>
      <c r="K124" s="4">
        <f>SUM(Nurse[[#This Row],[RN Hours (excl. Admin, DON)]],Nurse[[#This Row],[LPN Hours (excl. Admin)]],Nurse[[#This Row],[CNA Hours]],Nurse[[#This Row],[NA TR Hours]],Nurse[[#This Row],[Med Aide/Tech Hours]])</f>
        <v>192.45978260869566</v>
      </c>
      <c r="L124" s="4">
        <f>SUM(Nurse[[#This Row],[RN Hours (excl. Admin, DON)]],Nurse[[#This Row],[RN Admin Hours]],Nurse[[#This Row],[RN DON Hours]])</f>
        <v>83.105978260869563</v>
      </c>
      <c r="M124" s="4">
        <v>56.627717391304351</v>
      </c>
      <c r="N124" s="4">
        <v>20.956521739130434</v>
      </c>
      <c r="O124" s="4">
        <v>5.5217391304347823</v>
      </c>
      <c r="P124" s="4">
        <f>SUM(Nurse[[#This Row],[LPN Hours (excl. Admin)]],Nurse[[#This Row],[LPN Admin Hours]])</f>
        <v>35.345108695652172</v>
      </c>
      <c r="Q124" s="4">
        <v>35.345108695652172</v>
      </c>
      <c r="R124" s="4">
        <v>0</v>
      </c>
      <c r="S124" s="4">
        <f>SUM(Nurse[[#This Row],[CNA Hours]],Nurse[[#This Row],[NA TR Hours]],Nurse[[#This Row],[Med Aide/Tech Hours]])</f>
        <v>100.48695652173912</v>
      </c>
      <c r="T124" s="4">
        <v>100.48695652173912</v>
      </c>
      <c r="U124" s="4">
        <v>0</v>
      </c>
      <c r="V124" s="4">
        <v>0</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17.706521739130437</v>
      </c>
      <c r="X124" s="4">
        <v>3.3913043478260869</v>
      </c>
      <c r="Y124" s="4">
        <v>0</v>
      </c>
      <c r="Z124" s="4">
        <v>0</v>
      </c>
      <c r="AA124" s="4">
        <v>3.4782608695652173</v>
      </c>
      <c r="AB124" s="4">
        <v>0</v>
      </c>
      <c r="AC124" s="4">
        <v>10.836956521739131</v>
      </c>
      <c r="AD124" s="4">
        <v>0</v>
      </c>
      <c r="AE124" s="4">
        <v>0</v>
      </c>
      <c r="AF124" s="1">
        <v>145638</v>
      </c>
      <c r="AG124" s="1">
        <v>5</v>
      </c>
      <c r="AH124"/>
    </row>
    <row r="125" spans="1:34" x14ac:dyDescent="0.25">
      <c r="A125" t="s">
        <v>702</v>
      </c>
      <c r="B125" t="s">
        <v>312</v>
      </c>
      <c r="C125" t="s">
        <v>915</v>
      </c>
      <c r="D125" t="s">
        <v>794</v>
      </c>
      <c r="E125" s="4">
        <v>85.565217391304344</v>
      </c>
      <c r="F125" s="4">
        <f>Nurse[[#This Row],[Total Nurse Staff Hours]]/Nurse[[#This Row],[MDS Census]]</f>
        <v>2.5254065040650406</v>
      </c>
      <c r="G125" s="4">
        <f>Nurse[[#This Row],[Total Direct Care Staff Hours]]/Nurse[[#This Row],[MDS Census]]</f>
        <v>2.2033473069105689</v>
      </c>
      <c r="H125" s="4">
        <f>Nurse[[#This Row],[Total RN Hours (w/ Admin, DON)]]/Nurse[[#This Row],[MDS Census]]</f>
        <v>0.82529852642276424</v>
      </c>
      <c r="I125" s="4">
        <f>Nurse[[#This Row],[RN Hours (excl. Admin, DON)]]/Nurse[[#This Row],[MDS Census]]</f>
        <v>0.56367505081300817</v>
      </c>
      <c r="J125" s="4">
        <f>SUM(Nurse[[#This Row],[RN Hours (excl. Admin, DON)]],Nurse[[#This Row],[RN Admin Hours]],Nurse[[#This Row],[RN DON Hours]],Nurse[[#This Row],[LPN Hours (excl. Admin)]],Nurse[[#This Row],[LPN Admin Hours]],Nurse[[#This Row],[CNA Hours]],Nurse[[#This Row],[NA TR Hours]],Nurse[[#This Row],[Med Aide/Tech Hours]])</f>
        <v>216.08695652173913</v>
      </c>
      <c r="K125" s="4">
        <f>SUM(Nurse[[#This Row],[RN Hours (excl. Admin, DON)]],Nurse[[#This Row],[LPN Hours (excl. Admin)]],Nurse[[#This Row],[CNA Hours]],Nurse[[#This Row],[NA TR Hours]],Nurse[[#This Row],[Med Aide/Tech Hours]])</f>
        <v>188.52989130434781</v>
      </c>
      <c r="L125" s="4">
        <f>SUM(Nurse[[#This Row],[RN Hours (excl. Admin, DON)]],Nurse[[#This Row],[RN Admin Hours]],Nurse[[#This Row],[RN DON Hours]])</f>
        <v>70.616847826086953</v>
      </c>
      <c r="M125" s="4">
        <v>48.230978260869563</v>
      </c>
      <c r="N125" s="4">
        <v>17.342391304347824</v>
      </c>
      <c r="O125" s="4">
        <v>5.0434782608695654</v>
      </c>
      <c r="P125" s="4">
        <f>SUM(Nurse[[#This Row],[LPN Hours (excl. Admin)]],Nurse[[#This Row],[LPN Admin Hours]])</f>
        <v>28.263586956521738</v>
      </c>
      <c r="Q125" s="4">
        <v>23.092391304347824</v>
      </c>
      <c r="R125" s="4">
        <v>5.1711956521739131</v>
      </c>
      <c r="S125" s="4">
        <f>SUM(Nurse[[#This Row],[CNA Hours]],Nurse[[#This Row],[NA TR Hours]],Nurse[[#This Row],[Med Aide/Tech Hours]])</f>
        <v>117.20652173913044</v>
      </c>
      <c r="T125" s="4">
        <v>117.20652173913044</v>
      </c>
      <c r="U125" s="4">
        <v>0</v>
      </c>
      <c r="V125" s="4">
        <v>0</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5" s="4">
        <v>0</v>
      </c>
      <c r="Y125" s="4">
        <v>0</v>
      </c>
      <c r="Z125" s="4">
        <v>0</v>
      </c>
      <c r="AA125" s="4">
        <v>0</v>
      </c>
      <c r="AB125" s="4">
        <v>0</v>
      </c>
      <c r="AC125" s="4">
        <v>0</v>
      </c>
      <c r="AD125" s="4">
        <v>0</v>
      </c>
      <c r="AE125" s="4">
        <v>0</v>
      </c>
      <c r="AF125" s="1">
        <v>145711</v>
      </c>
      <c r="AG125" s="1">
        <v>5</v>
      </c>
      <c r="AH125"/>
    </row>
    <row r="126" spans="1:34" x14ac:dyDescent="0.25">
      <c r="A126" t="s">
        <v>702</v>
      </c>
      <c r="B126" t="s">
        <v>334</v>
      </c>
      <c r="C126" t="s">
        <v>1060</v>
      </c>
      <c r="D126" t="s">
        <v>781</v>
      </c>
      <c r="E126" s="4">
        <v>80.195652173913047</v>
      </c>
      <c r="F126" s="4">
        <f>Nurse[[#This Row],[Total Nurse Staff Hours]]/Nurse[[#This Row],[MDS Census]]</f>
        <v>3.4149837354296562</v>
      </c>
      <c r="G126" s="4">
        <f>Nurse[[#This Row],[Total Direct Care Staff Hours]]/Nurse[[#This Row],[MDS Census]]</f>
        <v>3.0640417457305498</v>
      </c>
      <c r="H126" s="4">
        <f>Nurse[[#This Row],[Total RN Hours (w/ Admin, DON)]]/Nurse[[#This Row],[MDS Census]]</f>
        <v>1.1399091894822444</v>
      </c>
      <c r="I126" s="4">
        <f>Nurse[[#This Row],[RN Hours (excl. Admin, DON)]]/Nurse[[#This Row],[MDS Census]]</f>
        <v>0.78896719978313901</v>
      </c>
      <c r="J126" s="4">
        <f>SUM(Nurse[[#This Row],[RN Hours (excl. Admin, DON)]],Nurse[[#This Row],[RN Admin Hours]],Nurse[[#This Row],[RN DON Hours]],Nurse[[#This Row],[LPN Hours (excl. Admin)]],Nurse[[#This Row],[LPN Admin Hours]],Nurse[[#This Row],[CNA Hours]],Nurse[[#This Row],[NA TR Hours]],Nurse[[#This Row],[Med Aide/Tech Hours]])</f>
        <v>273.866847826087</v>
      </c>
      <c r="K126" s="4">
        <f>SUM(Nurse[[#This Row],[RN Hours (excl. Admin, DON)]],Nurse[[#This Row],[LPN Hours (excl. Admin)]],Nurse[[#This Row],[CNA Hours]],Nurse[[#This Row],[NA TR Hours]],Nurse[[#This Row],[Med Aide/Tech Hours]])</f>
        <v>245.7228260869565</v>
      </c>
      <c r="L126" s="4">
        <f>SUM(Nurse[[#This Row],[RN Hours (excl. Admin, DON)]],Nurse[[#This Row],[RN Admin Hours]],Nurse[[#This Row],[RN DON Hours]])</f>
        <v>91.415760869565219</v>
      </c>
      <c r="M126" s="4">
        <v>63.271739130434781</v>
      </c>
      <c r="N126" s="4">
        <v>22.578804347826086</v>
      </c>
      <c r="O126" s="4">
        <v>5.5652173913043477</v>
      </c>
      <c r="P126" s="4">
        <f>SUM(Nurse[[#This Row],[LPN Hours (excl. Admin)]],Nurse[[#This Row],[LPN Admin Hours]])</f>
        <v>49.842391304347828</v>
      </c>
      <c r="Q126" s="4">
        <v>49.842391304347828</v>
      </c>
      <c r="R126" s="4">
        <v>0</v>
      </c>
      <c r="S126" s="4">
        <f>SUM(Nurse[[#This Row],[CNA Hours]],Nurse[[#This Row],[NA TR Hours]],Nurse[[#This Row],[Med Aide/Tech Hours]])</f>
        <v>132.60869565217391</v>
      </c>
      <c r="T126" s="4">
        <v>132.60869565217391</v>
      </c>
      <c r="U126" s="4">
        <v>0</v>
      </c>
      <c r="V126" s="4">
        <v>0</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87.263586956521735</v>
      </c>
      <c r="X126" s="4">
        <v>35.788043478260867</v>
      </c>
      <c r="Y126" s="4">
        <v>0</v>
      </c>
      <c r="Z126" s="4">
        <v>0</v>
      </c>
      <c r="AA126" s="4">
        <v>19.290760869565219</v>
      </c>
      <c r="AB126" s="4">
        <v>0</v>
      </c>
      <c r="AC126" s="4">
        <v>32.184782608695649</v>
      </c>
      <c r="AD126" s="4">
        <v>0</v>
      </c>
      <c r="AE126" s="4">
        <v>0</v>
      </c>
      <c r="AF126" s="1">
        <v>145737</v>
      </c>
      <c r="AG126" s="1">
        <v>5</v>
      </c>
      <c r="AH126"/>
    </row>
    <row r="127" spans="1:34" x14ac:dyDescent="0.25">
      <c r="A127" t="s">
        <v>702</v>
      </c>
      <c r="B127" t="s">
        <v>196</v>
      </c>
      <c r="C127" t="s">
        <v>1002</v>
      </c>
      <c r="D127" t="s">
        <v>794</v>
      </c>
      <c r="E127" s="4">
        <v>128.09782608695653</v>
      </c>
      <c r="F127" s="4">
        <f>Nurse[[#This Row],[Total Nurse Staff Hours]]/Nurse[[#This Row],[MDS Census]]</f>
        <v>2.7743529910903688</v>
      </c>
      <c r="G127" s="4">
        <f>Nurse[[#This Row],[Total Direct Care Staff Hours]]/Nurse[[#This Row],[MDS Census]]</f>
        <v>2.5759864234196006</v>
      </c>
      <c r="H127" s="4">
        <f>Nurse[[#This Row],[Total RN Hours (w/ Admin, DON)]]/Nurse[[#This Row],[MDS Census]]</f>
        <v>0.90831565549427218</v>
      </c>
      <c r="I127" s="4">
        <f>Nurse[[#This Row],[RN Hours (excl. Admin, DON)]]/Nurse[[#This Row],[MDS Census]]</f>
        <v>0.75644887568943564</v>
      </c>
      <c r="J127" s="4">
        <f>SUM(Nurse[[#This Row],[RN Hours (excl. Admin, DON)]],Nurse[[#This Row],[RN Admin Hours]],Nurse[[#This Row],[RN DON Hours]],Nurse[[#This Row],[LPN Hours (excl. Admin)]],Nurse[[#This Row],[LPN Admin Hours]],Nurse[[#This Row],[CNA Hours]],Nurse[[#This Row],[NA TR Hours]],Nurse[[#This Row],[Med Aide/Tech Hours]])</f>
        <v>355.38858695652175</v>
      </c>
      <c r="K127" s="4">
        <f>SUM(Nurse[[#This Row],[RN Hours (excl. Admin, DON)]],Nurse[[#This Row],[LPN Hours (excl. Admin)]],Nurse[[#This Row],[CNA Hours]],Nurse[[#This Row],[NA TR Hours]],Nurse[[#This Row],[Med Aide/Tech Hours]])</f>
        <v>329.97826086956519</v>
      </c>
      <c r="L127" s="4">
        <f>SUM(Nurse[[#This Row],[RN Hours (excl. Admin, DON)]],Nurse[[#This Row],[RN Admin Hours]],Nurse[[#This Row],[RN DON Hours]])</f>
        <v>116.3532608695652</v>
      </c>
      <c r="M127" s="4">
        <v>96.899456521739125</v>
      </c>
      <c r="N127" s="4">
        <v>14.410326086956522</v>
      </c>
      <c r="O127" s="4">
        <v>5.0434782608695654</v>
      </c>
      <c r="P127" s="4">
        <f>SUM(Nurse[[#This Row],[LPN Hours (excl. Admin)]],Nurse[[#This Row],[LPN Admin Hours]])</f>
        <v>71.616847826086953</v>
      </c>
      <c r="Q127" s="4">
        <v>65.660326086956516</v>
      </c>
      <c r="R127" s="4">
        <v>5.9565217391304346</v>
      </c>
      <c r="S127" s="4">
        <f>SUM(Nurse[[#This Row],[CNA Hours]],Nurse[[#This Row],[NA TR Hours]],Nurse[[#This Row],[Med Aide/Tech Hours]])</f>
        <v>167.41847826086956</v>
      </c>
      <c r="T127" s="4">
        <v>167.41847826086956</v>
      </c>
      <c r="U127" s="4">
        <v>0</v>
      </c>
      <c r="V127" s="4">
        <v>0</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127" s="4">
        <v>0</v>
      </c>
      <c r="Y127" s="4">
        <v>0</v>
      </c>
      <c r="Z127" s="4">
        <v>0</v>
      </c>
      <c r="AA127" s="4">
        <v>0</v>
      </c>
      <c r="AB127" s="4">
        <v>0</v>
      </c>
      <c r="AC127" s="4">
        <v>0.2608695652173913</v>
      </c>
      <c r="AD127" s="4">
        <v>0</v>
      </c>
      <c r="AE127" s="4">
        <v>0</v>
      </c>
      <c r="AF127" s="1">
        <v>145511</v>
      </c>
      <c r="AG127" s="1">
        <v>5</v>
      </c>
      <c r="AH127"/>
    </row>
    <row r="128" spans="1:34" x14ac:dyDescent="0.25">
      <c r="A128" t="s">
        <v>702</v>
      </c>
      <c r="B128" t="s">
        <v>54</v>
      </c>
      <c r="C128" t="s">
        <v>924</v>
      </c>
      <c r="D128" t="s">
        <v>781</v>
      </c>
      <c r="E128" s="4">
        <v>127.40217391304348</v>
      </c>
      <c r="F128" s="4">
        <f>Nurse[[#This Row],[Total Nurse Staff Hours]]/Nurse[[#This Row],[MDS Census]]</f>
        <v>2.9829502602167053</v>
      </c>
      <c r="G128" s="4">
        <f>Nurse[[#This Row],[Total Direct Care Staff Hours]]/Nurse[[#This Row],[MDS Census]]</f>
        <v>2.8065574609674941</v>
      </c>
      <c r="H128" s="4">
        <f>Nurse[[#This Row],[Total RN Hours (w/ Admin, DON)]]/Nurse[[#This Row],[MDS Census]]</f>
        <v>0.52360805392031384</v>
      </c>
      <c r="I128" s="4">
        <f>Nurse[[#This Row],[RN Hours (excl. Admin, DON)]]/Nurse[[#This Row],[MDS Census]]</f>
        <v>0.43419588772289036</v>
      </c>
      <c r="J128" s="4">
        <f>SUM(Nurse[[#This Row],[RN Hours (excl. Admin, DON)]],Nurse[[#This Row],[RN Admin Hours]],Nurse[[#This Row],[RN DON Hours]],Nurse[[#This Row],[LPN Hours (excl. Admin)]],Nurse[[#This Row],[LPN Admin Hours]],Nurse[[#This Row],[CNA Hours]],Nurse[[#This Row],[NA TR Hours]],Nurse[[#This Row],[Med Aide/Tech Hours]])</f>
        <v>380.03434782608701</v>
      </c>
      <c r="K128" s="4">
        <f>SUM(Nurse[[#This Row],[RN Hours (excl. Admin, DON)]],Nurse[[#This Row],[LPN Hours (excl. Admin)]],Nurse[[#This Row],[CNA Hours]],Nurse[[#This Row],[NA TR Hours]],Nurse[[#This Row],[Med Aide/Tech Hours]])</f>
        <v>357.56152173913046</v>
      </c>
      <c r="L128" s="4">
        <f>SUM(Nurse[[#This Row],[RN Hours (excl. Admin, DON)]],Nurse[[#This Row],[RN Admin Hours]],Nurse[[#This Row],[RN DON Hours]])</f>
        <v>66.708804347826074</v>
      </c>
      <c r="M128" s="4">
        <v>55.317499999999981</v>
      </c>
      <c r="N128" s="4">
        <v>8.4347826086956523</v>
      </c>
      <c r="O128" s="4">
        <v>2.9565217391304346</v>
      </c>
      <c r="P128" s="4">
        <f>SUM(Nurse[[#This Row],[LPN Hours (excl. Admin)]],Nurse[[#This Row],[LPN Admin Hours]])</f>
        <v>128.50815217391303</v>
      </c>
      <c r="Q128" s="4">
        <v>117.42663043478261</v>
      </c>
      <c r="R128" s="4">
        <v>11.081521739130435</v>
      </c>
      <c r="S128" s="4">
        <f>SUM(Nurse[[#This Row],[CNA Hours]],Nurse[[#This Row],[NA TR Hours]],Nurse[[#This Row],[Med Aide/Tech Hours]])</f>
        <v>184.81739130434786</v>
      </c>
      <c r="T128" s="4">
        <v>184.81739130434786</v>
      </c>
      <c r="U128" s="4">
        <v>0</v>
      </c>
      <c r="V128" s="4">
        <v>0</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17.178369565217388</v>
      </c>
      <c r="X128" s="4">
        <v>7.6598913043478252</v>
      </c>
      <c r="Y128" s="4">
        <v>0</v>
      </c>
      <c r="Z128" s="4">
        <v>0</v>
      </c>
      <c r="AA128" s="4">
        <v>0</v>
      </c>
      <c r="AB128" s="4">
        <v>0</v>
      </c>
      <c r="AC128" s="4">
        <v>9.5184782608695624</v>
      </c>
      <c r="AD128" s="4">
        <v>0</v>
      </c>
      <c r="AE128" s="4">
        <v>0</v>
      </c>
      <c r="AF128" s="1">
        <v>145198</v>
      </c>
      <c r="AG128" s="1">
        <v>5</v>
      </c>
      <c r="AH128"/>
    </row>
    <row r="129" spans="1:34" x14ac:dyDescent="0.25">
      <c r="A129" t="s">
        <v>702</v>
      </c>
      <c r="B129" t="s">
        <v>290</v>
      </c>
      <c r="C129" t="s">
        <v>953</v>
      </c>
      <c r="D129" t="s">
        <v>781</v>
      </c>
      <c r="E129" s="4">
        <v>145.17391304347825</v>
      </c>
      <c r="F129" s="4">
        <f>Nurse[[#This Row],[Total Nurse Staff Hours]]/Nurse[[#This Row],[MDS Census]]</f>
        <v>3.7611126085654392</v>
      </c>
      <c r="G129" s="4">
        <f>Nurse[[#This Row],[Total Direct Care Staff Hours]]/Nurse[[#This Row],[MDS Census]]</f>
        <v>3.5443935309973043</v>
      </c>
      <c r="H129" s="4">
        <f>Nurse[[#This Row],[Total RN Hours (w/ Admin, DON)]]/Nurse[[#This Row],[MDS Census]]</f>
        <v>1.1174693021862834</v>
      </c>
      <c r="I129" s="4">
        <f>Nurse[[#This Row],[RN Hours (excl. Admin, DON)]]/Nurse[[#This Row],[MDS Census]]</f>
        <v>0.93786837376460019</v>
      </c>
      <c r="J129" s="4">
        <f>SUM(Nurse[[#This Row],[RN Hours (excl. Admin, DON)]],Nurse[[#This Row],[RN Admin Hours]],Nurse[[#This Row],[RN DON Hours]],Nurse[[#This Row],[LPN Hours (excl. Admin)]],Nurse[[#This Row],[LPN Admin Hours]],Nurse[[#This Row],[CNA Hours]],Nurse[[#This Row],[NA TR Hours]],Nurse[[#This Row],[Med Aide/Tech Hours]])</f>
        <v>546.01543478260874</v>
      </c>
      <c r="K129" s="4">
        <f>SUM(Nurse[[#This Row],[RN Hours (excl. Admin, DON)]],Nurse[[#This Row],[LPN Hours (excl. Admin)]],Nurse[[#This Row],[CNA Hours]],Nurse[[#This Row],[NA TR Hours]],Nurse[[#This Row],[Med Aide/Tech Hours]])</f>
        <v>514.5534782608695</v>
      </c>
      <c r="L129" s="4">
        <f>SUM(Nurse[[#This Row],[RN Hours (excl. Admin, DON)]],Nurse[[#This Row],[RN Admin Hours]],Nurse[[#This Row],[RN DON Hours]])</f>
        <v>162.22739130434783</v>
      </c>
      <c r="M129" s="4">
        <v>136.15402173913043</v>
      </c>
      <c r="N129" s="4">
        <v>20.595108695652176</v>
      </c>
      <c r="O129" s="4">
        <v>5.4782608695652177</v>
      </c>
      <c r="P129" s="4">
        <f>SUM(Nurse[[#This Row],[LPN Hours (excl. Admin)]],Nurse[[#This Row],[LPN Admin Hours]])</f>
        <v>58.883152173913047</v>
      </c>
      <c r="Q129" s="4">
        <v>53.494565217391305</v>
      </c>
      <c r="R129" s="4">
        <v>5.3885869565217392</v>
      </c>
      <c r="S129" s="4">
        <f>SUM(Nurse[[#This Row],[CNA Hours]],Nurse[[#This Row],[NA TR Hours]],Nurse[[#This Row],[Med Aide/Tech Hours]])</f>
        <v>324.90489130434781</v>
      </c>
      <c r="T129" s="4">
        <v>324.90489130434781</v>
      </c>
      <c r="U129" s="4">
        <v>0</v>
      </c>
      <c r="V129" s="4">
        <v>0</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65.997282608695656</v>
      </c>
      <c r="X129" s="4">
        <v>3.7391304347826089</v>
      </c>
      <c r="Y129" s="4">
        <v>0</v>
      </c>
      <c r="Z129" s="4">
        <v>0</v>
      </c>
      <c r="AA129" s="4">
        <v>6.6820652173913047</v>
      </c>
      <c r="AB129" s="4">
        <v>0</v>
      </c>
      <c r="AC129" s="4">
        <v>55.576086956521742</v>
      </c>
      <c r="AD129" s="4">
        <v>0</v>
      </c>
      <c r="AE129" s="4">
        <v>0</v>
      </c>
      <c r="AF129" s="1">
        <v>145678</v>
      </c>
      <c r="AG129" s="1">
        <v>5</v>
      </c>
      <c r="AH129"/>
    </row>
    <row r="130" spans="1:34" x14ac:dyDescent="0.25">
      <c r="A130" t="s">
        <v>702</v>
      </c>
      <c r="B130" t="s">
        <v>306</v>
      </c>
      <c r="C130" t="s">
        <v>1044</v>
      </c>
      <c r="D130" t="s">
        <v>781</v>
      </c>
      <c r="E130" s="4">
        <v>109.07608695652173</v>
      </c>
      <c r="F130" s="4">
        <f>Nurse[[#This Row],[Total Nurse Staff Hours]]/Nurse[[#This Row],[MDS Census]]</f>
        <v>2.9947573492775281</v>
      </c>
      <c r="G130" s="4">
        <f>Nurse[[#This Row],[Total Direct Care Staff Hours]]/Nurse[[#This Row],[MDS Census]]</f>
        <v>2.7037757847533634</v>
      </c>
      <c r="H130" s="4">
        <f>Nurse[[#This Row],[Total RN Hours (w/ Admin, DON)]]/Nurse[[#This Row],[MDS Census]]</f>
        <v>1.1353432984554064</v>
      </c>
      <c r="I130" s="4">
        <f>Nurse[[#This Row],[RN Hours (excl. Admin, DON)]]/Nurse[[#This Row],[MDS Census]]</f>
        <v>0.89299152964623851</v>
      </c>
      <c r="J130" s="4">
        <f>SUM(Nurse[[#This Row],[RN Hours (excl. Admin, DON)]],Nurse[[#This Row],[RN Admin Hours]],Nurse[[#This Row],[RN DON Hours]],Nurse[[#This Row],[LPN Hours (excl. Admin)]],Nurse[[#This Row],[LPN Admin Hours]],Nurse[[#This Row],[CNA Hours]],Nurse[[#This Row],[NA TR Hours]],Nurse[[#This Row],[Med Aide/Tech Hours]])</f>
        <v>326.65641304347821</v>
      </c>
      <c r="K130" s="4">
        <f>SUM(Nurse[[#This Row],[RN Hours (excl. Admin, DON)]],Nurse[[#This Row],[LPN Hours (excl. Admin)]],Nurse[[#This Row],[CNA Hours]],Nurse[[#This Row],[NA TR Hours]],Nurse[[#This Row],[Med Aide/Tech Hours]])</f>
        <v>294.91728260869564</v>
      </c>
      <c r="L130" s="4">
        <f>SUM(Nurse[[#This Row],[RN Hours (excl. Admin, DON)]],Nurse[[#This Row],[RN Admin Hours]],Nurse[[#This Row],[RN DON Hours]])</f>
        <v>123.83880434782611</v>
      </c>
      <c r="M130" s="4">
        <v>97.404021739130471</v>
      </c>
      <c r="N130" s="4">
        <v>20.869565217391305</v>
      </c>
      <c r="O130" s="4">
        <v>5.5652173913043477</v>
      </c>
      <c r="P130" s="4">
        <f>SUM(Nurse[[#This Row],[LPN Hours (excl. Admin)]],Nurse[[#This Row],[LPN Admin Hours]])</f>
        <v>56.682065217391305</v>
      </c>
      <c r="Q130" s="4">
        <v>51.377717391304351</v>
      </c>
      <c r="R130" s="4">
        <v>5.3043478260869561</v>
      </c>
      <c r="S130" s="4">
        <f>SUM(Nurse[[#This Row],[CNA Hours]],Nurse[[#This Row],[NA TR Hours]],Nurse[[#This Row],[Med Aide/Tech Hours]])</f>
        <v>146.13554347826081</v>
      </c>
      <c r="T130" s="4">
        <v>146.13554347826081</v>
      </c>
      <c r="U130" s="4">
        <v>0</v>
      </c>
      <c r="V130" s="4">
        <v>0</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17.795000000000002</v>
      </c>
      <c r="X130" s="4">
        <v>5.8578260869565222</v>
      </c>
      <c r="Y130" s="4">
        <v>0</v>
      </c>
      <c r="Z130" s="4">
        <v>0</v>
      </c>
      <c r="AA130" s="4">
        <v>0</v>
      </c>
      <c r="AB130" s="4">
        <v>0</v>
      </c>
      <c r="AC130" s="4">
        <v>11.93717391304348</v>
      </c>
      <c r="AD130" s="4">
        <v>0</v>
      </c>
      <c r="AE130" s="4">
        <v>0</v>
      </c>
      <c r="AF130" s="1">
        <v>145701</v>
      </c>
      <c r="AG130" s="1">
        <v>5</v>
      </c>
      <c r="AH130"/>
    </row>
    <row r="131" spans="1:34" x14ac:dyDescent="0.25">
      <c r="A131" t="s">
        <v>702</v>
      </c>
      <c r="B131" t="s">
        <v>395</v>
      </c>
      <c r="C131" t="s">
        <v>1053</v>
      </c>
      <c r="D131" t="s">
        <v>781</v>
      </c>
      <c r="E131" s="4">
        <v>177.85869565217391</v>
      </c>
      <c r="F131" s="4">
        <f>Nurse[[#This Row],[Total Nurse Staff Hours]]/Nurse[[#This Row],[MDS Census]]</f>
        <v>3.0782405426877717</v>
      </c>
      <c r="G131" s="4">
        <f>Nurse[[#This Row],[Total Direct Care Staff Hours]]/Nurse[[#This Row],[MDS Census]]</f>
        <v>2.9247692965837557</v>
      </c>
      <c r="H131" s="4">
        <f>Nurse[[#This Row],[Total RN Hours (w/ Admin, DON)]]/Nurse[[#This Row],[MDS Census]]</f>
        <v>0.66991077430788981</v>
      </c>
      <c r="I131" s="4">
        <f>Nurse[[#This Row],[RN Hours (excl. Admin, DON)]]/Nurse[[#This Row],[MDS Census]]</f>
        <v>0.57312228808898125</v>
      </c>
      <c r="J131" s="4">
        <f>SUM(Nurse[[#This Row],[RN Hours (excl. Admin, DON)]],Nurse[[#This Row],[RN Admin Hours]],Nurse[[#This Row],[RN DON Hours]],Nurse[[#This Row],[LPN Hours (excl. Admin)]],Nurse[[#This Row],[LPN Admin Hours]],Nurse[[#This Row],[CNA Hours]],Nurse[[#This Row],[NA TR Hours]],Nurse[[#This Row],[Med Aide/Tech Hours]])</f>
        <v>547.491847826087</v>
      </c>
      <c r="K131" s="4">
        <f>SUM(Nurse[[#This Row],[RN Hours (excl. Admin, DON)]],Nurse[[#This Row],[LPN Hours (excl. Admin)]],Nurse[[#This Row],[CNA Hours]],Nurse[[#This Row],[NA TR Hours]],Nurse[[#This Row],[Med Aide/Tech Hours]])</f>
        <v>520.195652173913</v>
      </c>
      <c r="L131" s="4">
        <f>SUM(Nurse[[#This Row],[RN Hours (excl. Admin, DON)]],Nurse[[#This Row],[RN Admin Hours]],Nurse[[#This Row],[RN DON Hours]])</f>
        <v>119.14945652173914</v>
      </c>
      <c r="M131" s="4">
        <v>101.93478260869566</v>
      </c>
      <c r="N131" s="4">
        <v>11.5625</v>
      </c>
      <c r="O131" s="4">
        <v>5.6521739130434785</v>
      </c>
      <c r="P131" s="4">
        <f>SUM(Nurse[[#This Row],[LPN Hours (excl. Admin)]],Nurse[[#This Row],[LPN Admin Hours]])</f>
        <v>112.75271739130434</v>
      </c>
      <c r="Q131" s="4">
        <v>102.67119565217391</v>
      </c>
      <c r="R131" s="4">
        <v>10.081521739130435</v>
      </c>
      <c r="S131" s="4">
        <f>SUM(Nurse[[#This Row],[CNA Hours]],Nurse[[#This Row],[NA TR Hours]],Nurse[[#This Row],[Med Aide/Tech Hours]])</f>
        <v>315.5896739130435</v>
      </c>
      <c r="T131" s="4">
        <v>315.5896739130435</v>
      </c>
      <c r="U131" s="4">
        <v>0</v>
      </c>
      <c r="V131" s="4">
        <v>0</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1" s="4">
        <v>0</v>
      </c>
      <c r="Y131" s="4">
        <v>0</v>
      </c>
      <c r="Z131" s="4">
        <v>0</v>
      </c>
      <c r="AA131" s="4">
        <v>0</v>
      </c>
      <c r="AB131" s="4">
        <v>0</v>
      </c>
      <c r="AC131" s="4">
        <v>0</v>
      </c>
      <c r="AD131" s="4">
        <v>0</v>
      </c>
      <c r="AE131" s="4">
        <v>0</v>
      </c>
      <c r="AF131" s="1">
        <v>145835</v>
      </c>
      <c r="AG131" s="1">
        <v>5</v>
      </c>
      <c r="AH131"/>
    </row>
    <row r="132" spans="1:34" x14ac:dyDescent="0.25">
      <c r="A132" t="s">
        <v>702</v>
      </c>
      <c r="B132" t="s">
        <v>476</v>
      </c>
      <c r="C132" t="s">
        <v>1103</v>
      </c>
      <c r="D132" t="s">
        <v>825</v>
      </c>
      <c r="E132" s="4">
        <v>30.858695652173914</v>
      </c>
      <c r="F132" s="4">
        <f>Nurse[[#This Row],[Total Nurse Staff Hours]]/Nurse[[#This Row],[MDS Census]]</f>
        <v>2.290317013032757</v>
      </c>
      <c r="G132" s="4">
        <f>Nurse[[#This Row],[Total Direct Care Staff Hours]]/Nurse[[#This Row],[MDS Census]]</f>
        <v>2.2801021486438877</v>
      </c>
      <c r="H132" s="4">
        <f>Nurse[[#This Row],[Total RN Hours (w/ Admin, DON)]]/Nurse[[#This Row],[MDS Census]]</f>
        <v>0.48745685100387465</v>
      </c>
      <c r="I132" s="4">
        <f>Nurse[[#This Row],[RN Hours (excl. Admin, DON)]]/Nurse[[#This Row],[MDS Census]]</f>
        <v>0.48745685100387465</v>
      </c>
      <c r="J132" s="4">
        <f>SUM(Nurse[[#This Row],[RN Hours (excl. Admin, DON)]],Nurse[[#This Row],[RN Admin Hours]],Nurse[[#This Row],[RN DON Hours]],Nurse[[#This Row],[LPN Hours (excl. Admin)]],Nurse[[#This Row],[LPN Admin Hours]],Nurse[[#This Row],[CNA Hours]],Nurse[[#This Row],[NA TR Hours]],Nurse[[#This Row],[Med Aide/Tech Hours]])</f>
        <v>70.676195652173888</v>
      </c>
      <c r="K132" s="4">
        <f>SUM(Nurse[[#This Row],[RN Hours (excl. Admin, DON)]],Nurse[[#This Row],[LPN Hours (excl. Admin)]],Nurse[[#This Row],[CNA Hours]],Nurse[[#This Row],[NA TR Hours]],Nurse[[#This Row],[Med Aide/Tech Hours]])</f>
        <v>70.360978260869544</v>
      </c>
      <c r="L132" s="4">
        <f>SUM(Nurse[[#This Row],[RN Hours (excl. Admin, DON)]],Nurse[[#This Row],[RN Admin Hours]],Nurse[[#This Row],[RN DON Hours]])</f>
        <v>15.042282608695654</v>
      </c>
      <c r="M132" s="4">
        <v>15.042282608695654</v>
      </c>
      <c r="N132" s="4">
        <v>0</v>
      </c>
      <c r="O132" s="4">
        <v>0</v>
      </c>
      <c r="P132" s="4">
        <f>SUM(Nurse[[#This Row],[LPN Hours (excl. Admin)]],Nurse[[#This Row],[LPN Admin Hours]])</f>
        <v>8.5335869565217362</v>
      </c>
      <c r="Q132" s="4">
        <v>8.2183695652173885</v>
      </c>
      <c r="R132" s="4">
        <v>0.31521739130434784</v>
      </c>
      <c r="S132" s="4">
        <f>SUM(Nurse[[#This Row],[CNA Hours]],Nurse[[#This Row],[NA TR Hours]],Nurse[[#This Row],[Med Aide/Tech Hours]])</f>
        <v>47.100326086956507</v>
      </c>
      <c r="T132" s="4">
        <v>45.418260869565202</v>
      </c>
      <c r="U132" s="4">
        <v>1.6820652173913044</v>
      </c>
      <c r="V132" s="4">
        <v>0</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2" s="4">
        <v>0</v>
      </c>
      <c r="Y132" s="4">
        <v>0</v>
      </c>
      <c r="Z132" s="4">
        <v>0</v>
      </c>
      <c r="AA132" s="4">
        <v>0</v>
      </c>
      <c r="AB132" s="4">
        <v>0</v>
      </c>
      <c r="AC132" s="4">
        <v>0</v>
      </c>
      <c r="AD132" s="4">
        <v>0</v>
      </c>
      <c r="AE132" s="4">
        <v>0</v>
      </c>
      <c r="AF132" s="1">
        <v>145948</v>
      </c>
      <c r="AG132" s="1">
        <v>5</v>
      </c>
      <c r="AH132"/>
    </row>
    <row r="133" spans="1:34" x14ac:dyDescent="0.25">
      <c r="A133" t="s">
        <v>702</v>
      </c>
      <c r="B133" t="s">
        <v>605</v>
      </c>
      <c r="C133" t="s">
        <v>848</v>
      </c>
      <c r="D133" t="s">
        <v>740</v>
      </c>
      <c r="E133" s="4">
        <v>31.989130434782609</v>
      </c>
      <c r="F133" s="4">
        <f>Nurse[[#This Row],[Total Nurse Staff Hours]]/Nurse[[#This Row],[MDS Census]]</f>
        <v>2.5688617057424388</v>
      </c>
      <c r="G133" s="4">
        <f>Nurse[[#This Row],[Total Direct Care Staff Hours]]/Nurse[[#This Row],[MDS Census]]</f>
        <v>2.3615902140672778</v>
      </c>
      <c r="H133" s="4">
        <f>Nurse[[#This Row],[Total RN Hours (w/ Admin, DON)]]/Nurse[[#This Row],[MDS Census]]</f>
        <v>0.34527692830445122</v>
      </c>
      <c r="I133" s="4">
        <f>Nurse[[#This Row],[RN Hours (excl. Admin, DON)]]/Nurse[[#This Row],[MDS Census]]</f>
        <v>0.14140332993544</v>
      </c>
      <c r="J133" s="4">
        <f>SUM(Nurse[[#This Row],[RN Hours (excl. Admin, DON)]],Nurse[[#This Row],[RN Admin Hours]],Nurse[[#This Row],[RN DON Hours]],Nurse[[#This Row],[LPN Hours (excl. Admin)]],Nurse[[#This Row],[LPN Admin Hours]],Nurse[[#This Row],[CNA Hours]],Nurse[[#This Row],[NA TR Hours]],Nurse[[#This Row],[Med Aide/Tech Hours]])</f>
        <v>82.175652173913022</v>
      </c>
      <c r="K133" s="4">
        <f>SUM(Nurse[[#This Row],[RN Hours (excl. Admin, DON)]],Nurse[[#This Row],[LPN Hours (excl. Admin)]],Nurse[[#This Row],[CNA Hours]],Nurse[[#This Row],[NA TR Hours]],Nurse[[#This Row],[Med Aide/Tech Hours]])</f>
        <v>75.545217391304334</v>
      </c>
      <c r="L133" s="4">
        <f>SUM(Nurse[[#This Row],[RN Hours (excl. Admin, DON)]],Nurse[[#This Row],[RN Admin Hours]],Nurse[[#This Row],[RN DON Hours]])</f>
        <v>11.045108695652173</v>
      </c>
      <c r="M133" s="4">
        <v>4.5233695652173909</v>
      </c>
      <c r="N133" s="4">
        <v>4.8913043478260869</v>
      </c>
      <c r="O133" s="4">
        <v>1.6304347826086956</v>
      </c>
      <c r="P133" s="4">
        <f>SUM(Nurse[[#This Row],[LPN Hours (excl. Admin)]],Nurse[[#This Row],[LPN Admin Hours]])</f>
        <v>17.499347826086957</v>
      </c>
      <c r="Q133" s="4">
        <v>17.390652173913043</v>
      </c>
      <c r="R133" s="4">
        <v>0.10869565217391304</v>
      </c>
      <c r="S133" s="4">
        <f>SUM(Nurse[[#This Row],[CNA Hours]],Nurse[[#This Row],[NA TR Hours]],Nurse[[#This Row],[Med Aide/Tech Hours]])</f>
        <v>53.631195652173901</v>
      </c>
      <c r="T133" s="4">
        <v>53.631195652173901</v>
      </c>
      <c r="U133" s="4">
        <v>0</v>
      </c>
      <c r="V133" s="4">
        <v>0</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3" s="4">
        <v>0</v>
      </c>
      <c r="Y133" s="4">
        <v>0</v>
      </c>
      <c r="Z133" s="4">
        <v>0</v>
      </c>
      <c r="AA133" s="4">
        <v>0</v>
      </c>
      <c r="AB133" s="4">
        <v>0</v>
      </c>
      <c r="AC133" s="4">
        <v>0</v>
      </c>
      <c r="AD133" s="4">
        <v>0</v>
      </c>
      <c r="AE133" s="4">
        <v>0</v>
      </c>
      <c r="AF133" s="1">
        <v>146121</v>
      </c>
      <c r="AG133" s="1">
        <v>5</v>
      </c>
      <c r="AH133"/>
    </row>
    <row r="134" spans="1:34" x14ac:dyDescent="0.25">
      <c r="A134" t="s">
        <v>702</v>
      </c>
      <c r="B134" t="s">
        <v>519</v>
      </c>
      <c r="C134" t="s">
        <v>13</v>
      </c>
      <c r="D134" t="s">
        <v>781</v>
      </c>
      <c r="E134" s="4">
        <v>37.771739130434781</v>
      </c>
      <c r="F134" s="4">
        <f>Nurse[[#This Row],[Total Nurse Staff Hours]]/Nurse[[#This Row],[MDS Census]]</f>
        <v>3.0387769784172662</v>
      </c>
      <c r="G134" s="4">
        <f>Nurse[[#This Row],[Total Direct Care Staff Hours]]/Nurse[[#This Row],[MDS Census]]</f>
        <v>2.8518705035971221</v>
      </c>
      <c r="H134" s="4">
        <f>Nurse[[#This Row],[Total RN Hours (w/ Admin, DON)]]/Nurse[[#This Row],[MDS Census]]</f>
        <v>0.48705035971223032</v>
      </c>
      <c r="I134" s="4">
        <f>Nurse[[#This Row],[RN Hours (excl. Admin, DON)]]/Nurse[[#This Row],[MDS Census]]</f>
        <v>0.30014388489208638</v>
      </c>
      <c r="J134" s="4">
        <f>SUM(Nurse[[#This Row],[RN Hours (excl. Admin, DON)]],Nurse[[#This Row],[RN Admin Hours]],Nurse[[#This Row],[RN DON Hours]],Nurse[[#This Row],[LPN Hours (excl. Admin)]],Nurse[[#This Row],[LPN Admin Hours]],Nurse[[#This Row],[CNA Hours]],Nurse[[#This Row],[NA TR Hours]],Nurse[[#This Row],[Med Aide/Tech Hours]])</f>
        <v>114.77989130434783</v>
      </c>
      <c r="K134" s="4">
        <f>SUM(Nurse[[#This Row],[RN Hours (excl. Admin, DON)]],Nurse[[#This Row],[LPN Hours (excl. Admin)]],Nurse[[#This Row],[CNA Hours]],Nurse[[#This Row],[NA TR Hours]],Nurse[[#This Row],[Med Aide/Tech Hours]])</f>
        <v>107.72010869565217</v>
      </c>
      <c r="L134" s="4">
        <f>SUM(Nurse[[#This Row],[RN Hours (excl. Admin, DON)]],Nurse[[#This Row],[RN Admin Hours]],Nurse[[#This Row],[RN DON Hours]])</f>
        <v>18.396739130434785</v>
      </c>
      <c r="M134" s="4">
        <v>11.336956521739131</v>
      </c>
      <c r="N134" s="4">
        <v>3.3913043478260869</v>
      </c>
      <c r="O134" s="4">
        <v>3.6684782608695654</v>
      </c>
      <c r="P134" s="4">
        <f>SUM(Nurse[[#This Row],[LPN Hours (excl. Admin)]],Nurse[[#This Row],[LPN Admin Hours]])</f>
        <v>26.269021739130434</v>
      </c>
      <c r="Q134" s="4">
        <v>26.269021739130434</v>
      </c>
      <c r="R134" s="4">
        <v>0</v>
      </c>
      <c r="S134" s="4">
        <f>SUM(Nurse[[#This Row],[CNA Hours]],Nurse[[#This Row],[NA TR Hours]],Nurse[[#This Row],[Med Aide/Tech Hours]])</f>
        <v>70.114130434782609</v>
      </c>
      <c r="T134" s="4">
        <v>70.114130434782609</v>
      </c>
      <c r="U134" s="4">
        <v>0</v>
      </c>
      <c r="V134" s="4">
        <v>0</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134" s="4">
        <v>0</v>
      </c>
      <c r="Y134" s="4">
        <v>0</v>
      </c>
      <c r="Z134" s="4">
        <v>0</v>
      </c>
      <c r="AA134" s="4">
        <v>0.17391304347826086</v>
      </c>
      <c r="AB134" s="4">
        <v>0</v>
      </c>
      <c r="AC134" s="4">
        <v>0</v>
      </c>
      <c r="AD134" s="4">
        <v>0</v>
      </c>
      <c r="AE134" s="4">
        <v>0</v>
      </c>
      <c r="AF134" s="1">
        <v>146013</v>
      </c>
      <c r="AG134" s="1">
        <v>5</v>
      </c>
      <c r="AH134"/>
    </row>
    <row r="135" spans="1:34" x14ac:dyDescent="0.25">
      <c r="A135" t="s">
        <v>702</v>
      </c>
      <c r="B135" t="s">
        <v>404</v>
      </c>
      <c r="C135" t="s">
        <v>917</v>
      </c>
      <c r="D135" t="s">
        <v>781</v>
      </c>
      <c r="E135" s="4">
        <v>81.423913043478265</v>
      </c>
      <c r="F135" s="4">
        <f>Nurse[[#This Row],[Total Nurse Staff Hours]]/Nurse[[#This Row],[MDS Census]]</f>
        <v>3.3454452009077555</v>
      </c>
      <c r="G135" s="4">
        <f>Nurse[[#This Row],[Total Direct Care Staff Hours]]/Nurse[[#This Row],[MDS Census]]</f>
        <v>3.1990695501268185</v>
      </c>
      <c r="H135" s="4">
        <f>Nurse[[#This Row],[Total RN Hours (w/ Admin, DON)]]/Nurse[[#This Row],[MDS Census]]</f>
        <v>0.67921105326391662</v>
      </c>
      <c r="I135" s="4">
        <f>Nurse[[#This Row],[RN Hours (excl. Admin, DON)]]/Nurse[[#This Row],[MDS Census]]</f>
        <v>0.53283540248297945</v>
      </c>
      <c r="J135" s="4">
        <f>SUM(Nurse[[#This Row],[RN Hours (excl. Admin, DON)]],Nurse[[#This Row],[RN Admin Hours]],Nurse[[#This Row],[RN DON Hours]],Nurse[[#This Row],[LPN Hours (excl. Admin)]],Nurse[[#This Row],[LPN Admin Hours]],Nurse[[#This Row],[CNA Hours]],Nurse[[#This Row],[NA TR Hours]],Nurse[[#This Row],[Med Aide/Tech Hours]])</f>
        <v>272.39923913043475</v>
      </c>
      <c r="K135" s="4">
        <f>SUM(Nurse[[#This Row],[RN Hours (excl. Admin, DON)]],Nurse[[#This Row],[LPN Hours (excl. Admin)]],Nurse[[#This Row],[CNA Hours]],Nurse[[#This Row],[NA TR Hours]],Nurse[[#This Row],[Med Aide/Tech Hours]])</f>
        <v>260.48076086956519</v>
      </c>
      <c r="L135" s="4">
        <f>SUM(Nurse[[#This Row],[RN Hours (excl. Admin, DON)]],Nurse[[#This Row],[RN Admin Hours]],Nurse[[#This Row],[RN DON Hours]])</f>
        <v>55.304021739130427</v>
      </c>
      <c r="M135" s="4">
        <v>43.385543478260864</v>
      </c>
      <c r="N135" s="4">
        <v>11.918478260869565</v>
      </c>
      <c r="O135" s="4">
        <v>0</v>
      </c>
      <c r="P135" s="4">
        <f>SUM(Nurse[[#This Row],[LPN Hours (excl. Admin)]],Nurse[[#This Row],[LPN Admin Hours]])</f>
        <v>56.228478260869558</v>
      </c>
      <c r="Q135" s="4">
        <v>56.228478260869558</v>
      </c>
      <c r="R135" s="4">
        <v>0</v>
      </c>
      <c r="S135" s="4">
        <f>SUM(Nurse[[#This Row],[CNA Hours]],Nurse[[#This Row],[NA TR Hours]],Nurse[[#This Row],[Med Aide/Tech Hours]])</f>
        <v>160.86673913043475</v>
      </c>
      <c r="T135" s="4">
        <v>160.86673913043475</v>
      </c>
      <c r="U135" s="4">
        <v>0</v>
      </c>
      <c r="V135" s="4">
        <v>0</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119.01336956521742</v>
      </c>
      <c r="X135" s="4">
        <v>10.257826086956525</v>
      </c>
      <c r="Y135" s="4">
        <v>3.4782608695652173</v>
      </c>
      <c r="Z135" s="4">
        <v>0</v>
      </c>
      <c r="AA135" s="4">
        <v>40.478478260869572</v>
      </c>
      <c r="AB135" s="4">
        <v>0</v>
      </c>
      <c r="AC135" s="4">
        <v>64.798804347826106</v>
      </c>
      <c r="AD135" s="4">
        <v>0</v>
      </c>
      <c r="AE135" s="4">
        <v>0</v>
      </c>
      <c r="AF135" s="1">
        <v>145844</v>
      </c>
      <c r="AG135" s="1">
        <v>5</v>
      </c>
      <c r="AH135"/>
    </row>
    <row r="136" spans="1:34" x14ac:dyDescent="0.25">
      <c r="A136" t="s">
        <v>702</v>
      </c>
      <c r="B136" t="s">
        <v>681</v>
      </c>
      <c r="C136" t="s">
        <v>1164</v>
      </c>
      <c r="D136" t="s">
        <v>771</v>
      </c>
      <c r="E136" s="4">
        <v>70.086956521739125</v>
      </c>
      <c r="F136" s="4">
        <f>Nurse[[#This Row],[Total Nurse Staff Hours]]/Nurse[[#This Row],[MDS Census]]</f>
        <v>3.0499379652605465</v>
      </c>
      <c r="G136" s="4">
        <f>Nurse[[#This Row],[Total Direct Care Staff Hours]]/Nurse[[#This Row],[MDS Census]]</f>
        <v>2.914818548387097</v>
      </c>
      <c r="H136" s="4">
        <f>Nurse[[#This Row],[Total RN Hours (w/ Admin, DON)]]/Nurse[[#This Row],[MDS Census]]</f>
        <v>0.46339950372208444</v>
      </c>
      <c r="I136" s="4">
        <f>Nurse[[#This Row],[RN Hours (excl. Admin, DON)]]/Nurse[[#This Row],[MDS Census]]</f>
        <v>0.38740694789081886</v>
      </c>
      <c r="J136" s="4">
        <f>SUM(Nurse[[#This Row],[RN Hours (excl. Admin, DON)]],Nurse[[#This Row],[RN Admin Hours]],Nurse[[#This Row],[RN DON Hours]],Nurse[[#This Row],[LPN Hours (excl. Admin)]],Nurse[[#This Row],[LPN Admin Hours]],Nurse[[#This Row],[CNA Hours]],Nurse[[#This Row],[NA TR Hours]],Nurse[[#This Row],[Med Aide/Tech Hours]])</f>
        <v>213.7608695652174</v>
      </c>
      <c r="K136" s="4">
        <f>SUM(Nurse[[#This Row],[RN Hours (excl. Admin, DON)]],Nurse[[#This Row],[LPN Hours (excl. Admin)]],Nurse[[#This Row],[CNA Hours]],Nurse[[#This Row],[NA TR Hours]],Nurse[[#This Row],[Med Aide/Tech Hours]])</f>
        <v>204.29076086956522</v>
      </c>
      <c r="L136" s="4">
        <f>SUM(Nurse[[#This Row],[RN Hours (excl. Admin, DON)]],Nurse[[#This Row],[RN Admin Hours]],Nurse[[#This Row],[RN DON Hours]])</f>
        <v>32.478260869565219</v>
      </c>
      <c r="M136" s="4">
        <v>27.152173913043477</v>
      </c>
      <c r="N136" s="4">
        <v>2.5489130434782608</v>
      </c>
      <c r="O136" s="4">
        <v>2.777173913043478</v>
      </c>
      <c r="P136" s="4">
        <f>SUM(Nurse[[#This Row],[LPN Hours (excl. Admin)]],Nurse[[#This Row],[LPN Admin Hours]])</f>
        <v>29.548913043478258</v>
      </c>
      <c r="Q136" s="4">
        <v>25.404891304347824</v>
      </c>
      <c r="R136" s="4">
        <v>4.1440217391304346</v>
      </c>
      <c r="S136" s="4">
        <f>SUM(Nurse[[#This Row],[CNA Hours]],Nurse[[#This Row],[NA TR Hours]],Nurse[[#This Row],[Med Aide/Tech Hours]])</f>
        <v>151.73369565217394</v>
      </c>
      <c r="T136" s="4">
        <v>149.91032608695653</v>
      </c>
      <c r="U136" s="4">
        <v>1.8233695652173914</v>
      </c>
      <c r="V136" s="4">
        <v>0</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7.7798913043478262</v>
      </c>
      <c r="X136" s="4">
        <v>1.1576086956521738</v>
      </c>
      <c r="Y136" s="4">
        <v>0</v>
      </c>
      <c r="Z136" s="4">
        <v>0</v>
      </c>
      <c r="AA136" s="4">
        <v>0.79347826086956519</v>
      </c>
      <c r="AB136" s="4">
        <v>0</v>
      </c>
      <c r="AC136" s="4">
        <v>5.8288043478260869</v>
      </c>
      <c r="AD136" s="4">
        <v>0</v>
      </c>
      <c r="AE136" s="4">
        <v>0</v>
      </c>
      <c r="AF136" t="s">
        <v>8</v>
      </c>
      <c r="AG136" s="1">
        <v>5</v>
      </c>
      <c r="AH136"/>
    </row>
    <row r="137" spans="1:34" x14ac:dyDescent="0.25">
      <c r="A137" t="s">
        <v>702</v>
      </c>
      <c r="B137" t="s">
        <v>205</v>
      </c>
      <c r="C137" t="s">
        <v>917</v>
      </c>
      <c r="D137" t="s">
        <v>781</v>
      </c>
      <c r="E137" s="4">
        <v>109.57608695652173</v>
      </c>
      <c r="F137" s="4">
        <f>Nurse[[#This Row],[Total Nurse Staff Hours]]/Nurse[[#This Row],[MDS Census]]</f>
        <v>2.5887997222497763</v>
      </c>
      <c r="G137" s="4">
        <f>Nurse[[#This Row],[Total Direct Care Staff Hours]]/Nurse[[#This Row],[MDS Census]]</f>
        <v>2.5887997222497763</v>
      </c>
      <c r="H137" s="4">
        <f>Nurse[[#This Row],[Total RN Hours (w/ Admin, DON)]]/Nurse[[#This Row],[MDS Census]]</f>
        <v>0.62955063981747839</v>
      </c>
      <c r="I137" s="4">
        <f>Nurse[[#This Row],[RN Hours (excl. Admin, DON)]]/Nurse[[#This Row],[MDS Census]]</f>
        <v>0.62955063981747839</v>
      </c>
      <c r="J137" s="4">
        <f>SUM(Nurse[[#This Row],[RN Hours (excl. Admin, DON)]],Nurse[[#This Row],[RN Admin Hours]],Nurse[[#This Row],[RN DON Hours]],Nurse[[#This Row],[LPN Hours (excl. Admin)]],Nurse[[#This Row],[LPN Admin Hours]],Nurse[[#This Row],[CNA Hours]],Nurse[[#This Row],[NA TR Hours]],Nurse[[#This Row],[Med Aide/Tech Hours]])</f>
        <v>283.67054347826081</v>
      </c>
      <c r="K137" s="4">
        <f>SUM(Nurse[[#This Row],[RN Hours (excl. Admin, DON)]],Nurse[[#This Row],[LPN Hours (excl. Admin)]],Nurse[[#This Row],[CNA Hours]],Nurse[[#This Row],[NA TR Hours]],Nurse[[#This Row],[Med Aide/Tech Hours]])</f>
        <v>283.67054347826081</v>
      </c>
      <c r="L137" s="4">
        <f>SUM(Nurse[[#This Row],[RN Hours (excl. Admin, DON)]],Nurse[[#This Row],[RN Admin Hours]],Nurse[[#This Row],[RN DON Hours]])</f>
        <v>68.983695652173907</v>
      </c>
      <c r="M137" s="4">
        <v>68.983695652173907</v>
      </c>
      <c r="N137" s="4">
        <v>0</v>
      </c>
      <c r="O137" s="4">
        <v>0</v>
      </c>
      <c r="P137" s="4">
        <f>SUM(Nurse[[#This Row],[LPN Hours (excl. Admin)]],Nurse[[#This Row],[LPN Admin Hours]])</f>
        <v>29.152173913043477</v>
      </c>
      <c r="Q137" s="4">
        <v>29.152173913043477</v>
      </c>
      <c r="R137" s="4">
        <v>0</v>
      </c>
      <c r="S137" s="4">
        <f>SUM(Nurse[[#This Row],[CNA Hours]],Nurse[[#This Row],[NA TR Hours]],Nurse[[#This Row],[Med Aide/Tech Hours]])</f>
        <v>185.53467391304346</v>
      </c>
      <c r="T137" s="4">
        <v>185.53467391304346</v>
      </c>
      <c r="U137" s="4">
        <v>0</v>
      </c>
      <c r="V137" s="4">
        <v>0</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3.2472826086956523</v>
      </c>
      <c r="X137" s="4">
        <v>1.236413043478261</v>
      </c>
      <c r="Y137" s="4">
        <v>0</v>
      </c>
      <c r="Z137" s="4">
        <v>0</v>
      </c>
      <c r="AA137" s="4">
        <v>0.86956521739130432</v>
      </c>
      <c r="AB137" s="4">
        <v>0</v>
      </c>
      <c r="AC137" s="4">
        <v>1.1413043478260869</v>
      </c>
      <c r="AD137" s="4">
        <v>0</v>
      </c>
      <c r="AE137" s="4">
        <v>0</v>
      </c>
      <c r="AF137" s="1">
        <v>145532</v>
      </c>
      <c r="AG137" s="1">
        <v>5</v>
      </c>
      <c r="AH137"/>
    </row>
    <row r="138" spans="1:34" x14ac:dyDescent="0.25">
      <c r="A138" t="s">
        <v>702</v>
      </c>
      <c r="B138" t="s">
        <v>264</v>
      </c>
      <c r="C138" t="s">
        <v>884</v>
      </c>
      <c r="D138" t="s">
        <v>775</v>
      </c>
      <c r="E138" s="4">
        <v>10.021739130434783</v>
      </c>
      <c r="F138" s="4">
        <f>Nurse[[#This Row],[Total Nurse Staff Hours]]/Nurse[[#This Row],[MDS Census]]</f>
        <v>9.552060737527114</v>
      </c>
      <c r="G138" s="4">
        <f>Nurse[[#This Row],[Total Direct Care Staff Hours]]/Nurse[[#This Row],[MDS Census]]</f>
        <v>8.1268980477223423</v>
      </c>
      <c r="H138" s="4">
        <f>Nurse[[#This Row],[Total RN Hours (w/ Admin, DON)]]/Nurse[[#This Row],[MDS Census]]</f>
        <v>6.8655097613882861</v>
      </c>
      <c r="I138" s="4">
        <f>Nurse[[#This Row],[RN Hours (excl. Admin, DON)]]/Nurse[[#This Row],[MDS Census]]</f>
        <v>5.9075379609544463</v>
      </c>
      <c r="J138" s="4">
        <f>SUM(Nurse[[#This Row],[RN Hours (excl. Admin, DON)]],Nurse[[#This Row],[RN Admin Hours]],Nurse[[#This Row],[RN DON Hours]],Nurse[[#This Row],[LPN Hours (excl. Admin)]],Nurse[[#This Row],[LPN Admin Hours]],Nurse[[#This Row],[CNA Hours]],Nurse[[#This Row],[NA TR Hours]],Nurse[[#This Row],[Med Aide/Tech Hours]])</f>
        <v>95.728260869565204</v>
      </c>
      <c r="K138" s="4">
        <f>SUM(Nurse[[#This Row],[RN Hours (excl. Admin, DON)]],Nurse[[#This Row],[LPN Hours (excl. Admin)]],Nurse[[#This Row],[CNA Hours]],Nurse[[#This Row],[NA TR Hours]],Nurse[[#This Row],[Med Aide/Tech Hours]])</f>
        <v>81.445652173913047</v>
      </c>
      <c r="L138" s="4">
        <f>SUM(Nurse[[#This Row],[RN Hours (excl. Admin, DON)]],Nurse[[#This Row],[RN Admin Hours]],Nurse[[#This Row],[RN DON Hours]])</f>
        <v>68.804347826086953</v>
      </c>
      <c r="M138" s="4">
        <v>59.203804347826086</v>
      </c>
      <c r="N138" s="4">
        <v>6.6548913043478262</v>
      </c>
      <c r="O138" s="4">
        <v>2.9456521739130435</v>
      </c>
      <c r="P138" s="4">
        <f>SUM(Nurse[[#This Row],[LPN Hours (excl. Admin)]],Nurse[[#This Row],[LPN Admin Hours]])</f>
        <v>4.6820652173913047</v>
      </c>
      <c r="Q138" s="4">
        <v>0</v>
      </c>
      <c r="R138" s="4">
        <v>4.6820652173913047</v>
      </c>
      <c r="S138" s="4">
        <f>SUM(Nurse[[#This Row],[CNA Hours]],Nurse[[#This Row],[NA TR Hours]],Nurse[[#This Row],[Med Aide/Tech Hours]])</f>
        <v>22.241847826086957</v>
      </c>
      <c r="T138" s="4">
        <v>22.241847826086957</v>
      </c>
      <c r="U138" s="4">
        <v>0</v>
      </c>
      <c r="V138" s="4">
        <v>0</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8" s="4">
        <v>0</v>
      </c>
      <c r="Y138" s="4">
        <v>0</v>
      </c>
      <c r="Z138" s="4">
        <v>0</v>
      </c>
      <c r="AA138" s="4">
        <v>0</v>
      </c>
      <c r="AB138" s="4">
        <v>0</v>
      </c>
      <c r="AC138" s="4">
        <v>0</v>
      </c>
      <c r="AD138" s="4">
        <v>0</v>
      </c>
      <c r="AE138" s="4">
        <v>0</v>
      </c>
      <c r="AF138" s="1">
        <v>145643</v>
      </c>
      <c r="AG138" s="1">
        <v>5</v>
      </c>
      <c r="AH138"/>
    </row>
    <row r="139" spans="1:34" x14ac:dyDescent="0.25">
      <c r="A139" t="s">
        <v>702</v>
      </c>
      <c r="B139" t="s">
        <v>239</v>
      </c>
      <c r="C139" t="s">
        <v>900</v>
      </c>
      <c r="D139" t="s">
        <v>786</v>
      </c>
      <c r="E139" s="4">
        <v>33.25</v>
      </c>
      <c r="F139" s="4">
        <f>Nurse[[#This Row],[Total Nurse Staff Hours]]/Nurse[[#This Row],[MDS Census]]</f>
        <v>3.0050931677018631</v>
      </c>
      <c r="G139" s="4">
        <f>Nurse[[#This Row],[Total Direct Care Staff Hours]]/Nurse[[#This Row],[MDS Census]]</f>
        <v>2.8432755802549847</v>
      </c>
      <c r="H139" s="4">
        <f>Nurse[[#This Row],[Total RN Hours (w/ Admin, DON)]]/Nurse[[#This Row],[MDS Census]]</f>
        <v>0.81570120954560321</v>
      </c>
      <c r="I139" s="4">
        <f>Nurse[[#This Row],[RN Hours (excl. Admin, DON)]]/Nurse[[#This Row],[MDS Census]]</f>
        <v>0.65388362209872508</v>
      </c>
      <c r="J139" s="4">
        <f>SUM(Nurse[[#This Row],[RN Hours (excl. Admin, DON)]],Nurse[[#This Row],[RN Admin Hours]],Nurse[[#This Row],[RN DON Hours]],Nurse[[#This Row],[LPN Hours (excl. Admin)]],Nurse[[#This Row],[LPN Admin Hours]],Nurse[[#This Row],[CNA Hours]],Nurse[[#This Row],[NA TR Hours]],Nurse[[#This Row],[Med Aide/Tech Hours]])</f>
        <v>99.919347826086948</v>
      </c>
      <c r="K139" s="4">
        <f>SUM(Nurse[[#This Row],[RN Hours (excl. Admin, DON)]],Nurse[[#This Row],[LPN Hours (excl. Admin)]],Nurse[[#This Row],[CNA Hours]],Nurse[[#This Row],[NA TR Hours]],Nurse[[#This Row],[Med Aide/Tech Hours]])</f>
        <v>94.538913043478246</v>
      </c>
      <c r="L139" s="4">
        <f>SUM(Nurse[[#This Row],[RN Hours (excl. Admin, DON)]],Nurse[[#This Row],[RN Admin Hours]],Nurse[[#This Row],[RN DON Hours]])</f>
        <v>27.122065217391306</v>
      </c>
      <c r="M139" s="4">
        <v>21.741630434782611</v>
      </c>
      <c r="N139" s="4">
        <v>0</v>
      </c>
      <c r="O139" s="4">
        <v>5.3804347826086953</v>
      </c>
      <c r="P139" s="4">
        <f>SUM(Nurse[[#This Row],[LPN Hours (excl. Admin)]],Nurse[[#This Row],[LPN Admin Hours]])</f>
        <v>9.7004347826086956</v>
      </c>
      <c r="Q139" s="4">
        <v>9.7004347826086956</v>
      </c>
      <c r="R139" s="4">
        <v>0</v>
      </c>
      <c r="S139" s="4">
        <f>SUM(Nurse[[#This Row],[CNA Hours]],Nurse[[#This Row],[NA TR Hours]],Nurse[[#This Row],[Med Aide/Tech Hours]])</f>
        <v>63.096847826086936</v>
      </c>
      <c r="T139" s="4">
        <v>63.096847826086936</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64.26565217391304</v>
      </c>
      <c r="X139" s="4">
        <v>11.350217391304348</v>
      </c>
      <c r="Y139" s="4">
        <v>0</v>
      </c>
      <c r="Z139" s="4">
        <v>0</v>
      </c>
      <c r="AA139" s="4">
        <v>6.0434782608695654</v>
      </c>
      <c r="AB139" s="4">
        <v>0</v>
      </c>
      <c r="AC139" s="4">
        <v>46.871956521739122</v>
      </c>
      <c r="AD139" s="4">
        <v>0</v>
      </c>
      <c r="AE139" s="4">
        <v>0</v>
      </c>
      <c r="AF139" s="1">
        <v>145610</v>
      </c>
      <c r="AG139" s="1">
        <v>5</v>
      </c>
      <c r="AH139"/>
    </row>
    <row r="140" spans="1:34" x14ac:dyDescent="0.25">
      <c r="A140" t="s">
        <v>702</v>
      </c>
      <c r="B140" t="s">
        <v>204</v>
      </c>
      <c r="C140" t="s">
        <v>921</v>
      </c>
      <c r="D140" t="s">
        <v>781</v>
      </c>
      <c r="E140" s="4">
        <v>64.402173913043484</v>
      </c>
      <c r="F140" s="4">
        <f>Nurse[[#This Row],[Total Nurse Staff Hours]]/Nurse[[#This Row],[MDS Census]]</f>
        <v>3.9228371308016867</v>
      </c>
      <c r="G140" s="4">
        <f>Nurse[[#This Row],[Total Direct Care Staff Hours]]/Nurse[[#This Row],[MDS Census]]</f>
        <v>3.6420776371308006</v>
      </c>
      <c r="H140" s="4">
        <f>Nurse[[#This Row],[Total RN Hours (w/ Admin, DON)]]/Nurse[[#This Row],[MDS Census]]</f>
        <v>1.1806514767932486</v>
      </c>
      <c r="I140" s="4">
        <f>Nurse[[#This Row],[RN Hours (excl. Admin, DON)]]/Nurse[[#This Row],[MDS Census]]</f>
        <v>0.89989198312236252</v>
      </c>
      <c r="J140" s="4">
        <f>SUM(Nurse[[#This Row],[RN Hours (excl. Admin, DON)]],Nurse[[#This Row],[RN Admin Hours]],Nurse[[#This Row],[RN DON Hours]],Nurse[[#This Row],[LPN Hours (excl. Admin)]],Nurse[[#This Row],[LPN Admin Hours]],Nurse[[#This Row],[CNA Hours]],Nurse[[#This Row],[NA TR Hours]],Nurse[[#This Row],[Med Aide/Tech Hours]])</f>
        <v>252.63923913043473</v>
      </c>
      <c r="K140" s="4">
        <f>SUM(Nurse[[#This Row],[RN Hours (excl. Admin, DON)]],Nurse[[#This Row],[LPN Hours (excl. Admin)]],Nurse[[#This Row],[CNA Hours]],Nurse[[#This Row],[NA TR Hours]],Nurse[[#This Row],[Med Aide/Tech Hours]])</f>
        <v>234.55771739130429</v>
      </c>
      <c r="L140" s="4">
        <f>SUM(Nurse[[#This Row],[RN Hours (excl. Admin, DON)]],Nurse[[#This Row],[RN Admin Hours]],Nurse[[#This Row],[RN DON Hours]])</f>
        <v>76.036521739130421</v>
      </c>
      <c r="M140" s="4">
        <v>57.954999999999984</v>
      </c>
      <c r="N140" s="4">
        <v>13.043478260869565</v>
      </c>
      <c r="O140" s="4">
        <v>5.0380434782608692</v>
      </c>
      <c r="P140" s="4">
        <f>SUM(Nurse[[#This Row],[LPN Hours (excl. Admin)]],Nurse[[#This Row],[LPN Admin Hours]])</f>
        <v>20.336739130434779</v>
      </c>
      <c r="Q140" s="4">
        <v>20.336739130434779</v>
      </c>
      <c r="R140" s="4">
        <v>0</v>
      </c>
      <c r="S140" s="4">
        <f>SUM(Nurse[[#This Row],[CNA Hours]],Nurse[[#This Row],[NA TR Hours]],Nurse[[#This Row],[Med Aide/Tech Hours]])</f>
        <v>156.26597826086953</v>
      </c>
      <c r="T140" s="4">
        <v>156.26597826086953</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0" s="4">
        <v>0</v>
      </c>
      <c r="Y140" s="4">
        <v>0</v>
      </c>
      <c r="Z140" s="4">
        <v>0</v>
      </c>
      <c r="AA140" s="4">
        <v>0</v>
      </c>
      <c r="AB140" s="4">
        <v>0</v>
      </c>
      <c r="AC140" s="4">
        <v>0</v>
      </c>
      <c r="AD140" s="4">
        <v>0</v>
      </c>
      <c r="AE140" s="4">
        <v>0</v>
      </c>
      <c r="AF140" s="1">
        <v>145527</v>
      </c>
      <c r="AG140" s="1">
        <v>5</v>
      </c>
      <c r="AH140"/>
    </row>
    <row r="141" spans="1:34" x14ac:dyDescent="0.25">
      <c r="A141" t="s">
        <v>702</v>
      </c>
      <c r="B141" t="s">
        <v>135</v>
      </c>
      <c r="C141" t="s">
        <v>967</v>
      </c>
      <c r="D141" t="s">
        <v>810</v>
      </c>
      <c r="E141" s="4">
        <v>30.815217391304348</v>
      </c>
      <c r="F141" s="4">
        <f>Nurse[[#This Row],[Total Nurse Staff Hours]]/Nurse[[#This Row],[MDS Census]]</f>
        <v>4.1524938271604945</v>
      </c>
      <c r="G141" s="4">
        <f>Nurse[[#This Row],[Total Direct Care Staff Hours]]/Nurse[[#This Row],[MDS Census]]</f>
        <v>3.9327019400352738</v>
      </c>
      <c r="H141" s="4">
        <f>Nurse[[#This Row],[Total RN Hours (w/ Admin, DON)]]/Nurse[[#This Row],[MDS Census]]</f>
        <v>0.77320282186948874</v>
      </c>
      <c r="I141" s="4">
        <f>Nurse[[#This Row],[RN Hours (excl. Admin, DON)]]/Nurse[[#This Row],[MDS Census]]</f>
        <v>0.63476895943562628</v>
      </c>
      <c r="J141" s="4">
        <f>SUM(Nurse[[#This Row],[RN Hours (excl. Admin, DON)]],Nurse[[#This Row],[RN Admin Hours]],Nurse[[#This Row],[RN DON Hours]],Nurse[[#This Row],[LPN Hours (excl. Admin)]],Nurse[[#This Row],[LPN Admin Hours]],Nurse[[#This Row],[CNA Hours]],Nurse[[#This Row],[NA TR Hours]],Nurse[[#This Row],[Med Aide/Tech Hours]])</f>
        <v>127.96000000000002</v>
      </c>
      <c r="K141" s="4">
        <f>SUM(Nurse[[#This Row],[RN Hours (excl. Admin, DON)]],Nurse[[#This Row],[LPN Hours (excl. Admin)]],Nurse[[#This Row],[CNA Hours]],Nurse[[#This Row],[NA TR Hours]],Nurse[[#This Row],[Med Aide/Tech Hours]])</f>
        <v>121.18706521739132</v>
      </c>
      <c r="L141" s="4">
        <f>SUM(Nurse[[#This Row],[RN Hours (excl. Admin, DON)]],Nurse[[#This Row],[RN Admin Hours]],Nurse[[#This Row],[RN DON Hours]])</f>
        <v>23.826413043478269</v>
      </c>
      <c r="M141" s="4">
        <v>19.560543478260875</v>
      </c>
      <c r="N141" s="4">
        <v>2.0430434782608695</v>
      </c>
      <c r="O141" s="4">
        <v>2.222826086956522</v>
      </c>
      <c r="P141" s="4">
        <f>SUM(Nurse[[#This Row],[LPN Hours (excl. Admin)]],Nurse[[#This Row],[LPN Admin Hours]])</f>
        <v>27.161956521739128</v>
      </c>
      <c r="Q141" s="4">
        <v>24.654891304347824</v>
      </c>
      <c r="R141" s="4">
        <v>2.5070652173913039</v>
      </c>
      <c r="S141" s="4">
        <f>SUM(Nurse[[#This Row],[CNA Hours]],Nurse[[#This Row],[NA TR Hours]],Nurse[[#This Row],[Med Aide/Tech Hours]])</f>
        <v>76.971630434782625</v>
      </c>
      <c r="T141" s="4">
        <v>76.971630434782625</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1" s="4">
        <v>0</v>
      </c>
      <c r="Y141" s="4">
        <v>0</v>
      </c>
      <c r="Z141" s="4">
        <v>0</v>
      </c>
      <c r="AA141" s="4">
        <v>0</v>
      </c>
      <c r="AB141" s="4">
        <v>0</v>
      </c>
      <c r="AC141" s="4">
        <v>0</v>
      </c>
      <c r="AD141" s="4">
        <v>0</v>
      </c>
      <c r="AE141" s="4">
        <v>0</v>
      </c>
      <c r="AF141" s="1">
        <v>145410</v>
      </c>
      <c r="AG141" s="1">
        <v>5</v>
      </c>
      <c r="AH141"/>
    </row>
    <row r="142" spans="1:34" x14ac:dyDescent="0.25">
      <c r="A142" t="s">
        <v>702</v>
      </c>
      <c r="B142" t="s">
        <v>286</v>
      </c>
      <c r="C142" t="s">
        <v>914</v>
      </c>
      <c r="D142" t="s">
        <v>758</v>
      </c>
      <c r="E142" s="4">
        <v>103.83695652173913</v>
      </c>
      <c r="F142" s="4">
        <f>Nurse[[#This Row],[Total Nurse Staff Hours]]/Nurse[[#This Row],[MDS Census]]</f>
        <v>1.9403328797236472</v>
      </c>
      <c r="G142" s="4">
        <f>Nurse[[#This Row],[Total Direct Care Staff Hours]]/Nurse[[#This Row],[MDS Census]]</f>
        <v>1.7165811786873235</v>
      </c>
      <c r="H142" s="4">
        <f>Nurse[[#This Row],[Total RN Hours (w/ Admin, DON)]]/Nurse[[#This Row],[MDS Census]]</f>
        <v>0.37053805087407099</v>
      </c>
      <c r="I142" s="4">
        <f>Nurse[[#This Row],[RN Hours (excl. Admin, DON)]]/Nurse[[#This Row],[MDS Census]]</f>
        <v>0.14678634983774733</v>
      </c>
      <c r="J142" s="4">
        <f>SUM(Nurse[[#This Row],[RN Hours (excl. Admin, DON)]],Nurse[[#This Row],[RN Admin Hours]],Nurse[[#This Row],[RN DON Hours]],Nurse[[#This Row],[LPN Hours (excl. Admin)]],Nurse[[#This Row],[LPN Admin Hours]],Nurse[[#This Row],[CNA Hours]],Nurse[[#This Row],[NA TR Hours]],Nurse[[#This Row],[Med Aide/Tech Hours]])</f>
        <v>201.47826086956522</v>
      </c>
      <c r="K142" s="4">
        <f>SUM(Nurse[[#This Row],[RN Hours (excl. Admin, DON)]],Nurse[[#This Row],[LPN Hours (excl. Admin)]],Nurse[[#This Row],[CNA Hours]],Nurse[[#This Row],[NA TR Hours]],Nurse[[#This Row],[Med Aide/Tech Hours]])</f>
        <v>178.24456521739131</v>
      </c>
      <c r="L142" s="4">
        <f>SUM(Nurse[[#This Row],[RN Hours (excl. Admin, DON)]],Nurse[[#This Row],[RN Admin Hours]],Nurse[[#This Row],[RN DON Hours]])</f>
        <v>38.475543478260867</v>
      </c>
      <c r="M142" s="4">
        <v>15.241847826086957</v>
      </c>
      <c r="N142" s="4">
        <v>16.820652173913043</v>
      </c>
      <c r="O142" s="4">
        <v>6.4130434782608692</v>
      </c>
      <c r="P142" s="4">
        <f>SUM(Nurse[[#This Row],[LPN Hours (excl. Admin)]],Nurse[[#This Row],[LPN Admin Hours]])</f>
        <v>43.002717391304351</v>
      </c>
      <c r="Q142" s="4">
        <v>43.002717391304351</v>
      </c>
      <c r="R142" s="4">
        <v>0</v>
      </c>
      <c r="S142" s="4">
        <f>SUM(Nurse[[#This Row],[CNA Hours]],Nurse[[#This Row],[NA TR Hours]],Nurse[[#This Row],[Med Aide/Tech Hours]])</f>
        <v>120</v>
      </c>
      <c r="T142" s="4">
        <v>120</v>
      </c>
      <c r="U142" s="4">
        <v>0</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5.6521739130434785</v>
      </c>
      <c r="X142" s="4">
        <v>5.6521739130434785</v>
      </c>
      <c r="Y142" s="4">
        <v>0</v>
      </c>
      <c r="Z142" s="4">
        <v>0</v>
      </c>
      <c r="AA142" s="4">
        <v>0</v>
      </c>
      <c r="AB142" s="4">
        <v>0</v>
      </c>
      <c r="AC142" s="4">
        <v>0</v>
      </c>
      <c r="AD142" s="4">
        <v>0</v>
      </c>
      <c r="AE142" s="4">
        <v>0</v>
      </c>
      <c r="AF142" s="1">
        <v>145668</v>
      </c>
      <c r="AG142" s="1">
        <v>5</v>
      </c>
      <c r="AH142"/>
    </row>
    <row r="143" spans="1:34" x14ac:dyDescent="0.25">
      <c r="A143" t="s">
        <v>702</v>
      </c>
      <c r="B143" t="s">
        <v>242</v>
      </c>
      <c r="C143" t="s">
        <v>1013</v>
      </c>
      <c r="D143" t="s">
        <v>758</v>
      </c>
      <c r="E143" s="4">
        <v>110.69565217391305</v>
      </c>
      <c r="F143" s="4">
        <f>Nurse[[#This Row],[Total Nurse Staff Hours]]/Nurse[[#This Row],[MDS Census]]</f>
        <v>1.7806117439120188</v>
      </c>
      <c r="G143" s="4">
        <f>Nurse[[#This Row],[Total Direct Care Staff Hours]]/Nurse[[#This Row],[MDS Census]]</f>
        <v>1.529777101335428</v>
      </c>
      <c r="H143" s="4">
        <f>Nurse[[#This Row],[Total RN Hours (w/ Admin, DON)]]/Nurse[[#This Row],[MDS Census]]</f>
        <v>0.36724273369992144</v>
      </c>
      <c r="I143" s="4">
        <f>Nurse[[#This Row],[RN Hours (excl. Admin, DON)]]/Nurse[[#This Row],[MDS Census]]</f>
        <v>0.11640809112333071</v>
      </c>
      <c r="J143" s="4">
        <f>SUM(Nurse[[#This Row],[RN Hours (excl. Admin, DON)]],Nurse[[#This Row],[RN Admin Hours]],Nurse[[#This Row],[RN DON Hours]],Nurse[[#This Row],[LPN Hours (excl. Admin)]],Nurse[[#This Row],[LPN Admin Hours]],Nurse[[#This Row],[CNA Hours]],Nurse[[#This Row],[NA TR Hours]],Nurse[[#This Row],[Med Aide/Tech Hours]])</f>
        <v>197.10597826086956</v>
      </c>
      <c r="K143" s="4">
        <f>SUM(Nurse[[#This Row],[RN Hours (excl. Admin, DON)]],Nurse[[#This Row],[LPN Hours (excl. Admin)]],Nurse[[#This Row],[CNA Hours]],Nurse[[#This Row],[NA TR Hours]],Nurse[[#This Row],[Med Aide/Tech Hours]])</f>
        <v>169.33967391304347</v>
      </c>
      <c r="L143" s="4">
        <f>SUM(Nurse[[#This Row],[RN Hours (excl. Admin, DON)]],Nurse[[#This Row],[RN Admin Hours]],Nurse[[#This Row],[RN DON Hours]])</f>
        <v>40.652173913043477</v>
      </c>
      <c r="M143" s="4">
        <v>12.885869565217391</v>
      </c>
      <c r="N143" s="4">
        <v>22.103260869565219</v>
      </c>
      <c r="O143" s="4">
        <v>5.6630434782608692</v>
      </c>
      <c r="P143" s="4">
        <f>SUM(Nurse[[#This Row],[LPN Hours (excl. Admin)]],Nurse[[#This Row],[LPN Admin Hours]])</f>
        <v>40.399456521739133</v>
      </c>
      <c r="Q143" s="4">
        <v>40.399456521739133</v>
      </c>
      <c r="R143" s="4">
        <v>0</v>
      </c>
      <c r="S143" s="4">
        <f>SUM(Nurse[[#This Row],[CNA Hours]],Nurse[[#This Row],[NA TR Hours]],Nurse[[#This Row],[Med Aide/Tech Hours]])</f>
        <v>116.05434782608695</v>
      </c>
      <c r="T143" s="4">
        <v>116.05434782608695</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6.0869565217391308</v>
      </c>
      <c r="X143" s="4">
        <v>6.0869565217391308</v>
      </c>
      <c r="Y143" s="4">
        <v>0</v>
      </c>
      <c r="Z143" s="4">
        <v>0</v>
      </c>
      <c r="AA143" s="4">
        <v>0</v>
      </c>
      <c r="AB143" s="4">
        <v>0</v>
      </c>
      <c r="AC143" s="4">
        <v>0</v>
      </c>
      <c r="AD143" s="4">
        <v>0</v>
      </c>
      <c r="AE143" s="4">
        <v>0</v>
      </c>
      <c r="AF143" s="1">
        <v>145613</v>
      </c>
      <c r="AG143" s="1">
        <v>5</v>
      </c>
      <c r="AH143"/>
    </row>
    <row r="144" spans="1:34" x14ac:dyDescent="0.25">
      <c r="A144" t="s">
        <v>702</v>
      </c>
      <c r="B144" t="s">
        <v>440</v>
      </c>
      <c r="C144" t="s">
        <v>1091</v>
      </c>
      <c r="D144" t="s">
        <v>781</v>
      </c>
      <c r="E144" s="4">
        <v>88.923913043478265</v>
      </c>
      <c r="F144" s="4">
        <f>Nurse[[#This Row],[Total Nurse Staff Hours]]/Nurse[[#This Row],[MDS Census]]</f>
        <v>1.4199449944994498</v>
      </c>
      <c r="G144" s="4">
        <f>Nurse[[#This Row],[Total Direct Care Staff Hours]]/Nurse[[#This Row],[MDS Census]]</f>
        <v>1.2830424153526463</v>
      </c>
      <c r="H144" s="4">
        <f>Nurse[[#This Row],[Total RN Hours (w/ Admin, DON)]]/Nurse[[#This Row],[MDS Census]]</f>
        <v>0.20633174428553963</v>
      </c>
      <c r="I144" s="4">
        <f>Nurse[[#This Row],[RN Hours (excl. Admin, DON)]]/Nurse[[#This Row],[MDS Census]]</f>
        <v>6.9429165138736093E-2</v>
      </c>
      <c r="J144" s="4">
        <f>SUM(Nurse[[#This Row],[RN Hours (excl. Admin, DON)]],Nurse[[#This Row],[RN Admin Hours]],Nurse[[#This Row],[RN DON Hours]],Nurse[[#This Row],[LPN Hours (excl. Admin)]],Nurse[[#This Row],[LPN Admin Hours]],Nurse[[#This Row],[CNA Hours]],Nurse[[#This Row],[NA TR Hours]],Nurse[[#This Row],[Med Aide/Tech Hours]])</f>
        <v>126.26706521739129</v>
      </c>
      <c r="K144" s="4">
        <f>SUM(Nurse[[#This Row],[RN Hours (excl. Admin, DON)]],Nurse[[#This Row],[LPN Hours (excl. Admin)]],Nurse[[#This Row],[CNA Hours]],Nurse[[#This Row],[NA TR Hours]],Nurse[[#This Row],[Med Aide/Tech Hours]])</f>
        <v>114.09315217391304</v>
      </c>
      <c r="L144" s="4">
        <f>SUM(Nurse[[#This Row],[RN Hours (excl. Admin, DON)]],Nurse[[#This Row],[RN Admin Hours]],Nurse[[#This Row],[RN DON Hours]])</f>
        <v>18.34782608695652</v>
      </c>
      <c r="M144" s="4">
        <v>6.1739130434782608</v>
      </c>
      <c r="N144" s="4">
        <v>5.2173913043478262</v>
      </c>
      <c r="O144" s="4">
        <v>6.9565217391304346</v>
      </c>
      <c r="P144" s="4">
        <f>SUM(Nurse[[#This Row],[LPN Hours (excl. Admin)]],Nurse[[#This Row],[LPN Admin Hours]])</f>
        <v>27.185543478260865</v>
      </c>
      <c r="Q144" s="4">
        <v>27.185543478260865</v>
      </c>
      <c r="R144" s="4">
        <v>0</v>
      </c>
      <c r="S144" s="4">
        <f>SUM(Nurse[[#This Row],[CNA Hours]],Nurse[[#This Row],[NA TR Hours]],Nurse[[#This Row],[Med Aide/Tech Hours]])</f>
        <v>80.733695652173907</v>
      </c>
      <c r="T144" s="4">
        <v>80.733695652173907</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6.1739130434782608</v>
      </c>
      <c r="X144" s="4">
        <v>6.1739130434782608</v>
      </c>
      <c r="Y144" s="4">
        <v>0</v>
      </c>
      <c r="Z144" s="4">
        <v>0</v>
      </c>
      <c r="AA144" s="4">
        <v>0</v>
      </c>
      <c r="AB144" s="4">
        <v>0</v>
      </c>
      <c r="AC144" s="4">
        <v>0</v>
      </c>
      <c r="AD144" s="4">
        <v>0</v>
      </c>
      <c r="AE144" s="4">
        <v>0</v>
      </c>
      <c r="AF144" s="1">
        <v>145898</v>
      </c>
      <c r="AG144" s="1">
        <v>5</v>
      </c>
      <c r="AH144"/>
    </row>
    <row r="145" spans="1:34" x14ac:dyDescent="0.25">
      <c r="A145" t="s">
        <v>702</v>
      </c>
      <c r="B145" t="s">
        <v>417</v>
      </c>
      <c r="C145" t="s">
        <v>917</v>
      </c>
      <c r="D145" t="s">
        <v>781</v>
      </c>
      <c r="E145" s="4">
        <v>261.10869565217394</v>
      </c>
      <c r="F145" s="4">
        <f>Nurse[[#This Row],[Total Nurse Staff Hours]]/Nurse[[#This Row],[MDS Census]]</f>
        <v>0.84286362501040712</v>
      </c>
      <c r="G145" s="4">
        <f>Nurse[[#This Row],[Total Direct Care Staff Hours]]/Nurse[[#This Row],[MDS Census]]</f>
        <v>0.63684414286903668</v>
      </c>
      <c r="H145" s="4">
        <f>Nurse[[#This Row],[Total RN Hours (w/ Admin, DON)]]/Nurse[[#This Row],[MDS Census]]</f>
        <v>0.24251727583048871</v>
      </c>
      <c r="I145" s="4">
        <f>Nurse[[#This Row],[RN Hours (excl. Admin, DON)]]/Nurse[[#This Row],[MDS Census]]</f>
        <v>3.6497793689118305E-2</v>
      </c>
      <c r="J145" s="4">
        <f>SUM(Nurse[[#This Row],[RN Hours (excl. Admin, DON)]],Nurse[[#This Row],[RN Admin Hours]],Nurse[[#This Row],[RN DON Hours]],Nurse[[#This Row],[LPN Hours (excl. Admin)]],Nurse[[#This Row],[LPN Admin Hours]],Nurse[[#This Row],[CNA Hours]],Nurse[[#This Row],[NA TR Hours]],Nurse[[#This Row],[Med Aide/Tech Hours]])</f>
        <v>220.07902173913044</v>
      </c>
      <c r="K145" s="4">
        <f>SUM(Nurse[[#This Row],[RN Hours (excl. Admin, DON)]],Nurse[[#This Row],[LPN Hours (excl. Admin)]],Nurse[[#This Row],[CNA Hours]],Nurse[[#This Row],[NA TR Hours]],Nurse[[#This Row],[Med Aide/Tech Hours]])</f>
        <v>166.28554347826088</v>
      </c>
      <c r="L145" s="4">
        <f>SUM(Nurse[[#This Row],[RN Hours (excl. Admin, DON)]],Nurse[[#This Row],[RN Admin Hours]],Nurse[[#This Row],[RN DON Hours]])</f>
        <v>63.323369565217398</v>
      </c>
      <c r="M145" s="4">
        <v>9.5298913043478262</v>
      </c>
      <c r="N145" s="4">
        <v>47.315217391304351</v>
      </c>
      <c r="O145" s="4">
        <v>6.4782608695652177</v>
      </c>
      <c r="P145" s="4">
        <f>SUM(Nurse[[#This Row],[LPN Hours (excl. Admin)]],Nurse[[#This Row],[LPN Admin Hours]])</f>
        <v>37.584239130434781</v>
      </c>
      <c r="Q145" s="4">
        <v>37.584239130434781</v>
      </c>
      <c r="R145" s="4">
        <v>0</v>
      </c>
      <c r="S145" s="4">
        <f>SUM(Nurse[[#This Row],[CNA Hours]],Nurse[[#This Row],[NA TR Hours]],Nurse[[#This Row],[Med Aide/Tech Hours]])</f>
        <v>119.17141304347827</v>
      </c>
      <c r="T145" s="4">
        <v>119.17141304347827</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5" s="4">
        <v>0</v>
      </c>
      <c r="Y145" s="4">
        <v>0</v>
      </c>
      <c r="Z145" s="4">
        <v>0</v>
      </c>
      <c r="AA145" s="4">
        <v>0</v>
      </c>
      <c r="AB145" s="4">
        <v>0</v>
      </c>
      <c r="AC145" s="4">
        <v>0</v>
      </c>
      <c r="AD145" s="4">
        <v>0</v>
      </c>
      <c r="AE145" s="4">
        <v>0</v>
      </c>
      <c r="AF145" s="1">
        <v>145864</v>
      </c>
      <c r="AG145" s="1">
        <v>5</v>
      </c>
      <c r="AH145"/>
    </row>
    <row r="146" spans="1:34" x14ac:dyDescent="0.25">
      <c r="A146" t="s">
        <v>702</v>
      </c>
      <c r="B146" t="s">
        <v>562</v>
      </c>
      <c r="C146" t="s">
        <v>839</v>
      </c>
      <c r="D146" t="s">
        <v>784</v>
      </c>
      <c r="E146" s="4">
        <v>90.152173913043484</v>
      </c>
      <c r="F146" s="4">
        <f>Nurse[[#This Row],[Total Nurse Staff Hours]]/Nurse[[#This Row],[MDS Census]]</f>
        <v>1.292106341933928</v>
      </c>
      <c r="G146" s="4">
        <f>Nurse[[#This Row],[Total Direct Care Staff Hours]]/Nurse[[#This Row],[MDS Census]]</f>
        <v>1.292106341933928</v>
      </c>
      <c r="H146" s="4">
        <f>Nurse[[#This Row],[Total RN Hours (w/ Admin, DON)]]/Nurse[[#This Row],[MDS Census]]</f>
        <v>0.20469616590306244</v>
      </c>
      <c r="I146" s="4">
        <f>Nurse[[#This Row],[RN Hours (excl. Admin, DON)]]/Nurse[[#This Row],[MDS Census]]</f>
        <v>0.20469616590306244</v>
      </c>
      <c r="J146" s="4">
        <f>SUM(Nurse[[#This Row],[RN Hours (excl. Admin, DON)]],Nurse[[#This Row],[RN Admin Hours]],Nurse[[#This Row],[RN DON Hours]],Nurse[[#This Row],[LPN Hours (excl. Admin)]],Nurse[[#This Row],[LPN Admin Hours]],Nurse[[#This Row],[CNA Hours]],Nurse[[#This Row],[NA TR Hours]],Nurse[[#This Row],[Med Aide/Tech Hours]])</f>
        <v>116.4861956521739</v>
      </c>
      <c r="K146" s="4">
        <f>SUM(Nurse[[#This Row],[RN Hours (excl. Admin, DON)]],Nurse[[#This Row],[LPN Hours (excl. Admin)]],Nurse[[#This Row],[CNA Hours]],Nurse[[#This Row],[NA TR Hours]],Nurse[[#This Row],[Med Aide/Tech Hours]])</f>
        <v>116.4861956521739</v>
      </c>
      <c r="L146" s="4">
        <f>SUM(Nurse[[#This Row],[RN Hours (excl. Admin, DON)]],Nurse[[#This Row],[RN Admin Hours]],Nurse[[#This Row],[RN DON Hours]])</f>
        <v>18.453804347826086</v>
      </c>
      <c r="M146" s="4">
        <v>18.453804347826086</v>
      </c>
      <c r="N146" s="4">
        <v>0</v>
      </c>
      <c r="O146" s="4">
        <v>0</v>
      </c>
      <c r="P146" s="4">
        <f>SUM(Nurse[[#This Row],[LPN Hours (excl. Admin)]],Nurse[[#This Row],[LPN Admin Hours]])</f>
        <v>7.2635869565217392</v>
      </c>
      <c r="Q146" s="4">
        <v>7.2635869565217392</v>
      </c>
      <c r="R146" s="4">
        <v>0</v>
      </c>
      <c r="S146" s="4">
        <f>SUM(Nurse[[#This Row],[CNA Hours]],Nurse[[#This Row],[NA TR Hours]],Nurse[[#This Row],[Med Aide/Tech Hours]])</f>
        <v>90.768804347826077</v>
      </c>
      <c r="T146" s="4">
        <v>90.768804347826077</v>
      </c>
      <c r="U146" s="4">
        <v>0</v>
      </c>
      <c r="V146" s="4">
        <v>0</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42.695652173913047</v>
      </c>
      <c r="X146" s="4">
        <v>12.695652173913043</v>
      </c>
      <c r="Y146" s="4">
        <v>0</v>
      </c>
      <c r="Z146" s="4">
        <v>0</v>
      </c>
      <c r="AA146" s="4">
        <v>0</v>
      </c>
      <c r="AB146" s="4">
        <v>0</v>
      </c>
      <c r="AC146" s="4">
        <v>30</v>
      </c>
      <c r="AD146" s="4">
        <v>0</v>
      </c>
      <c r="AE146" s="4">
        <v>0</v>
      </c>
      <c r="AF146" s="1">
        <v>146067</v>
      </c>
      <c r="AG146" s="1">
        <v>5</v>
      </c>
      <c r="AH146"/>
    </row>
    <row r="147" spans="1:34" x14ac:dyDescent="0.25">
      <c r="A147" t="s">
        <v>702</v>
      </c>
      <c r="B147" t="s">
        <v>365</v>
      </c>
      <c r="C147" t="s">
        <v>1070</v>
      </c>
      <c r="D147" t="s">
        <v>758</v>
      </c>
      <c r="E147" s="4">
        <v>36.5</v>
      </c>
      <c r="F147" s="4">
        <f>Nurse[[#This Row],[Total Nurse Staff Hours]]/Nurse[[#This Row],[MDS Census]]</f>
        <v>3.2512209648600354</v>
      </c>
      <c r="G147" s="4">
        <f>Nurse[[#This Row],[Total Direct Care Staff Hours]]/Nurse[[#This Row],[MDS Census]]</f>
        <v>2.8873883263847522</v>
      </c>
      <c r="H147" s="4">
        <f>Nurse[[#This Row],[Total RN Hours (w/ Admin, DON)]]/Nurse[[#This Row],[MDS Census]]</f>
        <v>1.0026354973198333</v>
      </c>
      <c r="I147" s="4">
        <f>Nurse[[#This Row],[RN Hours (excl. Admin, DON)]]/Nurse[[#This Row],[MDS Census]]</f>
        <v>0.64416319237641451</v>
      </c>
      <c r="J147" s="4">
        <f>SUM(Nurse[[#This Row],[RN Hours (excl. Admin, DON)]],Nurse[[#This Row],[RN Admin Hours]],Nurse[[#This Row],[RN DON Hours]],Nurse[[#This Row],[LPN Hours (excl. Admin)]],Nurse[[#This Row],[LPN Admin Hours]],Nurse[[#This Row],[CNA Hours]],Nurse[[#This Row],[NA TR Hours]],Nurse[[#This Row],[Med Aide/Tech Hours]])</f>
        <v>118.66956521739129</v>
      </c>
      <c r="K147" s="4">
        <f>SUM(Nurse[[#This Row],[RN Hours (excl. Admin, DON)]],Nurse[[#This Row],[LPN Hours (excl. Admin)]],Nurse[[#This Row],[CNA Hours]],Nurse[[#This Row],[NA TR Hours]],Nurse[[#This Row],[Med Aide/Tech Hours]])</f>
        <v>105.38967391304345</v>
      </c>
      <c r="L147" s="4">
        <f>SUM(Nurse[[#This Row],[RN Hours (excl. Admin, DON)]],Nurse[[#This Row],[RN Admin Hours]],Nurse[[#This Row],[RN DON Hours]])</f>
        <v>36.596195652173911</v>
      </c>
      <c r="M147" s="4">
        <v>23.51195652173913</v>
      </c>
      <c r="N147" s="4">
        <v>7.4320652173913047</v>
      </c>
      <c r="O147" s="4">
        <v>5.6521739130434785</v>
      </c>
      <c r="P147" s="4">
        <f>SUM(Nurse[[#This Row],[LPN Hours (excl. Admin)]],Nurse[[#This Row],[LPN Admin Hours]])</f>
        <v>13.240760869565218</v>
      </c>
      <c r="Q147" s="4">
        <v>13.045108695652175</v>
      </c>
      <c r="R147" s="4">
        <v>0.19565217391304349</v>
      </c>
      <c r="S147" s="4">
        <f>SUM(Nurse[[#This Row],[CNA Hours]],Nurse[[#This Row],[NA TR Hours]],Nurse[[#This Row],[Med Aide/Tech Hours]])</f>
        <v>68.832608695652155</v>
      </c>
      <c r="T147" s="4">
        <v>68.832608695652155</v>
      </c>
      <c r="U147" s="4">
        <v>0</v>
      </c>
      <c r="V147" s="4">
        <v>0</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19.598913043478262</v>
      </c>
      <c r="X147" s="4">
        <v>4.3244565217391306</v>
      </c>
      <c r="Y147" s="4">
        <v>1.3586956521739131</v>
      </c>
      <c r="Z147" s="4">
        <v>0</v>
      </c>
      <c r="AA147" s="4">
        <v>3.5369565217391301</v>
      </c>
      <c r="AB147" s="4">
        <v>0.19565217391304349</v>
      </c>
      <c r="AC147" s="4">
        <v>10.183152173913046</v>
      </c>
      <c r="AD147" s="4">
        <v>0</v>
      </c>
      <c r="AE147" s="4">
        <v>0</v>
      </c>
      <c r="AF147" s="1">
        <v>145785</v>
      </c>
      <c r="AG147" s="1">
        <v>5</v>
      </c>
      <c r="AH147"/>
    </row>
    <row r="148" spans="1:34" x14ac:dyDescent="0.25">
      <c r="A148" t="s">
        <v>702</v>
      </c>
      <c r="B148" t="s">
        <v>269</v>
      </c>
      <c r="C148" t="s">
        <v>1033</v>
      </c>
      <c r="D148" t="s">
        <v>781</v>
      </c>
      <c r="E148" s="4">
        <v>128</v>
      </c>
      <c r="F148" s="4">
        <f>Nurse[[#This Row],[Total Nurse Staff Hours]]/Nurse[[#This Row],[MDS Census]]</f>
        <v>1.3864427649456521</v>
      </c>
      <c r="G148" s="4">
        <f>Nurse[[#This Row],[Total Direct Care Staff Hours]]/Nurse[[#This Row],[MDS Census]]</f>
        <v>1.1333856997282608</v>
      </c>
      <c r="H148" s="4">
        <f>Nurse[[#This Row],[Total RN Hours (w/ Admin, DON)]]/Nurse[[#This Row],[MDS Census]]</f>
        <v>0.41966711956521741</v>
      </c>
      <c r="I148" s="4">
        <f>Nurse[[#This Row],[RN Hours (excl. Admin, DON)]]/Nurse[[#This Row],[MDS Census]]</f>
        <v>0.16661005434782608</v>
      </c>
      <c r="J148" s="4">
        <f>SUM(Nurse[[#This Row],[RN Hours (excl. Admin, DON)]],Nurse[[#This Row],[RN Admin Hours]],Nurse[[#This Row],[RN DON Hours]],Nurse[[#This Row],[LPN Hours (excl. Admin)]],Nurse[[#This Row],[LPN Admin Hours]],Nurse[[#This Row],[CNA Hours]],Nurse[[#This Row],[NA TR Hours]],Nurse[[#This Row],[Med Aide/Tech Hours]])</f>
        <v>177.46467391304347</v>
      </c>
      <c r="K148" s="4">
        <f>SUM(Nurse[[#This Row],[RN Hours (excl. Admin, DON)]],Nurse[[#This Row],[LPN Hours (excl. Admin)]],Nurse[[#This Row],[CNA Hours]],Nurse[[#This Row],[NA TR Hours]],Nurse[[#This Row],[Med Aide/Tech Hours]])</f>
        <v>145.07336956521738</v>
      </c>
      <c r="L148" s="4">
        <f>SUM(Nurse[[#This Row],[RN Hours (excl. Admin, DON)]],Nurse[[#This Row],[RN Admin Hours]],Nurse[[#This Row],[RN DON Hours]])</f>
        <v>53.717391304347828</v>
      </c>
      <c r="M148" s="4">
        <v>21.326086956521738</v>
      </c>
      <c r="N148" s="4">
        <v>29.869565217391305</v>
      </c>
      <c r="O148" s="4">
        <v>2.5217391304347827</v>
      </c>
      <c r="P148" s="4">
        <f>SUM(Nurse[[#This Row],[LPN Hours (excl. Admin)]],Nurse[[#This Row],[LPN Admin Hours]])</f>
        <v>34.763586956521742</v>
      </c>
      <c r="Q148" s="4">
        <v>34.763586956521742</v>
      </c>
      <c r="R148" s="4">
        <v>0</v>
      </c>
      <c r="S148" s="4">
        <f>SUM(Nurse[[#This Row],[CNA Hours]],Nurse[[#This Row],[NA TR Hours]],Nurse[[#This Row],[Med Aide/Tech Hours]])</f>
        <v>88.983695652173907</v>
      </c>
      <c r="T148" s="4">
        <v>88.983695652173907</v>
      </c>
      <c r="U148" s="4">
        <v>0</v>
      </c>
      <c r="V148" s="4">
        <v>0</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v>
      </c>
      <c r="X148" s="4">
        <v>2</v>
      </c>
      <c r="Y148" s="4">
        <v>0</v>
      </c>
      <c r="Z148" s="4">
        <v>0</v>
      </c>
      <c r="AA148" s="4">
        <v>0</v>
      </c>
      <c r="AB148" s="4">
        <v>0</v>
      </c>
      <c r="AC148" s="4">
        <v>0</v>
      </c>
      <c r="AD148" s="4">
        <v>0</v>
      </c>
      <c r="AE148" s="4">
        <v>0</v>
      </c>
      <c r="AF148" s="1">
        <v>145650</v>
      </c>
      <c r="AG148" s="1">
        <v>5</v>
      </c>
      <c r="AH148"/>
    </row>
    <row r="149" spans="1:34" x14ac:dyDescent="0.25">
      <c r="A149" t="s">
        <v>702</v>
      </c>
      <c r="B149" t="s">
        <v>332</v>
      </c>
      <c r="C149" t="s">
        <v>1058</v>
      </c>
      <c r="D149" t="s">
        <v>781</v>
      </c>
      <c r="E149" s="4">
        <v>231.45652173913044</v>
      </c>
      <c r="F149" s="4">
        <f>Nurse[[#This Row],[Total Nurse Staff Hours]]/Nurse[[#This Row],[MDS Census]]</f>
        <v>0.95994317648163796</v>
      </c>
      <c r="G149" s="4">
        <f>Nurse[[#This Row],[Total Direct Care Staff Hours]]/Nurse[[#This Row],[MDS Census]]</f>
        <v>0.8714675495444727</v>
      </c>
      <c r="H149" s="4">
        <f>Nurse[[#This Row],[Total RN Hours (w/ Admin, DON)]]/Nurse[[#This Row],[MDS Census]]</f>
        <v>0.22190523152061614</v>
      </c>
      <c r="I149" s="4">
        <f>Nurse[[#This Row],[RN Hours (excl. Admin, DON)]]/Nurse[[#This Row],[MDS Census]]</f>
        <v>0.13342960458345074</v>
      </c>
      <c r="J149" s="4">
        <f>SUM(Nurse[[#This Row],[RN Hours (excl. Admin, DON)]],Nurse[[#This Row],[RN Admin Hours]],Nurse[[#This Row],[RN DON Hours]],Nurse[[#This Row],[LPN Hours (excl. Admin)]],Nurse[[#This Row],[LPN Admin Hours]],Nurse[[#This Row],[CNA Hours]],Nurse[[#This Row],[NA TR Hours]],Nurse[[#This Row],[Med Aide/Tech Hours]])</f>
        <v>222.18510869565216</v>
      </c>
      <c r="K149" s="4">
        <f>SUM(Nurse[[#This Row],[RN Hours (excl. Admin, DON)]],Nurse[[#This Row],[LPN Hours (excl. Admin)]],Nurse[[#This Row],[CNA Hours]],Nurse[[#This Row],[NA TR Hours]],Nurse[[#This Row],[Med Aide/Tech Hours]])</f>
        <v>201.70684782608697</v>
      </c>
      <c r="L149" s="4">
        <f>SUM(Nurse[[#This Row],[RN Hours (excl. Admin, DON)]],Nurse[[#This Row],[RN Admin Hours]],Nurse[[#This Row],[RN DON Hours]])</f>
        <v>51.361413043478265</v>
      </c>
      <c r="M149" s="4">
        <v>30.883152173913043</v>
      </c>
      <c r="N149" s="4">
        <v>14.913043478260869</v>
      </c>
      <c r="O149" s="4">
        <v>5.5652173913043477</v>
      </c>
      <c r="P149" s="4">
        <f>SUM(Nurse[[#This Row],[LPN Hours (excl. Admin)]],Nurse[[#This Row],[LPN Admin Hours]])</f>
        <v>61.654999999999994</v>
      </c>
      <c r="Q149" s="4">
        <v>61.654999999999994</v>
      </c>
      <c r="R149" s="4">
        <v>0</v>
      </c>
      <c r="S149" s="4">
        <f>SUM(Nurse[[#This Row],[CNA Hours]],Nurse[[#This Row],[NA TR Hours]],Nurse[[#This Row],[Med Aide/Tech Hours]])</f>
        <v>109.16869565217392</v>
      </c>
      <c r="T149" s="4">
        <v>109.16869565217392</v>
      </c>
      <c r="U149" s="4">
        <v>0</v>
      </c>
      <c r="V149" s="4">
        <v>0</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49" s="4">
        <v>0</v>
      </c>
      <c r="Y149" s="4">
        <v>0</v>
      </c>
      <c r="Z149" s="4">
        <v>0</v>
      </c>
      <c r="AA149" s="4">
        <v>0</v>
      </c>
      <c r="AB149" s="4">
        <v>0</v>
      </c>
      <c r="AC149" s="4">
        <v>0</v>
      </c>
      <c r="AD149" s="4">
        <v>0</v>
      </c>
      <c r="AE149" s="4">
        <v>0</v>
      </c>
      <c r="AF149" s="1">
        <v>145735</v>
      </c>
      <c r="AG149" s="1">
        <v>5</v>
      </c>
      <c r="AH149"/>
    </row>
    <row r="150" spans="1:34" x14ac:dyDescent="0.25">
      <c r="A150" t="s">
        <v>702</v>
      </c>
      <c r="B150" t="s">
        <v>132</v>
      </c>
      <c r="C150" t="s">
        <v>928</v>
      </c>
      <c r="D150" t="s">
        <v>794</v>
      </c>
      <c r="E150" s="4">
        <v>164</v>
      </c>
      <c r="F150" s="4">
        <f>Nurse[[#This Row],[Total Nurse Staff Hours]]/Nurse[[#This Row],[MDS Census]]</f>
        <v>1.2062201749734887</v>
      </c>
      <c r="G150" s="4">
        <f>Nurse[[#This Row],[Total Direct Care Staff Hours]]/Nurse[[#This Row],[MDS Census]]</f>
        <v>1.1644651378579003</v>
      </c>
      <c r="H150" s="4">
        <f>Nurse[[#This Row],[Total RN Hours (w/ Admin, DON)]]/Nurse[[#This Row],[MDS Census]]</f>
        <v>0.23135935843054087</v>
      </c>
      <c r="I150" s="4">
        <f>Nurse[[#This Row],[RN Hours (excl. Admin, DON)]]/Nurse[[#This Row],[MDS Census]]</f>
        <v>0.18960432131495228</v>
      </c>
      <c r="J150" s="4">
        <f>SUM(Nurse[[#This Row],[RN Hours (excl. Admin, DON)]],Nurse[[#This Row],[RN Admin Hours]],Nurse[[#This Row],[RN DON Hours]],Nurse[[#This Row],[LPN Hours (excl. Admin)]],Nurse[[#This Row],[LPN Admin Hours]],Nurse[[#This Row],[CNA Hours]],Nurse[[#This Row],[NA TR Hours]],Nurse[[#This Row],[Med Aide/Tech Hours]])</f>
        <v>197.82010869565215</v>
      </c>
      <c r="K150" s="4">
        <f>SUM(Nurse[[#This Row],[RN Hours (excl. Admin, DON)]],Nurse[[#This Row],[LPN Hours (excl. Admin)]],Nurse[[#This Row],[CNA Hours]],Nurse[[#This Row],[NA TR Hours]],Nurse[[#This Row],[Med Aide/Tech Hours]])</f>
        <v>190.97228260869565</v>
      </c>
      <c r="L150" s="4">
        <f>SUM(Nurse[[#This Row],[RN Hours (excl. Admin, DON)]],Nurse[[#This Row],[RN Admin Hours]],Nurse[[#This Row],[RN DON Hours]])</f>
        <v>37.942934782608702</v>
      </c>
      <c r="M150" s="4">
        <v>31.095108695652176</v>
      </c>
      <c r="N150" s="4">
        <v>0.84782608695652173</v>
      </c>
      <c r="O150" s="4">
        <v>6</v>
      </c>
      <c r="P150" s="4">
        <f>SUM(Nurse[[#This Row],[LPN Hours (excl. Admin)]],Nurse[[#This Row],[LPN Admin Hours]])</f>
        <v>47.322826086956518</v>
      </c>
      <c r="Q150" s="4">
        <v>47.322826086956518</v>
      </c>
      <c r="R150" s="4">
        <v>0</v>
      </c>
      <c r="S150" s="4">
        <f>SUM(Nurse[[#This Row],[CNA Hours]],Nurse[[#This Row],[NA TR Hours]],Nurse[[#This Row],[Med Aide/Tech Hours]])</f>
        <v>112.55434782608695</v>
      </c>
      <c r="T150" s="4">
        <v>112.55434782608695</v>
      </c>
      <c r="U150" s="4">
        <v>0</v>
      </c>
      <c r="V150" s="4">
        <v>0</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0" s="4">
        <v>0</v>
      </c>
      <c r="Y150" s="4">
        <v>0</v>
      </c>
      <c r="Z150" s="4">
        <v>0</v>
      </c>
      <c r="AA150" s="4">
        <v>0</v>
      </c>
      <c r="AB150" s="4">
        <v>0</v>
      </c>
      <c r="AC150" s="4">
        <v>0</v>
      </c>
      <c r="AD150" s="4">
        <v>0</v>
      </c>
      <c r="AE150" s="4">
        <v>0</v>
      </c>
      <c r="AF150" s="1">
        <v>145405</v>
      </c>
      <c r="AG150" s="1">
        <v>5</v>
      </c>
      <c r="AH150"/>
    </row>
    <row r="151" spans="1:34" x14ac:dyDescent="0.25">
      <c r="A151" t="s">
        <v>702</v>
      </c>
      <c r="B151" t="s">
        <v>364</v>
      </c>
      <c r="C151" t="s">
        <v>1069</v>
      </c>
      <c r="D151" t="s">
        <v>781</v>
      </c>
      <c r="E151" s="4">
        <v>207.14130434782609</v>
      </c>
      <c r="F151" s="4">
        <f>Nurse[[#This Row],[Total Nurse Staff Hours]]/Nurse[[#This Row],[MDS Census]]</f>
        <v>1.4405074250931416</v>
      </c>
      <c r="G151" s="4">
        <f>Nurse[[#This Row],[Total Direct Care Staff Hours]]/Nurse[[#This Row],[MDS Census]]</f>
        <v>1.3665975756939708</v>
      </c>
      <c r="H151" s="4">
        <f>Nurse[[#This Row],[Total RN Hours (w/ Admin, DON)]]/Nurse[[#This Row],[MDS Census]]</f>
        <v>0.21109041297161149</v>
      </c>
      <c r="I151" s="4">
        <f>Nurse[[#This Row],[RN Hours (excl. Admin, DON)]]/Nurse[[#This Row],[MDS Census]]</f>
        <v>0.1623681586818492</v>
      </c>
      <c r="J151" s="4">
        <f>SUM(Nurse[[#This Row],[RN Hours (excl. Admin, DON)]],Nurse[[#This Row],[RN Admin Hours]],Nurse[[#This Row],[RN DON Hours]],Nurse[[#This Row],[LPN Hours (excl. Admin)]],Nurse[[#This Row],[LPN Admin Hours]],Nurse[[#This Row],[CNA Hours]],Nurse[[#This Row],[NA TR Hours]],Nurse[[#This Row],[Med Aide/Tech Hours]])</f>
        <v>298.38858695652175</v>
      </c>
      <c r="K151" s="4">
        <f>SUM(Nurse[[#This Row],[RN Hours (excl. Admin, DON)]],Nurse[[#This Row],[LPN Hours (excl. Admin)]],Nurse[[#This Row],[CNA Hours]],Nurse[[#This Row],[NA TR Hours]],Nurse[[#This Row],[Med Aide/Tech Hours]])</f>
        <v>283.07880434782612</v>
      </c>
      <c r="L151" s="4">
        <f>SUM(Nurse[[#This Row],[RN Hours (excl. Admin, DON)]],Nurse[[#This Row],[RN Admin Hours]],Nurse[[#This Row],[RN DON Hours]])</f>
        <v>43.725543478260875</v>
      </c>
      <c r="M151" s="4">
        <v>33.633152173913047</v>
      </c>
      <c r="N151" s="4">
        <v>5.6521739130434785</v>
      </c>
      <c r="O151" s="4">
        <v>4.4402173913043477</v>
      </c>
      <c r="P151" s="4">
        <f>SUM(Nurse[[#This Row],[LPN Hours (excl. Admin)]],Nurse[[#This Row],[LPN Admin Hours]])</f>
        <v>84.709239130434781</v>
      </c>
      <c r="Q151" s="4">
        <v>79.491847826086953</v>
      </c>
      <c r="R151" s="4">
        <v>5.2173913043478262</v>
      </c>
      <c r="S151" s="4">
        <f>SUM(Nurse[[#This Row],[CNA Hours]],Nurse[[#This Row],[NA TR Hours]],Nurse[[#This Row],[Med Aide/Tech Hours]])</f>
        <v>169.95380434782609</v>
      </c>
      <c r="T151" s="4">
        <v>169.95380434782609</v>
      </c>
      <c r="U151" s="4">
        <v>0</v>
      </c>
      <c r="V151" s="4">
        <v>0</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1" s="4">
        <v>0</v>
      </c>
      <c r="Y151" s="4">
        <v>0</v>
      </c>
      <c r="Z151" s="4">
        <v>0</v>
      </c>
      <c r="AA151" s="4">
        <v>0</v>
      </c>
      <c r="AB151" s="4">
        <v>0</v>
      </c>
      <c r="AC151" s="4">
        <v>0</v>
      </c>
      <c r="AD151" s="4">
        <v>0</v>
      </c>
      <c r="AE151" s="4">
        <v>0</v>
      </c>
      <c r="AF151" s="1">
        <v>145784</v>
      </c>
      <c r="AG151" s="1">
        <v>5</v>
      </c>
      <c r="AH151"/>
    </row>
    <row r="152" spans="1:34" x14ac:dyDescent="0.25">
      <c r="A152" t="s">
        <v>702</v>
      </c>
      <c r="B152" t="s">
        <v>57</v>
      </c>
      <c r="C152" t="s">
        <v>927</v>
      </c>
      <c r="D152" t="s">
        <v>781</v>
      </c>
      <c r="E152" s="4">
        <v>118.32608695652173</v>
      </c>
      <c r="F152" s="4">
        <f>Nurse[[#This Row],[Total Nurse Staff Hours]]/Nurse[[#This Row],[MDS Census]]</f>
        <v>2.5699751975013783</v>
      </c>
      <c r="G152" s="4">
        <f>Nurse[[#This Row],[Total Direct Care Staff Hours]]/Nurse[[#This Row],[MDS Census]]</f>
        <v>2.4270393165533712</v>
      </c>
      <c r="H152" s="4">
        <f>Nurse[[#This Row],[Total RN Hours (w/ Admin, DON)]]/Nurse[[#This Row],[MDS Census]]</f>
        <v>0.4114458938085615</v>
      </c>
      <c r="I152" s="4">
        <f>Nurse[[#This Row],[RN Hours (excl. Admin, DON)]]/Nurse[[#This Row],[MDS Census]]</f>
        <v>0.26919897115561275</v>
      </c>
      <c r="J152" s="4">
        <f>SUM(Nurse[[#This Row],[RN Hours (excl. Admin, DON)]],Nurse[[#This Row],[RN Admin Hours]],Nurse[[#This Row],[RN DON Hours]],Nurse[[#This Row],[LPN Hours (excl. Admin)]],Nurse[[#This Row],[LPN Admin Hours]],Nurse[[#This Row],[CNA Hours]],Nurse[[#This Row],[NA TR Hours]],Nurse[[#This Row],[Med Aide/Tech Hours]])</f>
        <v>304.09510869565219</v>
      </c>
      <c r="K152" s="4">
        <f>SUM(Nurse[[#This Row],[RN Hours (excl. Admin, DON)]],Nurse[[#This Row],[LPN Hours (excl. Admin)]],Nurse[[#This Row],[CNA Hours]],Nurse[[#This Row],[NA TR Hours]],Nurse[[#This Row],[Med Aide/Tech Hours]])</f>
        <v>287.18206521739131</v>
      </c>
      <c r="L152" s="4">
        <f>SUM(Nurse[[#This Row],[RN Hours (excl. Admin, DON)]],Nurse[[#This Row],[RN Admin Hours]],Nurse[[#This Row],[RN DON Hours]])</f>
        <v>48.684782608695656</v>
      </c>
      <c r="M152" s="4">
        <v>31.853260869565219</v>
      </c>
      <c r="N152" s="4">
        <v>11.353260869565217</v>
      </c>
      <c r="O152" s="4">
        <v>5.4782608695652177</v>
      </c>
      <c r="P152" s="4">
        <f>SUM(Nurse[[#This Row],[LPN Hours (excl. Admin)]],Nurse[[#This Row],[LPN Admin Hours]])</f>
        <v>85</v>
      </c>
      <c r="Q152" s="4">
        <v>84.918478260869563</v>
      </c>
      <c r="R152" s="4">
        <v>8.1521739130434784E-2</v>
      </c>
      <c r="S152" s="4">
        <f>SUM(Nurse[[#This Row],[CNA Hours]],Nurse[[#This Row],[NA TR Hours]],Nurse[[#This Row],[Med Aide/Tech Hours]])</f>
        <v>170.41032608695653</v>
      </c>
      <c r="T152" s="4">
        <v>170.41032608695653</v>
      </c>
      <c r="U152" s="4">
        <v>0</v>
      </c>
      <c r="V152" s="4">
        <v>0</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55.880434782608695</v>
      </c>
      <c r="X152" s="4">
        <v>1.3206521739130435</v>
      </c>
      <c r="Y152" s="4">
        <v>0</v>
      </c>
      <c r="Z152" s="4">
        <v>0</v>
      </c>
      <c r="AA152" s="4">
        <v>0.25543478260869568</v>
      </c>
      <c r="AB152" s="4">
        <v>0</v>
      </c>
      <c r="AC152" s="4">
        <v>54.304347826086953</v>
      </c>
      <c r="AD152" s="4">
        <v>0</v>
      </c>
      <c r="AE152" s="4">
        <v>0</v>
      </c>
      <c r="AF152" s="1">
        <v>145208</v>
      </c>
      <c r="AG152" s="1">
        <v>5</v>
      </c>
      <c r="AH152"/>
    </row>
    <row r="153" spans="1:34" x14ac:dyDescent="0.25">
      <c r="A153" t="s">
        <v>702</v>
      </c>
      <c r="B153" t="s">
        <v>143</v>
      </c>
      <c r="C153" t="s">
        <v>973</v>
      </c>
      <c r="D153" t="s">
        <v>794</v>
      </c>
      <c r="E153" s="4">
        <v>175.31521739130434</v>
      </c>
      <c r="F153" s="4">
        <f>Nurse[[#This Row],[Total Nurse Staff Hours]]/Nurse[[#This Row],[MDS Census]]</f>
        <v>2.6489862979725962</v>
      </c>
      <c r="G153" s="4">
        <f>Nurse[[#This Row],[Total Direct Care Staff Hours]]/Nurse[[#This Row],[MDS Census]]</f>
        <v>2.5567301134602269</v>
      </c>
      <c r="H153" s="4">
        <f>Nurse[[#This Row],[Total RN Hours (w/ Admin, DON)]]/Nurse[[#This Row],[MDS Census]]</f>
        <v>0.63166284332568678</v>
      </c>
      <c r="I153" s="4">
        <f>Nurse[[#This Row],[RN Hours (excl. Admin, DON)]]/Nurse[[#This Row],[MDS Census]]</f>
        <v>0.53940665881331773</v>
      </c>
      <c r="J153" s="4">
        <f>SUM(Nurse[[#This Row],[RN Hours (excl. Admin, DON)]],Nurse[[#This Row],[RN Admin Hours]],Nurse[[#This Row],[RN DON Hours]],Nurse[[#This Row],[LPN Hours (excl. Admin)]],Nurse[[#This Row],[LPN Admin Hours]],Nurse[[#This Row],[CNA Hours]],Nurse[[#This Row],[NA TR Hours]],Nurse[[#This Row],[Med Aide/Tech Hours]])</f>
        <v>464.40760869565219</v>
      </c>
      <c r="K153" s="4">
        <f>SUM(Nurse[[#This Row],[RN Hours (excl. Admin, DON)]],Nurse[[#This Row],[LPN Hours (excl. Admin)]],Nurse[[#This Row],[CNA Hours]],Nurse[[#This Row],[NA TR Hours]],Nurse[[#This Row],[Med Aide/Tech Hours]])</f>
        <v>448.23369565217388</v>
      </c>
      <c r="L153" s="4">
        <f>SUM(Nurse[[#This Row],[RN Hours (excl. Admin, DON)]],Nurse[[#This Row],[RN Admin Hours]],Nurse[[#This Row],[RN DON Hours]])</f>
        <v>110.7401086956522</v>
      </c>
      <c r="M153" s="4">
        <v>94.566195652173931</v>
      </c>
      <c r="N153" s="4">
        <v>5.3043478260869561</v>
      </c>
      <c r="O153" s="4">
        <v>10.869565217391305</v>
      </c>
      <c r="P153" s="4">
        <f>SUM(Nurse[[#This Row],[LPN Hours (excl. Admin)]],Nurse[[#This Row],[LPN Admin Hours]])</f>
        <v>103.25717391304346</v>
      </c>
      <c r="Q153" s="4">
        <v>103.25717391304346</v>
      </c>
      <c r="R153" s="4">
        <v>0</v>
      </c>
      <c r="S153" s="4">
        <f>SUM(Nurse[[#This Row],[CNA Hours]],Nurse[[#This Row],[NA TR Hours]],Nurse[[#This Row],[Med Aide/Tech Hours]])</f>
        <v>250.41032608695653</v>
      </c>
      <c r="T153" s="4">
        <v>250.41032608695653</v>
      </c>
      <c r="U153" s="4">
        <v>0</v>
      </c>
      <c r="V153" s="4">
        <v>0</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27.309782608695649</v>
      </c>
      <c r="X153" s="4">
        <v>20.009130434782605</v>
      </c>
      <c r="Y153" s="4">
        <v>0</v>
      </c>
      <c r="Z153" s="4">
        <v>0</v>
      </c>
      <c r="AA153" s="4">
        <v>7.3006521739130417</v>
      </c>
      <c r="AB153" s="4">
        <v>0</v>
      </c>
      <c r="AC153" s="4">
        <v>0</v>
      </c>
      <c r="AD153" s="4">
        <v>0</v>
      </c>
      <c r="AE153" s="4">
        <v>0</v>
      </c>
      <c r="AF153" s="1">
        <v>145420</v>
      </c>
      <c r="AG153" s="1">
        <v>5</v>
      </c>
      <c r="AH153"/>
    </row>
    <row r="154" spans="1:34" x14ac:dyDescent="0.25">
      <c r="A154" t="s">
        <v>702</v>
      </c>
      <c r="B154" t="s">
        <v>389</v>
      </c>
      <c r="C154" t="s">
        <v>1078</v>
      </c>
      <c r="D154" t="s">
        <v>781</v>
      </c>
      <c r="E154" s="4">
        <v>44.206521739130437</v>
      </c>
      <c r="F154" s="4">
        <f>Nurse[[#This Row],[Total Nurse Staff Hours]]/Nurse[[#This Row],[MDS Census]]</f>
        <v>4.0769461519547567</v>
      </c>
      <c r="G154" s="4">
        <f>Nurse[[#This Row],[Total Direct Care Staff Hours]]/Nurse[[#This Row],[MDS Census]]</f>
        <v>3.600919596754363</v>
      </c>
      <c r="H154" s="4">
        <f>Nurse[[#This Row],[Total RN Hours (w/ Admin, DON)]]/Nurse[[#This Row],[MDS Census]]</f>
        <v>1.1272461273666092</v>
      </c>
      <c r="I154" s="4">
        <f>Nurse[[#This Row],[RN Hours (excl. Admin, DON)]]/Nurse[[#This Row],[MDS Census]]</f>
        <v>0.65121957216621584</v>
      </c>
      <c r="J154" s="4">
        <f>SUM(Nurse[[#This Row],[RN Hours (excl. Admin, DON)]],Nurse[[#This Row],[RN Admin Hours]],Nurse[[#This Row],[RN DON Hours]],Nurse[[#This Row],[LPN Hours (excl. Admin)]],Nurse[[#This Row],[LPN Admin Hours]],Nurse[[#This Row],[CNA Hours]],Nurse[[#This Row],[NA TR Hours]],Nurse[[#This Row],[Med Aide/Tech Hours]])</f>
        <v>180.22760869565212</v>
      </c>
      <c r="K154" s="4">
        <f>SUM(Nurse[[#This Row],[RN Hours (excl. Admin, DON)]],Nurse[[#This Row],[LPN Hours (excl. Admin)]],Nurse[[#This Row],[CNA Hours]],Nurse[[#This Row],[NA TR Hours]],Nurse[[#This Row],[Med Aide/Tech Hours]])</f>
        <v>159.18413043478256</v>
      </c>
      <c r="L154" s="4">
        <f>SUM(Nurse[[#This Row],[RN Hours (excl. Admin, DON)]],Nurse[[#This Row],[RN Admin Hours]],Nurse[[#This Row],[RN DON Hours]])</f>
        <v>49.83163043478261</v>
      </c>
      <c r="M154" s="4">
        <v>28.788152173913044</v>
      </c>
      <c r="N154" s="4">
        <v>15.478260869565217</v>
      </c>
      <c r="O154" s="4">
        <v>5.5652173913043477</v>
      </c>
      <c r="P154" s="4">
        <f>SUM(Nurse[[#This Row],[LPN Hours (excl. Admin)]],Nurse[[#This Row],[LPN Admin Hours]])</f>
        <v>21.692826086956519</v>
      </c>
      <c r="Q154" s="4">
        <v>21.692826086956519</v>
      </c>
      <c r="R154" s="4">
        <v>0</v>
      </c>
      <c r="S154" s="4">
        <f>SUM(Nurse[[#This Row],[CNA Hours]],Nurse[[#This Row],[NA TR Hours]],Nurse[[#This Row],[Med Aide/Tech Hours]])</f>
        <v>108.70315217391301</v>
      </c>
      <c r="T154" s="4">
        <v>108.70315217391301</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13.40826086956522</v>
      </c>
      <c r="X154" s="4">
        <v>2.8073913043478256</v>
      </c>
      <c r="Y154" s="4">
        <v>0</v>
      </c>
      <c r="Z154" s="4">
        <v>0</v>
      </c>
      <c r="AA154" s="4">
        <v>1.6622826086956521</v>
      </c>
      <c r="AB154" s="4">
        <v>0</v>
      </c>
      <c r="AC154" s="4">
        <v>8.9385869565217426</v>
      </c>
      <c r="AD154" s="4">
        <v>0</v>
      </c>
      <c r="AE154" s="4">
        <v>0</v>
      </c>
      <c r="AF154" s="1">
        <v>145827</v>
      </c>
      <c r="AG154" s="1">
        <v>5</v>
      </c>
      <c r="AH154"/>
    </row>
    <row r="155" spans="1:34" x14ac:dyDescent="0.25">
      <c r="A155" t="s">
        <v>702</v>
      </c>
      <c r="B155" t="s">
        <v>557</v>
      </c>
      <c r="C155" t="s">
        <v>1128</v>
      </c>
      <c r="D155" t="s">
        <v>794</v>
      </c>
      <c r="E155" s="4">
        <v>33.543478260869563</v>
      </c>
      <c r="F155" s="4">
        <f>Nurse[[#This Row],[Total Nurse Staff Hours]]/Nurse[[#This Row],[MDS Census]]</f>
        <v>4.818454309786131</v>
      </c>
      <c r="G155" s="4">
        <f>Nurse[[#This Row],[Total Direct Care Staff Hours]]/Nurse[[#This Row],[MDS Census]]</f>
        <v>4.3161860012961766</v>
      </c>
      <c r="H155" s="4">
        <f>Nurse[[#This Row],[Total RN Hours (w/ Admin, DON)]]/Nurse[[#This Row],[MDS Census]]</f>
        <v>1.2495949449125081</v>
      </c>
      <c r="I155" s="4">
        <f>Nurse[[#This Row],[RN Hours (excl. Admin, DON)]]/Nurse[[#This Row],[MDS Census]]</f>
        <v>0.74732663642255348</v>
      </c>
      <c r="J155" s="4">
        <f>SUM(Nurse[[#This Row],[RN Hours (excl. Admin, DON)]],Nurse[[#This Row],[RN Admin Hours]],Nurse[[#This Row],[RN DON Hours]],Nurse[[#This Row],[LPN Hours (excl. Admin)]],Nurse[[#This Row],[LPN Admin Hours]],Nurse[[#This Row],[CNA Hours]],Nurse[[#This Row],[NA TR Hours]],Nurse[[#This Row],[Med Aide/Tech Hours]])</f>
        <v>161.62771739130434</v>
      </c>
      <c r="K155" s="4">
        <f>SUM(Nurse[[#This Row],[RN Hours (excl. Admin, DON)]],Nurse[[#This Row],[LPN Hours (excl. Admin)]],Nurse[[#This Row],[CNA Hours]],Nurse[[#This Row],[NA TR Hours]],Nurse[[#This Row],[Med Aide/Tech Hours]])</f>
        <v>144.77989130434781</v>
      </c>
      <c r="L155" s="4">
        <f>SUM(Nurse[[#This Row],[RN Hours (excl. Admin, DON)]],Nurse[[#This Row],[RN Admin Hours]],Nurse[[#This Row],[RN DON Hours]])</f>
        <v>41.915760869565212</v>
      </c>
      <c r="M155" s="4">
        <v>25.067934782608695</v>
      </c>
      <c r="N155" s="4">
        <v>11.195652173913043</v>
      </c>
      <c r="O155" s="4">
        <v>5.6521739130434785</v>
      </c>
      <c r="P155" s="4">
        <f>SUM(Nurse[[#This Row],[LPN Hours (excl. Admin)]],Nurse[[#This Row],[LPN Admin Hours]])</f>
        <v>30.244565217391305</v>
      </c>
      <c r="Q155" s="4">
        <v>30.244565217391305</v>
      </c>
      <c r="R155" s="4">
        <v>0</v>
      </c>
      <c r="S155" s="4">
        <f>SUM(Nurse[[#This Row],[CNA Hours]],Nurse[[#This Row],[NA TR Hours]],Nurse[[#This Row],[Med Aide/Tech Hours]])</f>
        <v>89.467391304347828</v>
      </c>
      <c r="T155" s="4">
        <v>89.467391304347828</v>
      </c>
      <c r="U155" s="4">
        <v>0</v>
      </c>
      <c r="V155" s="4">
        <v>0</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14.891304347826086</v>
      </c>
      <c r="X155" s="4">
        <v>1.8722826086956521</v>
      </c>
      <c r="Y155" s="4">
        <v>0</v>
      </c>
      <c r="Z155" s="4">
        <v>0</v>
      </c>
      <c r="AA155" s="4">
        <v>6.4728260869565215</v>
      </c>
      <c r="AB155" s="4">
        <v>0</v>
      </c>
      <c r="AC155" s="4">
        <v>6.5461956521739131</v>
      </c>
      <c r="AD155" s="4">
        <v>0</v>
      </c>
      <c r="AE155" s="4">
        <v>0</v>
      </c>
      <c r="AF155" s="1">
        <v>146061</v>
      </c>
      <c r="AG155" s="1">
        <v>5</v>
      </c>
      <c r="AH155"/>
    </row>
    <row r="156" spans="1:34" x14ac:dyDescent="0.25">
      <c r="A156" t="s">
        <v>702</v>
      </c>
      <c r="B156" t="s">
        <v>85</v>
      </c>
      <c r="C156" t="s">
        <v>917</v>
      </c>
      <c r="D156" t="s">
        <v>781</v>
      </c>
      <c r="E156" s="4">
        <v>72.956521739130437</v>
      </c>
      <c r="F156" s="4">
        <f>Nurse[[#This Row],[Total Nurse Staff Hours]]/Nurse[[#This Row],[MDS Census]]</f>
        <v>2.6347586412395709</v>
      </c>
      <c r="G156" s="4">
        <f>Nurse[[#This Row],[Total Direct Care Staff Hours]]/Nurse[[#This Row],[MDS Census]]</f>
        <v>2.4929231227651965</v>
      </c>
      <c r="H156" s="4">
        <f>Nurse[[#This Row],[Total RN Hours (w/ Admin, DON)]]/Nurse[[#This Row],[MDS Census]]</f>
        <v>0.84397348033373054</v>
      </c>
      <c r="I156" s="4">
        <f>Nurse[[#This Row],[RN Hours (excl. Admin, DON)]]/Nurse[[#This Row],[MDS Census]]</f>
        <v>0.7171483909415971</v>
      </c>
      <c r="J156" s="4">
        <f>SUM(Nurse[[#This Row],[RN Hours (excl. Admin, DON)]],Nurse[[#This Row],[RN Admin Hours]],Nurse[[#This Row],[RN DON Hours]],Nurse[[#This Row],[LPN Hours (excl. Admin)]],Nurse[[#This Row],[LPN Admin Hours]],Nurse[[#This Row],[CNA Hours]],Nurse[[#This Row],[NA TR Hours]],Nurse[[#This Row],[Med Aide/Tech Hours]])</f>
        <v>192.22282608695653</v>
      </c>
      <c r="K156" s="4">
        <f>SUM(Nurse[[#This Row],[RN Hours (excl. Admin, DON)]],Nurse[[#This Row],[LPN Hours (excl. Admin)]],Nurse[[#This Row],[CNA Hours]],Nurse[[#This Row],[NA TR Hours]],Nurse[[#This Row],[Med Aide/Tech Hours]])</f>
        <v>181.875</v>
      </c>
      <c r="L156" s="4">
        <f>SUM(Nurse[[#This Row],[RN Hours (excl. Admin, DON)]],Nurse[[#This Row],[RN Admin Hours]],Nurse[[#This Row],[RN DON Hours]])</f>
        <v>61.573369565217391</v>
      </c>
      <c r="M156" s="4">
        <v>52.320652173913047</v>
      </c>
      <c r="N156" s="4">
        <v>9.2527173913043477</v>
      </c>
      <c r="O156" s="4">
        <v>0</v>
      </c>
      <c r="P156" s="4">
        <f>SUM(Nurse[[#This Row],[LPN Hours (excl. Admin)]],Nurse[[#This Row],[LPN Admin Hours]])</f>
        <v>10.111413043478262</v>
      </c>
      <c r="Q156" s="4">
        <v>9.0163043478260878</v>
      </c>
      <c r="R156" s="4">
        <v>1.0951086956521738</v>
      </c>
      <c r="S156" s="4">
        <f>SUM(Nurse[[#This Row],[CNA Hours]],Nurse[[#This Row],[NA TR Hours]],Nurse[[#This Row],[Med Aide/Tech Hours]])</f>
        <v>120.53804347826087</v>
      </c>
      <c r="T156" s="4">
        <v>120.53804347826087</v>
      </c>
      <c r="U156" s="4">
        <v>0</v>
      </c>
      <c r="V156" s="4">
        <v>0</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1.2853260869565217</v>
      </c>
      <c r="X156" s="4">
        <v>2.717391304347826E-2</v>
      </c>
      <c r="Y156" s="4">
        <v>0</v>
      </c>
      <c r="Z156" s="4">
        <v>0</v>
      </c>
      <c r="AA156" s="4">
        <v>0</v>
      </c>
      <c r="AB156" s="4">
        <v>1.0951086956521738</v>
      </c>
      <c r="AC156" s="4">
        <v>0.16304347826086957</v>
      </c>
      <c r="AD156" s="4">
        <v>0</v>
      </c>
      <c r="AE156" s="4">
        <v>0</v>
      </c>
      <c r="AF156" s="1">
        <v>145285</v>
      </c>
      <c r="AG156" s="1">
        <v>5</v>
      </c>
      <c r="AH156"/>
    </row>
    <row r="157" spans="1:34" x14ac:dyDescent="0.25">
      <c r="A157" t="s">
        <v>702</v>
      </c>
      <c r="B157" t="s">
        <v>58</v>
      </c>
      <c r="C157" t="s">
        <v>867</v>
      </c>
      <c r="D157" t="s">
        <v>781</v>
      </c>
      <c r="E157" s="4">
        <v>73.304347826086953</v>
      </c>
      <c r="F157" s="4">
        <f>Nurse[[#This Row],[Total Nurse Staff Hours]]/Nurse[[#This Row],[MDS Census]]</f>
        <v>3.5389976275207591</v>
      </c>
      <c r="G157" s="4">
        <f>Nurse[[#This Row],[Total Direct Care Staff Hours]]/Nurse[[#This Row],[MDS Census]]</f>
        <v>3.2753558718861218</v>
      </c>
      <c r="H157" s="4">
        <f>Nurse[[#This Row],[Total RN Hours (w/ Admin, DON)]]/Nurse[[#This Row],[MDS Census]]</f>
        <v>0.63044928825622781</v>
      </c>
      <c r="I157" s="4">
        <f>Nurse[[#This Row],[RN Hours (excl. Admin, DON)]]/Nurse[[#This Row],[MDS Census]]</f>
        <v>0.36680753262158955</v>
      </c>
      <c r="J157" s="4">
        <f>SUM(Nurse[[#This Row],[RN Hours (excl. Admin, DON)]],Nurse[[#This Row],[RN Admin Hours]],Nurse[[#This Row],[RN DON Hours]],Nurse[[#This Row],[LPN Hours (excl. Admin)]],Nurse[[#This Row],[LPN Admin Hours]],Nurse[[#This Row],[CNA Hours]],Nurse[[#This Row],[NA TR Hours]],Nurse[[#This Row],[Med Aide/Tech Hours]])</f>
        <v>259.42391304347825</v>
      </c>
      <c r="K157" s="4">
        <f>SUM(Nurse[[#This Row],[RN Hours (excl. Admin, DON)]],Nurse[[#This Row],[LPN Hours (excl. Admin)]],Nurse[[#This Row],[CNA Hours]],Nurse[[#This Row],[NA TR Hours]],Nurse[[#This Row],[Med Aide/Tech Hours]])</f>
        <v>240.09782608695656</v>
      </c>
      <c r="L157" s="4">
        <f>SUM(Nurse[[#This Row],[RN Hours (excl. Admin, DON)]],Nurse[[#This Row],[RN Admin Hours]],Nurse[[#This Row],[RN DON Hours]])</f>
        <v>46.214673913043477</v>
      </c>
      <c r="M157" s="4">
        <v>26.888586956521738</v>
      </c>
      <c r="N157" s="4">
        <v>15.065217391304348</v>
      </c>
      <c r="O157" s="4">
        <v>4.2608695652173916</v>
      </c>
      <c r="P157" s="4">
        <f>SUM(Nurse[[#This Row],[LPN Hours (excl. Admin)]],Nurse[[#This Row],[LPN Admin Hours]])</f>
        <v>61.809782608695649</v>
      </c>
      <c r="Q157" s="4">
        <v>61.809782608695649</v>
      </c>
      <c r="R157" s="4">
        <v>0</v>
      </c>
      <c r="S157" s="4">
        <f>SUM(Nurse[[#This Row],[CNA Hours]],Nurse[[#This Row],[NA TR Hours]],Nurse[[#This Row],[Med Aide/Tech Hours]])</f>
        <v>151.39945652173915</v>
      </c>
      <c r="T157" s="4">
        <v>151.39945652173915</v>
      </c>
      <c r="U157" s="4">
        <v>0</v>
      </c>
      <c r="V157" s="4">
        <v>0</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50.021304347826089</v>
      </c>
      <c r="X157" s="4">
        <v>0</v>
      </c>
      <c r="Y157" s="4">
        <v>7.4239130434782608</v>
      </c>
      <c r="Z157" s="4">
        <v>0</v>
      </c>
      <c r="AA157" s="4">
        <v>0</v>
      </c>
      <c r="AB157" s="4">
        <v>0</v>
      </c>
      <c r="AC157" s="4">
        <v>42.59739130434783</v>
      </c>
      <c r="AD157" s="4">
        <v>0</v>
      </c>
      <c r="AE157" s="4">
        <v>0</v>
      </c>
      <c r="AF157" s="1">
        <v>145211</v>
      </c>
      <c r="AG157" s="1">
        <v>5</v>
      </c>
      <c r="AH157"/>
    </row>
    <row r="158" spans="1:34" x14ac:dyDescent="0.25">
      <c r="A158" t="s">
        <v>702</v>
      </c>
      <c r="B158" t="s">
        <v>60</v>
      </c>
      <c r="C158" t="s">
        <v>928</v>
      </c>
      <c r="D158" t="s">
        <v>794</v>
      </c>
      <c r="E158" s="4">
        <v>85.173913043478265</v>
      </c>
      <c r="F158" s="4">
        <f>Nurse[[#This Row],[Total Nurse Staff Hours]]/Nurse[[#This Row],[MDS Census]]</f>
        <v>4.5877679938744258</v>
      </c>
      <c r="G158" s="4">
        <f>Nurse[[#This Row],[Total Direct Care Staff Hours]]/Nurse[[#This Row],[MDS Census]]</f>
        <v>4.3031840224604387</v>
      </c>
      <c r="H158" s="4">
        <f>Nurse[[#This Row],[Total RN Hours (w/ Admin, DON)]]/Nurse[[#This Row],[MDS Census]]</f>
        <v>1.8334290454313424</v>
      </c>
      <c r="I158" s="4">
        <f>Nurse[[#This Row],[RN Hours (excl. Admin, DON)]]/Nurse[[#This Row],[MDS Census]]</f>
        <v>1.5488450740173556</v>
      </c>
      <c r="J158" s="4">
        <f>SUM(Nurse[[#This Row],[RN Hours (excl. Admin, DON)]],Nurse[[#This Row],[RN Admin Hours]],Nurse[[#This Row],[RN DON Hours]],Nurse[[#This Row],[LPN Hours (excl. Admin)]],Nurse[[#This Row],[LPN Admin Hours]],Nurse[[#This Row],[CNA Hours]],Nurse[[#This Row],[NA TR Hours]],Nurse[[#This Row],[Med Aide/Tech Hours]])</f>
        <v>390.75815217391306</v>
      </c>
      <c r="K158" s="4">
        <f>SUM(Nurse[[#This Row],[RN Hours (excl. Admin, DON)]],Nurse[[#This Row],[LPN Hours (excl. Admin)]],Nurse[[#This Row],[CNA Hours]],Nurse[[#This Row],[NA TR Hours]],Nurse[[#This Row],[Med Aide/Tech Hours]])</f>
        <v>366.51902173913044</v>
      </c>
      <c r="L158" s="4">
        <f>SUM(Nurse[[#This Row],[RN Hours (excl. Admin, DON)]],Nurse[[#This Row],[RN Admin Hours]],Nurse[[#This Row],[RN DON Hours]])</f>
        <v>156.16032608695653</v>
      </c>
      <c r="M158" s="4">
        <v>131.92119565217391</v>
      </c>
      <c r="N158" s="4">
        <v>19.804347826086957</v>
      </c>
      <c r="O158" s="4">
        <v>4.4347826086956523</v>
      </c>
      <c r="P158" s="4">
        <f>SUM(Nurse[[#This Row],[LPN Hours (excl. Admin)]],Nurse[[#This Row],[LPN Admin Hours]])</f>
        <v>28.25</v>
      </c>
      <c r="Q158" s="4">
        <v>28.25</v>
      </c>
      <c r="R158" s="4">
        <v>0</v>
      </c>
      <c r="S158" s="4">
        <f>SUM(Nurse[[#This Row],[CNA Hours]],Nurse[[#This Row],[NA TR Hours]],Nurse[[#This Row],[Med Aide/Tech Hours]])</f>
        <v>206.34782608695653</v>
      </c>
      <c r="T158" s="4">
        <v>206.34782608695653</v>
      </c>
      <c r="U158" s="4">
        <v>0</v>
      </c>
      <c r="V158" s="4">
        <v>0</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145219</v>
      </c>
      <c r="AG158" s="1">
        <v>5</v>
      </c>
      <c r="AH158"/>
    </row>
    <row r="159" spans="1:34" x14ac:dyDescent="0.25">
      <c r="A159" t="s">
        <v>702</v>
      </c>
      <c r="B159" t="s">
        <v>449</v>
      </c>
      <c r="C159" t="s">
        <v>1094</v>
      </c>
      <c r="D159" t="s">
        <v>748</v>
      </c>
      <c r="E159" s="4">
        <v>69.108695652173907</v>
      </c>
      <c r="F159" s="4">
        <f>Nurse[[#This Row],[Total Nurse Staff Hours]]/Nurse[[#This Row],[MDS Census]]</f>
        <v>2.396064800251652</v>
      </c>
      <c r="G159" s="4">
        <f>Nurse[[#This Row],[Total Direct Care Staff Hours]]/Nurse[[#This Row],[MDS Census]]</f>
        <v>2.1695139981126146</v>
      </c>
      <c r="H159" s="4">
        <f>Nurse[[#This Row],[Total RN Hours (w/ Admin, DON)]]/Nurse[[#This Row],[MDS Census]]</f>
        <v>0.465913809374017</v>
      </c>
      <c r="I159" s="4">
        <f>Nurse[[#This Row],[RN Hours (excl. Admin, DON)]]/Nurse[[#This Row],[MDS Census]]</f>
        <v>0.28925920100660585</v>
      </c>
      <c r="J159" s="4">
        <f>SUM(Nurse[[#This Row],[RN Hours (excl. Admin, DON)]],Nurse[[#This Row],[RN Admin Hours]],Nurse[[#This Row],[RN DON Hours]],Nurse[[#This Row],[LPN Hours (excl. Admin)]],Nurse[[#This Row],[LPN Admin Hours]],Nurse[[#This Row],[CNA Hours]],Nurse[[#This Row],[NA TR Hours]],Nurse[[#This Row],[Med Aide/Tech Hours]])</f>
        <v>165.58891304347827</v>
      </c>
      <c r="K159" s="4">
        <f>SUM(Nurse[[#This Row],[RN Hours (excl. Admin, DON)]],Nurse[[#This Row],[LPN Hours (excl. Admin)]],Nurse[[#This Row],[CNA Hours]],Nurse[[#This Row],[NA TR Hours]],Nurse[[#This Row],[Med Aide/Tech Hours]])</f>
        <v>149.93228260869569</v>
      </c>
      <c r="L159" s="4">
        <f>SUM(Nurse[[#This Row],[RN Hours (excl. Admin, DON)]],Nurse[[#This Row],[RN Admin Hours]],Nurse[[#This Row],[RN DON Hours]])</f>
        <v>32.19869565217391</v>
      </c>
      <c r="M159" s="4">
        <v>19.990326086956522</v>
      </c>
      <c r="N159" s="4">
        <v>8.2083695652173905</v>
      </c>
      <c r="O159" s="4">
        <v>4</v>
      </c>
      <c r="P159" s="4">
        <f>SUM(Nurse[[#This Row],[LPN Hours (excl. Admin)]],Nurse[[#This Row],[LPN Admin Hours]])</f>
        <v>47.812391304347827</v>
      </c>
      <c r="Q159" s="4">
        <v>44.364130434782609</v>
      </c>
      <c r="R159" s="4">
        <v>3.448260869565217</v>
      </c>
      <c r="S159" s="4">
        <f>SUM(Nurse[[#This Row],[CNA Hours]],Nurse[[#This Row],[NA TR Hours]],Nurse[[#This Row],[Med Aide/Tech Hours]])</f>
        <v>85.57782608695652</v>
      </c>
      <c r="T159" s="4">
        <v>83.23021739130435</v>
      </c>
      <c r="U159" s="4">
        <v>2.3476086956521733</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6.8792391304347822</v>
      </c>
      <c r="X159" s="4">
        <v>0</v>
      </c>
      <c r="Y159" s="4">
        <v>0</v>
      </c>
      <c r="Z159" s="4">
        <v>0</v>
      </c>
      <c r="AA159" s="4">
        <v>0</v>
      </c>
      <c r="AB159" s="4">
        <v>0</v>
      </c>
      <c r="AC159" s="4">
        <v>6.8792391304347822</v>
      </c>
      <c r="AD159" s="4">
        <v>0</v>
      </c>
      <c r="AE159" s="4">
        <v>0</v>
      </c>
      <c r="AF159" s="1">
        <v>145910</v>
      </c>
      <c r="AG159" s="1">
        <v>5</v>
      </c>
      <c r="AH159"/>
    </row>
    <row r="160" spans="1:34" x14ac:dyDescent="0.25">
      <c r="A160" t="s">
        <v>702</v>
      </c>
      <c r="B160" t="s">
        <v>291</v>
      </c>
      <c r="C160" t="s">
        <v>917</v>
      </c>
      <c r="D160" t="s">
        <v>781</v>
      </c>
      <c r="E160" s="4">
        <v>181.10869565217391</v>
      </c>
      <c r="F160" s="4">
        <f>Nurse[[#This Row],[Total Nurse Staff Hours]]/Nurse[[#This Row],[MDS Census]]</f>
        <v>2.5618023046453007</v>
      </c>
      <c r="G160" s="4">
        <f>Nurse[[#This Row],[Total Direct Care Staff Hours]]/Nurse[[#This Row],[MDS Census]]</f>
        <v>2.3765154243188089</v>
      </c>
      <c r="H160" s="4">
        <f>Nurse[[#This Row],[Total RN Hours (w/ Admin, DON)]]/Nurse[[#This Row],[MDS Census]]</f>
        <v>0.77978333933501365</v>
      </c>
      <c r="I160" s="4">
        <f>Nurse[[#This Row],[RN Hours (excl. Admin, DON)]]/Nurse[[#This Row],[MDS Census]]</f>
        <v>0.65431820909854754</v>
      </c>
      <c r="J160" s="4">
        <f>SUM(Nurse[[#This Row],[RN Hours (excl. Admin, DON)]],Nurse[[#This Row],[RN Admin Hours]],Nurse[[#This Row],[RN DON Hours]],Nurse[[#This Row],[LPN Hours (excl. Admin)]],Nurse[[#This Row],[LPN Admin Hours]],Nurse[[#This Row],[CNA Hours]],Nurse[[#This Row],[NA TR Hours]],Nurse[[#This Row],[Med Aide/Tech Hours]])</f>
        <v>463.96467391304344</v>
      </c>
      <c r="K160" s="4">
        <f>SUM(Nurse[[#This Row],[RN Hours (excl. Admin, DON)]],Nurse[[#This Row],[LPN Hours (excl. Admin)]],Nurse[[#This Row],[CNA Hours]],Nurse[[#This Row],[NA TR Hours]],Nurse[[#This Row],[Med Aide/Tech Hours]])</f>
        <v>430.40760869565213</v>
      </c>
      <c r="L160" s="4">
        <f>SUM(Nurse[[#This Row],[RN Hours (excl. Admin, DON)]],Nurse[[#This Row],[RN Admin Hours]],Nurse[[#This Row],[RN DON Hours]])</f>
        <v>141.22554347826085</v>
      </c>
      <c r="M160" s="4">
        <v>118.50271739130434</v>
      </c>
      <c r="N160" s="4">
        <v>17.505434782608695</v>
      </c>
      <c r="O160" s="4">
        <v>5.2173913043478262</v>
      </c>
      <c r="P160" s="4">
        <f>SUM(Nurse[[#This Row],[LPN Hours (excl. Admin)]],Nurse[[#This Row],[LPN Admin Hours]])</f>
        <v>113.33695652173913</v>
      </c>
      <c r="Q160" s="4">
        <v>102.50271739130434</v>
      </c>
      <c r="R160" s="4">
        <v>10.834239130434783</v>
      </c>
      <c r="S160" s="4">
        <f>SUM(Nurse[[#This Row],[CNA Hours]],Nurse[[#This Row],[NA TR Hours]],Nurse[[#This Row],[Med Aide/Tech Hours]])</f>
        <v>209.40217391304347</v>
      </c>
      <c r="T160" s="4">
        <v>209.40217391304347</v>
      </c>
      <c r="U160" s="4">
        <v>0</v>
      </c>
      <c r="V160" s="4">
        <v>0</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s="1">
        <v>145679</v>
      </c>
      <c r="AG160" s="1">
        <v>5</v>
      </c>
      <c r="AH160"/>
    </row>
    <row r="161" spans="1:34" x14ac:dyDescent="0.25">
      <c r="A161" t="s">
        <v>702</v>
      </c>
      <c r="B161" t="s">
        <v>326</v>
      </c>
      <c r="C161" t="s">
        <v>1056</v>
      </c>
      <c r="D161" t="s">
        <v>810</v>
      </c>
      <c r="E161" s="4">
        <v>80.032608695652172</v>
      </c>
      <c r="F161" s="4">
        <f>Nurse[[#This Row],[Total Nurse Staff Hours]]/Nurse[[#This Row],[MDS Census]]</f>
        <v>3.6292503055819636</v>
      </c>
      <c r="G161" s="4">
        <f>Nurse[[#This Row],[Total Direct Care Staff Hours]]/Nurse[[#This Row],[MDS Census]]</f>
        <v>3.6292503055819636</v>
      </c>
      <c r="H161" s="4">
        <f>Nurse[[#This Row],[Total RN Hours (w/ Admin, DON)]]/Nurse[[#This Row],[MDS Census]]</f>
        <v>0.32452804563357329</v>
      </c>
      <c r="I161" s="4">
        <f>Nurse[[#This Row],[RN Hours (excl. Admin, DON)]]/Nurse[[#This Row],[MDS Census]]</f>
        <v>0.32452804563357329</v>
      </c>
      <c r="J161" s="4">
        <f>SUM(Nurse[[#This Row],[RN Hours (excl. Admin, DON)]],Nurse[[#This Row],[RN Admin Hours]],Nurse[[#This Row],[RN DON Hours]],Nurse[[#This Row],[LPN Hours (excl. Admin)]],Nurse[[#This Row],[LPN Admin Hours]],Nurse[[#This Row],[CNA Hours]],Nurse[[#This Row],[NA TR Hours]],Nurse[[#This Row],[Med Aide/Tech Hours]])</f>
        <v>290.45836956521737</v>
      </c>
      <c r="K161" s="4">
        <f>SUM(Nurse[[#This Row],[RN Hours (excl. Admin, DON)]],Nurse[[#This Row],[LPN Hours (excl. Admin)]],Nurse[[#This Row],[CNA Hours]],Nurse[[#This Row],[NA TR Hours]],Nurse[[#This Row],[Med Aide/Tech Hours]])</f>
        <v>290.45836956521737</v>
      </c>
      <c r="L161" s="4">
        <f>SUM(Nurse[[#This Row],[RN Hours (excl. Admin, DON)]],Nurse[[#This Row],[RN Admin Hours]],Nurse[[#This Row],[RN DON Hours]])</f>
        <v>25.972826086956523</v>
      </c>
      <c r="M161" s="4">
        <v>25.972826086956523</v>
      </c>
      <c r="N161" s="4">
        <v>0</v>
      </c>
      <c r="O161" s="4">
        <v>0</v>
      </c>
      <c r="P161" s="4">
        <f>SUM(Nurse[[#This Row],[LPN Hours (excl. Admin)]],Nurse[[#This Row],[LPN Admin Hours]])</f>
        <v>66.798913043478265</v>
      </c>
      <c r="Q161" s="4">
        <v>66.798913043478265</v>
      </c>
      <c r="R161" s="4">
        <v>0</v>
      </c>
      <c r="S161" s="4">
        <f>SUM(Nurse[[#This Row],[CNA Hours]],Nurse[[#This Row],[NA TR Hours]],Nurse[[#This Row],[Med Aide/Tech Hours]])</f>
        <v>197.68663043478259</v>
      </c>
      <c r="T161" s="4">
        <v>197.68663043478259</v>
      </c>
      <c r="U161" s="4">
        <v>0</v>
      </c>
      <c r="V161" s="4">
        <v>0</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145729</v>
      </c>
      <c r="AG161" s="1">
        <v>5</v>
      </c>
      <c r="AH161"/>
    </row>
    <row r="162" spans="1:34" x14ac:dyDescent="0.25">
      <c r="A162" t="s">
        <v>702</v>
      </c>
      <c r="B162" t="s">
        <v>607</v>
      </c>
      <c r="C162" t="s">
        <v>1115</v>
      </c>
      <c r="D162" t="s">
        <v>764</v>
      </c>
      <c r="E162" s="4">
        <v>46.565217391304351</v>
      </c>
      <c r="F162" s="4">
        <f>Nurse[[#This Row],[Total Nurse Staff Hours]]/Nurse[[#This Row],[MDS Census]]</f>
        <v>3.2493580765639583</v>
      </c>
      <c r="G162" s="4">
        <f>Nurse[[#This Row],[Total Direct Care Staff Hours]]/Nurse[[#This Row],[MDS Census]]</f>
        <v>3.1298436041083093</v>
      </c>
      <c r="H162" s="4">
        <f>Nurse[[#This Row],[Total RN Hours (w/ Admin, DON)]]/Nurse[[#This Row],[MDS Census]]</f>
        <v>0.51612044817927172</v>
      </c>
      <c r="I162" s="4">
        <f>Nurse[[#This Row],[RN Hours (excl. Admin, DON)]]/Nurse[[#This Row],[MDS Census]]</f>
        <v>0.39660597572362277</v>
      </c>
      <c r="J162" s="4">
        <f>SUM(Nurse[[#This Row],[RN Hours (excl. Admin, DON)]],Nurse[[#This Row],[RN Admin Hours]],Nurse[[#This Row],[RN DON Hours]],Nurse[[#This Row],[LPN Hours (excl. Admin)]],Nurse[[#This Row],[LPN Admin Hours]],Nurse[[#This Row],[CNA Hours]],Nurse[[#This Row],[NA TR Hours]],Nurse[[#This Row],[Med Aide/Tech Hours]])</f>
        <v>151.30706521739128</v>
      </c>
      <c r="K162" s="4">
        <f>SUM(Nurse[[#This Row],[RN Hours (excl. Admin, DON)]],Nurse[[#This Row],[LPN Hours (excl. Admin)]],Nurse[[#This Row],[CNA Hours]],Nurse[[#This Row],[NA TR Hours]],Nurse[[#This Row],[Med Aide/Tech Hours]])</f>
        <v>145.74184782608694</v>
      </c>
      <c r="L162" s="4">
        <f>SUM(Nurse[[#This Row],[RN Hours (excl. Admin, DON)]],Nurse[[#This Row],[RN Admin Hours]],Nurse[[#This Row],[RN DON Hours]])</f>
        <v>24.033260869565218</v>
      </c>
      <c r="M162" s="4">
        <v>18.468043478260871</v>
      </c>
      <c r="N162" s="4">
        <v>0</v>
      </c>
      <c r="O162" s="4">
        <v>5.5652173913043477</v>
      </c>
      <c r="P162" s="4">
        <f>SUM(Nurse[[#This Row],[LPN Hours (excl. Admin)]],Nurse[[#This Row],[LPN Admin Hours]])</f>
        <v>30.176739130434779</v>
      </c>
      <c r="Q162" s="4">
        <v>30.176739130434779</v>
      </c>
      <c r="R162" s="4">
        <v>0</v>
      </c>
      <c r="S162" s="4">
        <f>SUM(Nurse[[#This Row],[CNA Hours]],Nurse[[#This Row],[NA TR Hours]],Nurse[[#This Row],[Med Aide/Tech Hours]])</f>
        <v>97.09706521739129</v>
      </c>
      <c r="T162" s="4">
        <v>97.09706521739129</v>
      </c>
      <c r="U162" s="4">
        <v>0</v>
      </c>
      <c r="V162" s="4">
        <v>0</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2" s="4">
        <v>0</v>
      </c>
      <c r="Y162" s="4">
        <v>0</v>
      </c>
      <c r="Z162" s="4">
        <v>0</v>
      </c>
      <c r="AA162" s="4">
        <v>0</v>
      </c>
      <c r="AB162" s="4">
        <v>0</v>
      </c>
      <c r="AC162" s="4">
        <v>0</v>
      </c>
      <c r="AD162" s="4">
        <v>0</v>
      </c>
      <c r="AE162" s="4">
        <v>0</v>
      </c>
      <c r="AF162" s="1">
        <v>146124</v>
      </c>
      <c r="AG162" s="1">
        <v>5</v>
      </c>
      <c r="AH162"/>
    </row>
    <row r="163" spans="1:34" x14ac:dyDescent="0.25">
      <c r="A163" t="s">
        <v>702</v>
      </c>
      <c r="B163" t="s">
        <v>98</v>
      </c>
      <c r="C163" t="s">
        <v>948</v>
      </c>
      <c r="D163" t="s">
        <v>769</v>
      </c>
      <c r="E163" s="4">
        <v>72.5</v>
      </c>
      <c r="F163" s="4">
        <f>Nurse[[#This Row],[Total Nurse Staff Hours]]/Nurse[[#This Row],[MDS Census]]</f>
        <v>2.852151424287857</v>
      </c>
      <c r="G163" s="4">
        <f>Nurse[[#This Row],[Total Direct Care Staff Hours]]/Nurse[[#This Row],[MDS Census]]</f>
        <v>2.6367406296851588</v>
      </c>
      <c r="H163" s="4">
        <f>Nurse[[#This Row],[Total RN Hours (w/ Admin, DON)]]/Nurse[[#This Row],[MDS Census]]</f>
        <v>0.87831334332833588</v>
      </c>
      <c r="I163" s="4">
        <f>Nurse[[#This Row],[RN Hours (excl. Admin, DON)]]/Nurse[[#This Row],[MDS Census]]</f>
        <v>0.73249025487256381</v>
      </c>
      <c r="J163" s="4">
        <f>SUM(Nurse[[#This Row],[RN Hours (excl. Admin, DON)]],Nurse[[#This Row],[RN Admin Hours]],Nurse[[#This Row],[RN DON Hours]],Nurse[[#This Row],[LPN Hours (excl. Admin)]],Nurse[[#This Row],[LPN Admin Hours]],Nurse[[#This Row],[CNA Hours]],Nurse[[#This Row],[NA TR Hours]],Nurse[[#This Row],[Med Aide/Tech Hours]])</f>
        <v>206.78097826086963</v>
      </c>
      <c r="K163" s="4">
        <f>SUM(Nurse[[#This Row],[RN Hours (excl. Admin, DON)]],Nurse[[#This Row],[LPN Hours (excl. Admin)]],Nurse[[#This Row],[CNA Hours]],Nurse[[#This Row],[NA TR Hours]],Nurse[[#This Row],[Med Aide/Tech Hours]])</f>
        <v>191.163695652174</v>
      </c>
      <c r="L163" s="4">
        <f>SUM(Nurse[[#This Row],[RN Hours (excl. Admin, DON)]],Nurse[[#This Row],[RN Admin Hours]],Nurse[[#This Row],[RN DON Hours]])</f>
        <v>63.677717391304355</v>
      </c>
      <c r="M163" s="4">
        <v>53.105543478260877</v>
      </c>
      <c r="N163" s="4">
        <v>5.2307608695652172</v>
      </c>
      <c r="O163" s="4">
        <v>5.3414130434782603</v>
      </c>
      <c r="P163" s="4">
        <f>SUM(Nurse[[#This Row],[LPN Hours (excl. Admin)]],Nurse[[#This Row],[LPN Admin Hours]])</f>
        <v>39.165978260869572</v>
      </c>
      <c r="Q163" s="4">
        <v>34.120869565217397</v>
      </c>
      <c r="R163" s="4">
        <v>5.045108695652174</v>
      </c>
      <c r="S163" s="4">
        <f>SUM(Nurse[[#This Row],[CNA Hours]],Nurse[[#This Row],[NA TR Hours]],Nurse[[#This Row],[Med Aide/Tech Hours]])</f>
        <v>103.93728260869571</v>
      </c>
      <c r="T163" s="4">
        <v>103.93728260869571</v>
      </c>
      <c r="U163" s="4">
        <v>0</v>
      </c>
      <c r="V163" s="4">
        <v>0</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3" s="4">
        <v>0</v>
      </c>
      <c r="Y163" s="4">
        <v>0</v>
      </c>
      <c r="Z163" s="4">
        <v>0</v>
      </c>
      <c r="AA163" s="4">
        <v>0</v>
      </c>
      <c r="AB163" s="4">
        <v>0</v>
      </c>
      <c r="AC163" s="4">
        <v>0</v>
      </c>
      <c r="AD163" s="4">
        <v>0</v>
      </c>
      <c r="AE163" s="4">
        <v>0</v>
      </c>
      <c r="AF163" s="1">
        <v>145323</v>
      </c>
      <c r="AG163" s="1">
        <v>5</v>
      </c>
      <c r="AH163"/>
    </row>
    <row r="164" spans="1:34" x14ac:dyDescent="0.25">
      <c r="A164" t="s">
        <v>702</v>
      </c>
      <c r="B164" t="s">
        <v>602</v>
      </c>
      <c r="C164" t="s">
        <v>970</v>
      </c>
      <c r="D164" t="s">
        <v>770</v>
      </c>
      <c r="E164" s="4">
        <v>36.369565217391305</v>
      </c>
      <c r="F164" s="4">
        <f>Nurse[[#This Row],[Total Nurse Staff Hours]]/Nurse[[#This Row],[MDS Census]]</f>
        <v>4.0681649731022116</v>
      </c>
      <c r="G164" s="4">
        <f>Nurse[[#This Row],[Total Direct Care Staff Hours]]/Nurse[[#This Row],[MDS Census]]</f>
        <v>3.7311416616855952</v>
      </c>
      <c r="H164" s="4">
        <f>Nurse[[#This Row],[Total RN Hours (w/ Admin, DON)]]/Nurse[[#This Row],[MDS Census]]</f>
        <v>0.43618350268977885</v>
      </c>
      <c r="I164" s="4">
        <f>Nurse[[#This Row],[RN Hours (excl. Admin, DON)]]/Nurse[[#This Row],[MDS Census]]</f>
        <v>0.32705319784817694</v>
      </c>
      <c r="J164" s="4">
        <f>SUM(Nurse[[#This Row],[RN Hours (excl. Admin, DON)]],Nurse[[#This Row],[RN Admin Hours]],Nurse[[#This Row],[RN DON Hours]],Nurse[[#This Row],[LPN Hours (excl. Admin)]],Nurse[[#This Row],[LPN Admin Hours]],Nurse[[#This Row],[CNA Hours]],Nurse[[#This Row],[NA TR Hours]],Nurse[[#This Row],[Med Aide/Tech Hours]])</f>
        <v>147.95739130434782</v>
      </c>
      <c r="K164" s="4">
        <f>SUM(Nurse[[#This Row],[RN Hours (excl. Admin, DON)]],Nurse[[#This Row],[LPN Hours (excl. Admin)]],Nurse[[#This Row],[CNA Hours]],Nurse[[#This Row],[NA TR Hours]],Nurse[[#This Row],[Med Aide/Tech Hours]])</f>
        <v>135.70000000000002</v>
      </c>
      <c r="L164" s="4">
        <f>SUM(Nurse[[#This Row],[RN Hours (excl. Admin, DON)]],Nurse[[#This Row],[RN Admin Hours]],Nurse[[#This Row],[RN DON Hours]])</f>
        <v>15.863804347826088</v>
      </c>
      <c r="M164" s="4">
        <v>11.894782608695653</v>
      </c>
      <c r="N164" s="4">
        <v>2.1755434782608694</v>
      </c>
      <c r="O164" s="4">
        <v>1.7934782608695652</v>
      </c>
      <c r="P164" s="4">
        <f>SUM(Nurse[[#This Row],[LPN Hours (excl. Admin)]],Nurse[[#This Row],[LPN Admin Hours]])</f>
        <v>30.016630434782616</v>
      </c>
      <c r="Q164" s="4">
        <v>21.728260869565226</v>
      </c>
      <c r="R164" s="4">
        <v>8.2883695652173905</v>
      </c>
      <c r="S164" s="4">
        <f>SUM(Nurse[[#This Row],[CNA Hours]],Nurse[[#This Row],[NA TR Hours]],Nurse[[#This Row],[Med Aide/Tech Hours]])</f>
        <v>102.07695652173913</v>
      </c>
      <c r="T164" s="4">
        <v>97.911521739130436</v>
      </c>
      <c r="U164" s="4">
        <v>4.1654347826086955</v>
      </c>
      <c r="V164" s="4">
        <v>0</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4" s="4">
        <v>0</v>
      </c>
      <c r="Y164" s="4">
        <v>0</v>
      </c>
      <c r="Z164" s="4">
        <v>0</v>
      </c>
      <c r="AA164" s="4">
        <v>0</v>
      </c>
      <c r="AB164" s="4">
        <v>0</v>
      </c>
      <c r="AC164" s="4">
        <v>0</v>
      </c>
      <c r="AD164" s="4">
        <v>0</v>
      </c>
      <c r="AE164" s="4">
        <v>0</v>
      </c>
      <c r="AF164" s="1">
        <v>146117</v>
      </c>
      <c r="AG164" s="1">
        <v>5</v>
      </c>
      <c r="AH164"/>
    </row>
    <row r="165" spans="1:34" x14ac:dyDescent="0.25">
      <c r="A165" t="s">
        <v>702</v>
      </c>
      <c r="B165" t="s">
        <v>224</v>
      </c>
      <c r="C165" t="s">
        <v>1015</v>
      </c>
      <c r="D165" t="s">
        <v>758</v>
      </c>
      <c r="E165" s="4">
        <v>89.717391304347828</v>
      </c>
      <c r="F165" s="4">
        <f>Nurse[[#This Row],[Total Nurse Staff Hours]]/Nurse[[#This Row],[MDS Census]]</f>
        <v>2.9080142960988615</v>
      </c>
      <c r="G165" s="4">
        <f>Nurse[[#This Row],[Total Direct Care Staff Hours]]/Nurse[[#This Row],[MDS Census]]</f>
        <v>2.8362612066876669</v>
      </c>
      <c r="H165" s="4">
        <f>Nurse[[#This Row],[Total RN Hours (w/ Admin, DON)]]/Nurse[[#This Row],[MDS Census]]</f>
        <v>0.32853767870123574</v>
      </c>
      <c r="I165" s="4">
        <f>Nurse[[#This Row],[RN Hours (excl. Admin, DON)]]/Nurse[[#This Row],[MDS Census]]</f>
        <v>0.26559849769808574</v>
      </c>
      <c r="J165" s="4">
        <f>SUM(Nurse[[#This Row],[RN Hours (excl. Admin, DON)]],Nurse[[#This Row],[RN Admin Hours]],Nurse[[#This Row],[RN DON Hours]],Nurse[[#This Row],[LPN Hours (excl. Admin)]],Nurse[[#This Row],[LPN Admin Hours]],Nurse[[#This Row],[CNA Hours]],Nurse[[#This Row],[NA TR Hours]],Nurse[[#This Row],[Med Aide/Tech Hours]])</f>
        <v>260.89945652173918</v>
      </c>
      <c r="K165" s="4">
        <f>SUM(Nurse[[#This Row],[RN Hours (excl. Admin, DON)]],Nurse[[#This Row],[LPN Hours (excl. Admin)]],Nurse[[#This Row],[CNA Hours]],Nurse[[#This Row],[NA TR Hours]],Nurse[[#This Row],[Med Aide/Tech Hours]])</f>
        <v>254.46195652173918</v>
      </c>
      <c r="L165" s="4">
        <f>SUM(Nurse[[#This Row],[RN Hours (excl. Admin, DON)]],Nurse[[#This Row],[RN Admin Hours]],Nurse[[#This Row],[RN DON Hours]])</f>
        <v>29.475543478260867</v>
      </c>
      <c r="M165" s="4">
        <v>23.828804347826086</v>
      </c>
      <c r="N165" s="4">
        <v>4.6902173913043477</v>
      </c>
      <c r="O165" s="4">
        <v>0.95652173913043481</v>
      </c>
      <c r="P165" s="4">
        <f>SUM(Nurse[[#This Row],[LPN Hours (excl. Admin)]],Nurse[[#This Row],[LPN Admin Hours]])</f>
        <v>67.661956521739143</v>
      </c>
      <c r="Q165" s="4">
        <v>66.871195652173924</v>
      </c>
      <c r="R165" s="4">
        <v>0.79076086956521741</v>
      </c>
      <c r="S165" s="4">
        <f>SUM(Nurse[[#This Row],[CNA Hours]],Nurse[[#This Row],[NA TR Hours]],Nurse[[#This Row],[Med Aide/Tech Hours]])</f>
        <v>163.76195652173917</v>
      </c>
      <c r="T165" s="4">
        <v>163.76195652173917</v>
      </c>
      <c r="U165" s="4">
        <v>0</v>
      </c>
      <c r="V165" s="4">
        <v>0</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91.576086956521763</v>
      </c>
      <c r="X165" s="4">
        <v>0</v>
      </c>
      <c r="Y165" s="4">
        <v>0</v>
      </c>
      <c r="Z165" s="4">
        <v>0</v>
      </c>
      <c r="AA165" s="4">
        <v>20.852173913043483</v>
      </c>
      <c r="AB165" s="4">
        <v>0</v>
      </c>
      <c r="AC165" s="4">
        <v>70.723913043478277</v>
      </c>
      <c r="AD165" s="4">
        <v>0</v>
      </c>
      <c r="AE165" s="4">
        <v>0</v>
      </c>
      <c r="AF165" s="1">
        <v>145585</v>
      </c>
      <c r="AG165" s="1">
        <v>5</v>
      </c>
      <c r="AH165"/>
    </row>
    <row r="166" spans="1:34" x14ac:dyDescent="0.25">
      <c r="A166" t="s">
        <v>702</v>
      </c>
      <c r="B166" t="s">
        <v>218</v>
      </c>
      <c r="C166" t="s">
        <v>1012</v>
      </c>
      <c r="D166" t="s">
        <v>758</v>
      </c>
      <c r="E166" s="4">
        <v>96.771739130434781</v>
      </c>
      <c r="F166" s="4">
        <f>Nurse[[#This Row],[Total Nurse Staff Hours]]/Nurse[[#This Row],[MDS Census]]</f>
        <v>3.5725204987083004</v>
      </c>
      <c r="G166" s="4">
        <f>Nurse[[#This Row],[Total Direct Care Staff Hours]]/Nurse[[#This Row],[MDS Census]]</f>
        <v>3.4027462653038305</v>
      </c>
      <c r="H166" s="4">
        <f>Nurse[[#This Row],[Total RN Hours (w/ Admin, DON)]]/Nurse[[#This Row],[MDS Census]]</f>
        <v>0.347304279456363</v>
      </c>
      <c r="I166" s="4">
        <f>Nurse[[#This Row],[RN Hours (excl. Admin, DON)]]/Nurse[[#This Row],[MDS Census]]</f>
        <v>0.23234303043917778</v>
      </c>
      <c r="J166" s="4">
        <f>SUM(Nurse[[#This Row],[RN Hours (excl. Admin, DON)]],Nurse[[#This Row],[RN Admin Hours]],Nurse[[#This Row],[RN DON Hours]],Nurse[[#This Row],[LPN Hours (excl. Admin)]],Nurse[[#This Row],[LPN Admin Hours]],Nurse[[#This Row],[CNA Hours]],Nurse[[#This Row],[NA TR Hours]],Nurse[[#This Row],[Med Aide/Tech Hours]])</f>
        <v>345.71902173913043</v>
      </c>
      <c r="K166" s="4">
        <f>SUM(Nurse[[#This Row],[RN Hours (excl. Admin, DON)]],Nurse[[#This Row],[LPN Hours (excl. Admin)]],Nurse[[#This Row],[CNA Hours]],Nurse[[#This Row],[NA TR Hours]],Nurse[[#This Row],[Med Aide/Tech Hours]])</f>
        <v>329.28967391304349</v>
      </c>
      <c r="L166" s="4">
        <f>SUM(Nurse[[#This Row],[RN Hours (excl. Admin, DON)]],Nurse[[#This Row],[RN Admin Hours]],Nurse[[#This Row],[RN DON Hours]])</f>
        <v>33.60923913043478</v>
      </c>
      <c r="M166" s="4">
        <v>22.48423913043478</v>
      </c>
      <c r="N166" s="4">
        <v>5.6521739130434785</v>
      </c>
      <c r="O166" s="4">
        <v>5.4728260869565215</v>
      </c>
      <c r="P166" s="4">
        <f>SUM(Nurse[[#This Row],[LPN Hours (excl. Admin)]],Nurse[[#This Row],[LPN Admin Hours]])</f>
        <v>105.97217391304346</v>
      </c>
      <c r="Q166" s="4">
        <v>100.66782608695651</v>
      </c>
      <c r="R166" s="4">
        <v>5.3043478260869561</v>
      </c>
      <c r="S166" s="4">
        <f>SUM(Nurse[[#This Row],[CNA Hours]],Nurse[[#This Row],[NA TR Hours]],Nurse[[#This Row],[Med Aide/Tech Hours]])</f>
        <v>206.1376086956522</v>
      </c>
      <c r="T166" s="4">
        <v>206.1376086956522</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5.8260869565217384</v>
      </c>
      <c r="X166" s="4">
        <v>8.6956521739130432E-2</v>
      </c>
      <c r="Y166" s="4">
        <v>0</v>
      </c>
      <c r="Z166" s="4">
        <v>0</v>
      </c>
      <c r="AA166" s="4">
        <v>0.43478260869565216</v>
      </c>
      <c r="AB166" s="4">
        <v>5.3043478260869561</v>
      </c>
      <c r="AC166" s="4">
        <v>0</v>
      </c>
      <c r="AD166" s="4">
        <v>0</v>
      </c>
      <c r="AE166" s="4">
        <v>0</v>
      </c>
      <c r="AF166" s="1">
        <v>145571</v>
      </c>
      <c r="AG166" s="1">
        <v>5</v>
      </c>
      <c r="AH166"/>
    </row>
    <row r="167" spans="1:34" x14ac:dyDescent="0.25">
      <c r="A167" t="s">
        <v>702</v>
      </c>
      <c r="B167" t="s">
        <v>648</v>
      </c>
      <c r="C167" t="s">
        <v>931</v>
      </c>
      <c r="D167" t="s">
        <v>781</v>
      </c>
      <c r="E167" s="4">
        <v>51.967391304347828</v>
      </c>
      <c r="F167" s="4">
        <f>Nurse[[#This Row],[Total Nurse Staff Hours]]/Nurse[[#This Row],[MDS Census]]</f>
        <v>3.9495105626437974</v>
      </c>
      <c r="G167" s="4">
        <f>Nurse[[#This Row],[Total Direct Care Staff Hours]]/Nurse[[#This Row],[MDS Census]]</f>
        <v>3.6557017360384845</v>
      </c>
      <c r="H167" s="4">
        <f>Nurse[[#This Row],[Total RN Hours (w/ Admin, DON)]]/Nurse[[#This Row],[MDS Census]]</f>
        <v>1.1433172976364776</v>
      </c>
      <c r="I167" s="4">
        <f>Nurse[[#This Row],[RN Hours (excl. Admin, DON)]]/Nurse[[#This Row],[MDS Census]]</f>
        <v>0.84950847103116489</v>
      </c>
      <c r="J167" s="4">
        <f>SUM(Nurse[[#This Row],[RN Hours (excl. Admin, DON)]],Nurse[[#This Row],[RN Admin Hours]],Nurse[[#This Row],[RN DON Hours]],Nurse[[#This Row],[LPN Hours (excl. Admin)]],Nurse[[#This Row],[LPN Admin Hours]],Nurse[[#This Row],[CNA Hours]],Nurse[[#This Row],[NA TR Hours]],Nurse[[#This Row],[Med Aide/Tech Hours]])</f>
        <v>205.24576086956517</v>
      </c>
      <c r="K167" s="4">
        <f>SUM(Nurse[[#This Row],[RN Hours (excl. Admin, DON)]],Nurse[[#This Row],[LPN Hours (excl. Admin)]],Nurse[[#This Row],[CNA Hours]],Nurse[[#This Row],[NA TR Hours]],Nurse[[#This Row],[Med Aide/Tech Hours]])</f>
        <v>189.97728260869559</v>
      </c>
      <c r="L167" s="4">
        <f>SUM(Nurse[[#This Row],[RN Hours (excl. Admin, DON)]],Nurse[[#This Row],[RN Admin Hours]],Nurse[[#This Row],[RN DON Hours]])</f>
        <v>59.415217391304338</v>
      </c>
      <c r="M167" s="4">
        <v>44.146739130434774</v>
      </c>
      <c r="N167" s="4">
        <v>10.920652173913041</v>
      </c>
      <c r="O167" s="4">
        <v>4.3478260869565215</v>
      </c>
      <c r="P167" s="4">
        <f>SUM(Nurse[[#This Row],[LPN Hours (excl. Admin)]],Nurse[[#This Row],[LPN Admin Hours]])</f>
        <v>27.601086956521737</v>
      </c>
      <c r="Q167" s="4">
        <v>27.601086956521737</v>
      </c>
      <c r="R167" s="4">
        <v>0</v>
      </c>
      <c r="S167" s="4">
        <f>SUM(Nurse[[#This Row],[CNA Hours]],Nurse[[#This Row],[NA TR Hours]],Nurse[[#This Row],[Med Aide/Tech Hours]])</f>
        <v>118.22945652173908</v>
      </c>
      <c r="T167" s="4">
        <v>118.22945652173908</v>
      </c>
      <c r="U167" s="4">
        <v>0</v>
      </c>
      <c r="V167" s="4">
        <v>0</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23.380543478260869</v>
      </c>
      <c r="X167" s="4">
        <v>0</v>
      </c>
      <c r="Y167" s="4">
        <v>0</v>
      </c>
      <c r="Z167" s="4">
        <v>0</v>
      </c>
      <c r="AA167" s="4">
        <v>0</v>
      </c>
      <c r="AB167" s="4">
        <v>0</v>
      </c>
      <c r="AC167" s="4">
        <v>23.380543478260869</v>
      </c>
      <c r="AD167" s="4">
        <v>0</v>
      </c>
      <c r="AE167" s="4">
        <v>0</v>
      </c>
      <c r="AF167" s="1">
        <v>146176</v>
      </c>
      <c r="AG167" s="1">
        <v>5</v>
      </c>
      <c r="AH167"/>
    </row>
    <row r="168" spans="1:34" x14ac:dyDescent="0.25">
      <c r="A168" t="s">
        <v>702</v>
      </c>
      <c r="B168" t="s">
        <v>558</v>
      </c>
      <c r="C168" t="s">
        <v>917</v>
      </c>
      <c r="D168" t="s">
        <v>781</v>
      </c>
      <c r="E168" s="4">
        <v>96.902173913043484</v>
      </c>
      <c r="F168" s="4">
        <f>Nurse[[#This Row],[Total Nurse Staff Hours]]/Nurse[[#This Row],[MDS Census]]</f>
        <v>2.3696017947279864</v>
      </c>
      <c r="G168" s="4">
        <f>Nurse[[#This Row],[Total Direct Care Staff Hours]]/Nurse[[#This Row],[MDS Census]]</f>
        <v>2.2643017386427369</v>
      </c>
      <c r="H168" s="4">
        <f>Nurse[[#This Row],[Total RN Hours (w/ Admin, DON)]]/Nurse[[#This Row],[MDS Census]]</f>
        <v>0.40047672462142453</v>
      </c>
      <c r="I168" s="4">
        <f>Nurse[[#This Row],[RN Hours (excl. Admin, DON)]]/Nurse[[#This Row],[MDS Census]]</f>
        <v>0.3448401570386988</v>
      </c>
      <c r="J168" s="4">
        <f>SUM(Nurse[[#This Row],[RN Hours (excl. Admin, DON)]],Nurse[[#This Row],[RN Admin Hours]],Nurse[[#This Row],[RN DON Hours]],Nurse[[#This Row],[LPN Hours (excl. Admin)]],Nurse[[#This Row],[LPN Admin Hours]],Nurse[[#This Row],[CNA Hours]],Nurse[[#This Row],[NA TR Hours]],Nurse[[#This Row],[Med Aide/Tech Hours]])</f>
        <v>229.61956521739131</v>
      </c>
      <c r="K168" s="4">
        <f>SUM(Nurse[[#This Row],[RN Hours (excl. Admin, DON)]],Nurse[[#This Row],[LPN Hours (excl. Admin)]],Nurse[[#This Row],[CNA Hours]],Nurse[[#This Row],[NA TR Hours]],Nurse[[#This Row],[Med Aide/Tech Hours]])</f>
        <v>219.41576086956522</v>
      </c>
      <c r="L168" s="4">
        <f>SUM(Nurse[[#This Row],[RN Hours (excl. Admin, DON)]],Nurse[[#This Row],[RN Admin Hours]],Nurse[[#This Row],[RN DON Hours]])</f>
        <v>38.807065217391305</v>
      </c>
      <c r="M168" s="4">
        <v>33.415760869565219</v>
      </c>
      <c r="N168" s="4">
        <v>0</v>
      </c>
      <c r="O168" s="4">
        <v>5.3913043478260869</v>
      </c>
      <c r="P168" s="4">
        <f>SUM(Nurse[[#This Row],[LPN Hours (excl. Admin)]],Nurse[[#This Row],[LPN Admin Hours]])</f>
        <v>56.839673913043477</v>
      </c>
      <c r="Q168" s="4">
        <v>52.027173913043477</v>
      </c>
      <c r="R168" s="4">
        <v>4.8125</v>
      </c>
      <c r="S168" s="4">
        <f>SUM(Nurse[[#This Row],[CNA Hours]],Nurse[[#This Row],[NA TR Hours]],Nurse[[#This Row],[Med Aide/Tech Hours]])</f>
        <v>133.97282608695653</v>
      </c>
      <c r="T168" s="4">
        <v>132.06521739130434</v>
      </c>
      <c r="U168" s="4">
        <v>1.9076086956521738</v>
      </c>
      <c r="V168" s="4">
        <v>0</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8" s="4">
        <v>0</v>
      </c>
      <c r="Y168" s="4">
        <v>0</v>
      </c>
      <c r="Z168" s="4">
        <v>0</v>
      </c>
      <c r="AA168" s="4">
        <v>0</v>
      </c>
      <c r="AB168" s="4">
        <v>0</v>
      </c>
      <c r="AC168" s="4">
        <v>0</v>
      </c>
      <c r="AD168" s="4">
        <v>0</v>
      </c>
      <c r="AE168" s="4">
        <v>0</v>
      </c>
      <c r="AF168" s="1">
        <v>146062</v>
      </c>
      <c r="AG168" s="1">
        <v>5</v>
      </c>
      <c r="AH168"/>
    </row>
    <row r="169" spans="1:34" x14ac:dyDescent="0.25">
      <c r="A169" t="s">
        <v>702</v>
      </c>
      <c r="B169" t="s">
        <v>411</v>
      </c>
      <c r="C169" t="s">
        <v>950</v>
      </c>
      <c r="D169" t="s">
        <v>781</v>
      </c>
      <c r="E169" s="4">
        <v>87.434782608695656</v>
      </c>
      <c r="F169" s="4">
        <f>Nurse[[#This Row],[Total Nurse Staff Hours]]/Nurse[[#This Row],[MDS Census]]</f>
        <v>4.2376156141223271</v>
      </c>
      <c r="G169" s="4">
        <f>Nurse[[#This Row],[Total Direct Care Staff Hours]]/Nurse[[#This Row],[MDS Census]]</f>
        <v>3.9210964694181998</v>
      </c>
      <c r="H169" s="4">
        <f>Nurse[[#This Row],[Total RN Hours (w/ Admin, DON)]]/Nurse[[#This Row],[MDS Census]]</f>
        <v>1.3877113376429637</v>
      </c>
      <c r="I169" s="4">
        <f>Nurse[[#This Row],[RN Hours (excl. Admin, DON)]]/Nurse[[#This Row],[MDS Census]]</f>
        <v>1.0747041272998505</v>
      </c>
      <c r="J169" s="4">
        <f>SUM(Nurse[[#This Row],[RN Hours (excl. Admin, DON)]],Nurse[[#This Row],[RN Admin Hours]],Nurse[[#This Row],[RN DON Hours]],Nurse[[#This Row],[LPN Hours (excl. Admin)]],Nurse[[#This Row],[LPN Admin Hours]],Nurse[[#This Row],[CNA Hours]],Nurse[[#This Row],[NA TR Hours]],Nurse[[#This Row],[Med Aide/Tech Hours]])</f>
        <v>370.51500000000004</v>
      </c>
      <c r="K169" s="4">
        <f>SUM(Nurse[[#This Row],[RN Hours (excl. Admin, DON)]],Nurse[[#This Row],[LPN Hours (excl. Admin)]],Nurse[[#This Row],[CNA Hours]],Nurse[[#This Row],[NA TR Hours]],Nurse[[#This Row],[Med Aide/Tech Hours]])</f>
        <v>342.84021739130435</v>
      </c>
      <c r="L169" s="4">
        <f>SUM(Nurse[[#This Row],[RN Hours (excl. Admin, DON)]],Nurse[[#This Row],[RN Admin Hours]],Nurse[[#This Row],[RN DON Hours]])</f>
        <v>121.33423913043478</v>
      </c>
      <c r="M169" s="4">
        <v>93.966521739130414</v>
      </c>
      <c r="N169" s="4">
        <v>21.96913043478262</v>
      </c>
      <c r="O169" s="4">
        <v>5.3985869565217399</v>
      </c>
      <c r="P169" s="4">
        <f>SUM(Nurse[[#This Row],[LPN Hours (excl. Admin)]],Nurse[[#This Row],[LPN Admin Hours]])</f>
        <v>28.368913043478265</v>
      </c>
      <c r="Q169" s="4">
        <v>28.061847826086961</v>
      </c>
      <c r="R169" s="4">
        <v>0.30706521739130432</v>
      </c>
      <c r="S169" s="4">
        <f>SUM(Nurse[[#This Row],[CNA Hours]],Nurse[[#This Row],[NA TR Hours]],Nurse[[#This Row],[Med Aide/Tech Hours]])</f>
        <v>220.81184782608699</v>
      </c>
      <c r="T169" s="4">
        <v>220.81184782608699</v>
      </c>
      <c r="U169" s="4">
        <v>0</v>
      </c>
      <c r="V169" s="4">
        <v>0</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10.82608695652174</v>
      </c>
      <c r="X169" s="4">
        <v>0</v>
      </c>
      <c r="Y169" s="4">
        <v>0</v>
      </c>
      <c r="Z169" s="4">
        <v>0</v>
      </c>
      <c r="AA169" s="4">
        <v>0</v>
      </c>
      <c r="AB169" s="4">
        <v>0.30706521739130432</v>
      </c>
      <c r="AC169" s="4">
        <v>10.519021739130435</v>
      </c>
      <c r="AD169" s="4">
        <v>0</v>
      </c>
      <c r="AE169" s="4">
        <v>0</v>
      </c>
      <c r="AF169" s="1">
        <v>145853</v>
      </c>
      <c r="AG169" s="1">
        <v>5</v>
      </c>
      <c r="AH169"/>
    </row>
    <row r="170" spans="1:34" x14ac:dyDescent="0.25">
      <c r="A170" t="s">
        <v>702</v>
      </c>
      <c r="B170" t="s">
        <v>267</v>
      </c>
      <c r="C170" t="s">
        <v>917</v>
      </c>
      <c r="D170" t="s">
        <v>781</v>
      </c>
      <c r="E170" s="4">
        <v>194.09782608695653</v>
      </c>
      <c r="F170" s="4">
        <f>Nurse[[#This Row],[Total Nurse Staff Hours]]/Nurse[[#This Row],[MDS Census]]</f>
        <v>0.90241921935375491</v>
      </c>
      <c r="G170" s="4">
        <f>Nurse[[#This Row],[Total Direct Care Staff Hours]]/Nurse[[#This Row],[MDS Census]]</f>
        <v>0.90241921935375491</v>
      </c>
      <c r="H170" s="4">
        <f>Nurse[[#This Row],[Total RN Hours (w/ Admin, DON)]]/Nurse[[#This Row],[MDS Census]]</f>
        <v>0.35140281122248979</v>
      </c>
      <c r="I170" s="4">
        <f>Nurse[[#This Row],[RN Hours (excl. Admin, DON)]]/Nurse[[#This Row],[MDS Census]]</f>
        <v>0.35140281122248979</v>
      </c>
      <c r="J170" s="4">
        <f>SUM(Nurse[[#This Row],[RN Hours (excl. Admin, DON)]],Nurse[[#This Row],[RN Admin Hours]],Nurse[[#This Row],[RN DON Hours]],Nurse[[#This Row],[LPN Hours (excl. Admin)]],Nurse[[#This Row],[LPN Admin Hours]],Nurse[[#This Row],[CNA Hours]],Nurse[[#This Row],[NA TR Hours]],Nurse[[#This Row],[Med Aide/Tech Hours]])</f>
        <v>175.15760869565219</v>
      </c>
      <c r="K170" s="4">
        <f>SUM(Nurse[[#This Row],[RN Hours (excl. Admin, DON)]],Nurse[[#This Row],[LPN Hours (excl. Admin)]],Nurse[[#This Row],[CNA Hours]],Nurse[[#This Row],[NA TR Hours]],Nurse[[#This Row],[Med Aide/Tech Hours]])</f>
        <v>175.15760869565219</v>
      </c>
      <c r="L170" s="4">
        <f>SUM(Nurse[[#This Row],[RN Hours (excl. Admin, DON)]],Nurse[[#This Row],[RN Admin Hours]],Nurse[[#This Row],[RN DON Hours]])</f>
        <v>68.206521739130437</v>
      </c>
      <c r="M170" s="4">
        <v>68.206521739130437</v>
      </c>
      <c r="N170" s="4">
        <v>0</v>
      </c>
      <c r="O170" s="4">
        <v>0</v>
      </c>
      <c r="P170" s="4">
        <f>SUM(Nurse[[#This Row],[LPN Hours (excl. Admin)]],Nurse[[#This Row],[LPN Admin Hours]])</f>
        <v>0</v>
      </c>
      <c r="Q170" s="4">
        <v>0</v>
      </c>
      <c r="R170" s="4">
        <v>0</v>
      </c>
      <c r="S170" s="4">
        <f>SUM(Nurse[[#This Row],[CNA Hours]],Nurse[[#This Row],[NA TR Hours]],Nurse[[#This Row],[Med Aide/Tech Hours]])</f>
        <v>106.95108695652173</v>
      </c>
      <c r="T170" s="4">
        <v>106.95108695652173</v>
      </c>
      <c r="U170" s="4">
        <v>0</v>
      </c>
      <c r="V170" s="4">
        <v>0</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145648</v>
      </c>
      <c r="AG170" s="1">
        <v>5</v>
      </c>
      <c r="AH170"/>
    </row>
    <row r="171" spans="1:34" x14ac:dyDescent="0.25">
      <c r="A171" t="s">
        <v>702</v>
      </c>
      <c r="B171" t="s">
        <v>284</v>
      </c>
      <c r="C171" t="s">
        <v>1040</v>
      </c>
      <c r="D171" t="s">
        <v>754</v>
      </c>
      <c r="E171" s="4">
        <v>68.369565217391298</v>
      </c>
      <c r="F171" s="4">
        <f>Nurse[[#This Row],[Total Nurse Staff Hours]]/Nurse[[#This Row],[MDS Census]]</f>
        <v>3.3378378378378382</v>
      </c>
      <c r="G171" s="4">
        <f>Nurse[[#This Row],[Total Direct Care Staff Hours]]/Nurse[[#This Row],[MDS Census]]</f>
        <v>3.2615262321144676</v>
      </c>
      <c r="H171" s="4">
        <f>Nurse[[#This Row],[Total RN Hours (w/ Admin, DON)]]/Nurse[[#This Row],[MDS Census]]</f>
        <v>0.63807631160572342</v>
      </c>
      <c r="I171" s="4">
        <f>Nurse[[#This Row],[RN Hours (excl. Admin, DON)]]/Nurse[[#This Row],[MDS Census]]</f>
        <v>0.56176470588235294</v>
      </c>
      <c r="J171" s="4">
        <f>SUM(Nurse[[#This Row],[RN Hours (excl. Admin, DON)]],Nurse[[#This Row],[RN Admin Hours]],Nurse[[#This Row],[RN DON Hours]],Nurse[[#This Row],[LPN Hours (excl. Admin)]],Nurse[[#This Row],[LPN Admin Hours]],Nurse[[#This Row],[CNA Hours]],Nurse[[#This Row],[NA TR Hours]],Nurse[[#This Row],[Med Aide/Tech Hours]])</f>
        <v>228.20652173913044</v>
      </c>
      <c r="K171" s="4">
        <f>SUM(Nurse[[#This Row],[RN Hours (excl. Admin, DON)]],Nurse[[#This Row],[LPN Hours (excl. Admin)]],Nurse[[#This Row],[CNA Hours]],Nurse[[#This Row],[NA TR Hours]],Nurse[[#This Row],[Med Aide/Tech Hours]])</f>
        <v>222.9891304347826</v>
      </c>
      <c r="L171" s="4">
        <f>SUM(Nurse[[#This Row],[RN Hours (excl. Admin, DON)]],Nurse[[#This Row],[RN Admin Hours]],Nurse[[#This Row],[RN DON Hours]])</f>
        <v>43.625</v>
      </c>
      <c r="M171" s="4">
        <v>38.407608695652172</v>
      </c>
      <c r="N171" s="4">
        <v>0</v>
      </c>
      <c r="O171" s="4">
        <v>5.2173913043478262</v>
      </c>
      <c r="P171" s="4">
        <f>SUM(Nurse[[#This Row],[LPN Hours (excl. Admin)]],Nurse[[#This Row],[LPN Admin Hours]])</f>
        <v>49.222826086956523</v>
      </c>
      <c r="Q171" s="4">
        <v>49.222826086956523</v>
      </c>
      <c r="R171" s="4">
        <v>0</v>
      </c>
      <c r="S171" s="4">
        <f>SUM(Nurse[[#This Row],[CNA Hours]],Nurse[[#This Row],[NA TR Hours]],Nurse[[#This Row],[Med Aide/Tech Hours]])</f>
        <v>135.35869565217391</v>
      </c>
      <c r="T171" s="4">
        <v>133.87228260869566</v>
      </c>
      <c r="U171" s="4">
        <v>1.486413043478261</v>
      </c>
      <c r="V171" s="4">
        <v>0</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1" s="4">
        <v>0</v>
      </c>
      <c r="Y171" s="4">
        <v>0</v>
      </c>
      <c r="Z171" s="4">
        <v>0</v>
      </c>
      <c r="AA171" s="4">
        <v>0</v>
      </c>
      <c r="AB171" s="4">
        <v>0</v>
      </c>
      <c r="AC171" s="4">
        <v>0</v>
      </c>
      <c r="AD171" s="4">
        <v>0</v>
      </c>
      <c r="AE171" s="4">
        <v>0</v>
      </c>
      <c r="AF171" s="1">
        <v>145666</v>
      </c>
      <c r="AG171" s="1">
        <v>5</v>
      </c>
      <c r="AH171"/>
    </row>
    <row r="172" spans="1:34" x14ac:dyDescent="0.25">
      <c r="A172" t="s">
        <v>702</v>
      </c>
      <c r="B172" t="s">
        <v>288</v>
      </c>
      <c r="C172" t="s">
        <v>917</v>
      </c>
      <c r="D172" t="s">
        <v>781</v>
      </c>
      <c r="E172" s="4">
        <v>187.69565217391303</v>
      </c>
      <c r="F172" s="4">
        <f>Nurse[[#This Row],[Total Nurse Staff Hours]]/Nurse[[#This Row],[MDS Census]]</f>
        <v>2.2849635163307855</v>
      </c>
      <c r="G172" s="4">
        <f>Nurse[[#This Row],[Total Direct Care Staff Hours]]/Nurse[[#This Row],[MDS Census]]</f>
        <v>2.1218873059995369</v>
      </c>
      <c r="H172" s="4">
        <f>Nurse[[#This Row],[Total RN Hours (w/ Admin, DON)]]/Nurse[[#This Row],[MDS Census]]</f>
        <v>0.35978399351401441</v>
      </c>
      <c r="I172" s="4">
        <f>Nurse[[#This Row],[RN Hours (excl. Admin, DON)]]/Nurse[[#This Row],[MDS Census]]</f>
        <v>0.28334201992124164</v>
      </c>
      <c r="J172" s="4">
        <f>SUM(Nurse[[#This Row],[RN Hours (excl. Admin, DON)]],Nurse[[#This Row],[RN Admin Hours]],Nurse[[#This Row],[RN DON Hours]],Nurse[[#This Row],[LPN Hours (excl. Admin)]],Nurse[[#This Row],[LPN Admin Hours]],Nurse[[#This Row],[CNA Hours]],Nurse[[#This Row],[NA TR Hours]],Nurse[[#This Row],[Med Aide/Tech Hours]])</f>
        <v>428.87771739130437</v>
      </c>
      <c r="K172" s="4">
        <f>SUM(Nurse[[#This Row],[RN Hours (excl. Admin, DON)]],Nurse[[#This Row],[LPN Hours (excl. Admin)]],Nurse[[#This Row],[CNA Hours]],Nurse[[#This Row],[NA TR Hours]],Nurse[[#This Row],[Med Aide/Tech Hours]])</f>
        <v>398.26902173913044</v>
      </c>
      <c r="L172" s="4">
        <f>SUM(Nurse[[#This Row],[RN Hours (excl. Admin, DON)]],Nurse[[#This Row],[RN Admin Hours]],Nurse[[#This Row],[RN DON Hours]])</f>
        <v>67.529891304347828</v>
      </c>
      <c r="M172" s="4">
        <v>53.182065217391305</v>
      </c>
      <c r="N172" s="4">
        <v>8.7826086956521738</v>
      </c>
      <c r="O172" s="4">
        <v>5.5652173913043477</v>
      </c>
      <c r="P172" s="4">
        <f>SUM(Nurse[[#This Row],[LPN Hours (excl. Admin)]],Nurse[[#This Row],[LPN Admin Hours]])</f>
        <v>143.16304347826087</v>
      </c>
      <c r="Q172" s="4">
        <v>126.90217391304348</v>
      </c>
      <c r="R172" s="4">
        <v>16.260869565217391</v>
      </c>
      <c r="S172" s="4">
        <f>SUM(Nurse[[#This Row],[CNA Hours]],Nurse[[#This Row],[NA TR Hours]],Nurse[[#This Row],[Med Aide/Tech Hours]])</f>
        <v>218.18478260869566</v>
      </c>
      <c r="T172" s="4">
        <v>218.18478260869566</v>
      </c>
      <c r="U172" s="4">
        <v>0</v>
      </c>
      <c r="V172" s="4">
        <v>0</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2" s="4">
        <v>0</v>
      </c>
      <c r="Y172" s="4">
        <v>0</v>
      </c>
      <c r="Z172" s="4">
        <v>0</v>
      </c>
      <c r="AA172" s="4">
        <v>0</v>
      </c>
      <c r="AB172" s="4">
        <v>0</v>
      </c>
      <c r="AC172" s="4">
        <v>0</v>
      </c>
      <c r="AD172" s="4">
        <v>0</v>
      </c>
      <c r="AE172" s="4">
        <v>0</v>
      </c>
      <c r="AF172" s="1">
        <v>145670</v>
      </c>
      <c r="AG172" s="1">
        <v>5</v>
      </c>
      <c r="AH172"/>
    </row>
    <row r="173" spans="1:34" x14ac:dyDescent="0.25">
      <c r="A173" t="s">
        <v>702</v>
      </c>
      <c r="B173" t="s">
        <v>156</v>
      </c>
      <c r="C173" t="s">
        <v>979</v>
      </c>
      <c r="D173" t="s">
        <v>806</v>
      </c>
      <c r="E173" s="4">
        <v>103.58695652173913</v>
      </c>
      <c r="F173" s="4">
        <f>Nurse[[#This Row],[Total Nurse Staff Hours]]/Nurse[[#This Row],[MDS Census]]</f>
        <v>2.4890755508919202</v>
      </c>
      <c r="G173" s="4">
        <f>Nurse[[#This Row],[Total Direct Care Staff Hours]]/Nurse[[#This Row],[MDS Census]]</f>
        <v>2.3206138509968524</v>
      </c>
      <c r="H173" s="4">
        <f>Nurse[[#This Row],[Total RN Hours (w/ Admin, DON)]]/Nurse[[#This Row],[MDS Census]]</f>
        <v>0.61555928646379854</v>
      </c>
      <c r="I173" s="4">
        <f>Nurse[[#This Row],[RN Hours (excl. Admin, DON)]]/Nurse[[#This Row],[MDS Census]]</f>
        <v>0.44709758656873033</v>
      </c>
      <c r="J173" s="4">
        <f>SUM(Nurse[[#This Row],[RN Hours (excl. Admin, DON)]],Nurse[[#This Row],[RN Admin Hours]],Nurse[[#This Row],[RN DON Hours]],Nurse[[#This Row],[LPN Hours (excl. Admin)]],Nurse[[#This Row],[LPN Admin Hours]],Nurse[[#This Row],[CNA Hours]],Nurse[[#This Row],[NA TR Hours]],Nurse[[#This Row],[Med Aide/Tech Hours]])</f>
        <v>257.83576086956521</v>
      </c>
      <c r="K173" s="4">
        <f>SUM(Nurse[[#This Row],[RN Hours (excl. Admin, DON)]],Nurse[[#This Row],[LPN Hours (excl. Admin)]],Nurse[[#This Row],[CNA Hours]],Nurse[[#This Row],[NA TR Hours]],Nurse[[#This Row],[Med Aide/Tech Hours]])</f>
        <v>240.38532608695652</v>
      </c>
      <c r="L173" s="4">
        <f>SUM(Nurse[[#This Row],[RN Hours (excl. Admin, DON)]],Nurse[[#This Row],[RN Admin Hours]],Nurse[[#This Row],[RN DON Hours]])</f>
        <v>63.763913043478261</v>
      </c>
      <c r="M173" s="4">
        <v>46.313478260869566</v>
      </c>
      <c r="N173" s="4">
        <v>12.850543478260869</v>
      </c>
      <c r="O173" s="4">
        <v>4.5998913043478264</v>
      </c>
      <c r="P173" s="4">
        <f>SUM(Nurse[[#This Row],[LPN Hours (excl. Admin)]],Nurse[[#This Row],[LPN Admin Hours]])</f>
        <v>56.790760869565219</v>
      </c>
      <c r="Q173" s="4">
        <v>56.790760869565219</v>
      </c>
      <c r="R173" s="4">
        <v>0</v>
      </c>
      <c r="S173" s="4">
        <f>SUM(Nurse[[#This Row],[CNA Hours]],Nurse[[#This Row],[NA TR Hours]],Nurse[[#This Row],[Med Aide/Tech Hours]])</f>
        <v>137.28108695652173</v>
      </c>
      <c r="T173" s="4">
        <v>137.28108695652173</v>
      </c>
      <c r="U173" s="4">
        <v>0</v>
      </c>
      <c r="V173" s="4">
        <v>0</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3" s="4">
        <v>0</v>
      </c>
      <c r="Y173" s="4">
        <v>0</v>
      </c>
      <c r="Z173" s="4">
        <v>0</v>
      </c>
      <c r="AA173" s="4">
        <v>0</v>
      </c>
      <c r="AB173" s="4">
        <v>0</v>
      </c>
      <c r="AC173" s="4">
        <v>0</v>
      </c>
      <c r="AD173" s="4">
        <v>0</v>
      </c>
      <c r="AE173" s="4">
        <v>0</v>
      </c>
      <c r="AF173" s="1">
        <v>145439</v>
      </c>
      <c r="AG173" s="1">
        <v>5</v>
      </c>
      <c r="AH173"/>
    </row>
    <row r="174" spans="1:34" x14ac:dyDescent="0.25">
      <c r="A174" t="s">
        <v>702</v>
      </c>
      <c r="B174" t="s">
        <v>260</v>
      </c>
      <c r="C174" t="s">
        <v>856</v>
      </c>
      <c r="D174" t="s">
        <v>818</v>
      </c>
      <c r="E174" s="4">
        <v>61.326086956521742</v>
      </c>
      <c r="F174" s="4">
        <f>Nurse[[#This Row],[Total Nurse Staff Hours]]/Nurse[[#This Row],[MDS Census]]</f>
        <v>2.5344363700815316</v>
      </c>
      <c r="G174" s="4">
        <f>Nurse[[#This Row],[Total Direct Care Staff Hours]]/Nurse[[#This Row],[MDS Census]]</f>
        <v>2.3216129032258066</v>
      </c>
      <c r="H174" s="4">
        <f>Nurse[[#This Row],[Total RN Hours (w/ Admin, DON)]]/Nurse[[#This Row],[MDS Census]]</f>
        <v>0.36701701524282165</v>
      </c>
      <c r="I174" s="4">
        <f>Nurse[[#This Row],[RN Hours (excl. Admin, DON)]]/Nurse[[#This Row],[MDS Census]]</f>
        <v>0.24199397376816731</v>
      </c>
      <c r="J174" s="4">
        <f>SUM(Nurse[[#This Row],[RN Hours (excl. Admin, DON)]],Nurse[[#This Row],[RN Admin Hours]],Nurse[[#This Row],[RN DON Hours]],Nurse[[#This Row],[LPN Hours (excl. Admin)]],Nurse[[#This Row],[LPN Admin Hours]],Nurse[[#This Row],[CNA Hours]],Nurse[[#This Row],[NA TR Hours]],Nurse[[#This Row],[Med Aide/Tech Hours]])</f>
        <v>155.42706521739132</v>
      </c>
      <c r="K174" s="4">
        <f>SUM(Nurse[[#This Row],[RN Hours (excl. Admin, DON)]],Nurse[[#This Row],[LPN Hours (excl. Admin)]],Nurse[[#This Row],[CNA Hours]],Nurse[[#This Row],[NA TR Hours]],Nurse[[#This Row],[Med Aide/Tech Hours]])</f>
        <v>142.37543478260872</v>
      </c>
      <c r="L174" s="4">
        <f>SUM(Nurse[[#This Row],[RN Hours (excl. Admin, DON)]],Nurse[[#This Row],[RN Admin Hours]],Nurse[[#This Row],[RN DON Hours]])</f>
        <v>22.507717391304347</v>
      </c>
      <c r="M174" s="4">
        <v>14.840543478260869</v>
      </c>
      <c r="N174" s="4">
        <v>2.2867391304347824</v>
      </c>
      <c r="O174" s="4">
        <v>5.3804347826086953</v>
      </c>
      <c r="P174" s="4">
        <f>SUM(Nurse[[#This Row],[LPN Hours (excl. Admin)]],Nurse[[#This Row],[LPN Admin Hours]])</f>
        <v>23.697500000000005</v>
      </c>
      <c r="Q174" s="4">
        <v>18.313043478260873</v>
      </c>
      <c r="R174" s="4">
        <v>5.3844565217391303</v>
      </c>
      <c r="S174" s="4">
        <f>SUM(Nurse[[#This Row],[CNA Hours]],Nurse[[#This Row],[NA TR Hours]],Nurse[[#This Row],[Med Aide/Tech Hours]])</f>
        <v>109.22184782608697</v>
      </c>
      <c r="T174" s="4">
        <v>107.44228260869566</v>
      </c>
      <c r="U174" s="4">
        <v>1.7795652173913041</v>
      </c>
      <c r="V174" s="4">
        <v>0</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4" s="4">
        <v>0</v>
      </c>
      <c r="Y174" s="4">
        <v>0</v>
      </c>
      <c r="Z174" s="4">
        <v>0</v>
      </c>
      <c r="AA174" s="4">
        <v>0</v>
      </c>
      <c r="AB174" s="4">
        <v>0</v>
      </c>
      <c r="AC174" s="4">
        <v>0</v>
      </c>
      <c r="AD174" s="4">
        <v>0</v>
      </c>
      <c r="AE174" s="4">
        <v>0</v>
      </c>
      <c r="AF174" s="1">
        <v>145636</v>
      </c>
      <c r="AG174" s="1">
        <v>5</v>
      </c>
      <c r="AH174"/>
    </row>
    <row r="175" spans="1:34" x14ac:dyDescent="0.25">
      <c r="A175" t="s">
        <v>702</v>
      </c>
      <c r="B175" t="s">
        <v>243</v>
      </c>
      <c r="C175" t="s">
        <v>1026</v>
      </c>
      <c r="D175" t="s">
        <v>794</v>
      </c>
      <c r="E175" s="4">
        <v>96.25</v>
      </c>
      <c r="F175" s="4">
        <f>Nurse[[#This Row],[Total Nurse Staff Hours]]/Nurse[[#This Row],[MDS Census]]</f>
        <v>3.0475719932241674</v>
      </c>
      <c r="G175" s="4">
        <f>Nurse[[#This Row],[Total Direct Care Staff Hours]]/Nurse[[#This Row],[MDS Census]]</f>
        <v>2.8531168831168832</v>
      </c>
      <c r="H175" s="4">
        <f>Nurse[[#This Row],[Total RN Hours (w/ Admin, DON)]]/Nurse[[#This Row],[MDS Census]]</f>
        <v>0.59391869000564657</v>
      </c>
      <c r="I175" s="4">
        <f>Nurse[[#This Row],[RN Hours (excl. Admin, DON)]]/Nurse[[#This Row],[MDS Census]]</f>
        <v>0.49787125917560709</v>
      </c>
      <c r="J175" s="4">
        <f>SUM(Nurse[[#This Row],[RN Hours (excl. Admin, DON)]],Nurse[[#This Row],[RN Admin Hours]],Nurse[[#This Row],[RN DON Hours]],Nurse[[#This Row],[LPN Hours (excl. Admin)]],Nurse[[#This Row],[LPN Admin Hours]],Nurse[[#This Row],[CNA Hours]],Nurse[[#This Row],[NA TR Hours]],Nurse[[#This Row],[Med Aide/Tech Hours]])</f>
        <v>293.32880434782612</v>
      </c>
      <c r="K175" s="4">
        <f>SUM(Nurse[[#This Row],[RN Hours (excl. Admin, DON)]],Nurse[[#This Row],[LPN Hours (excl. Admin)]],Nurse[[#This Row],[CNA Hours]],Nurse[[#This Row],[NA TR Hours]],Nurse[[#This Row],[Med Aide/Tech Hours]])</f>
        <v>274.61250000000001</v>
      </c>
      <c r="L175" s="4">
        <f>SUM(Nurse[[#This Row],[RN Hours (excl. Admin, DON)]],Nurse[[#This Row],[RN Admin Hours]],Nurse[[#This Row],[RN DON Hours]])</f>
        <v>57.164673913043487</v>
      </c>
      <c r="M175" s="4">
        <v>47.920108695652182</v>
      </c>
      <c r="N175" s="4">
        <v>4.2880434782608692</v>
      </c>
      <c r="O175" s="4">
        <v>4.9565217391304346</v>
      </c>
      <c r="P175" s="4">
        <f>SUM(Nurse[[#This Row],[LPN Hours (excl. Admin)]],Nurse[[#This Row],[LPN Admin Hours]])</f>
        <v>73.971195652173904</v>
      </c>
      <c r="Q175" s="4">
        <v>64.49945652173912</v>
      </c>
      <c r="R175" s="4">
        <v>9.4717391304347807</v>
      </c>
      <c r="S175" s="4">
        <f>SUM(Nurse[[#This Row],[CNA Hours]],Nurse[[#This Row],[NA TR Hours]],Nurse[[#This Row],[Med Aide/Tech Hours]])</f>
        <v>162.19293478260872</v>
      </c>
      <c r="T175" s="4">
        <v>162.19293478260872</v>
      </c>
      <c r="U175" s="4">
        <v>0</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47.472282608695664</v>
      </c>
      <c r="X175" s="4">
        <v>3.5679347826086958</v>
      </c>
      <c r="Y175" s="4">
        <v>4.2880434782608692</v>
      </c>
      <c r="Z175" s="4">
        <v>0</v>
      </c>
      <c r="AA175" s="4">
        <v>5.4885869565217389</v>
      </c>
      <c r="AB175" s="4">
        <v>0</v>
      </c>
      <c r="AC175" s="4">
        <v>34.127717391304358</v>
      </c>
      <c r="AD175" s="4">
        <v>0</v>
      </c>
      <c r="AE175" s="4">
        <v>0</v>
      </c>
      <c r="AF175" s="1">
        <v>145614</v>
      </c>
      <c r="AG175" s="1">
        <v>5</v>
      </c>
      <c r="AH175"/>
    </row>
    <row r="176" spans="1:34" x14ac:dyDescent="0.25">
      <c r="A176" t="s">
        <v>702</v>
      </c>
      <c r="B176" t="s">
        <v>263</v>
      </c>
      <c r="C176" t="s">
        <v>1031</v>
      </c>
      <c r="D176" t="s">
        <v>781</v>
      </c>
      <c r="E176" s="4">
        <v>188.9891304347826</v>
      </c>
      <c r="F176" s="4">
        <f>Nurse[[#This Row],[Total Nurse Staff Hours]]/Nurse[[#This Row],[MDS Census]]</f>
        <v>1.7820641858860071</v>
      </c>
      <c r="G176" s="4">
        <f>Nurse[[#This Row],[Total Direct Care Staff Hours]]/Nurse[[#This Row],[MDS Census]]</f>
        <v>1.695289584172083</v>
      </c>
      <c r="H176" s="4">
        <f>Nurse[[#This Row],[Total RN Hours (w/ Admin, DON)]]/Nurse[[#This Row],[MDS Census]]</f>
        <v>0.51255248173923051</v>
      </c>
      <c r="I176" s="4">
        <f>Nurse[[#This Row],[RN Hours (excl. Admin, DON)]]/Nurse[[#This Row],[MDS Census]]</f>
        <v>0.44369356415712891</v>
      </c>
      <c r="J176" s="4">
        <f>SUM(Nurse[[#This Row],[RN Hours (excl. Admin, DON)]],Nurse[[#This Row],[RN Admin Hours]],Nurse[[#This Row],[RN DON Hours]],Nurse[[#This Row],[LPN Hours (excl. Admin)]],Nurse[[#This Row],[LPN Admin Hours]],Nurse[[#This Row],[CNA Hours]],Nurse[[#This Row],[NA TR Hours]],Nurse[[#This Row],[Med Aide/Tech Hours]])</f>
        <v>336.79076086956525</v>
      </c>
      <c r="K176" s="4">
        <f>SUM(Nurse[[#This Row],[RN Hours (excl. Admin, DON)]],Nurse[[#This Row],[LPN Hours (excl. Admin)]],Nurse[[#This Row],[CNA Hours]],Nurse[[#This Row],[NA TR Hours]],Nurse[[#This Row],[Med Aide/Tech Hours]])</f>
        <v>320.39130434782612</v>
      </c>
      <c r="L176" s="4">
        <f>SUM(Nurse[[#This Row],[RN Hours (excl. Admin, DON)]],Nurse[[#This Row],[RN Admin Hours]],Nurse[[#This Row],[RN DON Hours]])</f>
        <v>96.866847826086953</v>
      </c>
      <c r="M176" s="4">
        <v>83.853260869565219</v>
      </c>
      <c r="N176" s="4">
        <v>11.347826086956522</v>
      </c>
      <c r="O176" s="4">
        <v>1.6657608695652173</v>
      </c>
      <c r="P176" s="4">
        <f>SUM(Nurse[[#This Row],[LPN Hours (excl. Admin)]],Nurse[[#This Row],[LPN Admin Hours]])</f>
        <v>54.858695652173914</v>
      </c>
      <c r="Q176" s="4">
        <v>51.472826086956523</v>
      </c>
      <c r="R176" s="4">
        <v>3.3858695652173911</v>
      </c>
      <c r="S176" s="4">
        <f>SUM(Nurse[[#This Row],[CNA Hours]],Nurse[[#This Row],[NA TR Hours]],Nurse[[#This Row],[Med Aide/Tech Hours]])</f>
        <v>185.06521739130434</v>
      </c>
      <c r="T176" s="4">
        <v>185.06521739130434</v>
      </c>
      <c r="U176" s="4">
        <v>0</v>
      </c>
      <c r="V176" s="4">
        <v>0</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125.57608695652173</v>
      </c>
      <c r="X176" s="4">
        <v>24.326086956521738</v>
      </c>
      <c r="Y176" s="4">
        <v>0</v>
      </c>
      <c r="Z176" s="4">
        <v>0</v>
      </c>
      <c r="AA176" s="4">
        <v>20.717391304347824</v>
      </c>
      <c r="AB176" s="4">
        <v>0</v>
      </c>
      <c r="AC176" s="4">
        <v>80.532608695652172</v>
      </c>
      <c r="AD176" s="4">
        <v>0</v>
      </c>
      <c r="AE176" s="4">
        <v>0</v>
      </c>
      <c r="AF176" s="1">
        <v>145639</v>
      </c>
      <c r="AG176" s="1">
        <v>5</v>
      </c>
      <c r="AH176"/>
    </row>
    <row r="177" spans="1:34" x14ac:dyDescent="0.25">
      <c r="A177" t="s">
        <v>702</v>
      </c>
      <c r="B177" t="s">
        <v>149</v>
      </c>
      <c r="C177" t="s">
        <v>870</v>
      </c>
      <c r="D177" t="s">
        <v>773</v>
      </c>
      <c r="E177" s="4">
        <v>74.408450704225359</v>
      </c>
      <c r="F177" s="4">
        <f>Nurse[[#This Row],[Total Nurse Staff Hours]]/Nurse[[#This Row],[MDS Census]]</f>
        <v>3.7529812606473594</v>
      </c>
      <c r="G177" s="4">
        <f>Nurse[[#This Row],[Total Direct Care Staff Hours]]/Nurse[[#This Row],[MDS Census]]</f>
        <v>3.3083948514101835</v>
      </c>
      <c r="H177" s="4">
        <f>Nurse[[#This Row],[Total RN Hours (w/ Admin, DON)]]/Nurse[[#This Row],[MDS Census]]</f>
        <v>0.71394094264622354</v>
      </c>
      <c r="I177" s="4">
        <f>Nurse[[#This Row],[RN Hours (excl. Admin, DON)]]/Nurse[[#This Row],[MDS Census]]</f>
        <v>0.26935453340904786</v>
      </c>
      <c r="J177" s="4">
        <f>SUM(Nurse[[#This Row],[RN Hours (excl. Admin, DON)]],Nurse[[#This Row],[RN Admin Hours]],Nurse[[#This Row],[RN DON Hours]],Nurse[[#This Row],[LPN Hours (excl. Admin)]],Nurse[[#This Row],[LPN Admin Hours]],Nurse[[#This Row],[CNA Hours]],Nurse[[#This Row],[NA TR Hours]],Nurse[[#This Row],[Med Aide/Tech Hours]])</f>
        <v>279.25352112676057</v>
      </c>
      <c r="K177" s="4">
        <f>SUM(Nurse[[#This Row],[RN Hours (excl. Admin, DON)]],Nurse[[#This Row],[LPN Hours (excl. Admin)]],Nurse[[#This Row],[CNA Hours]],Nurse[[#This Row],[NA TR Hours]],Nurse[[#This Row],[Med Aide/Tech Hours]])</f>
        <v>246.17253521126761</v>
      </c>
      <c r="L177" s="4">
        <f>SUM(Nurse[[#This Row],[RN Hours (excl. Admin, DON)]],Nurse[[#This Row],[RN Admin Hours]],Nurse[[#This Row],[RN DON Hours]])</f>
        <v>53.123239436619713</v>
      </c>
      <c r="M177" s="4">
        <v>20.04225352112676</v>
      </c>
      <c r="N177" s="4">
        <v>26.285211267605632</v>
      </c>
      <c r="O177" s="4">
        <v>6.795774647887324</v>
      </c>
      <c r="P177" s="4">
        <f>SUM(Nurse[[#This Row],[LPN Hours (excl. Admin)]],Nurse[[#This Row],[LPN Admin Hours]])</f>
        <v>54.869718309859152</v>
      </c>
      <c r="Q177" s="4">
        <v>54.869718309859152</v>
      </c>
      <c r="R177" s="4">
        <v>0</v>
      </c>
      <c r="S177" s="4">
        <f>SUM(Nurse[[#This Row],[CNA Hours]],Nurse[[#This Row],[NA TR Hours]],Nurse[[#This Row],[Med Aide/Tech Hours]])</f>
        <v>171.2605633802817</v>
      </c>
      <c r="T177" s="4">
        <v>171.2605633802817</v>
      </c>
      <c r="U177" s="4">
        <v>0</v>
      </c>
      <c r="V177" s="4">
        <v>0</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145430</v>
      </c>
      <c r="AG177" s="1">
        <v>5</v>
      </c>
      <c r="AH177"/>
    </row>
    <row r="178" spans="1:34" x14ac:dyDescent="0.25">
      <c r="A178" t="s">
        <v>702</v>
      </c>
      <c r="B178" t="s">
        <v>613</v>
      </c>
      <c r="C178" t="s">
        <v>1150</v>
      </c>
      <c r="D178" t="s">
        <v>780</v>
      </c>
      <c r="E178" s="4">
        <v>23.619565217391305</v>
      </c>
      <c r="F178" s="4">
        <f>Nurse[[#This Row],[Total Nurse Staff Hours]]/Nurse[[#This Row],[MDS Census]]</f>
        <v>3.3372066267832481</v>
      </c>
      <c r="G178" s="4">
        <f>Nurse[[#This Row],[Total Direct Care Staff Hours]]/Nurse[[#This Row],[MDS Census]]</f>
        <v>2.9222043258168426</v>
      </c>
      <c r="H178" s="4">
        <f>Nurse[[#This Row],[Total RN Hours (w/ Admin, DON)]]/Nurse[[#This Row],[MDS Census]]</f>
        <v>0.66575701794753794</v>
      </c>
      <c r="I178" s="4">
        <f>Nurse[[#This Row],[RN Hours (excl. Admin, DON)]]/Nurse[[#This Row],[MDS Census]]</f>
        <v>0.43796134376438101</v>
      </c>
      <c r="J178" s="4">
        <f>SUM(Nurse[[#This Row],[RN Hours (excl. Admin, DON)]],Nurse[[#This Row],[RN Admin Hours]],Nurse[[#This Row],[RN DON Hours]],Nurse[[#This Row],[LPN Hours (excl. Admin)]],Nurse[[#This Row],[LPN Admin Hours]],Nurse[[#This Row],[CNA Hours]],Nurse[[#This Row],[NA TR Hours]],Nurse[[#This Row],[Med Aide/Tech Hours]])</f>
        <v>78.823369565217376</v>
      </c>
      <c r="K178" s="4">
        <f>SUM(Nurse[[#This Row],[RN Hours (excl. Admin, DON)]],Nurse[[#This Row],[LPN Hours (excl. Admin)]],Nurse[[#This Row],[CNA Hours]],Nurse[[#This Row],[NA TR Hours]],Nurse[[#This Row],[Med Aide/Tech Hours]])</f>
        <v>69.021195652173901</v>
      </c>
      <c r="L178" s="4">
        <f>SUM(Nurse[[#This Row],[RN Hours (excl. Admin, DON)]],Nurse[[#This Row],[RN Admin Hours]],Nurse[[#This Row],[RN DON Hours]])</f>
        <v>15.724891304347825</v>
      </c>
      <c r="M178" s="4">
        <v>10.344456521739129</v>
      </c>
      <c r="N178" s="4">
        <v>0</v>
      </c>
      <c r="O178" s="4">
        <v>5.3804347826086953</v>
      </c>
      <c r="P178" s="4">
        <f>SUM(Nurse[[#This Row],[LPN Hours (excl. Admin)]],Nurse[[#This Row],[LPN Admin Hours]])</f>
        <v>18.424673913043478</v>
      </c>
      <c r="Q178" s="4">
        <v>14.002934782608696</v>
      </c>
      <c r="R178" s="4">
        <v>4.4217391304347826</v>
      </c>
      <c r="S178" s="4">
        <f>SUM(Nurse[[#This Row],[CNA Hours]],Nurse[[#This Row],[NA TR Hours]],Nurse[[#This Row],[Med Aide/Tech Hours]])</f>
        <v>44.673804347826085</v>
      </c>
      <c r="T178" s="4">
        <v>44.673804347826085</v>
      </c>
      <c r="U178" s="4">
        <v>0</v>
      </c>
      <c r="V178" s="4">
        <v>0</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146131</v>
      </c>
      <c r="AG178" s="1">
        <v>5</v>
      </c>
      <c r="AH178"/>
    </row>
    <row r="179" spans="1:34" x14ac:dyDescent="0.25">
      <c r="A179" t="s">
        <v>702</v>
      </c>
      <c r="B179" t="s">
        <v>31</v>
      </c>
      <c r="C179" t="s">
        <v>906</v>
      </c>
      <c r="D179" t="s">
        <v>792</v>
      </c>
      <c r="E179" s="4">
        <v>85.206521739130437</v>
      </c>
      <c r="F179" s="4">
        <f>Nurse[[#This Row],[Total Nurse Staff Hours]]/Nurse[[#This Row],[MDS Census]]</f>
        <v>2.935929327720372</v>
      </c>
      <c r="G179" s="4">
        <f>Nurse[[#This Row],[Total Direct Care Staff Hours]]/Nurse[[#This Row],[MDS Census]]</f>
        <v>2.755166475315729</v>
      </c>
      <c r="H179" s="4">
        <f>Nurse[[#This Row],[Total RN Hours (w/ Admin, DON)]]/Nurse[[#This Row],[MDS Census]]</f>
        <v>0.36962622783518301</v>
      </c>
      <c r="I179" s="4">
        <f>Nurse[[#This Row],[RN Hours (excl. Admin, DON)]]/Nurse[[#This Row],[MDS Census]]</f>
        <v>0.24805459880086744</v>
      </c>
      <c r="J179" s="4">
        <f>SUM(Nurse[[#This Row],[RN Hours (excl. Admin, DON)]],Nurse[[#This Row],[RN Admin Hours]],Nurse[[#This Row],[RN DON Hours]],Nurse[[#This Row],[LPN Hours (excl. Admin)]],Nurse[[#This Row],[LPN Admin Hours]],Nurse[[#This Row],[CNA Hours]],Nurse[[#This Row],[NA TR Hours]],Nurse[[#This Row],[Med Aide/Tech Hours]])</f>
        <v>250.1603260869565</v>
      </c>
      <c r="K179" s="4">
        <f>SUM(Nurse[[#This Row],[RN Hours (excl. Admin, DON)]],Nurse[[#This Row],[LPN Hours (excl. Admin)]],Nurse[[#This Row],[CNA Hours]],Nurse[[#This Row],[NA TR Hours]],Nurse[[#This Row],[Med Aide/Tech Hours]])</f>
        <v>234.75815217391306</v>
      </c>
      <c r="L179" s="4">
        <f>SUM(Nurse[[#This Row],[RN Hours (excl. Admin, DON)]],Nurse[[#This Row],[RN Admin Hours]],Nurse[[#This Row],[RN DON Hours]])</f>
        <v>31.494565217391301</v>
      </c>
      <c r="M179" s="4">
        <v>21.135869565217391</v>
      </c>
      <c r="N179" s="4">
        <v>5.6576086956521738</v>
      </c>
      <c r="O179" s="4">
        <v>4.7010869565217392</v>
      </c>
      <c r="P179" s="4">
        <f>SUM(Nurse[[#This Row],[LPN Hours (excl. Admin)]],Nurse[[#This Row],[LPN Admin Hours]])</f>
        <v>56.741847826086953</v>
      </c>
      <c r="Q179" s="4">
        <v>51.698369565217391</v>
      </c>
      <c r="R179" s="4">
        <v>5.0434782608695654</v>
      </c>
      <c r="S179" s="4">
        <f>SUM(Nurse[[#This Row],[CNA Hours]],Nurse[[#This Row],[NA TR Hours]],Nurse[[#This Row],[Med Aide/Tech Hours]])</f>
        <v>161.92391304347825</v>
      </c>
      <c r="T179" s="4">
        <v>110.46739130434783</v>
      </c>
      <c r="U179" s="4">
        <v>51.456521739130437</v>
      </c>
      <c r="V179" s="4">
        <v>0</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179" s="4">
        <v>0.16304347826086957</v>
      </c>
      <c r="Y179" s="4">
        <v>0</v>
      </c>
      <c r="Z179" s="4">
        <v>0</v>
      </c>
      <c r="AA179" s="4">
        <v>0</v>
      </c>
      <c r="AB179" s="4">
        <v>0</v>
      </c>
      <c r="AC179" s="4">
        <v>0</v>
      </c>
      <c r="AD179" s="4">
        <v>0</v>
      </c>
      <c r="AE179" s="4">
        <v>0</v>
      </c>
      <c r="AF179" s="1">
        <v>145043</v>
      </c>
      <c r="AG179" s="1">
        <v>5</v>
      </c>
      <c r="AH179"/>
    </row>
    <row r="180" spans="1:34" x14ac:dyDescent="0.25">
      <c r="A180" t="s">
        <v>702</v>
      </c>
      <c r="B180" t="s">
        <v>464</v>
      </c>
      <c r="C180" t="s">
        <v>1099</v>
      </c>
      <c r="D180" t="s">
        <v>781</v>
      </c>
      <c r="E180" s="4">
        <v>56</v>
      </c>
      <c r="F180" s="4">
        <f>Nurse[[#This Row],[Total Nurse Staff Hours]]/Nurse[[#This Row],[MDS Census]]</f>
        <v>3.7532511645962736</v>
      </c>
      <c r="G180" s="4">
        <f>Nurse[[#This Row],[Total Direct Care Staff Hours]]/Nurse[[#This Row],[MDS Census]]</f>
        <v>3.4824825310559007</v>
      </c>
      <c r="H180" s="4">
        <f>Nurse[[#This Row],[Total RN Hours (w/ Admin, DON)]]/Nurse[[#This Row],[MDS Census]]</f>
        <v>0.9319196428571429</v>
      </c>
      <c r="I180" s="4">
        <f>Nurse[[#This Row],[RN Hours (excl. Admin, DON)]]/Nurse[[#This Row],[MDS Census]]</f>
        <v>0.74034355590062106</v>
      </c>
      <c r="J180" s="4">
        <f>SUM(Nurse[[#This Row],[RN Hours (excl. Admin, DON)]],Nurse[[#This Row],[RN Admin Hours]],Nurse[[#This Row],[RN DON Hours]],Nurse[[#This Row],[LPN Hours (excl. Admin)]],Nurse[[#This Row],[LPN Admin Hours]],Nurse[[#This Row],[CNA Hours]],Nurse[[#This Row],[NA TR Hours]],Nurse[[#This Row],[Med Aide/Tech Hours]])</f>
        <v>210.18206521739131</v>
      </c>
      <c r="K180" s="4">
        <f>SUM(Nurse[[#This Row],[RN Hours (excl. Admin, DON)]],Nurse[[#This Row],[LPN Hours (excl. Admin)]],Nurse[[#This Row],[CNA Hours]],Nurse[[#This Row],[NA TR Hours]],Nurse[[#This Row],[Med Aide/Tech Hours]])</f>
        <v>195.01902173913044</v>
      </c>
      <c r="L180" s="4">
        <f>SUM(Nurse[[#This Row],[RN Hours (excl. Admin, DON)]],Nurse[[#This Row],[RN Admin Hours]],Nurse[[#This Row],[RN DON Hours]])</f>
        <v>52.1875</v>
      </c>
      <c r="M180" s="4">
        <v>41.459239130434781</v>
      </c>
      <c r="N180" s="4">
        <v>5.25</v>
      </c>
      <c r="O180" s="4">
        <v>5.4782608695652177</v>
      </c>
      <c r="P180" s="4">
        <f>SUM(Nurse[[#This Row],[LPN Hours (excl. Admin)]],Nurse[[#This Row],[LPN Admin Hours]])</f>
        <v>34.682065217391305</v>
      </c>
      <c r="Q180" s="4">
        <v>30.247282608695652</v>
      </c>
      <c r="R180" s="4">
        <v>4.4347826086956523</v>
      </c>
      <c r="S180" s="4">
        <f>SUM(Nurse[[#This Row],[CNA Hours]],Nurse[[#This Row],[NA TR Hours]],Nurse[[#This Row],[Med Aide/Tech Hours]])</f>
        <v>123.3125</v>
      </c>
      <c r="T180" s="4">
        <v>98.559782608695656</v>
      </c>
      <c r="U180" s="4">
        <v>24.752717391304348</v>
      </c>
      <c r="V180" s="4">
        <v>0</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180" s="4">
        <v>8.1521739130434784E-2</v>
      </c>
      <c r="Y180" s="4">
        <v>0</v>
      </c>
      <c r="Z180" s="4">
        <v>0</v>
      </c>
      <c r="AA180" s="4">
        <v>0</v>
      </c>
      <c r="AB180" s="4">
        <v>0</v>
      </c>
      <c r="AC180" s="4">
        <v>0</v>
      </c>
      <c r="AD180" s="4">
        <v>0</v>
      </c>
      <c r="AE180" s="4">
        <v>0</v>
      </c>
      <c r="AF180" s="1">
        <v>145932</v>
      </c>
      <c r="AG180" s="1">
        <v>5</v>
      </c>
      <c r="AH180"/>
    </row>
    <row r="181" spans="1:34" x14ac:dyDescent="0.25">
      <c r="A181" t="s">
        <v>702</v>
      </c>
      <c r="B181" t="s">
        <v>206</v>
      </c>
      <c r="C181" t="s">
        <v>1006</v>
      </c>
      <c r="D181" t="s">
        <v>792</v>
      </c>
      <c r="E181" s="4">
        <v>86.010869565217391</v>
      </c>
      <c r="F181" s="4">
        <f>Nurse[[#This Row],[Total Nurse Staff Hours]]/Nurse[[#This Row],[MDS Census]]</f>
        <v>2.9101187918614939</v>
      </c>
      <c r="G181" s="4">
        <f>Nurse[[#This Row],[Total Direct Care Staff Hours]]/Nurse[[#This Row],[MDS Census]]</f>
        <v>2.7308568178946042</v>
      </c>
      <c r="H181" s="4">
        <f>Nurse[[#This Row],[Total RN Hours (w/ Admin, DON)]]/Nurse[[#This Row],[MDS Census]]</f>
        <v>0.54584228484771891</v>
      </c>
      <c r="I181" s="4">
        <f>Nurse[[#This Row],[RN Hours (excl. Admin, DON)]]/Nurse[[#This Row],[MDS Census]]</f>
        <v>0.36658031088082899</v>
      </c>
      <c r="J181" s="4">
        <f>SUM(Nurse[[#This Row],[RN Hours (excl. Admin, DON)]],Nurse[[#This Row],[RN Admin Hours]],Nurse[[#This Row],[RN DON Hours]],Nurse[[#This Row],[LPN Hours (excl. Admin)]],Nurse[[#This Row],[LPN Admin Hours]],Nurse[[#This Row],[CNA Hours]],Nurse[[#This Row],[NA TR Hours]],Nurse[[#This Row],[Med Aide/Tech Hours]])</f>
        <v>250.30184782608697</v>
      </c>
      <c r="K181" s="4">
        <f>SUM(Nurse[[#This Row],[RN Hours (excl. Admin, DON)]],Nurse[[#This Row],[LPN Hours (excl. Admin)]],Nurse[[#This Row],[CNA Hours]],Nurse[[#This Row],[NA TR Hours]],Nurse[[#This Row],[Med Aide/Tech Hours]])</f>
        <v>234.88336956521741</v>
      </c>
      <c r="L181" s="4">
        <f>SUM(Nurse[[#This Row],[RN Hours (excl. Admin, DON)]],Nurse[[#This Row],[RN Admin Hours]],Nurse[[#This Row],[RN DON Hours]])</f>
        <v>46.948369565217391</v>
      </c>
      <c r="M181" s="4">
        <v>31.529891304347824</v>
      </c>
      <c r="N181" s="4">
        <v>10.114130434782609</v>
      </c>
      <c r="O181" s="4">
        <v>5.3043478260869561</v>
      </c>
      <c r="P181" s="4">
        <f>SUM(Nurse[[#This Row],[LPN Hours (excl. Admin)]],Nurse[[#This Row],[LPN Admin Hours]])</f>
        <v>74.241847826086953</v>
      </c>
      <c r="Q181" s="4">
        <v>74.241847826086953</v>
      </c>
      <c r="R181" s="4">
        <v>0</v>
      </c>
      <c r="S181" s="4">
        <f>SUM(Nurse[[#This Row],[CNA Hours]],Nurse[[#This Row],[NA TR Hours]],Nurse[[#This Row],[Med Aide/Tech Hours]])</f>
        <v>129.11163043478263</v>
      </c>
      <c r="T181" s="4">
        <v>103.99206521739131</v>
      </c>
      <c r="U181" s="4">
        <v>25.119565217391305</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3.5002173913043477</v>
      </c>
      <c r="X181" s="4">
        <v>0</v>
      </c>
      <c r="Y181" s="4">
        <v>0</v>
      </c>
      <c r="Z181" s="4">
        <v>0</v>
      </c>
      <c r="AA181" s="4">
        <v>0</v>
      </c>
      <c r="AB181" s="4">
        <v>0</v>
      </c>
      <c r="AC181" s="4">
        <v>3.5002173913043477</v>
      </c>
      <c r="AD181" s="4">
        <v>0</v>
      </c>
      <c r="AE181" s="4">
        <v>0</v>
      </c>
      <c r="AF181" s="1">
        <v>145536</v>
      </c>
      <c r="AG181" s="1">
        <v>5</v>
      </c>
      <c r="AH181"/>
    </row>
    <row r="182" spans="1:34" x14ac:dyDescent="0.25">
      <c r="A182" t="s">
        <v>702</v>
      </c>
      <c r="B182" t="s">
        <v>337</v>
      </c>
      <c r="C182" t="s">
        <v>938</v>
      </c>
      <c r="D182" t="s">
        <v>781</v>
      </c>
      <c r="E182" s="4">
        <v>96.130434782608702</v>
      </c>
      <c r="F182" s="4">
        <f>Nurse[[#This Row],[Total Nurse Staff Hours]]/Nurse[[#This Row],[MDS Census]]</f>
        <v>2.9398315241971962</v>
      </c>
      <c r="G182" s="4">
        <f>Nurse[[#This Row],[Total Direct Care Staff Hours]]/Nurse[[#This Row],[MDS Census]]</f>
        <v>2.803920171867933</v>
      </c>
      <c r="H182" s="4">
        <f>Nurse[[#This Row],[Total RN Hours (w/ Admin, DON)]]/Nurse[[#This Row],[MDS Census]]</f>
        <v>0.74027589326096788</v>
      </c>
      <c r="I182" s="4">
        <f>Nurse[[#This Row],[RN Hours (excl. Admin, DON)]]/Nurse[[#This Row],[MDS Census]]</f>
        <v>0.60436454093170511</v>
      </c>
      <c r="J182" s="4">
        <f>SUM(Nurse[[#This Row],[RN Hours (excl. Admin, DON)]],Nurse[[#This Row],[RN Admin Hours]],Nurse[[#This Row],[RN DON Hours]],Nurse[[#This Row],[LPN Hours (excl. Admin)]],Nurse[[#This Row],[LPN Admin Hours]],Nurse[[#This Row],[CNA Hours]],Nurse[[#This Row],[NA TR Hours]],Nurse[[#This Row],[Med Aide/Tech Hours]])</f>
        <v>282.6072826086957</v>
      </c>
      <c r="K182" s="4">
        <f>SUM(Nurse[[#This Row],[RN Hours (excl. Admin, DON)]],Nurse[[#This Row],[LPN Hours (excl. Admin)]],Nurse[[#This Row],[CNA Hours]],Nurse[[#This Row],[NA TR Hours]],Nurse[[#This Row],[Med Aide/Tech Hours]])</f>
        <v>269.54206521739133</v>
      </c>
      <c r="L182" s="4">
        <f>SUM(Nurse[[#This Row],[RN Hours (excl. Admin, DON)]],Nurse[[#This Row],[RN Admin Hours]],Nurse[[#This Row],[RN DON Hours]])</f>
        <v>71.163043478260875</v>
      </c>
      <c r="M182" s="4">
        <v>58.097826086956523</v>
      </c>
      <c r="N182" s="4">
        <v>7.5</v>
      </c>
      <c r="O182" s="4">
        <v>5.5652173913043477</v>
      </c>
      <c r="P182" s="4">
        <f>SUM(Nurse[[#This Row],[LPN Hours (excl. Admin)]],Nurse[[#This Row],[LPN Admin Hours]])</f>
        <v>47.407608695652172</v>
      </c>
      <c r="Q182" s="4">
        <v>47.407608695652172</v>
      </c>
      <c r="R182" s="4">
        <v>0</v>
      </c>
      <c r="S182" s="4">
        <f>SUM(Nurse[[#This Row],[CNA Hours]],Nurse[[#This Row],[NA TR Hours]],Nurse[[#This Row],[Med Aide/Tech Hours]])</f>
        <v>164.03663043478264</v>
      </c>
      <c r="T182" s="4">
        <v>158.18608695652176</v>
      </c>
      <c r="U182" s="4">
        <v>5.8505434782608692</v>
      </c>
      <c r="V182" s="4">
        <v>0</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42.599130434782609</v>
      </c>
      <c r="X182" s="4">
        <v>0.16304347826086957</v>
      </c>
      <c r="Y182" s="4">
        <v>0</v>
      </c>
      <c r="Z182" s="4">
        <v>0</v>
      </c>
      <c r="AA182" s="4">
        <v>0</v>
      </c>
      <c r="AB182" s="4">
        <v>0</v>
      </c>
      <c r="AC182" s="4">
        <v>42.436086956521741</v>
      </c>
      <c r="AD182" s="4">
        <v>0</v>
      </c>
      <c r="AE182" s="4">
        <v>0</v>
      </c>
      <c r="AF182" s="1">
        <v>145741</v>
      </c>
      <c r="AG182" s="1">
        <v>5</v>
      </c>
      <c r="AH182"/>
    </row>
    <row r="183" spans="1:34" x14ac:dyDescent="0.25">
      <c r="A183" t="s">
        <v>702</v>
      </c>
      <c r="B183" t="s">
        <v>497</v>
      </c>
      <c r="C183" t="s">
        <v>921</v>
      </c>
      <c r="D183" t="s">
        <v>781</v>
      </c>
      <c r="E183" s="4">
        <v>138.64130434782609</v>
      </c>
      <c r="F183" s="4">
        <f>Nurse[[#This Row],[Total Nurse Staff Hours]]/Nurse[[#This Row],[MDS Census]]</f>
        <v>2.7702861622892985</v>
      </c>
      <c r="G183" s="4">
        <f>Nurse[[#This Row],[Total Direct Care Staff Hours]]/Nurse[[#This Row],[MDS Census]]</f>
        <v>2.6485299882399058</v>
      </c>
      <c r="H183" s="4">
        <f>Nurse[[#This Row],[Total RN Hours (w/ Admin, DON)]]/Nurse[[#This Row],[MDS Census]]</f>
        <v>0.8862798902391219</v>
      </c>
      <c r="I183" s="4">
        <f>Nurse[[#This Row],[RN Hours (excl. Admin, DON)]]/Nurse[[#This Row],[MDS Census]]</f>
        <v>0.76452371618972947</v>
      </c>
      <c r="J183" s="4">
        <f>SUM(Nurse[[#This Row],[RN Hours (excl. Admin, DON)]],Nurse[[#This Row],[RN Admin Hours]],Nurse[[#This Row],[RN DON Hours]],Nurse[[#This Row],[LPN Hours (excl. Admin)]],Nurse[[#This Row],[LPN Admin Hours]],Nurse[[#This Row],[CNA Hours]],Nurse[[#This Row],[NA TR Hours]],Nurse[[#This Row],[Med Aide/Tech Hours]])</f>
        <v>384.07608695652175</v>
      </c>
      <c r="K183" s="4">
        <f>SUM(Nurse[[#This Row],[RN Hours (excl. Admin, DON)]],Nurse[[#This Row],[LPN Hours (excl. Admin)]],Nurse[[#This Row],[CNA Hours]],Nurse[[#This Row],[NA TR Hours]],Nurse[[#This Row],[Med Aide/Tech Hours]])</f>
        <v>367.19565217391306</v>
      </c>
      <c r="L183" s="4">
        <f>SUM(Nurse[[#This Row],[RN Hours (excl. Admin, DON)]],Nurse[[#This Row],[RN Admin Hours]],Nurse[[#This Row],[RN DON Hours]])</f>
        <v>122.875</v>
      </c>
      <c r="M183" s="4">
        <v>105.9945652173913</v>
      </c>
      <c r="N183" s="4">
        <v>11.75</v>
      </c>
      <c r="O183" s="4">
        <v>5.1304347826086953</v>
      </c>
      <c r="P183" s="4">
        <f>SUM(Nurse[[#This Row],[LPN Hours (excl. Admin)]],Nurse[[#This Row],[LPN Admin Hours]])</f>
        <v>54.809782608695649</v>
      </c>
      <c r="Q183" s="4">
        <v>54.809782608695649</v>
      </c>
      <c r="R183" s="4">
        <v>0</v>
      </c>
      <c r="S183" s="4">
        <f>SUM(Nurse[[#This Row],[CNA Hours]],Nurse[[#This Row],[NA TR Hours]],Nurse[[#This Row],[Med Aide/Tech Hours]])</f>
        <v>206.39130434782609</v>
      </c>
      <c r="T183" s="4">
        <v>178.24728260869566</v>
      </c>
      <c r="U183" s="4">
        <v>28.144021739130434</v>
      </c>
      <c r="V183" s="4">
        <v>0</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25.809782608695652</v>
      </c>
      <c r="X183" s="4">
        <v>0.24456521739130435</v>
      </c>
      <c r="Y183" s="4">
        <v>0</v>
      </c>
      <c r="Z183" s="4">
        <v>0</v>
      </c>
      <c r="AA183" s="4">
        <v>0</v>
      </c>
      <c r="AB183" s="4">
        <v>0</v>
      </c>
      <c r="AC183" s="4">
        <v>25.565217391304348</v>
      </c>
      <c r="AD183" s="4">
        <v>0</v>
      </c>
      <c r="AE183" s="4">
        <v>0</v>
      </c>
      <c r="AF183" s="1">
        <v>145982</v>
      </c>
      <c r="AG183" s="1">
        <v>5</v>
      </c>
      <c r="AH183"/>
    </row>
    <row r="184" spans="1:34" x14ac:dyDescent="0.25">
      <c r="A184" t="s">
        <v>702</v>
      </c>
      <c r="B184" t="s">
        <v>175</v>
      </c>
      <c r="C184" t="s">
        <v>992</v>
      </c>
      <c r="D184" t="s">
        <v>781</v>
      </c>
      <c r="E184" s="4">
        <v>90.152173913043484</v>
      </c>
      <c r="F184" s="4">
        <f>Nurse[[#This Row],[Total Nurse Staff Hours]]/Nurse[[#This Row],[MDS Census]]</f>
        <v>2.7881601157463223</v>
      </c>
      <c r="G184" s="4">
        <f>Nurse[[#This Row],[Total Direct Care Staff Hours]]/Nurse[[#This Row],[MDS Census]]</f>
        <v>2.5999517723655652</v>
      </c>
      <c r="H184" s="4">
        <f>Nurse[[#This Row],[Total RN Hours (w/ Admin, DON)]]/Nurse[[#This Row],[MDS Census]]</f>
        <v>0.5499758861827827</v>
      </c>
      <c r="I184" s="4">
        <f>Nurse[[#This Row],[RN Hours (excl. Admin, DON)]]/Nurse[[#This Row],[MDS Census]]</f>
        <v>0.42349891487822516</v>
      </c>
      <c r="J184" s="4">
        <f>SUM(Nurse[[#This Row],[RN Hours (excl. Admin, DON)]],Nurse[[#This Row],[RN Admin Hours]],Nurse[[#This Row],[RN DON Hours]],Nurse[[#This Row],[LPN Hours (excl. Admin)]],Nurse[[#This Row],[LPN Admin Hours]],Nurse[[#This Row],[CNA Hours]],Nurse[[#This Row],[NA TR Hours]],Nurse[[#This Row],[Med Aide/Tech Hours]])</f>
        <v>251.35869565217391</v>
      </c>
      <c r="K184" s="4">
        <f>SUM(Nurse[[#This Row],[RN Hours (excl. Admin, DON)]],Nurse[[#This Row],[LPN Hours (excl. Admin)]],Nurse[[#This Row],[CNA Hours]],Nurse[[#This Row],[NA TR Hours]],Nurse[[#This Row],[Med Aide/Tech Hours]])</f>
        <v>234.39130434782609</v>
      </c>
      <c r="L184" s="4">
        <f>SUM(Nurse[[#This Row],[RN Hours (excl. Admin, DON)]],Nurse[[#This Row],[RN Admin Hours]],Nurse[[#This Row],[RN DON Hours]])</f>
        <v>49.58152173913043</v>
      </c>
      <c r="M184" s="4">
        <v>38.179347826086953</v>
      </c>
      <c r="N184" s="4">
        <v>8.0978260869565215</v>
      </c>
      <c r="O184" s="4">
        <v>3.3043478260869565</v>
      </c>
      <c r="P184" s="4">
        <f>SUM(Nurse[[#This Row],[LPN Hours (excl. Admin)]],Nurse[[#This Row],[LPN Admin Hours]])</f>
        <v>49.864130434782609</v>
      </c>
      <c r="Q184" s="4">
        <v>44.298913043478258</v>
      </c>
      <c r="R184" s="4">
        <v>5.5652173913043477</v>
      </c>
      <c r="S184" s="4">
        <f>SUM(Nurse[[#This Row],[CNA Hours]],Nurse[[#This Row],[NA TR Hours]],Nurse[[#This Row],[Med Aide/Tech Hours]])</f>
        <v>151.91304347826087</v>
      </c>
      <c r="T184" s="4">
        <v>117.94021739130434</v>
      </c>
      <c r="U184" s="4">
        <v>33.972826086956523</v>
      </c>
      <c r="V184" s="4">
        <v>0</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4.1956521739130439</v>
      </c>
      <c r="X184" s="4">
        <v>0.24456521739130435</v>
      </c>
      <c r="Y184" s="4">
        <v>0</v>
      </c>
      <c r="Z184" s="4">
        <v>0</v>
      </c>
      <c r="AA184" s="4">
        <v>0</v>
      </c>
      <c r="AB184" s="4">
        <v>0</v>
      </c>
      <c r="AC184" s="4">
        <v>3.9510869565217392</v>
      </c>
      <c r="AD184" s="4">
        <v>0</v>
      </c>
      <c r="AE184" s="4">
        <v>0</v>
      </c>
      <c r="AF184" s="1">
        <v>145468</v>
      </c>
      <c r="AG184" s="1">
        <v>5</v>
      </c>
      <c r="AH184"/>
    </row>
    <row r="185" spans="1:34" x14ac:dyDescent="0.25">
      <c r="A185" t="s">
        <v>702</v>
      </c>
      <c r="B185" t="s">
        <v>84</v>
      </c>
      <c r="C185" t="s">
        <v>872</v>
      </c>
      <c r="D185" t="s">
        <v>802</v>
      </c>
      <c r="E185" s="4">
        <v>81.163043478260875</v>
      </c>
      <c r="F185" s="4">
        <f>Nurse[[#This Row],[Total Nurse Staff Hours]]/Nurse[[#This Row],[MDS Census]]</f>
        <v>2.6490223650729878</v>
      </c>
      <c r="G185" s="4">
        <f>Nurse[[#This Row],[Total Direct Care Staff Hours]]/Nurse[[#This Row],[MDS Census]]</f>
        <v>2.4546002410606671</v>
      </c>
      <c r="H185" s="4">
        <f>Nurse[[#This Row],[Total RN Hours (w/ Admin, DON)]]/Nurse[[#This Row],[MDS Census]]</f>
        <v>0.37782911477166198</v>
      </c>
      <c r="I185" s="4">
        <f>Nurse[[#This Row],[RN Hours (excl. Admin, DON)]]/Nurse[[#This Row],[MDS Census]]</f>
        <v>0.31197267979108073</v>
      </c>
      <c r="J185" s="4">
        <f>SUM(Nurse[[#This Row],[RN Hours (excl. Admin, DON)]],Nurse[[#This Row],[RN Admin Hours]],Nurse[[#This Row],[RN DON Hours]],Nurse[[#This Row],[LPN Hours (excl. Admin)]],Nurse[[#This Row],[LPN Admin Hours]],Nurse[[#This Row],[CNA Hours]],Nurse[[#This Row],[NA TR Hours]],Nurse[[#This Row],[Med Aide/Tech Hours]])</f>
        <v>215.00271739130437</v>
      </c>
      <c r="K185" s="4">
        <f>SUM(Nurse[[#This Row],[RN Hours (excl. Admin, DON)]],Nurse[[#This Row],[LPN Hours (excl. Admin)]],Nurse[[#This Row],[CNA Hours]],Nurse[[#This Row],[NA TR Hours]],Nurse[[#This Row],[Med Aide/Tech Hours]])</f>
        <v>199.22282608695653</v>
      </c>
      <c r="L185" s="4">
        <f>SUM(Nurse[[#This Row],[RN Hours (excl. Admin, DON)]],Nurse[[#This Row],[RN Admin Hours]],Nurse[[#This Row],[RN DON Hours]])</f>
        <v>30.665760869565219</v>
      </c>
      <c r="M185" s="4">
        <v>25.320652173913043</v>
      </c>
      <c r="N185" s="4">
        <v>0.43478260869565216</v>
      </c>
      <c r="O185" s="4">
        <v>4.9103260869565215</v>
      </c>
      <c r="P185" s="4">
        <f>SUM(Nurse[[#This Row],[LPN Hours (excl. Admin)]],Nurse[[#This Row],[LPN Admin Hours]])</f>
        <v>50.701086956521735</v>
      </c>
      <c r="Q185" s="4">
        <v>40.266304347826086</v>
      </c>
      <c r="R185" s="4">
        <v>10.434782608695652</v>
      </c>
      <c r="S185" s="4">
        <f>SUM(Nurse[[#This Row],[CNA Hours]],Nurse[[#This Row],[NA TR Hours]],Nurse[[#This Row],[Med Aide/Tech Hours]])</f>
        <v>133.6358695652174</v>
      </c>
      <c r="T185" s="4">
        <v>130.3233695652174</v>
      </c>
      <c r="U185" s="4">
        <v>3.3125</v>
      </c>
      <c r="V185" s="4">
        <v>0</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185" s="4">
        <v>0.16304347826086957</v>
      </c>
      <c r="Y185" s="4">
        <v>0</v>
      </c>
      <c r="Z185" s="4">
        <v>0</v>
      </c>
      <c r="AA185" s="4">
        <v>0</v>
      </c>
      <c r="AB185" s="4">
        <v>0</v>
      </c>
      <c r="AC185" s="4">
        <v>0</v>
      </c>
      <c r="AD185" s="4">
        <v>0</v>
      </c>
      <c r="AE185" s="4">
        <v>0</v>
      </c>
      <c r="AF185" s="1">
        <v>145278</v>
      </c>
      <c r="AG185" s="1">
        <v>5</v>
      </c>
      <c r="AH185"/>
    </row>
    <row r="186" spans="1:34" x14ac:dyDescent="0.25">
      <c r="A186" t="s">
        <v>702</v>
      </c>
      <c r="B186" t="s">
        <v>408</v>
      </c>
      <c r="C186" t="s">
        <v>1059</v>
      </c>
      <c r="D186" t="s">
        <v>781</v>
      </c>
      <c r="E186" s="4">
        <v>273.42391304347825</v>
      </c>
      <c r="F186" s="4">
        <f>Nurse[[#This Row],[Total Nurse Staff Hours]]/Nurse[[#This Row],[MDS Census]]</f>
        <v>1.5056648777579009</v>
      </c>
      <c r="G186" s="4">
        <f>Nurse[[#This Row],[Total Direct Care Staff Hours]]/Nurse[[#This Row],[MDS Census]]</f>
        <v>1.2527429934406678</v>
      </c>
      <c r="H186" s="4">
        <f>Nurse[[#This Row],[Total RN Hours (w/ Admin, DON)]]/Nurse[[#This Row],[MDS Census]]</f>
        <v>0.13873981315841782</v>
      </c>
      <c r="I186" s="4">
        <f>Nurse[[#This Row],[RN Hours (excl. Admin, DON)]]/Nurse[[#This Row],[MDS Census]]</f>
        <v>7.8105744384814157E-2</v>
      </c>
      <c r="J186" s="4">
        <f>SUM(Nurse[[#This Row],[RN Hours (excl. Admin, DON)]],Nurse[[#This Row],[RN Admin Hours]],Nurse[[#This Row],[RN DON Hours]],Nurse[[#This Row],[LPN Hours (excl. Admin)]],Nurse[[#This Row],[LPN Admin Hours]],Nurse[[#This Row],[CNA Hours]],Nurse[[#This Row],[NA TR Hours]],Nurse[[#This Row],[Med Aide/Tech Hours]])</f>
        <v>411.68478260869563</v>
      </c>
      <c r="K186" s="4">
        <f>SUM(Nurse[[#This Row],[RN Hours (excl. Admin, DON)]],Nurse[[#This Row],[LPN Hours (excl. Admin)]],Nurse[[#This Row],[CNA Hours]],Nurse[[#This Row],[NA TR Hours]],Nurse[[#This Row],[Med Aide/Tech Hours]])</f>
        <v>342.52989130434781</v>
      </c>
      <c r="L186" s="4">
        <f>SUM(Nurse[[#This Row],[RN Hours (excl. Admin, DON)]],Nurse[[#This Row],[RN Admin Hours]],Nurse[[#This Row],[RN DON Hours]])</f>
        <v>37.934782608695656</v>
      </c>
      <c r="M186" s="4">
        <v>21.355978260869566</v>
      </c>
      <c r="N186" s="4">
        <v>6.5135869565217392</v>
      </c>
      <c r="O186" s="4">
        <v>10.065217391304348</v>
      </c>
      <c r="P186" s="4">
        <f>SUM(Nurse[[#This Row],[LPN Hours (excl. Admin)]],Nurse[[#This Row],[LPN Admin Hours]])</f>
        <v>192.20923913043478</v>
      </c>
      <c r="Q186" s="4">
        <v>139.63315217391303</v>
      </c>
      <c r="R186" s="4">
        <v>52.576086956521742</v>
      </c>
      <c r="S186" s="4">
        <f>SUM(Nurse[[#This Row],[CNA Hours]],Nurse[[#This Row],[NA TR Hours]],Nurse[[#This Row],[Med Aide/Tech Hours]])</f>
        <v>181.54076086956522</v>
      </c>
      <c r="T186" s="4">
        <v>181.54076086956522</v>
      </c>
      <c r="U186" s="4">
        <v>0</v>
      </c>
      <c r="V186" s="4">
        <v>0</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145850</v>
      </c>
      <c r="AG186" s="1">
        <v>5</v>
      </c>
      <c r="AH186"/>
    </row>
    <row r="187" spans="1:34" x14ac:dyDescent="0.25">
      <c r="A187" t="s">
        <v>702</v>
      </c>
      <c r="B187" t="s">
        <v>152</v>
      </c>
      <c r="C187" t="s">
        <v>977</v>
      </c>
      <c r="D187" t="s">
        <v>774</v>
      </c>
      <c r="E187" s="4">
        <v>94.489130434782609</v>
      </c>
      <c r="F187" s="4">
        <f>Nurse[[#This Row],[Total Nurse Staff Hours]]/Nurse[[#This Row],[MDS Census]]</f>
        <v>1.8036638674795815</v>
      </c>
      <c r="G187" s="4">
        <f>Nurse[[#This Row],[Total Direct Care Staff Hours]]/Nurse[[#This Row],[MDS Census]]</f>
        <v>1.7315656275163924</v>
      </c>
      <c r="H187" s="4">
        <f>Nurse[[#This Row],[Total RN Hours (w/ Admin, DON)]]/Nurse[[#This Row],[MDS Census]]</f>
        <v>0.67376049695157025</v>
      </c>
      <c r="I187" s="4">
        <f>Nurse[[#This Row],[RN Hours (excl. Admin, DON)]]/Nurse[[#This Row],[MDS Census]]</f>
        <v>0.60166225698838138</v>
      </c>
      <c r="J187" s="4">
        <f>SUM(Nurse[[#This Row],[RN Hours (excl. Admin, DON)]],Nurse[[#This Row],[RN Admin Hours]],Nurse[[#This Row],[RN DON Hours]],Nurse[[#This Row],[LPN Hours (excl. Admin)]],Nurse[[#This Row],[LPN Admin Hours]],Nurse[[#This Row],[CNA Hours]],Nurse[[#This Row],[NA TR Hours]],Nurse[[#This Row],[Med Aide/Tech Hours]])</f>
        <v>170.42663043478262</v>
      </c>
      <c r="K187" s="4">
        <f>SUM(Nurse[[#This Row],[RN Hours (excl. Admin, DON)]],Nurse[[#This Row],[LPN Hours (excl. Admin)]],Nurse[[#This Row],[CNA Hours]],Nurse[[#This Row],[NA TR Hours]],Nurse[[#This Row],[Med Aide/Tech Hours]])</f>
        <v>163.6141304347826</v>
      </c>
      <c r="L187" s="4">
        <f>SUM(Nurse[[#This Row],[RN Hours (excl. Admin, DON)]],Nurse[[#This Row],[RN Admin Hours]],Nurse[[#This Row],[RN DON Hours]])</f>
        <v>63.663043478260867</v>
      </c>
      <c r="M187" s="4">
        <v>56.850543478260867</v>
      </c>
      <c r="N187" s="4">
        <v>1.0733695652173914</v>
      </c>
      <c r="O187" s="4">
        <v>5.7391304347826084</v>
      </c>
      <c r="P187" s="4">
        <f>SUM(Nurse[[#This Row],[LPN Hours (excl. Admin)]],Nurse[[#This Row],[LPN Admin Hours]])</f>
        <v>5</v>
      </c>
      <c r="Q187" s="4">
        <v>5</v>
      </c>
      <c r="R187" s="4">
        <v>0</v>
      </c>
      <c r="S187" s="4">
        <f>SUM(Nurse[[#This Row],[CNA Hours]],Nurse[[#This Row],[NA TR Hours]],Nurse[[#This Row],[Med Aide/Tech Hours]])</f>
        <v>101.76358695652173</v>
      </c>
      <c r="T187" s="4">
        <v>101.76358695652173</v>
      </c>
      <c r="U187" s="4">
        <v>0</v>
      </c>
      <c r="V187" s="4">
        <v>0</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7" s="4">
        <v>0</v>
      </c>
      <c r="Y187" s="4">
        <v>0</v>
      </c>
      <c r="Z187" s="4">
        <v>0</v>
      </c>
      <c r="AA187" s="4">
        <v>0</v>
      </c>
      <c r="AB187" s="4">
        <v>0</v>
      </c>
      <c r="AC187" s="4">
        <v>0</v>
      </c>
      <c r="AD187" s="4">
        <v>0</v>
      </c>
      <c r="AE187" s="4">
        <v>0</v>
      </c>
      <c r="AF187" s="1">
        <v>145434</v>
      </c>
      <c r="AG187" s="1">
        <v>5</v>
      </c>
      <c r="AH187"/>
    </row>
    <row r="188" spans="1:34" x14ac:dyDescent="0.25">
      <c r="A188" t="s">
        <v>702</v>
      </c>
      <c r="B188" t="s">
        <v>193</v>
      </c>
      <c r="C188" t="s">
        <v>917</v>
      </c>
      <c r="D188" t="s">
        <v>781</v>
      </c>
      <c r="E188" s="4">
        <v>239.21739130434781</v>
      </c>
      <c r="F188" s="4">
        <f>Nurse[[#This Row],[Total Nurse Staff Hours]]/Nurse[[#This Row],[MDS Census]]</f>
        <v>2.2703448745910575</v>
      </c>
      <c r="G188" s="4">
        <f>Nurse[[#This Row],[Total Direct Care Staff Hours]]/Nurse[[#This Row],[MDS Census]]</f>
        <v>2.1169801890221742</v>
      </c>
      <c r="H188" s="4">
        <f>Nurse[[#This Row],[Total RN Hours (w/ Admin, DON)]]/Nurse[[#This Row],[MDS Census]]</f>
        <v>0.50696337695383498</v>
      </c>
      <c r="I188" s="4">
        <f>Nurse[[#This Row],[RN Hours (excl. Admin, DON)]]/Nurse[[#This Row],[MDS Census]]</f>
        <v>0.35657488186114145</v>
      </c>
      <c r="J188" s="4">
        <f>SUM(Nurse[[#This Row],[RN Hours (excl. Admin, DON)]],Nurse[[#This Row],[RN Admin Hours]],Nurse[[#This Row],[RN DON Hours]],Nurse[[#This Row],[LPN Hours (excl. Admin)]],Nurse[[#This Row],[LPN Admin Hours]],Nurse[[#This Row],[CNA Hours]],Nurse[[#This Row],[NA TR Hours]],Nurse[[#This Row],[Med Aide/Tech Hours]])</f>
        <v>543.10597826086951</v>
      </c>
      <c r="K188" s="4">
        <f>SUM(Nurse[[#This Row],[RN Hours (excl. Admin, DON)]],Nurse[[#This Row],[LPN Hours (excl. Admin)]],Nurse[[#This Row],[CNA Hours]],Nurse[[#This Row],[NA TR Hours]],Nurse[[#This Row],[Med Aide/Tech Hours]])</f>
        <v>506.41847826086962</v>
      </c>
      <c r="L188" s="4">
        <f>SUM(Nurse[[#This Row],[RN Hours (excl. Admin, DON)]],Nurse[[#This Row],[RN Admin Hours]],Nurse[[#This Row],[RN DON Hours]])</f>
        <v>121.27445652173913</v>
      </c>
      <c r="M188" s="4">
        <v>85.298913043478265</v>
      </c>
      <c r="N188" s="4">
        <v>30.410326086956523</v>
      </c>
      <c r="O188" s="4">
        <v>5.5652173913043477</v>
      </c>
      <c r="P188" s="4">
        <f>SUM(Nurse[[#This Row],[LPN Hours (excl. Admin)]],Nurse[[#This Row],[LPN Admin Hours]])</f>
        <v>120.18478260869564</v>
      </c>
      <c r="Q188" s="4">
        <v>119.47282608695652</v>
      </c>
      <c r="R188" s="4">
        <v>0.71195652173913049</v>
      </c>
      <c r="S188" s="4">
        <f>SUM(Nurse[[#This Row],[CNA Hours]],Nurse[[#This Row],[NA TR Hours]],Nurse[[#This Row],[Med Aide/Tech Hours]])</f>
        <v>301.64673913043481</v>
      </c>
      <c r="T188" s="4">
        <v>301.64673913043481</v>
      </c>
      <c r="U188" s="4">
        <v>0</v>
      </c>
      <c r="V188" s="4">
        <v>0</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145507</v>
      </c>
      <c r="AG188" s="1">
        <v>5</v>
      </c>
      <c r="AH188"/>
    </row>
    <row r="189" spans="1:34" x14ac:dyDescent="0.25">
      <c r="A189" t="s">
        <v>702</v>
      </c>
      <c r="B189" t="s">
        <v>122</v>
      </c>
      <c r="C189" t="s">
        <v>956</v>
      </c>
      <c r="D189" t="s">
        <v>806</v>
      </c>
      <c r="E189" s="4">
        <v>31.771739130434781</v>
      </c>
      <c r="F189" s="4">
        <f>Nurse[[#This Row],[Total Nurse Staff Hours]]/Nurse[[#This Row],[MDS Census]]</f>
        <v>5.7619739993157735</v>
      </c>
      <c r="G189" s="4">
        <f>Nurse[[#This Row],[Total Direct Care Staff Hours]]/Nurse[[#This Row],[MDS Census]]</f>
        <v>5.0437324666438599</v>
      </c>
      <c r="H189" s="4">
        <f>Nurse[[#This Row],[Total RN Hours (w/ Admin, DON)]]/Nurse[[#This Row],[MDS Census]]</f>
        <v>1.9701471091344505</v>
      </c>
      <c r="I189" s="4">
        <f>Nurse[[#This Row],[RN Hours (excl. Admin, DON)]]/Nurse[[#This Row],[MDS Census]]</f>
        <v>1.2519055764625382</v>
      </c>
      <c r="J189" s="4">
        <f>SUM(Nurse[[#This Row],[RN Hours (excl. Admin, DON)]],Nurse[[#This Row],[RN Admin Hours]],Nurse[[#This Row],[RN DON Hours]],Nurse[[#This Row],[LPN Hours (excl. Admin)]],Nurse[[#This Row],[LPN Admin Hours]],Nurse[[#This Row],[CNA Hours]],Nurse[[#This Row],[NA TR Hours]],Nurse[[#This Row],[Med Aide/Tech Hours]])</f>
        <v>183.06793478260875</v>
      </c>
      <c r="K189" s="4">
        <f>SUM(Nurse[[#This Row],[RN Hours (excl. Admin, DON)]],Nurse[[#This Row],[LPN Hours (excl. Admin)]],Nurse[[#This Row],[CNA Hours]],Nurse[[#This Row],[NA TR Hours]],Nurse[[#This Row],[Med Aide/Tech Hours]])</f>
        <v>160.24815217391307</v>
      </c>
      <c r="L189" s="4">
        <f>SUM(Nurse[[#This Row],[RN Hours (excl. Admin, DON)]],Nurse[[#This Row],[RN Admin Hours]],Nurse[[#This Row],[RN DON Hours]])</f>
        <v>62.594999999999985</v>
      </c>
      <c r="M189" s="4">
        <v>39.775217391304338</v>
      </c>
      <c r="N189" s="4">
        <v>17.51543478260869</v>
      </c>
      <c r="O189" s="4">
        <v>5.3043478260869561</v>
      </c>
      <c r="P189" s="4">
        <f>SUM(Nurse[[#This Row],[LPN Hours (excl. Admin)]],Nurse[[#This Row],[LPN Admin Hours]])</f>
        <v>28.694239130434795</v>
      </c>
      <c r="Q189" s="4">
        <v>28.694239130434795</v>
      </c>
      <c r="R189" s="4">
        <v>0</v>
      </c>
      <c r="S189" s="4">
        <f>SUM(Nurse[[#This Row],[CNA Hours]],Nurse[[#This Row],[NA TR Hours]],Nurse[[#This Row],[Med Aide/Tech Hours]])</f>
        <v>91.778695652173951</v>
      </c>
      <c r="T189" s="4">
        <v>91.778695652173951</v>
      </c>
      <c r="U189" s="4">
        <v>0</v>
      </c>
      <c r="V189" s="4">
        <v>0</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0.66347826086956518</v>
      </c>
      <c r="X189" s="4">
        <v>0</v>
      </c>
      <c r="Y189" s="4">
        <v>0</v>
      </c>
      <c r="Z189" s="4">
        <v>0</v>
      </c>
      <c r="AA189" s="4">
        <v>0</v>
      </c>
      <c r="AB189" s="4">
        <v>0</v>
      </c>
      <c r="AC189" s="4">
        <v>0.66347826086956518</v>
      </c>
      <c r="AD189" s="4">
        <v>0</v>
      </c>
      <c r="AE189" s="4">
        <v>0</v>
      </c>
      <c r="AF189" s="1">
        <v>145381</v>
      </c>
      <c r="AG189" s="1">
        <v>5</v>
      </c>
      <c r="AH189"/>
    </row>
    <row r="190" spans="1:34" x14ac:dyDescent="0.25">
      <c r="A190" t="s">
        <v>702</v>
      </c>
      <c r="B190" t="s">
        <v>629</v>
      </c>
      <c r="C190" t="s">
        <v>1153</v>
      </c>
      <c r="D190" t="s">
        <v>772</v>
      </c>
      <c r="E190" s="4">
        <v>40.184782608695649</v>
      </c>
      <c r="F190" s="4">
        <f>Nurse[[#This Row],[Total Nurse Staff Hours]]/Nurse[[#This Row],[MDS Census]]</f>
        <v>3.3620043278333789</v>
      </c>
      <c r="G190" s="4">
        <f>Nurse[[#This Row],[Total Direct Care Staff Hours]]/Nurse[[#This Row],[MDS Census]]</f>
        <v>3.1768325669461732</v>
      </c>
      <c r="H190" s="4">
        <f>Nurse[[#This Row],[Total RN Hours (w/ Admin, DON)]]/Nurse[[#This Row],[MDS Census]]</f>
        <v>0.74001352447930757</v>
      </c>
      <c r="I190" s="4">
        <f>Nurse[[#This Row],[RN Hours (excl. Admin, DON)]]/Nurse[[#This Row],[MDS Census]]</f>
        <v>0.57898295915607256</v>
      </c>
      <c r="J190" s="4">
        <f>SUM(Nurse[[#This Row],[RN Hours (excl. Admin, DON)]],Nurse[[#This Row],[RN Admin Hours]],Nurse[[#This Row],[RN DON Hours]],Nurse[[#This Row],[LPN Hours (excl. Admin)]],Nurse[[#This Row],[LPN Admin Hours]],Nurse[[#This Row],[CNA Hours]],Nurse[[#This Row],[NA TR Hours]],Nurse[[#This Row],[Med Aide/Tech Hours]])</f>
        <v>135.10141304347826</v>
      </c>
      <c r="K190" s="4">
        <f>SUM(Nurse[[#This Row],[RN Hours (excl. Admin, DON)]],Nurse[[#This Row],[LPN Hours (excl. Admin)]],Nurse[[#This Row],[CNA Hours]],Nurse[[#This Row],[NA TR Hours]],Nurse[[#This Row],[Med Aide/Tech Hours]])</f>
        <v>127.66032608695653</v>
      </c>
      <c r="L190" s="4">
        <f>SUM(Nurse[[#This Row],[RN Hours (excl. Admin, DON)]],Nurse[[#This Row],[RN Admin Hours]],Nurse[[#This Row],[RN DON Hours]])</f>
        <v>29.737282608695651</v>
      </c>
      <c r="M190" s="4">
        <v>23.266304347826086</v>
      </c>
      <c r="N190" s="4">
        <v>4.2826086956521738</v>
      </c>
      <c r="O190" s="4">
        <v>2.1883695652173913</v>
      </c>
      <c r="P190" s="4">
        <f>SUM(Nurse[[#This Row],[LPN Hours (excl. Admin)]],Nurse[[#This Row],[LPN Admin Hours]])</f>
        <v>26.230978260869566</v>
      </c>
      <c r="Q190" s="4">
        <v>25.260869565217391</v>
      </c>
      <c r="R190" s="4">
        <v>0.97010869565217395</v>
      </c>
      <c r="S190" s="4">
        <f>SUM(Nurse[[#This Row],[CNA Hours]],Nurse[[#This Row],[NA TR Hours]],Nurse[[#This Row],[Med Aide/Tech Hours]])</f>
        <v>79.133152173913047</v>
      </c>
      <c r="T190" s="4">
        <v>79.133152173913047</v>
      </c>
      <c r="U190" s="4">
        <v>0</v>
      </c>
      <c r="V190" s="4">
        <v>0</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0" s="4">
        <v>0</v>
      </c>
      <c r="Y190" s="4">
        <v>0</v>
      </c>
      <c r="Z190" s="4">
        <v>0</v>
      </c>
      <c r="AA190" s="4">
        <v>0</v>
      </c>
      <c r="AB190" s="4">
        <v>0</v>
      </c>
      <c r="AC190" s="4">
        <v>0</v>
      </c>
      <c r="AD190" s="4">
        <v>0</v>
      </c>
      <c r="AE190" s="4">
        <v>0</v>
      </c>
      <c r="AF190" s="1">
        <v>146151</v>
      </c>
      <c r="AG190" s="1">
        <v>5</v>
      </c>
      <c r="AH190"/>
    </row>
    <row r="191" spans="1:34" x14ac:dyDescent="0.25">
      <c r="A191" t="s">
        <v>702</v>
      </c>
      <c r="B191" t="s">
        <v>528</v>
      </c>
      <c r="C191" t="s">
        <v>1116</v>
      </c>
      <c r="D191" t="s">
        <v>810</v>
      </c>
      <c r="E191" s="4">
        <v>27.641304347826086</v>
      </c>
      <c r="F191" s="4">
        <f>Nurse[[#This Row],[Total Nurse Staff Hours]]/Nurse[[#This Row],[MDS Census]]</f>
        <v>6.6969524184034608</v>
      </c>
      <c r="G191" s="4">
        <f>Nurse[[#This Row],[Total Direct Care Staff Hours]]/Nurse[[#This Row],[MDS Census]]</f>
        <v>5.4046401887534401</v>
      </c>
      <c r="H191" s="4">
        <f>Nurse[[#This Row],[Total RN Hours (w/ Admin, DON)]]/Nurse[[#This Row],[MDS Census]]</f>
        <v>1.8863940228077083</v>
      </c>
      <c r="I191" s="4">
        <f>Nurse[[#This Row],[RN Hours (excl. Admin, DON)]]/Nurse[[#This Row],[MDS Census]]</f>
        <v>0.85224144710971295</v>
      </c>
      <c r="J191" s="4">
        <f>SUM(Nurse[[#This Row],[RN Hours (excl. Admin, DON)]],Nurse[[#This Row],[RN Admin Hours]],Nurse[[#This Row],[RN DON Hours]],Nurse[[#This Row],[LPN Hours (excl. Admin)]],Nurse[[#This Row],[LPN Admin Hours]],Nurse[[#This Row],[CNA Hours]],Nurse[[#This Row],[NA TR Hours]],Nurse[[#This Row],[Med Aide/Tech Hours]])</f>
        <v>185.11250000000001</v>
      </c>
      <c r="K191" s="4">
        <f>SUM(Nurse[[#This Row],[RN Hours (excl. Admin, DON)]],Nurse[[#This Row],[LPN Hours (excl. Admin)]],Nurse[[#This Row],[CNA Hours]],Nurse[[#This Row],[NA TR Hours]],Nurse[[#This Row],[Med Aide/Tech Hours]])</f>
        <v>149.39130434782606</v>
      </c>
      <c r="L191" s="4">
        <f>SUM(Nurse[[#This Row],[RN Hours (excl. Admin, DON)]],Nurse[[#This Row],[RN Admin Hours]],Nurse[[#This Row],[RN DON Hours]])</f>
        <v>52.142391304347846</v>
      </c>
      <c r="M191" s="4">
        <v>23.557065217391305</v>
      </c>
      <c r="N191" s="4">
        <v>23.200434782608717</v>
      </c>
      <c r="O191" s="4">
        <v>5.3848913043478257</v>
      </c>
      <c r="P191" s="4">
        <f>SUM(Nurse[[#This Row],[LPN Hours (excl. Admin)]],Nurse[[#This Row],[LPN Admin Hours]])</f>
        <v>40.809782608695649</v>
      </c>
      <c r="Q191" s="4">
        <v>33.673913043478258</v>
      </c>
      <c r="R191" s="4">
        <v>7.1358695652173916</v>
      </c>
      <c r="S191" s="4">
        <f>SUM(Nurse[[#This Row],[CNA Hours]],Nurse[[#This Row],[NA TR Hours]],Nurse[[#This Row],[Med Aide/Tech Hours]])</f>
        <v>92.160326086956516</v>
      </c>
      <c r="T191" s="4">
        <v>92.160326086956516</v>
      </c>
      <c r="U191" s="4">
        <v>0</v>
      </c>
      <c r="V191" s="4">
        <v>0</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1" s="4">
        <v>0</v>
      </c>
      <c r="Y191" s="4">
        <v>0</v>
      </c>
      <c r="Z191" s="4">
        <v>0</v>
      </c>
      <c r="AA191" s="4">
        <v>0</v>
      </c>
      <c r="AB191" s="4">
        <v>0</v>
      </c>
      <c r="AC191" s="4">
        <v>0</v>
      </c>
      <c r="AD191" s="4">
        <v>0</v>
      </c>
      <c r="AE191" s="4">
        <v>0</v>
      </c>
      <c r="AF191" s="1">
        <v>146025</v>
      </c>
      <c r="AG191" s="1">
        <v>5</v>
      </c>
      <c r="AH191"/>
    </row>
    <row r="192" spans="1:34" x14ac:dyDescent="0.25">
      <c r="A192" t="s">
        <v>702</v>
      </c>
      <c r="B192" t="s">
        <v>155</v>
      </c>
      <c r="C192" t="s">
        <v>841</v>
      </c>
      <c r="D192" t="s">
        <v>746</v>
      </c>
      <c r="E192" s="4">
        <v>50.141304347826086</v>
      </c>
      <c r="F192" s="4">
        <f>Nurse[[#This Row],[Total Nurse Staff Hours]]/Nurse[[#This Row],[MDS Census]]</f>
        <v>3.4828658140039019</v>
      </c>
      <c r="G192" s="4">
        <f>Nurse[[#This Row],[Total Direct Care Staff Hours]]/Nurse[[#This Row],[MDS Census]]</f>
        <v>3.2546303923693904</v>
      </c>
      <c r="H192" s="4">
        <f>Nurse[[#This Row],[Total RN Hours (w/ Admin, DON)]]/Nurse[[#This Row],[MDS Census]]</f>
        <v>0.21255148493388254</v>
      </c>
      <c r="I192" s="4">
        <f>Nurse[[#This Row],[RN Hours (excl. Admin, DON)]]/Nurse[[#This Row],[MDS Census]]</f>
        <v>9.0739215261218309E-2</v>
      </c>
      <c r="J192" s="4">
        <f>SUM(Nurse[[#This Row],[RN Hours (excl. Admin, DON)]],Nurse[[#This Row],[RN Admin Hours]],Nurse[[#This Row],[RN DON Hours]],Nurse[[#This Row],[LPN Hours (excl. Admin)]],Nurse[[#This Row],[LPN Admin Hours]],Nurse[[#This Row],[CNA Hours]],Nurse[[#This Row],[NA TR Hours]],Nurse[[#This Row],[Med Aide/Tech Hours]])</f>
        <v>174.63543478260868</v>
      </c>
      <c r="K192" s="4">
        <f>SUM(Nurse[[#This Row],[RN Hours (excl. Admin, DON)]],Nurse[[#This Row],[LPN Hours (excl. Admin)]],Nurse[[#This Row],[CNA Hours]],Nurse[[#This Row],[NA TR Hours]],Nurse[[#This Row],[Med Aide/Tech Hours]])</f>
        <v>163.19141304347824</v>
      </c>
      <c r="L192" s="4">
        <f>SUM(Nurse[[#This Row],[RN Hours (excl. Admin, DON)]],Nurse[[#This Row],[RN Admin Hours]],Nurse[[#This Row],[RN DON Hours]])</f>
        <v>10.657608695652176</v>
      </c>
      <c r="M192" s="4">
        <v>4.5497826086956525</v>
      </c>
      <c r="N192" s="4">
        <v>6.1078260869565222</v>
      </c>
      <c r="O192" s="4">
        <v>0</v>
      </c>
      <c r="P192" s="4">
        <f>SUM(Nurse[[#This Row],[LPN Hours (excl. Admin)]],Nurse[[#This Row],[LPN Admin Hours]])</f>
        <v>46.28510869565217</v>
      </c>
      <c r="Q192" s="4">
        <v>40.948913043478257</v>
      </c>
      <c r="R192" s="4">
        <v>5.3361956521739131</v>
      </c>
      <c r="S192" s="4">
        <f>SUM(Nurse[[#This Row],[CNA Hours]],Nurse[[#This Row],[NA TR Hours]],Nurse[[#This Row],[Med Aide/Tech Hours]])</f>
        <v>117.69271739130433</v>
      </c>
      <c r="T192" s="4">
        <v>117.69271739130433</v>
      </c>
      <c r="U192" s="4">
        <v>0</v>
      </c>
      <c r="V192" s="4">
        <v>0</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18.282608695652172</v>
      </c>
      <c r="X192" s="4">
        <v>0</v>
      </c>
      <c r="Y192" s="4">
        <v>0</v>
      </c>
      <c r="Z192" s="4">
        <v>0</v>
      </c>
      <c r="AA192" s="4">
        <v>14.407608695652174</v>
      </c>
      <c r="AB192" s="4">
        <v>0</v>
      </c>
      <c r="AC192" s="4">
        <v>3.875</v>
      </c>
      <c r="AD192" s="4">
        <v>0</v>
      </c>
      <c r="AE192" s="4">
        <v>0</v>
      </c>
      <c r="AF192" s="1">
        <v>145438</v>
      </c>
      <c r="AG192" s="1">
        <v>5</v>
      </c>
      <c r="AH192"/>
    </row>
    <row r="193" spans="1:34" x14ac:dyDescent="0.25">
      <c r="A193" t="s">
        <v>702</v>
      </c>
      <c r="B193" t="s">
        <v>52</v>
      </c>
      <c r="C193" t="s">
        <v>857</v>
      </c>
      <c r="D193" t="s">
        <v>798</v>
      </c>
      <c r="E193" s="4">
        <v>60.576086956521742</v>
      </c>
      <c r="F193" s="4">
        <f>Nurse[[#This Row],[Total Nurse Staff Hours]]/Nurse[[#This Row],[MDS Census]]</f>
        <v>3.9429391710030504</v>
      </c>
      <c r="G193" s="4">
        <f>Nurse[[#This Row],[Total Direct Care Staff Hours]]/Nurse[[#This Row],[MDS Census]]</f>
        <v>3.6733805849632155</v>
      </c>
      <c r="H193" s="4">
        <f>Nurse[[#This Row],[Total RN Hours (w/ Admin, DON)]]/Nurse[[#This Row],[MDS Census]]</f>
        <v>0.92203481069441962</v>
      </c>
      <c r="I193" s="4">
        <f>Nurse[[#This Row],[RN Hours (excl. Admin, DON)]]/Nurse[[#This Row],[MDS Census]]</f>
        <v>0.65247622465458466</v>
      </c>
      <c r="J193" s="4">
        <f>SUM(Nurse[[#This Row],[RN Hours (excl. Admin, DON)]],Nurse[[#This Row],[RN Admin Hours]],Nurse[[#This Row],[RN DON Hours]],Nurse[[#This Row],[LPN Hours (excl. Admin)]],Nurse[[#This Row],[LPN Admin Hours]],Nurse[[#This Row],[CNA Hours]],Nurse[[#This Row],[NA TR Hours]],Nurse[[#This Row],[Med Aide/Tech Hours]])</f>
        <v>238.84782608695653</v>
      </c>
      <c r="K193" s="4">
        <f>SUM(Nurse[[#This Row],[RN Hours (excl. Admin, DON)]],Nurse[[#This Row],[LPN Hours (excl. Admin)]],Nurse[[#This Row],[CNA Hours]],Nurse[[#This Row],[NA TR Hours]],Nurse[[#This Row],[Med Aide/Tech Hours]])</f>
        <v>222.51902173913044</v>
      </c>
      <c r="L193" s="4">
        <f>SUM(Nurse[[#This Row],[RN Hours (excl. Admin, DON)]],Nurse[[#This Row],[RN Admin Hours]],Nurse[[#This Row],[RN DON Hours]])</f>
        <v>55.853260869565226</v>
      </c>
      <c r="M193" s="4">
        <v>39.524456521739133</v>
      </c>
      <c r="N193" s="4">
        <v>12.804347826086957</v>
      </c>
      <c r="O193" s="4">
        <v>3.5244565217391304</v>
      </c>
      <c r="P193" s="4">
        <f>SUM(Nurse[[#This Row],[LPN Hours (excl. Admin)]],Nurse[[#This Row],[LPN Admin Hours]])</f>
        <v>32.790760869565219</v>
      </c>
      <c r="Q193" s="4">
        <v>32.790760869565219</v>
      </c>
      <c r="R193" s="4">
        <v>0</v>
      </c>
      <c r="S193" s="4">
        <f>SUM(Nurse[[#This Row],[CNA Hours]],Nurse[[#This Row],[NA TR Hours]],Nurse[[#This Row],[Med Aide/Tech Hours]])</f>
        <v>150.20380434782609</v>
      </c>
      <c r="T193" s="4">
        <v>150.20380434782609</v>
      </c>
      <c r="U193" s="4">
        <v>0</v>
      </c>
      <c r="V193" s="4">
        <v>0</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29.948369565217391</v>
      </c>
      <c r="X193" s="4">
        <v>8.9239130434782616</v>
      </c>
      <c r="Y193" s="4">
        <v>0</v>
      </c>
      <c r="Z193" s="4">
        <v>0</v>
      </c>
      <c r="AA193" s="4">
        <v>9.2119565217391308</v>
      </c>
      <c r="AB193" s="4">
        <v>0</v>
      </c>
      <c r="AC193" s="4">
        <v>11.8125</v>
      </c>
      <c r="AD193" s="4">
        <v>0</v>
      </c>
      <c r="AE193" s="4">
        <v>0</v>
      </c>
      <c r="AF193" s="1">
        <v>145183</v>
      </c>
      <c r="AG193" s="1">
        <v>5</v>
      </c>
      <c r="AH193"/>
    </row>
    <row r="194" spans="1:34" x14ac:dyDescent="0.25">
      <c r="A194" t="s">
        <v>702</v>
      </c>
      <c r="B194" t="s">
        <v>15</v>
      </c>
      <c r="C194" t="s">
        <v>917</v>
      </c>
      <c r="D194" t="s">
        <v>781</v>
      </c>
      <c r="E194" s="4">
        <v>121.92391304347827</v>
      </c>
      <c r="F194" s="4">
        <f>Nurse[[#This Row],[Total Nurse Staff Hours]]/Nurse[[#This Row],[MDS Census]]</f>
        <v>2.5055576357314782</v>
      </c>
      <c r="G194" s="4">
        <f>Nurse[[#This Row],[Total Direct Care Staff Hours]]/Nurse[[#This Row],[MDS Census]]</f>
        <v>2.3002095034322889</v>
      </c>
      <c r="H194" s="4">
        <f>Nurse[[#This Row],[Total RN Hours (w/ Admin, DON)]]/Nurse[[#This Row],[MDS Census]]</f>
        <v>0.28706249442810033</v>
      </c>
      <c r="I194" s="4">
        <f>Nurse[[#This Row],[RN Hours (excl. Admin, DON)]]/Nurse[[#This Row],[MDS Census]]</f>
        <v>0.20447356690737284</v>
      </c>
      <c r="J194" s="4">
        <f>SUM(Nurse[[#This Row],[RN Hours (excl. Admin, DON)]],Nurse[[#This Row],[RN Admin Hours]],Nurse[[#This Row],[RN DON Hours]],Nurse[[#This Row],[LPN Hours (excl. Admin)]],Nurse[[#This Row],[LPN Admin Hours]],Nurse[[#This Row],[CNA Hours]],Nurse[[#This Row],[NA TR Hours]],Nurse[[#This Row],[Med Aide/Tech Hours]])</f>
        <v>305.48739130434774</v>
      </c>
      <c r="K194" s="4">
        <f>SUM(Nurse[[#This Row],[RN Hours (excl. Admin, DON)]],Nurse[[#This Row],[LPN Hours (excl. Admin)]],Nurse[[#This Row],[CNA Hours]],Nurse[[#This Row],[NA TR Hours]],Nurse[[#This Row],[Med Aide/Tech Hours]])</f>
        <v>280.45054347826073</v>
      </c>
      <c r="L194" s="4">
        <f>SUM(Nurse[[#This Row],[RN Hours (excl. Admin, DON)]],Nurse[[#This Row],[RN Admin Hours]],Nurse[[#This Row],[RN DON Hours]])</f>
        <v>34.999782608695668</v>
      </c>
      <c r="M194" s="4">
        <v>24.93021739130436</v>
      </c>
      <c r="N194" s="4">
        <v>3.1460869565217391</v>
      </c>
      <c r="O194" s="4">
        <v>6.9234782608695653</v>
      </c>
      <c r="P194" s="4">
        <f>SUM(Nurse[[#This Row],[LPN Hours (excl. Admin)]],Nurse[[#This Row],[LPN Admin Hours]])</f>
        <v>102.24510869565211</v>
      </c>
      <c r="Q194" s="4">
        <v>87.277826086956452</v>
      </c>
      <c r="R194" s="4">
        <v>14.967282608695655</v>
      </c>
      <c r="S194" s="4">
        <f>SUM(Nurse[[#This Row],[CNA Hours]],Nurse[[#This Row],[NA TR Hours]],Nurse[[#This Row],[Med Aide/Tech Hours]])</f>
        <v>168.24249999999992</v>
      </c>
      <c r="T194" s="4">
        <v>168.24249999999992</v>
      </c>
      <c r="U194" s="4">
        <v>0</v>
      </c>
      <c r="V194" s="4">
        <v>0</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88.363913043478263</v>
      </c>
      <c r="X194" s="4">
        <v>0.78260869565217395</v>
      </c>
      <c r="Y194" s="4">
        <v>0</v>
      </c>
      <c r="Z194" s="4">
        <v>0</v>
      </c>
      <c r="AA194" s="4">
        <v>5.1695652173913036</v>
      </c>
      <c r="AB194" s="4">
        <v>0</v>
      </c>
      <c r="AC194" s="4">
        <v>82.411739130434782</v>
      </c>
      <c r="AD194" s="4">
        <v>0</v>
      </c>
      <c r="AE194" s="4">
        <v>0</v>
      </c>
      <c r="AF194" s="1">
        <v>146164</v>
      </c>
      <c r="AG194" s="1">
        <v>5</v>
      </c>
      <c r="AH194"/>
    </row>
    <row r="195" spans="1:34" x14ac:dyDescent="0.25">
      <c r="A195" t="s">
        <v>702</v>
      </c>
      <c r="B195" t="s">
        <v>210</v>
      </c>
      <c r="C195" t="s">
        <v>917</v>
      </c>
      <c r="D195" t="s">
        <v>781</v>
      </c>
      <c r="E195" s="4">
        <v>21.282608695652176</v>
      </c>
      <c r="F195" s="4">
        <f>Nurse[[#This Row],[Total Nurse Staff Hours]]/Nurse[[#This Row],[MDS Census]]</f>
        <v>5.5903932584269667</v>
      </c>
      <c r="G195" s="4">
        <f>Nurse[[#This Row],[Total Direct Care Staff Hours]]/Nurse[[#This Row],[MDS Census]]</f>
        <v>4.5384576098059242</v>
      </c>
      <c r="H195" s="4">
        <f>Nurse[[#This Row],[Total RN Hours (w/ Admin, DON)]]/Nurse[[#This Row],[MDS Census]]</f>
        <v>3.3507099080694585</v>
      </c>
      <c r="I195" s="4">
        <f>Nurse[[#This Row],[RN Hours (excl. Admin, DON)]]/Nurse[[#This Row],[MDS Census]]</f>
        <v>2.2987742594484164</v>
      </c>
      <c r="J195" s="4">
        <f>SUM(Nurse[[#This Row],[RN Hours (excl. Admin, DON)]],Nurse[[#This Row],[RN Admin Hours]],Nurse[[#This Row],[RN DON Hours]],Nurse[[#This Row],[LPN Hours (excl. Admin)]],Nurse[[#This Row],[LPN Admin Hours]],Nurse[[#This Row],[CNA Hours]],Nurse[[#This Row],[NA TR Hours]],Nurse[[#This Row],[Med Aide/Tech Hours]])</f>
        <v>118.97815217391306</v>
      </c>
      <c r="K195" s="4">
        <f>SUM(Nurse[[#This Row],[RN Hours (excl. Admin, DON)]],Nurse[[#This Row],[LPN Hours (excl. Admin)]],Nurse[[#This Row],[CNA Hours]],Nurse[[#This Row],[NA TR Hours]],Nurse[[#This Row],[Med Aide/Tech Hours]])</f>
        <v>96.59021739130435</v>
      </c>
      <c r="L195" s="4">
        <f>SUM(Nurse[[#This Row],[RN Hours (excl. Admin, DON)]],Nurse[[#This Row],[RN Admin Hours]],Nurse[[#This Row],[RN DON Hours]])</f>
        <v>71.311847826086961</v>
      </c>
      <c r="M195" s="4">
        <v>48.923913043478258</v>
      </c>
      <c r="N195" s="4">
        <v>16.703152173913043</v>
      </c>
      <c r="O195" s="4">
        <v>5.6847826086956523</v>
      </c>
      <c r="P195" s="4">
        <f>SUM(Nurse[[#This Row],[LPN Hours (excl. Admin)]],Nurse[[#This Row],[LPN Admin Hours]])</f>
        <v>0</v>
      </c>
      <c r="Q195" s="4">
        <v>0</v>
      </c>
      <c r="R195" s="4">
        <v>0</v>
      </c>
      <c r="S195" s="4">
        <f>SUM(Nurse[[#This Row],[CNA Hours]],Nurse[[#This Row],[NA TR Hours]],Nurse[[#This Row],[Med Aide/Tech Hours]])</f>
        <v>47.666304347826092</v>
      </c>
      <c r="T195" s="4">
        <v>47.666304347826092</v>
      </c>
      <c r="U195" s="4">
        <v>0</v>
      </c>
      <c r="V195" s="4">
        <v>0</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145548</v>
      </c>
      <c r="AG195" s="1">
        <v>5</v>
      </c>
      <c r="AH195"/>
    </row>
    <row r="196" spans="1:34" x14ac:dyDescent="0.25">
      <c r="A196" t="s">
        <v>702</v>
      </c>
      <c r="B196" t="s">
        <v>632</v>
      </c>
      <c r="C196" t="s">
        <v>876</v>
      </c>
      <c r="D196" t="s">
        <v>796</v>
      </c>
      <c r="E196" s="4">
        <v>48.815217391304351</v>
      </c>
      <c r="F196" s="4">
        <f>Nurse[[#This Row],[Total Nurse Staff Hours]]/Nurse[[#This Row],[MDS Census]]</f>
        <v>4.4403629481184597</v>
      </c>
      <c r="G196" s="4">
        <f>Nurse[[#This Row],[Total Direct Care Staff Hours]]/Nurse[[#This Row],[MDS Census]]</f>
        <v>4.2368448007125359</v>
      </c>
      <c r="H196" s="4">
        <f>Nurse[[#This Row],[Total RN Hours (w/ Admin, DON)]]/Nurse[[#This Row],[MDS Census]]</f>
        <v>0.92635270541082171</v>
      </c>
      <c r="I196" s="4">
        <f>Nurse[[#This Row],[RN Hours (excl. Admin, DON)]]/Nurse[[#This Row],[MDS Census]]</f>
        <v>0.72283455800489871</v>
      </c>
      <c r="J196" s="4">
        <f>SUM(Nurse[[#This Row],[RN Hours (excl. Admin, DON)]],Nurse[[#This Row],[RN Admin Hours]],Nurse[[#This Row],[RN DON Hours]],Nurse[[#This Row],[LPN Hours (excl. Admin)]],Nurse[[#This Row],[LPN Admin Hours]],Nurse[[#This Row],[CNA Hours]],Nurse[[#This Row],[NA TR Hours]],Nurse[[#This Row],[Med Aide/Tech Hours]])</f>
        <v>216.75728260869568</v>
      </c>
      <c r="K196" s="4">
        <f>SUM(Nurse[[#This Row],[RN Hours (excl. Admin, DON)]],Nurse[[#This Row],[LPN Hours (excl. Admin)]],Nurse[[#This Row],[CNA Hours]],Nurse[[#This Row],[NA TR Hours]],Nurse[[#This Row],[Med Aide/Tech Hours]])</f>
        <v>206.82249999999999</v>
      </c>
      <c r="L196" s="4">
        <f>SUM(Nurse[[#This Row],[RN Hours (excl. Admin, DON)]],Nurse[[#This Row],[RN Admin Hours]],Nurse[[#This Row],[RN DON Hours]])</f>
        <v>45.220108695652179</v>
      </c>
      <c r="M196" s="4">
        <v>35.285326086956523</v>
      </c>
      <c r="N196" s="4">
        <v>4.4565217391304346</v>
      </c>
      <c r="O196" s="4">
        <v>5.4782608695652177</v>
      </c>
      <c r="P196" s="4">
        <f>SUM(Nurse[[#This Row],[LPN Hours (excl. Admin)]],Nurse[[#This Row],[LPN Admin Hours]])</f>
        <v>53.978260869565219</v>
      </c>
      <c r="Q196" s="4">
        <v>53.978260869565219</v>
      </c>
      <c r="R196" s="4">
        <v>0</v>
      </c>
      <c r="S196" s="4">
        <f>SUM(Nurse[[#This Row],[CNA Hours]],Nurse[[#This Row],[NA TR Hours]],Nurse[[#This Row],[Med Aide/Tech Hours]])</f>
        <v>117.55891304347826</v>
      </c>
      <c r="T196" s="4">
        <v>117.55891304347826</v>
      </c>
      <c r="U196" s="4">
        <v>0</v>
      </c>
      <c r="V196" s="4">
        <v>0</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6" s="4">
        <v>0</v>
      </c>
      <c r="Y196" s="4">
        <v>0</v>
      </c>
      <c r="Z196" s="4">
        <v>0</v>
      </c>
      <c r="AA196" s="4">
        <v>0</v>
      </c>
      <c r="AB196" s="4">
        <v>0</v>
      </c>
      <c r="AC196" s="4">
        <v>0</v>
      </c>
      <c r="AD196" s="4">
        <v>0</v>
      </c>
      <c r="AE196" s="4">
        <v>0</v>
      </c>
      <c r="AF196" s="1">
        <v>146154</v>
      </c>
      <c r="AG196" s="1">
        <v>5</v>
      </c>
      <c r="AH196"/>
    </row>
    <row r="197" spans="1:34" x14ac:dyDescent="0.25">
      <c r="A197" t="s">
        <v>702</v>
      </c>
      <c r="B197" t="s">
        <v>327</v>
      </c>
      <c r="C197" t="s">
        <v>917</v>
      </c>
      <c r="D197" t="s">
        <v>781</v>
      </c>
      <c r="E197" s="4">
        <v>157.59782608695653</v>
      </c>
      <c r="F197" s="4">
        <f>Nurse[[#This Row],[Total Nurse Staff Hours]]/Nurse[[#This Row],[MDS Census]]</f>
        <v>2.5644009931719429</v>
      </c>
      <c r="G197" s="4">
        <f>Nurse[[#This Row],[Total Direct Care Staff Hours]]/Nurse[[#This Row],[MDS Census]]</f>
        <v>2.4666183874749983</v>
      </c>
      <c r="H197" s="4">
        <f>Nurse[[#This Row],[Total RN Hours (w/ Admin, DON)]]/Nurse[[#This Row],[MDS Census]]</f>
        <v>0.54198565418304712</v>
      </c>
      <c r="I197" s="4">
        <f>Nurse[[#This Row],[RN Hours (excl. Admin, DON)]]/Nurse[[#This Row],[MDS Census]]</f>
        <v>0.47048072280846953</v>
      </c>
      <c r="J197" s="4">
        <f>SUM(Nurse[[#This Row],[RN Hours (excl. Admin, DON)]],Nurse[[#This Row],[RN Admin Hours]],Nurse[[#This Row],[RN DON Hours]],Nurse[[#This Row],[LPN Hours (excl. Admin)]],Nurse[[#This Row],[LPN Admin Hours]],Nurse[[#This Row],[CNA Hours]],Nurse[[#This Row],[NA TR Hours]],Nurse[[#This Row],[Med Aide/Tech Hours]])</f>
        <v>404.14402173913049</v>
      </c>
      <c r="K197" s="4">
        <f>SUM(Nurse[[#This Row],[RN Hours (excl. Admin, DON)]],Nurse[[#This Row],[LPN Hours (excl. Admin)]],Nurse[[#This Row],[CNA Hours]],Nurse[[#This Row],[NA TR Hours]],Nurse[[#This Row],[Med Aide/Tech Hours]])</f>
        <v>388.73369565217394</v>
      </c>
      <c r="L197" s="4">
        <f>SUM(Nurse[[#This Row],[RN Hours (excl. Admin, DON)]],Nurse[[#This Row],[RN Admin Hours]],Nurse[[#This Row],[RN DON Hours]])</f>
        <v>85.415760869565219</v>
      </c>
      <c r="M197" s="4">
        <v>74.146739130434781</v>
      </c>
      <c r="N197" s="4">
        <v>5.5298913043478262</v>
      </c>
      <c r="O197" s="4">
        <v>5.7391304347826084</v>
      </c>
      <c r="P197" s="4">
        <f>SUM(Nurse[[#This Row],[LPN Hours (excl. Admin)]],Nurse[[#This Row],[LPN Admin Hours]])</f>
        <v>99.733695652173921</v>
      </c>
      <c r="Q197" s="4">
        <v>95.592391304347828</v>
      </c>
      <c r="R197" s="4">
        <v>4.1413043478260869</v>
      </c>
      <c r="S197" s="4">
        <f>SUM(Nurse[[#This Row],[CNA Hours]],Nurse[[#This Row],[NA TR Hours]],Nurse[[#This Row],[Med Aide/Tech Hours]])</f>
        <v>218.99456521739131</v>
      </c>
      <c r="T197" s="4">
        <v>218.99456521739131</v>
      </c>
      <c r="U197" s="4">
        <v>0</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7" s="4">
        <v>0</v>
      </c>
      <c r="Y197" s="4">
        <v>0</v>
      </c>
      <c r="Z197" s="4">
        <v>0</v>
      </c>
      <c r="AA197" s="4">
        <v>0</v>
      </c>
      <c r="AB197" s="4">
        <v>0</v>
      </c>
      <c r="AC197" s="4">
        <v>0</v>
      </c>
      <c r="AD197" s="4">
        <v>0</v>
      </c>
      <c r="AE197" s="4">
        <v>0</v>
      </c>
      <c r="AF197" s="1">
        <v>145730</v>
      </c>
      <c r="AG197" s="1">
        <v>5</v>
      </c>
      <c r="AH197"/>
    </row>
    <row r="198" spans="1:34" x14ac:dyDescent="0.25">
      <c r="A198" t="s">
        <v>702</v>
      </c>
      <c r="B198" t="s">
        <v>68</v>
      </c>
      <c r="C198" t="s">
        <v>932</v>
      </c>
      <c r="D198" t="s">
        <v>791</v>
      </c>
      <c r="E198" s="4">
        <v>51.836956521739133</v>
      </c>
      <c r="F198" s="4">
        <f>Nurse[[#This Row],[Total Nurse Staff Hours]]/Nurse[[#This Row],[MDS Census]]</f>
        <v>3.6995198154749414</v>
      </c>
      <c r="G198" s="4">
        <f>Nurse[[#This Row],[Total Direct Care Staff Hours]]/Nurse[[#This Row],[MDS Census]]</f>
        <v>3.6130236946949044</v>
      </c>
      <c r="H198" s="4">
        <f>Nurse[[#This Row],[Total RN Hours (w/ Admin, DON)]]/Nurse[[#This Row],[MDS Census]]</f>
        <v>0.70895365904801844</v>
      </c>
      <c r="I198" s="4">
        <f>Nurse[[#This Row],[RN Hours (excl. Admin, DON)]]/Nurse[[#This Row],[MDS Census]]</f>
        <v>0.62245753826798067</v>
      </c>
      <c r="J198" s="4">
        <f>SUM(Nurse[[#This Row],[RN Hours (excl. Admin, DON)]],Nurse[[#This Row],[RN Admin Hours]],Nurse[[#This Row],[RN DON Hours]],Nurse[[#This Row],[LPN Hours (excl. Admin)]],Nurse[[#This Row],[LPN Admin Hours]],Nurse[[#This Row],[CNA Hours]],Nurse[[#This Row],[NA TR Hours]],Nurse[[#This Row],[Med Aide/Tech Hours]])</f>
        <v>191.77184782608691</v>
      </c>
      <c r="K198" s="4">
        <f>SUM(Nurse[[#This Row],[RN Hours (excl. Admin, DON)]],Nurse[[#This Row],[LPN Hours (excl. Admin)]],Nurse[[#This Row],[CNA Hours]],Nurse[[#This Row],[NA TR Hours]],Nurse[[#This Row],[Med Aide/Tech Hours]])</f>
        <v>187.28815217391303</v>
      </c>
      <c r="L198" s="4">
        <f>SUM(Nurse[[#This Row],[RN Hours (excl. Admin, DON)]],Nurse[[#This Row],[RN Admin Hours]],Nurse[[#This Row],[RN DON Hours]])</f>
        <v>36.75</v>
      </c>
      <c r="M198" s="4">
        <v>32.266304347826086</v>
      </c>
      <c r="N198" s="4">
        <v>0</v>
      </c>
      <c r="O198" s="4">
        <v>4.4836956521739131</v>
      </c>
      <c r="P198" s="4">
        <f>SUM(Nurse[[#This Row],[LPN Hours (excl. Admin)]],Nurse[[#This Row],[LPN Admin Hours]])</f>
        <v>6.7202173913043479</v>
      </c>
      <c r="Q198" s="4">
        <v>6.7202173913043479</v>
      </c>
      <c r="R198" s="4">
        <v>0</v>
      </c>
      <c r="S198" s="4">
        <f>SUM(Nurse[[#This Row],[CNA Hours]],Nurse[[#This Row],[NA TR Hours]],Nurse[[#This Row],[Med Aide/Tech Hours]])</f>
        <v>148.30163043478257</v>
      </c>
      <c r="T198" s="4">
        <v>132.77956521739128</v>
      </c>
      <c r="U198" s="4">
        <v>15.522065217391301</v>
      </c>
      <c r="V198" s="4">
        <v>0</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86.779891304347814</v>
      </c>
      <c r="X198" s="4">
        <v>30.391304347826086</v>
      </c>
      <c r="Y198" s="4">
        <v>0</v>
      </c>
      <c r="Z198" s="4">
        <v>0</v>
      </c>
      <c r="AA198" s="4">
        <v>0.89673913043478259</v>
      </c>
      <c r="AB198" s="4">
        <v>0</v>
      </c>
      <c r="AC198" s="4">
        <v>55.491847826086953</v>
      </c>
      <c r="AD198" s="4">
        <v>0</v>
      </c>
      <c r="AE198" s="4">
        <v>0</v>
      </c>
      <c r="AF198" s="1">
        <v>145239</v>
      </c>
      <c r="AG198" s="1">
        <v>5</v>
      </c>
      <c r="AH198"/>
    </row>
    <row r="199" spans="1:34" x14ac:dyDescent="0.25">
      <c r="A199" t="s">
        <v>702</v>
      </c>
      <c r="B199" t="s">
        <v>310</v>
      </c>
      <c r="C199" t="s">
        <v>1047</v>
      </c>
      <c r="D199" t="s">
        <v>806</v>
      </c>
      <c r="E199" s="4">
        <v>65.739130434782609</v>
      </c>
      <c r="F199" s="4">
        <f>Nurse[[#This Row],[Total Nurse Staff Hours]]/Nurse[[#This Row],[MDS Census]]</f>
        <v>3.9789186507936503</v>
      </c>
      <c r="G199" s="4">
        <f>Nurse[[#This Row],[Total Direct Care Staff Hours]]/Nurse[[#This Row],[MDS Census]]</f>
        <v>3.7559110449735447</v>
      </c>
      <c r="H199" s="4">
        <f>Nurse[[#This Row],[Total RN Hours (w/ Admin, DON)]]/Nurse[[#This Row],[MDS Census]]</f>
        <v>0.66249173280423279</v>
      </c>
      <c r="I199" s="4">
        <f>Nurse[[#This Row],[RN Hours (excl. Admin, DON)]]/Nurse[[#This Row],[MDS Census]]</f>
        <v>0.52848048941798942</v>
      </c>
      <c r="J199" s="4">
        <f>SUM(Nurse[[#This Row],[RN Hours (excl. Admin, DON)]],Nurse[[#This Row],[RN Admin Hours]],Nurse[[#This Row],[RN DON Hours]],Nurse[[#This Row],[LPN Hours (excl. Admin)]],Nurse[[#This Row],[LPN Admin Hours]],Nurse[[#This Row],[CNA Hours]],Nurse[[#This Row],[NA TR Hours]],Nurse[[#This Row],[Med Aide/Tech Hours]])</f>
        <v>261.570652173913</v>
      </c>
      <c r="K199" s="4">
        <f>SUM(Nurse[[#This Row],[RN Hours (excl. Admin, DON)]],Nurse[[#This Row],[LPN Hours (excl. Admin)]],Nurse[[#This Row],[CNA Hours]],Nurse[[#This Row],[NA TR Hours]],Nurse[[#This Row],[Med Aide/Tech Hours]])</f>
        <v>246.9103260869565</v>
      </c>
      <c r="L199" s="4">
        <f>SUM(Nurse[[#This Row],[RN Hours (excl. Admin, DON)]],Nurse[[#This Row],[RN Admin Hours]],Nurse[[#This Row],[RN DON Hours]])</f>
        <v>43.551630434782609</v>
      </c>
      <c r="M199" s="4">
        <v>34.741847826086953</v>
      </c>
      <c r="N199" s="4">
        <v>4.1141304347826084</v>
      </c>
      <c r="O199" s="4">
        <v>4.6956521739130439</v>
      </c>
      <c r="P199" s="4">
        <f>SUM(Nurse[[#This Row],[LPN Hours (excl. Admin)]],Nurse[[#This Row],[LPN Admin Hours]])</f>
        <v>73.532608695652172</v>
      </c>
      <c r="Q199" s="4">
        <v>67.682065217391298</v>
      </c>
      <c r="R199" s="4">
        <v>5.8505434782608692</v>
      </c>
      <c r="S199" s="4">
        <f>SUM(Nurse[[#This Row],[CNA Hours]],Nurse[[#This Row],[NA TR Hours]],Nurse[[#This Row],[Med Aide/Tech Hours]])</f>
        <v>144.48641304347825</v>
      </c>
      <c r="T199" s="4">
        <v>144.48641304347825</v>
      </c>
      <c r="U199" s="4">
        <v>0</v>
      </c>
      <c r="V199" s="4">
        <v>0</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41.75</v>
      </c>
      <c r="X199" s="4">
        <v>0</v>
      </c>
      <c r="Y199" s="4">
        <v>0</v>
      </c>
      <c r="Z199" s="4">
        <v>0</v>
      </c>
      <c r="AA199" s="4">
        <v>13.288043478260869</v>
      </c>
      <c r="AB199" s="4">
        <v>0</v>
      </c>
      <c r="AC199" s="4">
        <v>28.461956521739129</v>
      </c>
      <c r="AD199" s="4">
        <v>0</v>
      </c>
      <c r="AE199" s="4">
        <v>0</v>
      </c>
      <c r="AF199" s="1">
        <v>145708</v>
      </c>
      <c r="AG199" s="1">
        <v>5</v>
      </c>
      <c r="AH199"/>
    </row>
    <row r="200" spans="1:34" x14ac:dyDescent="0.25">
      <c r="A200" t="s">
        <v>702</v>
      </c>
      <c r="B200" t="s">
        <v>374</v>
      </c>
      <c r="C200" t="s">
        <v>1074</v>
      </c>
      <c r="D200" t="s">
        <v>781</v>
      </c>
      <c r="E200" s="4">
        <v>151.65217391304347</v>
      </c>
      <c r="F200" s="4">
        <f>Nurse[[#This Row],[Total Nurse Staff Hours]]/Nurse[[#This Row],[MDS Census]]</f>
        <v>1.9769602924311924</v>
      </c>
      <c r="G200" s="4">
        <f>Nurse[[#This Row],[Total Direct Care Staff Hours]]/Nurse[[#This Row],[MDS Census]]</f>
        <v>1.8746523795871561</v>
      </c>
      <c r="H200" s="4">
        <f>Nurse[[#This Row],[Total RN Hours (w/ Admin, DON)]]/Nurse[[#This Row],[MDS Census]]</f>
        <v>0.30237958715596341</v>
      </c>
      <c r="I200" s="4">
        <f>Nurse[[#This Row],[RN Hours (excl. Admin, DON)]]/Nurse[[#This Row],[MDS Census]]</f>
        <v>0.22779529816513772</v>
      </c>
      <c r="J200" s="4">
        <f>SUM(Nurse[[#This Row],[RN Hours (excl. Admin, DON)]],Nurse[[#This Row],[RN Admin Hours]],Nurse[[#This Row],[RN DON Hours]],Nurse[[#This Row],[LPN Hours (excl. Admin)]],Nurse[[#This Row],[LPN Admin Hours]],Nurse[[#This Row],[CNA Hours]],Nurse[[#This Row],[NA TR Hours]],Nurse[[#This Row],[Med Aide/Tech Hours]])</f>
        <v>299.81032608695648</v>
      </c>
      <c r="K200" s="4">
        <f>SUM(Nurse[[#This Row],[RN Hours (excl. Admin, DON)]],Nurse[[#This Row],[LPN Hours (excl. Admin)]],Nurse[[#This Row],[CNA Hours]],Nurse[[#This Row],[NA TR Hours]],Nurse[[#This Row],[Med Aide/Tech Hours]])</f>
        <v>284.29510869565217</v>
      </c>
      <c r="L200" s="4">
        <f>SUM(Nurse[[#This Row],[RN Hours (excl. Admin, DON)]],Nurse[[#This Row],[RN Admin Hours]],Nurse[[#This Row],[RN DON Hours]])</f>
        <v>45.85652173913045</v>
      </c>
      <c r="M200" s="4">
        <v>34.545652173913055</v>
      </c>
      <c r="N200" s="4">
        <v>6.3543478260869559</v>
      </c>
      <c r="O200" s="4">
        <v>4.9565217391304346</v>
      </c>
      <c r="P200" s="4">
        <f>SUM(Nurse[[#This Row],[LPN Hours (excl. Admin)]],Nurse[[#This Row],[LPN Admin Hours]])</f>
        <v>96.190217391304358</v>
      </c>
      <c r="Q200" s="4">
        <v>91.985869565217399</v>
      </c>
      <c r="R200" s="4">
        <v>4.2043478260869556</v>
      </c>
      <c r="S200" s="4">
        <f>SUM(Nurse[[#This Row],[CNA Hours]],Nurse[[#This Row],[NA TR Hours]],Nurse[[#This Row],[Med Aide/Tech Hours]])</f>
        <v>157.76358695652169</v>
      </c>
      <c r="T200" s="4">
        <v>157.76358695652169</v>
      </c>
      <c r="U200" s="4">
        <v>0</v>
      </c>
      <c r="V200" s="4">
        <v>0</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0" s="4">
        <v>0</v>
      </c>
      <c r="Y200" s="4">
        <v>0</v>
      </c>
      <c r="Z200" s="4">
        <v>0</v>
      </c>
      <c r="AA200" s="4">
        <v>0</v>
      </c>
      <c r="AB200" s="4">
        <v>0</v>
      </c>
      <c r="AC200" s="4">
        <v>0</v>
      </c>
      <c r="AD200" s="4">
        <v>0</v>
      </c>
      <c r="AE200" s="4">
        <v>0</v>
      </c>
      <c r="AF200" s="1">
        <v>145798</v>
      </c>
      <c r="AG200" s="1">
        <v>5</v>
      </c>
      <c r="AH200"/>
    </row>
    <row r="201" spans="1:34" x14ac:dyDescent="0.25">
      <c r="A201" t="s">
        <v>702</v>
      </c>
      <c r="B201" t="s">
        <v>571</v>
      </c>
      <c r="C201" t="s">
        <v>901</v>
      </c>
      <c r="D201" t="s">
        <v>787</v>
      </c>
      <c r="E201" s="4">
        <v>44.054347826086953</v>
      </c>
      <c r="F201" s="4">
        <f>Nurse[[#This Row],[Total Nurse Staff Hours]]/Nurse[[#This Row],[MDS Census]]</f>
        <v>2.1027757216876388</v>
      </c>
      <c r="G201" s="4">
        <f>Nurse[[#This Row],[Total Direct Care Staff Hours]]/Nurse[[#This Row],[MDS Census]]</f>
        <v>1.9013816925734024</v>
      </c>
      <c r="H201" s="4">
        <f>Nurse[[#This Row],[Total RN Hours (w/ Admin, DON)]]/Nurse[[#This Row],[MDS Census]]</f>
        <v>0.46835677276091786</v>
      </c>
      <c r="I201" s="4">
        <f>Nurse[[#This Row],[RN Hours (excl. Admin, DON)]]/Nurse[[#This Row],[MDS Census]]</f>
        <v>0.26720947446336052</v>
      </c>
      <c r="J201" s="4">
        <f>SUM(Nurse[[#This Row],[RN Hours (excl. Admin, DON)]],Nurse[[#This Row],[RN Admin Hours]],Nurse[[#This Row],[RN DON Hours]],Nurse[[#This Row],[LPN Hours (excl. Admin)]],Nurse[[#This Row],[LPN Admin Hours]],Nurse[[#This Row],[CNA Hours]],Nurse[[#This Row],[NA TR Hours]],Nurse[[#This Row],[Med Aide/Tech Hours]])</f>
        <v>92.636413043478257</v>
      </c>
      <c r="K201" s="4">
        <f>SUM(Nurse[[#This Row],[RN Hours (excl. Admin, DON)]],Nurse[[#This Row],[LPN Hours (excl. Admin)]],Nurse[[#This Row],[CNA Hours]],Nurse[[#This Row],[NA TR Hours]],Nurse[[#This Row],[Med Aide/Tech Hours]])</f>
        <v>83.764130434782601</v>
      </c>
      <c r="L201" s="4">
        <f>SUM(Nurse[[#This Row],[RN Hours (excl. Admin, DON)]],Nurse[[#This Row],[RN Admin Hours]],Nurse[[#This Row],[RN DON Hours]])</f>
        <v>20.633152173913043</v>
      </c>
      <c r="M201" s="4">
        <v>11.771739130434783</v>
      </c>
      <c r="N201" s="4">
        <v>3.4809782608695654</v>
      </c>
      <c r="O201" s="4">
        <v>5.3804347826086953</v>
      </c>
      <c r="P201" s="4">
        <f>SUM(Nurse[[#This Row],[LPN Hours (excl. Admin)]],Nurse[[#This Row],[LPN Admin Hours]])</f>
        <v>15.610434782608696</v>
      </c>
      <c r="Q201" s="4">
        <v>15.599565217391305</v>
      </c>
      <c r="R201" s="4">
        <v>1.0869565217391304E-2</v>
      </c>
      <c r="S201" s="4">
        <f>SUM(Nurse[[#This Row],[CNA Hours]],Nurse[[#This Row],[NA TR Hours]],Nurse[[#This Row],[Med Aide/Tech Hours]])</f>
        <v>56.392826086956511</v>
      </c>
      <c r="T201" s="4">
        <v>56.308586956521729</v>
      </c>
      <c r="U201" s="4">
        <v>8.4239130434782608E-2</v>
      </c>
      <c r="V201" s="4">
        <v>0</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22.067934782608695</v>
      </c>
      <c r="X201" s="4">
        <v>8.0326086956521738</v>
      </c>
      <c r="Y201" s="4">
        <v>0</v>
      </c>
      <c r="Z201" s="4">
        <v>0</v>
      </c>
      <c r="AA201" s="4">
        <v>0</v>
      </c>
      <c r="AB201" s="4">
        <v>0</v>
      </c>
      <c r="AC201" s="4">
        <v>14.035326086956522</v>
      </c>
      <c r="AD201" s="4">
        <v>0</v>
      </c>
      <c r="AE201" s="4">
        <v>0</v>
      </c>
      <c r="AF201" s="1">
        <v>146080</v>
      </c>
      <c r="AG201" s="1">
        <v>5</v>
      </c>
      <c r="AH201"/>
    </row>
    <row r="202" spans="1:34" x14ac:dyDescent="0.25">
      <c r="A202" t="s">
        <v>702</v>
      </c>
      <c r="B202" t="s">
        <v>235</v>
      </c>
      <c r="C202" t="s">
        <v>1020</v>
      </c>
      <c r="D202" t="s">
        <v>794</v>
      </c>
      <c r="E202" s="4">
        <v>61.119565217391305</v>
      </c>
      <c r="F202" s="4">
        <f>Nurse[[#This Row],[Total Nurse Staff Hours]]/Nurse[[#This Row],[MDS Census]]</f>
        <v>3.5762511115063136</v>
      </c>
      <c r="G202" s="4">
        <f>Nurse[[#This Row],[Total Direct Care Staff Hours]]/Nurse[[#This Row],[MDS Census]]</f>
        <v>3.2684083229592744</v>
      </c>
      <c r="H202" s="4">
        <f>Nurse[[#This Row],[Total RN Hours (w/ Admin, DON)]]/Nurse[[#This Row],[MDS Census]]</f>
        <v>0.97526765072025634</v>
      </c>
      <c r="I202" s="4">
        <f>Nurse[[#This Row],[RN Hours (excl. Admin, DON)]]/Nurse[[#This Row],[MDS Census]]</f>
        <v>0.79911613017961969</v>
      </c>
      <c r="J202" s="4">
        <f>SUM(Nurse[[#This Row],[RN Hours (excl. Admin, DON)]],Nurse[[#This Row],[RN Admin Hours]],Nurse[[#This Row],[RN DON Hours]],Nurse[[#This Row],[LPN Hours (excl. Admin)]],Nurse[[#This Row],[LPN Admin Hours]],Nurse[[#This Row],[CNA Hours]],Nurse[[#This Row],[NA TR Hours]],Nurse[[#This Row],[Med Aide/Tech Hours]])</f>
        <v>218.57891304347828</v>
      </c>
      <c r="K202" s="4">
        <f>SUM(Nurse[[#This Row],[RN Hours (excl. Admin, DON)]],Nurse[[#This Row],[LPN Hours (excl. Admin)]],Nurse[[#This Row],[CNA Hours]],Nurse[[#This Row],[NA TR Hours]],Nurse[[#This Row],[Med Aide/Tech Hours]])</f>
        <v>199.76369565217391</v>
      </c>
      <c r="L202" s="4">
        <f>SUM(Nurse[[#This Row],[RN Hours (excl. Admin, DON)]],Nurse[[#This Row],[RN Admin Hours]],Nurse[[#This Row],[RN DON Hours]])</f>
        <v>59.607934782608709</v>
      </c>
      <c r="M202" s="4">
        <v>48.841630434782623</v>
      </c>
      <c r="N202" s="4">
        <v>5.0271739130434785</v>
      </c>
      <c r="O202" s="4">
        <v>5.7391304347826084</v>
      </c>
      <c r="P202" s="4">
        <f>SUM(Nurse[[#This Row],[LPN Hours (excl. Admin)]],Nurse[[#This Row],[LPN Admin Hours]])</f>
        <v>38.319347826086954</v>
      </c>
      <c r="Q202" s="4">
        <v>30.270434782608692</v>
      </c>
      <c r="R202" s="4">
        <v>8.0489130434782634</v>
      </c>
      <c r="S202" s="4">
        <f>SUM(Nurse[[#This Row],[CNA Hours]],Nurse[[#This Row],[NA TR Hours]],Nurse[[#This Row],[Med Aide/Tech Hours]])</f>
        <v>120.6516304347826</v>
      </c>
      <c r="T202" s="4">
        <v>120.6516304347826</v>
      </c>
      <c r="U202" s="4">
        <v>0</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2" s="4">
        <v>0</v>
      </c>
      <c r="Y202" s="4">
        <v>0</v>
      </c>
      <c r="Z202" s="4">
        <v>0</v>
      </c>
      <c r="AA202" s="4">
        <v>0</v>
      </c>
      <c r="AB202" s="4">
        <v>0</v>
      </c>
      <c r="AC202" s="4">
        <v>0</v>
      </c>
      <c r="AD202" s="4">
        <v>0</v>
      </c>
      <c r="AE202" s="4">
        <v>0</v>
      </c>
      <c r="AF202" s="1">
        <v>145606</v>
      </c>
      <c r="AG202" s="1">
        <v>5</v>
      </c>
      <c r="AH202"/>
    </row>
    <row r="203" spans="1:34" x14ac:dyDescent="0.25">
      <c r="A203" t="s">
        <v>702</v>
      </c>
      <c r="B203" t="s">
        <v>18</v>
      </c>
      <c r="C203" t="s">
        <v>896</v>
      </c>
      <c r="D203" t="s">
        <v>784</v>
      </c>
      <c r="E203" s="4">
        <v>70.076086956521735</v>
      </c>
      <c r="F203" s="4">
        <f>Nurse[[#This Row],[Total Nurse Staff Hours]]/Nurse[[#This Row],[MDS Census]]</f>
        <v>3.2686520862416626</v>
      </c>
      <c r="G203" s="4">
        <f>Nurse[[#This Row],[Total Direct Care Staff Hours]]/Nurse[[#This Row],[MDS Census]]</f>
        <v>3.1216069489685125</v>
      </c>
      <c r="H203" s="4">
        <f>Nurse[[#This Row],[Total RN Hours (w/ Admin, DON)]]/Nurse[[#This Row],[MDS Census]]</f>
        <v>0.6420428106095859</v>
      </c>
      <c r="I203" s="4">
        <f>Nurse[[#This Row],[RN Hours (excl. Admin, DON)]]/Nurse[[#This Row],[MDS Census]]</f>
        <v>0.49499767333643557</v>
      </c>
      <c r="J203" s="4">
        <f>SUM(Nurse[[#This Row],[RN Hours (excl. Admin, DON)]],Nurse[[#This Row],[RN Admin Hours]],Nurse[[#This Row],[RN DON Hours]],Nurse[[#This Row],[LPN Hours (excl. Admin)]],Nurse[[#This Row],[LPN Admin Hours]],Nurse[[#This Row],[CNA Hours]],Nurse[[#This Row],[NA TR Hours]],Nurse[[#This Row],[Med Aide/Tech Hours]])</f>
        <v>229.05434782608694</v>
      </c>
      <c r="K203" s="4">
        <f>SUM(Nurse[[#This Row],[RN Hours (excl. Admin, DON)]],Nurse[[#This Row],[LPN Hours (excl. Admin)]],Nurse[[#This Row],[CNA Hours]],Nurse[[#This Row],[NA TR Hours]],Nurse[[#This Row],[Med Aide/Tech Hours]])</f>
        <v>218.75</v>
      </c>
      <c r="L203" s="4">
        <f>SUM(Nurse[[#This Row],[RN Hours (excl. Admin, DON)]],Nurse[[#This Row],[RN Admin Hours]],Nurse[[#This Row],[RN DON Hours]])</f>
        <v>44.991847826086953</v>
      </c>
      <c r="M203" s="4">
        <v>34.6875</v>
      </c>
      <c r="N203" s="4">
        <v>5</v>
      </c>
      <c r="O203" s="4">
        <v>5.3043478260869561</v>
      </c>
      <c r="P203" s="4">
        <f>SUM(Nurse[[#This Row],[LPN Hours (excl. Admin)]],Nurse[[#This Row],[LPN Admin Hours]])</f>
        <v>50.3125</v>
      </c>
      <c r="Q203" s="4">
        <v>50.3125</v>
      </c>
      <c r="R203" s="4">
        <v>0</v>
      </c>
      <c r="S203" s="4">
        <f>SUM(Nurse[[#This Row],[CNA Hours]],Nurse[[#This Row],[NA TR Hours]],Nurse[[#This Row],[Med Aide/Tech Hours]])</f>
        <v>133.75</v>
      </c>
      <c r="T203" s="4">
        <v>133.75</v>
      </c>
      <c r="U203" s="4">
        <v>0</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3" s="4">
        <v>0</v>
      </c>
      <c r="Y203" s="4">
        <v>0</v>
      </c>
      <c r="Z203" s="4">
        <v>0</v>
      </c>
      <c r="AA203" s="4">
        <v>0</v>
      </c>
      <c r="AB203" s="4">
        <v>0</v>
      </c>
      <c r="AC203" s="4">
        <v>0</v>
      </c>
      <c r="AD203" s="4">
        <v>0</v>
      </c>
      <c r="AE203" s="4">
        <v>0</v>
      </c>
      <c r="AF203" s="1">
        <v>145004</v>
      </c>
      <c r="AG203" s="1">
        <v>5</v>
      </c>
      <c r="AH203"/>
    </row>
    <row r="204" spans="1:34" x14ac:dyDescent="0.25">
      <c r="A204" t="s">
        <v>702</v>
      </c>
      <c r="B204" t="s">
        <v>671</v>
      </c>
      <c r="C204" t="s">
        <v>1041</v>
      </c>
      <c r="D204" t="s">
        <v>781</v>
      </c>
      <c r="E204" s="4">
        <v>95.467391304347828</v>
      </c>
      <c r="F204" s="4">
        <f>Nurse[[#This Row],[Total Nurse Staff Hours]]/Nurse[[#This Row],[MDS Census]]</f>
        <v>1.7487817374473407</v>
      </c>
      <c r="G204" s="4">
        <f>Nurse[[#This Row],[Total Direct Care Staff Hours]]/Nurse[[#This Row],[MDS Census]]</f>
        <v>1.5603495388819304</v>
      </c>
      <c r="H204" s="4">
        <f>Nurse[[#This Row],[Total RN Hours (w/ Admin, DON)]]/Nurse[[#This Row],[MDS Census]]</f>
        <v>0.34271091882044868</v>
      </c>
      <c r="I204" s="4">
        <f>Nurse[[#This Row],[RN Hours (excl. Admin, DON)]]/Nurse[[#This Row],[MDS Census]]</f>
        <v>0.18228737333485148</v>
      </c>
      <c r="J204" s="4">
        <f>SUM(Nurse[[#This Row],[RN Hours (excl. Admin, DON)]],Nurse[[#This Row],[RN Admin Hours]],Nurse[[#This Row],[RN DON Hours]],Nurse[[#This Row],[LPN Hours (excl. Admin)]],Nurse[[#This Row],[LPN Admin Hours]],Nurse[[#This Row],[CNA Hours]],Nurse[[#This Row],[NA TR Hours]],Nurse[[#This Row],[Med Aide/Tech Hours]])</f>
        <v>166.95163043478254</v>
      </c>
      <c r="K204" s="4">
        <f>SUM(Nurse[[#This Row],[RN Hours (excl. Admin, DON)]],Nurse[[#This Row],[LPN Hours (excl. Admin)]],Nurse[[#This Row],[CNA Hours]],Nurse[[#This Row],[NA TR Hours]],Nurse[[#This Row],[Med Aide/Tech Hours]])</f>
        <v>148.96249999999995</v>
      </c>
      <c r="L204" s="4">
        <f>SUM(Nurse[[#This Row],[RN Hours (excl. Admin, DON)]],Nurse[[#This Row],[RN Admin Hours]],Nurse[[#This Row],[RN DON Hours]])</f>
        <v>32.717717391304355</v>
      </c>
      <c r="M204" s="4">
        <v>17.402500000000007</v>
      </c>
      <c r="N204" s="4">
        <v>5.9945652173913047</v>
      </c>
      <c r="O204" s="4">
        <v>9.320652173913043</v>
      </c>
      <c r="P204" s="4">
        <f>SUM(Nurse[[#This Row],[LPN Hours (excl. Admin)]],Nurse[[#This Row],[LPN Admin Hours]])</f>
        <v>42.585869565217422</v>
      </c>
      <c r="Q204" s="4">
        <v>39.911956521739164</v>
      </c>
      <c r="R204" s="4">
        <v>2.6739130434782608</v>
      </c>
      <c r="S204" s="4">
        <f>SUM(Nurse[[#This Row],[CNA Hours]],Nurse[[#This Row],[NA TR Hours]],Nurse[[#This Row],[Med Aide/Tech Hours]])</f>
        <v>91.648043478260774</v>
      </c>
      <c r="T204" s="4">
        <v>91.648043478260774</v>
      </c>
      <c r="U204" s="4">
        <v>0</v>
      </c>
      <c r="V204" s="4">
        <v>0</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4" s="4">
        <v>0</v>
      </c>
      <c r="Y204" s="4">
        <v>0</v>
      </c>
      <c r="Z204" s="4">
        <v>0</v>
      </c>
      <c r="AA204" s="4">
        <v>0</v>
      </c>
      <c r="AB204" s="4">
        <v>0</v>
      </c>
      <c r="AC204" s="4">
        <v>0</v>
      </c>
      <c r="AD204" s="4">
        <v>0</v>
      </c>
      <c r="AE204" s="4">
        <v>0</v>
      </c>
      <c r="AF204" s="7">
        <v>1.4E+178</v>
      </c>
      <c r="AG204" s="1">
        <v>5</v>
      </c>
      <c r="AH204"/>
    </row>
    <row r="205" spans="1:34" x14ac:dyDescent="0.25">
      <c r="A205" t="s">
        <v>702</v>
      </c>
      <c r="B205" t="s">
        <v>63</v>
      </c>
      <c r="C205" t="s">
        <v>887</v>
      </c>
      <c r="D205" t="s">
        <v>799</v>
      </c>
      <c r="E205" s="4">
        <v>68.25</v>
      </c>
      <c r="F205" s="4">
        <f>Nurse[[#This Row],[Total Nurse Staff Hours]]/Nurse[[#This Row],[MDS Census]]</f>
        <v>2.4968944099378878</v>
      </c>
      <c r="G205" s="4">
        <f>Nurse[[#This Row],[Total Direct Care Staff Hours]]/Nurse[[#This Row],[MDS Census]]</f>
        <v>2.2691909539735624</v>
      </c>
      <c r="H205" s="4">
        <f>Nurse[[#This Row],[Total RN Hours (w/ Admin, DON)]]/Nurse[[#This Row],[MDS Census]]</f>
        <v>0.66240643414556444</v>
      </c>
      <c r="I205" s="4">
        <f>Nurse[[#This Row],[RN Hours (excl. Admin, DON)]]/Nurse[[#This Row],[MDS Census]]</f>
        <v>0.58938525242873063</v>
      </c>
      <c r="J205" s="4">
        <f>SUM(Nurse[[#This Row],[RN Hours (excl. Admin, DON)]],Nurse[[#This Row],[RN Admin Hours]],Nurse[[#This Row],[RN DON Hours]],Nurse[[#This Row],[LPN Hours (excl. Admin)]],Nurse[[#This Row],[LPN Admin Hours]],Nurse[[#This Row],[CNA Hours]],Nurse[[#This Row],[NA TR Hours]],Nurse[[#This Row],[Med Aide/Tech Hours]])</f>
        <v>170.41304347826085</v>
      </c>
      <c r="K205" s="4">
        <f>SUM(Nurse[[#This Row],[RN Hours (excl. Admin, DON)]],Nurse[[#This Row],[LPN Hours (excl. Admin)]],Nurse[[#This Row],[CNA Hours]],Nurse[[#This Row],[NA TR Hours]],Nurse[[#This Row],[Med Aide/Tech Hours]])</f>
        <v>154.87228260869563</v>
      </c>
      <c r="L205" s="4">
        <f>SUM(Nurse[[#This Row],[RN Hours (excl. Admin, DON)]],Nurse[[#This Row],[RN Admin Hours]],Nurse[[#This Row],[RN DON Hours]])</f>
        <v>45.209239130434774</v>
      </c>
      <c r="M205" s="4">
        <v>40.225543478260867</v>
      </c>
      <c r="N205" s="4">
        <v>0.55434782608695654</v>
      </c>
      <c r="O205" s="4">
        <v>4.4293478260869561</v>
      </c>
      <c r="P205" s="4">
        <f>SUM(Nurse[[#This Row],[LPN Hours (excl. Admin)]],Nurse[[#This Row],[LPN Admin Hours]])</f>
        <v>29.595108695652176</v>
      </c>
      <c r="Q205" s="4">
        <v>19.038043478260871</v>
      </c>
      <c r="R205" s="4">
        <v>10.557065217391305</v>
      </c>
      <c r="S205" s="4">
        <f>SUM(Nurse[[#This Row],[CNA Hours]],Nurse[[#This Row],[NA TR Hours]],Nurse[[#This Row],[Med Aide/Tech Hours]])</f>
        <v>95.608695652173907</v>
      </c>
      <c r="T205" s="4">
        <v>95.608695652173907</v>
      </c>
      <c r="U205" s="4">
        <v>0</v>
      </c>
      <c r="V205" s="4">
        <v>0</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0.40217391304347827</v>
      </c>
      <c r="X205" s="4">
        <v>0</v>
      </c>
      <c r="Y205" s="4">
        <v>0</v>
      </c>
      <c r="Z205" s="4">
        <v>0</v>
      </c>
      <c r="AA205" s="4">
        <v>0</v>
      </c>
      <c r="AB205" s="4">
        <v>0</v>
      </c>
      <c r="AC205" s="4">
        <v>0.40217391304347827</v>
      </c>
      <c r="AD205" s="4">
        <v>0</v>
      </c>
      <c r="AE205" s="4">
        <v>0</v>
      </c>
      <c r="AF205" s="1">
        <v>145222</v>
      </c>
      <c r="AG205" s="1">
        <v>5</v>
      </c>
      <c r="AH205"/>
    </row>
    <row r="206" spans="1:34" x14ac:dyDescent="0.25">
      <c r="A206" t="s">
        <v>702</v>
      </c>
      <c r="B206" t="s">
        <v>599</v>
      </c>
      <c r="C206" t="s">
        <v>1144</v>
      </c>
      <c r="D206" t="s">
        <v>829</v>
      </c>
      <c r="E206" s="4">
        <v>40.684782608695649</v>
      </c>
      <c r="F206" s="4">
        <f>Nurse[[#This Row],[Total Nurse Staff Hours]]/Nurse[[#This Row],[MDS Census]]</f>
        <v>2.7492439219877105</v>
      </c>
      <c r="G206" s="4">
        <f>Nurse[[#This Row],[Total Direct Care Staff Hours]]/Nurse[[#This Row],[MDS Census]]</f>
        <v>2.473473149879776</v>
      </c>
      <c r="H206" s="4">
        <f>Nurse[[#This Row],[Total RN Hours (w/ Admin, DON)]]/Nurse[[#This Row],[MDS Census]]</f>
        <v>0.45236708522575481</v>
      </c>
      <c r="I206" s="4">
        <f>Nurse[[#This Row],[RN Hours (excl. Admin, DON)]]/Nurse[[#This Row],[MDS Census]]</f>
        <v>0.17659631311781995</v>
      </c>
      <c r="J206" s="4">
        <f>SUM(Nurse[[#This Row],[RN Hours (excl. Admin, DON)]],Nurse[[#This Row],[RN Admin Hours]],Nurse[[#This Row],[RN DON Hours]],Nurse[[#This Row],[LPN Hours (excl. Admin)]],Nurse[[#This Row],[LPN Admin Hours]],Nurse[[#This Row],[CNA Hours]],Nurse[[#This Row],[NA TR Hours]],Nurse[[#This Row],[Med Aide/Tech Hours]])</f>
        <v>111.85239130434782</v>
      </c>
      <c r="K206" s="4">
        <f>SUM(Nurse[[#This Row],[RN Hours (excl. Admin, DON)]],Nurse[[#This Row],[LPN Hours (excl. Admin)]],Nurse[[#This Row],[CNA Hours]],Nurse[[#This Row],[NA TR Hours]],Nurse[[#This Row],[Med Aide/Tech Hours]])</f>
        <v>100.63271739130435</v>
      </c>
      <c r="L206" s="4">
        <f>SUM(Nurse[[#This Row],[RN Hours (excl. Admin, DON)]],Nurse[[#This Row],[RN Admin Hours]],Nurse[[#This Row],[RN DON Hours]])</f>
        <v>18.404456521739132</v>
      </c>
      <c r="M206" s="4">
        <v>7.1847826086956523</v>
      </c>
      <c r="N206" s="4">
        <v>5.8392391304347839</v>
      </c>
      <c r="O206" s="4">
        <v>5.3804347826086953</v>
      </c>
      <c r="P206" s="4">
        <f>SUM(Nurse[[#This Row],[LPN Hours (excl. Admin)]],Nurse[[#This Row],[LPN Admin Hours]])</f>
        <v>23.890760869565224</v>
      </c>
      <c r="Q206" s="4">
        <v>23.890760869565224</v>
      </c>
      <c r="R206" s="4">
        <v>0</v>
      </c>
      <c r="S206" s="4">
        <f>SUM(Nurse[[#This Row],[CNA Hours]],Nurse[[#This Row],[NA TR Hours]],Nurse[[#This Row],[Med Aide/Tech Hours]])</f>
        <v>69.557173913043471</v>
      </c>
      <c r="T206" s="4">
        <v>55.968913043478253</v>
      </c>
      <c r="U206" s="4">
        <v>13.588260869565218</v>
      </c>
      <c r="V206" s="4">
        <v>0</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6" s="4">
        <v>0</v>
      </c>
      <c r="Y206" s="4">
        <v>0</v>
      </c>
      <c r="Z206" s="4">
        <v>0</v>
      </c>
      <c r="AA206" s="4">
        <v>0</v>
      </c>
      <c r="AB206" s="4">
        <v>0</v>
      </c>
      <c r="AC206" s="4">
        <v>0</v>
      </c>
      <c r="AD206" s="4">
        <v>0</v>
      </c>
      <c r="AE206" s="4">
        <v>0</v>
      </c>
      <c r="AF206" s="1">
        <v>146113</v>
      </c>
      <c r="AG206" s="1">
        <v>5</v>
      </c>
      <c r="AH206"/>
    </row>
    <row r="207" spans="1:34" x14ac:dyDescent="0.25">
      <c r="A207" t="s">
        <v>702</v>
      </c>
      <c r="B207" t="s">
        <v>684</v>
      </c>
      <c r="C207" t="s">
        <v>837</v>
      </c>
      <c r="D207" t="s">
        <v>747</v>
      </c>
      <c r="E207" s="4">
        <v>33.478260869565219</v>
      </c>
      <c r="F207" s="4">
        <f>Nurse[[#This Row],[Total Nurse Staff Hours]]/Nurse[[#This Row],[MDS Census]]</f>
        <v>2.5533376623376616</v>
      </c>
      <c r="G207" s="4">
        <f>Nurse[[#This Row],[Total Direct Care Staff Hours]]/Nurse[[#This Row],[MDS Census]]</f>
        <v>2.3839383116883113</v>
      </c>
      <c r="H207" s="4">
        <f>Nurse[[#This Row],[Total RN Hours (w/ Admin, DON)]]/Nurse[[#This Row],[MDS Census]]</f>
        <v>0.39455844155844155</v>
      </c>
      <c r="I207" s="4">
        <f>Nurse[[#This Row],[RN Hours (excl. Admin, DON)]]/Nurse[[#This Row],[MDS Census]]</f>
        <v>0.22515909090909086</v>
      </c>
      <c r="J207" s="4">
        <f>SUM(Nurse[[#This Row],[RN Hours (excl. Admin, DON)]],Nurse[[#This Row],[RN Admin Hours]],Nurse[[#This Row],[RN DON Hours]],Nurse[[#This Row],[LPN Hours (excl. Admin)]],Nurse[[#This Row],[LPN Admin Hours]],Nurse[[#This Row],[CNA Hours]],Nurse[[#This Row],[NA TR Hours]],Nurse[[#This Row],[Med Aide/Tech Hours]])</f>
        <v>85.481304347826068</v>
      </c>
      <c r="K207" s="4">
        <f>SUM(Nurse[[#This Row],[RN Hours (excl. Admin, DON)]],Nurse[[#This Row],[LPN Hours (excl. Admin)]],Nurse[[#This Row],[CNA Hours]],Nurse[[#This Row],[NA TR Hours]],Nurse[[#This Row],[Med Aide/Tech Hours]])</f>
        <v>79.810108695652161</v>
      </c>
      <c r="L207" s="4">
        <f>SUM(Nurse[[#This Row],[RN Hours (excl. Admin, DON)]],Nurse[[#This Row],[RN Admin Hours]],Nurse[[#This Row],[RN DON Hours]])</f>
        <v>13.209130434782608</v>
      </c>
      <c r="M207" s="4">
        <v>7.5379347826086942</v>
      </c>
      <c r="N207" s="4">
        <v>2.6548913043478262</v>
      </c>
      <c r="O207" s="4">
        <v>3.0163043478260869</v>
      </c>
      <c r="P207" s="4">
        <f>SUM(Nurse[[#This Row],[LPN Hours (excl. Admin)]],Nurse[[#This Row],[LPN Admin Hours]])</f>
        <v>21.215108695652177</v>
      </c>
      <c r="Q207" s="4">
        <v>21.215108695652177</v>
      </c>
      <c r="R207" s="4">
        <v>0</v>
      </c>
      <c r="S207" s="4">
        <f>SUM(Nurse[[#This Row],[CNA Hours]],Nurse[[#This Row],[NA TR Hours]],Nurse[[#This Row],[Med Aide/Tech Hours]])</f>
        <v>51.057065217391283</v>
      </c>
      <c r="T207" s="4">
        <v>51.057065217391283</v>
      </c>
      <c r="U207" s="4">
        <v>0</v>
      </c>
      <c r="V207" s="4">
        <v>0</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0.21195652173913043</v>
      </c>
      <c r="X207" s="4">
        <v>0</v>
      </c>
      <c r="Y207" s="4">
        <v>0</v>
      </c>
      <c r="Z207" s="4">
        <v>0</v>
      </c>
      <c r="AA207" s="4">
        <v>0.21195652173913043</v>
      </c>
      <c r="AB207" s="4">
        <v>0</v>
      </c>
      <c r="AC207" s="4">
        <v>0</v>
      </c>
      <c r="AD207" s="4">
        <v>0</v>
      </c>
      <c r="AE207" s="4">
        <v>0</v>
      </c>
      <c r="AF207" t="s">
        <v>11</v>
      </c>
      <c r="AG207" s="1">
        <v>5</v>
      </c>
      <c r="AH207"/>
    </row>
    <row r="208" spans="1:34" x14ac:dyDescent="0.25">
      <c r="A208" t="s">
        <v>702</v>
      </c>
      <c r="B208" t="s">
        <v>489</v>
      </c>
      <c r="C208" t="s">
        <v>921</v>
      </c>
      <c r="D208" t="s">
        <v>781</v>
      </c>
      <c r="E208" s="4">
        <v>93.195652173913047</v>
      </c>
      <c r="F208" s="4">
        <f>Nurse[[#This Row],[Total Nurse Staff Hours]]/Nurse[[#This Row],[MDS Census]]</f>
        <v>2.9065337065547001</v>
      </c>
      <c r="G208" s="4">
        <f>Nurse[[#This Row],[Total Direct Care Staff Hours]]/Nurse[[#This Row],[MDS Census]]</f>
        <v>2.6162374620947051</v>
      </c>
      <c r="H208" s="4">
        <f>Nurse[[#This Row],[Total RN Hours (w/ Admin, DON)]]/Nurse[[#This Row],[MDS Census]]</f>
        <v>0.96683461628178213</v>
      </c>
      <c r="I208" s="4">
        <f>Nurse[[#This Row],[RN Hours (excl. Admin, DON)]]/Nurse[[#This Row],[MDS Census]]</f>
        <v>0.73383368322836484</v>
      </c>
      <c r="J208" s="4">
        <f>SUM(Nurse[[#This Row],[RN Hours (excl. Admin, DON)]],Nurse[[#This Row],[RN Admin Hours]],Nurse[[#This Row],[RN DON Hours]],Nurse[[#This Row],[LPN Hours (excl. Admin)]],Nurse[[#This Row],[LPN Admin Hours]],Nurse[[#This Row],[CNA Hours]],Nurse[[#This Row],[NA TR Hours]],Nurse[[#This Row],[Med Aide/Tech Hours]])</f>
        <v>270.87630434782608</v>
      </c>
      <c r="K208" s="4">
        <f>SUM(Nurse[[#This Row],[RN Hours (excl. Admin, DON)]],Nurse[[#This Row],[LPN Hours (excl. Admin)]],Nurse[[#This Row],[CNA Hours]],Nurse[[#This Row],[NA TR Hours]],Nurse[[#This Row],[Med Aide/Tech Hours]])</f>
        <v>243.82195652173914</v>
      </c>
      <c r="L208" s="4">
        <f>SUM(Nurse[[#This Row],[RN Hours (excl. Admin, DON)]],Nurse[[#This Row],[RN Admin Hours]],Nurse[[#This Row],[RN DON Hours]])</f>
        <v>90.104782608695658</v>
      </c>
      <c r="M208" s="4">
        <v>68.390108695652174</v>
      </c>
      <c r="N208" s="4">
        <v>16.323369565217391</v>
      </c>
      <c r="O208" s="4">
        <v>5.3913043478260869</v>
      </c>
      <c r="P208" s="4">
        <f>SUM(Nurse[[#This Row],[LPN Hours (excl. Admin)]],Nurse[[#This Row],[LPN Admin Hours]])</f>
        <v>37.41391304347826</v>
      </c>
      <c r="Q208" s="4">
        <v>32.074239130434783</v>
      </c>
      <c r="R208" s="4">
        <v>5.3396739130434785</v>
      </c>
      <c r="S208" s="4">
        <f>SUM(Nurse[[#This Row],[CNA Hours]],Nurse[[#This Row],[NA TR Hours]],Nurse[[#This Row],[Med Aide/Tech Hours]])</f>
        <v>143.35760869565217</v>
      </c>
      <c r="T208" s="4">
        <v>132.31684782608696</v>
      </c>
      <c r="U208" s="4">
        <v>11.040760869565217</v>
      </c>
      <c r="V208" s="4">
        <v>0</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1.4334782608695651</v>
      </c>
      <c r="X208" s="4">
        <v>0.80858695652173918</v>
      </c>
      <c r="Y208" s="4">
        <v>8.6956521739130432E-2</v>
      </c>
      <c r="Z208" s="4">
        <v>0</v>
      </c>
      <c r="AA208" s="4">
        <v>9.0543478260869573E-2</v>
      </c>
      <c r="AB208" s="4">
        <v>0</v>
      </c>
      <c r="AC208" s="4">
        <v>0.44739130434782604</v>
      </c>
      <c r="AD208" s="4">
        <v>0</v>
      </c>
      <c r="AE208" s="4">
        <v>0</v>
      </c>
      <c r="AF208" s="1">
        <v>145971</v>
      </c>
      <c r="AG208" s="1">
        <v>5</v>
      </c>
      <c r="AH208"/>
    </row>
    <row r="209" spans="1:34" x14ac:dyDescent="0.25">
      <c r="A209" t="s">
        <v>702</v>
      </c>
      <c r="B209" t="s">
        <v>209</v>
      </c>
      <c r="C209" t="s">
        <v>935</v>
      </c>
      <c r="D209" t="s">
        <v>756</v>
      </c>
      <c r="E209" s="4">
        <v>118</v>
      </c>
      <c r="F209" s="4">
        <f>Nurse[[#This Row],[Total Nurse Staff Hours]]/Nurse[[#This Row],[MDS Census]]</f>
        <v>4.2288826455416357</v>
      </c>
      <c r="G209" s="4">
        <f>Nurse[[#This Row],[Total Direct Care Staff Hours]]/Nurse[[#This Row],[MDS Census]]</f>
        <v>3.7556190125276347</v>
      </c>
      <c r="H209" s="4">
        <f>Nurse[[#This Row],[Total RN Hours (w/ Admin, DON)]]/Nurse[[#This Row],[MDS Census]]</f>
        <v>1.5140014738393517</v>
      </c>
      <c r="I209" s="4">
        <f>Nurse[[#This Row],[RN Hours (excl. Admin, DON)]]/Nurse[[#This Row],[MDS Census]]</f>
        <v>1.04073784082535</v>
      </c>
      <c r="J209" s="4">
        <f>SUM(Nurse[[#This Row],[RN Hours (excl. Admin, DON)]],Nurse[[#This Row],[RN Admin Hours]],Nurse[[#This Row],[RN DON Hours]],Nurse[[#This Row],[LPN Hours (excl. Admin)]],Nurse[[#This Row],[LPN Admin Hours]],Nurse[[#This Row],[CNA Hours]],Nurse[[#This Row],[NA TR Hours]],Nurse[[#This Row],[Med Aide/Tech Hours]])</f>
        <v>499.00815217391306</v>
      </c>
      <c r="K209" s="4">
        <f>SUM(Nurse[[#This Row],[RN Hours (excl. Admin, DON)]],Nurse[[#This Row],[LPN Hours (excl. Admin)]],Nurse[[#This Row],[CNA Hours]],Nurse[[#This Row],[NA TR Hours]],Nurse[[#This Row],[Med Aide/Tech Hours]])</f>
        <v>443.16304347826087</v>
      </c>
      <c r="L209" s="4">
        <f>SUM(Nurse[[#This Row],[RN Hours (excl. Admin, DON)]],Nurse[[#This Row],[RN Admin Hours]],Nurse[[#This Row],[RN DON Hours]])</f>
        <v>178.6521739130435</v>
      </c>
      <c r="M209" s="4">
        <v>122.8070652173913</v>
      </c>
      <c r="N209" s="4">
        <v>49.519021739130437</v>
      </c>
      <c r="O209" s="4">
        <v>6.3260869565217392</v>
      </c>
      <c r="P209" s="4">
        <f>SUM(Nurse[[#This Row],[LPN Hours (excl. Admin)]],Nurse[[#This Row],[LPN Admin Hours]])</f>
        <v>25.317934782608695</v>
      </c>
      <c r="Q209" s="4">
        <v>25.317934782608695</v>
      </c>
      <c r="R209" s="4">
        <v>0</v>
      </c>
      <c r="S209" s="4">
        <f>SUM(Nurse[[#This Row],[CNA Hours]],Nurse[[#This Row],[NA TR Hours]],Nurse[[#This Row],[Med Aide/Tech Hours]])</f>
        <v>295.03804347826087</v>
      </c>
      <c r="T209" s="4">
        <v>295.03804347826087</v>
      </c>
      <c r="U209" s="4">
        <v>0</v>
      </c>
      <c r="V209" s="4">
        <v>0</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163.19836956521738</v>
      </c>
      <c r="X209" s="4">
        <v>20.788043478260871</v>
      </c>
      <c r="Y209" s="4">
        <v>0</v>
      </c>
      <c r="Z209" s="4">
        <v>0</v>
      </c>
      <c r="AA209" s="4">
        <v>11.258152173913043</v>
      </c>
      <c r="AB209" s="4">
        <v>0</v>
      </c>
      <c r="AC209" s="4">
        <v>131.15217391304347</v>
      </c>
      <c r="AD209" s="4">
        <v>0</v>
      </c>
      <c r="AE209" s="4">
        <v>0</v>
      </c>
      <c r="AF209" s="1">
        <v>145547</v>
      </c>
      <c r="AG209" s="1">
        <v>5</v>
      </c>
      <c r="AH209"/>
    </row>
    <row r="210" spans="1:34" x14ac:dyDescent="0.25">
      <c r="A210" t="s">
        <v>702</v>
      </c>
      <c r="B210" t="s">
        <v>582</v>
      </c>
      <c r="C210" t="s">
        <v>1136</v>
      </c>
      <c r="D210" t="s">
        <v>794</v>
      </c>
      <c r="E210" s="4">
        <v>18.554347826086957</v>
      </c>
      <c r="F210" s="4">
        <f>Nurse[[#This Row],[Total Nurse Staff Hours]]/Nurse[[#This Row],[MDS Census]]</f>
        <v>4.6865319273579376</v>
      </c>
      <c r="G210" s="4">
        <f>Nurse[[#This Row],[Total Direct Care Staff Hours]]/Nurse[[#This Row],[MDS Census]]</f>
        <v>3.8915700058582305</v>
      </c>
      <c r="H210" s="4">
        <f>Nurse[[#This Row],[Total RN Hours (w/ Admin, DON)]]/Nurse[[#This Row],[MDS Census]]</f>
        <v>1.1902460456942003</v>
      </c>
      <c r="I210" s="4">
        <f>Nurse[[#This Row],[RN Hours (excl. Admin, DON)]]/Nurse[[#This Row],[MDS Census]]</f>
        <v>0.98403632103104854</v>
      </c>
      <c r="J210" s="4">
        <f>SUM(Nurse[[#This Row],[RN Hours (excl. Admin, DON)]],Nurse[[#This Row],[RN Admin Hours]],Nurse[[#This Row],[RN DON Hours]],Nurse[[#This Row],[LPN Hours (excl. Admin)]],Nurse[[#This Row],[LPN Admin Hours]],Nurse[[#This Row],[CNA Hours]],Nurse[[#This Row],[NA TR Hours]],Nurse[[#This Row],[Med Aide/Tech Hours]])</f>
        <v>86.955543478260864</v>
      </c>
      <c r="K210" s="4">
        <f>SUM(Nurse[[#This Row],[RN Hours (excl. Admin, DON)]],Nurse[[#This Row],[LPN Hours (excl. Admin)]],Nurse[[#This Row],[CNA Hours]],Nurse[[#This Row],[NA TR Hours]],Nurse[[#This Row],[Med Aide/Tech Hours]])</f>
        <v>72.205543478260864</v>
      </c>
      <c r="L210" s="4">
        <f>SUM(Nurse[[#This Row],[RN Hours (excl. Admin, DON)]],Nurse[[#This Row],[RN Admin Hours]],Nurse[[#This Row],[RN DON Hours]])</f>
        <v>22.084239130434781</v>
      </c>
      <c r="M210" s="4">
        <v>18.258152173913043</v>
      </c>
      <c r="N210" s="4">
        <v>0</v>
      </c>
      <c r="O210" s="4">
        <v>3.8260869565217392</v>
      </c>
      <c r="P210" s="4">
        <f>SUM(Nurse[[#This Row],[LPN Hours (excl. Admin)]],Nurse[[#This Row],[LPN Admin Hours]])</f>
        <v>19.12</v>
      </c>
      <c r="Q210" s="4">
        <v>8.1960869565217394</v>
      </c>
      <c r="R210" s="4">
        <v>10.923913043478262</v>
      </c>
      <c r="S210" s="4">
        <f>SUM(Nurse[[#This Row],[CNA Hours]],Nurse[[#This Row],[NA TR Hours]],Nurse[[#This Row],[Med Aide/Tech Hours]])</f>
        <v>45.751304347826085</v>
      </c>
      <c r="T210" s="4">
        <v>45.751304347826085</v>
      </c>
      <c r="U210" s="4">
        <v>0</v>
      </c>
      <c r="V210" s="4">
        <v>0</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36.309782608695649</v>
      </c>
      <c r="X210" s="4">
        <v>6.0760869565217392</v>
      </c>
      <c r="Y210" s="4">
        <v>0</v>
      </c>
      <c r="Z210" s="4">
        <v>0</v>
      </c>
      <c r="AA210" s="4">
        <v>3.3913043478260869</v>
      </c>
      <c r="AB210" s="4">
        <v>10.923913043478262</v>
      </c>
      <c r="AC210" s="4">
        <v>15.918478260869565</v>
      </c>
      <c r="AD210" s="4">
        <v>0</v>
      </c>
      <c r="AE210" s="4">
        <v>0</v>
      </c>
      <c r="AF210" s="1">
        <v>146094</v>
      </c>
      <c r="AG210" s="1">
        <v>5</v>
      </c>
      <c r="AH210"/>
    </row>
    <row r="211" spans="1:34" x14ac:dyDescent="0.25">
      <c r="A211" t="s">
        <v>702</v>
      </c>
      <c r="B211" t="s">
        <v>410</v>
      </c>
      <c r="C211" t="s">
        <v>1083</v>
      </c>
      <c r="D211" t="s">
        <v>781</v>
      </c>
      <c r="E211" s="4">
        <v>19.434782608695652</v>
      </c>
      <c r="F211" s="4">
        <f>Nurse[[#This Row],[Total Nurse Staff Hours]]/Nurse[[#This Row],[MDS Census]]</f>
        <v>3.9970637583892623</v>
      </c>
      <c r="G211" s="4">
        <f>Nurse[[#This Row],[Total Direct Care Staff Hours]]/Nurse[[#This Row],[MDS Census]]</f>
        <v>3.9836409395973158</v>
      </c>
      <c r="H211" s="4">
        <f>Nurse[[#This Row],[Total RN Hours (w/ Admin, DON)]]/Nurse[[#This Row],[MDS Census]]</f>
        <v>1.9830816554809845</v>
      </c>
      <c r="I211" s="4">
        <f>Nurse[[#This Row],[RN Hours (excl. Admin, DON)]]/Nurse[[#This Row],[MDS Census]]</f>
        <v>1.9696588366890382</v>
      </c>
      <c r="J211" s="4">
        <f>SUM(Nurse[[#This Row],[RN Hours (excl. Admin, DON)]],Nurse[[#This Row],[RN Admin Hours]],Nurse[[#This Row],[RN DON Hours]],Nurse[[#This Row],[LPN Hours (excl. Admin)]],Nurse[[#This Row],[LPN Admin Hours]],Nurse[[#This Row],[CNA Hours]],Nurse[[#This Row],[NA TR Hours]],Nurse[[#This Row],[Med Aide/Tech Hours]])</f>
        <v>77.682065217391312</v>
      </c>
      <c r="K211" s="4">
        <f>SUM(Nurse[[#This Row],[RN Hours (excl. Admin, DON)]],Nurse[[#This Row],[LPN Hours (excl. Admin)]],Nurse[[#This Row],[CNA Hours]],Nurse[[#This Row],[NA TR Hours]],Nurse[[#This Row],[Med Aide/Tech Hours]])</f>
        <v>77.421195652173921</v>
      </c>
      <c r="L211" s="4">
        <f>SUM(Nurse[[#This Row],[RN Hours (excl. Admin, DON)]],Nurse[[#This Row],[RN Admin Hours]],Nurse[[#This Row],[RN DON Hours]])</f>
        <v>38.540760869565219</v>
      </c>
      <c r="M211" s="4">
        <v>38.279891304347828</v>
      </c>
      <c r="N211" s="4">
        <v>0</v>
      </c>
      <c r="O211" s="4">
        <v>0.2608695652173913</v>
      </c>
      <c r="P211" s="4">
        <f>SUM(Nurse[[#This Row],[LPN Hours (excl. Admin)]],Nurse[[#This Row],[LPN Admin Hours]])</f>
        <v>0.19021739130434784</v>
      </c>
      <c r="Q211" s="4">
        <v>0.19021739130434784</v>
      </c>
      <c r="R211" s="4">
        <v>0</v>
      </c>
      <c r="S211" s="4">
        <f>SUM(Nurse[[#This Row],[CNA Hours]],Nurse[[#This Row],[NA TR Hours]],Nurse[[#This Row],[Med Aide/Tech Hours]])</f>
        <v>38.951086956521742</v>
      </c>
      <c r="T211" s="4">
        <v>38.951086956521742</v>
      </c>
      <c r="U211" s="4">
        <v>0</v>
      </c>
      <c r="V211" s="4">
        <v>0</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211" s="4">
        <v>0.17391304347826086</v>
      </c>
      <c r="Y211" s="4">
        <v>0</v>
      </c>
      <c r="Z211" s="4">
        <v>0</v>
      </c>
      <c r="AA211" s="4">
        <v>0</v>
      </c>
      <c r="AB211" s="4">
        <v>0</v>
      </c>
      <c r="AC211" s="4">
        <v>0</v>
      </c>
      <c r="AD211" s="4">
        <v>0</v>
      </c>
      <c r="AE211" s="4">
        <v>0</v>
      </c>
      <c r="AF211" s="1">
        <v>145852</v>
      </c>
      <c r="AG211" s="1">
        <v>5</v>
      </c>
      <c r="AH211"/>
    </row>
    <row r="212" spans="1:34" x14ac:dyDescent="0.25">
      <c r="A212" t="s">
        <v>702</v>
      </c>
      <c r="B212" t="s">
        <v>42</v>
      </c>
      <c r="C212" t="s">
        <v>898</v>
      </c>
      <c r="D212" t="s">
        <v>781</v>
      </c>
      <c r="E212" s="4">
        <v>84.25</v>
      </c>
      <c r="F212" s="4">
        <f>Nurse[[#This Row],[Total Nurse Staff Hours]]/Nurse[[#This Row],[MDS Census]]</f>
        <v>2.6571306928138299</v>
      </c>
      <c r="G212" s="4">
        <f>Nurse[[#This Row],[Total Direct Care Staff Hours]]/Nurse[[#This Row],[MDS Census]]</f>
        <v>2.6035543800799896</v>
      </c>
      <c r="H212" s="4">
        <f>Nurse[[#This Row],[Total RN Hours (w/ Admin, DON)]]/Nurse[[#This Row],[MDS Census]]</f>
        <v>0.7376880402528706</v>
      </c>
      <c r="I212" s="4">
        <f>Nurse[[#This Row],[RN Hours (excl. Admin, DON)]]/Nurse[[#This Row],[MDS Census]]</f>
        <v>0.68411172751902982</v>
      </c>
      <c r="J212" s="4">
        <f>SUM(Nurse[[#This Row],[RN Hours (excl. Admin, DON)]],Nurse[[#This Row],[RN Admin Hours]],Nurse[[#This Row],[RN DON Hours]],Nurse[[#This Row],[LPN Hours (excl. Admin)]],Nurse[[#This Row],[LPN Admin Hours]],Nurse[[#This Row],[CNA Hours]],Nurse[[#This Row],[NA TR Hours]],Nurse[[#This Row],[Med Aide/Tech Hours]])</f>
        <v>223.86326086956518</v>
      </c>
      <c r="K212" s="4">
        <f>SUM(Nurse[[#This Row],[RN Hours (excl. Admin, DON)]],Nurse[[#This Row],[LPN Hours (excl. Admin)]],Nurse[[#This Row],[CNA Hours]],Nurse[[#This Row],[NA TR Hours]],Nurse[[#This Row],[Med Aide/Tech Hours]])</f>
        <v>219.34945652173911</v>
      </c>
      <c r="L212" s="4">
        <f>SUM(Nurse[[#This Row],[RN Hours (excl. Admin, DON)]],Nurse[[#This Row],[RN Admin Hours]],Nurse[[#This Row],[RN DON Hours]])</f>
        <v>62.150217391304352</v>
      </c>
      <c r="M212" s="4">
        <v>57.636413043478264</v>
      </c>
      <c r="N212" s="4">
        <v>1.8396739130434783</v>
      </c>
      <c r="O212" s="4">
        <v>2.6741304347826085</v>
      </c>
      <c r="P212" s="4">
        <f>SUM(Nurse[[#This Row],[LPN Hours (excl. Admin)]],Nurse[[#This Row],[LPN Admin Hours]])</f>
        <v>10.657608695652174</v>
      </c>
      <c r="Q212" s="4">
        <v>10.657608695652174</v>
      </c>
      <c r="R212" s="4">
        <v>0</v>
      </c>
      <c r="S212" s="4">
        <f>SUM(Nurse[[#This Row],[CNA Hours]],Nurse[[#This Row],[NA TR Hours]],Nurse[[#This Row],[Med Aide/Tech Hours]])</f>
        <v>151.05543478260867</v>
      </c>
      <c r="T212" s="4">
        <v>151.05543478260867</v>
      </c>
      <c r="U212" s="4">
        <v>0</v>
      </c>
      <c r="V212" s="4">
        <v>0</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8.2364130434782616</v>
      </c>
      <c r="X212" s="4">
        <v>0</v>
      </c>
      <c r="Y212" s="4">
        <v>0</v>
      </c>
      <c r="Z212" s="4">
        <v>0</v>
      </c>
      <c r="AA212" s="4">
        <v>0</v>
      </c>
      <c r="AB212" s="4">
        <v>0</v>
      </c>
      <c r="AC212" s="4">
        <v>8.2364130434782616</v>
      </c>
      <c r="AD212" s="4">
        <v>0</v>
      </c>
      <c r="AE212" s="4">
        <v>0</v>
      </c>
      <c r="AF212" s="1">
        <v>145122</v>
      </c>
      <c r="AG212" s="1">
        <v>5</v>
      </c>
      <c r="AH212"/>
    </row>
    <row r="213" spans="1:34" x14ac:dyDescent="0.25">
      <c r="A213" t="s">
        <v>702</v>
      </c>
      <c r="B213" t="s">
        <v>73</v>
      </c>
      <c r="C213" t="s">
        <v>849</v>
      </c>
      <c r="D213" t="s">
        <v>754</v>
      </c>
      <c r="E213" s="4">
        <v>61.815217391304351</v>
      </c>
      <c r="F213" s="4">
        <f>Nurse[[#This Row],[Total Nurse Staff Hours]]/Nurse[[#This Row],[MDS Census]]</f>
        <v>2.1431950061543872</v>
      </c>
      <c r="G213" s="4">
        <f>Nurse[[#This Row],[Total Direct Care Staff Hours]]/Nurse[[#This Row],[MDS Census]]</f>
        <v>1.8776367153156324</v>
      </c>
      <c r="H213" s="4">
        <f>Nurse[[#This Row],[Total RN Hours (w/ Admin, DON)]]/Nurse[[#This Row],[MDS Census]]</f>
        <v>0.39122911904343227</v>
      </c>
      <c r="I213" s="4">
        <f>Nurse[[#This Row],[RN Hours (excl. Admin, DON)]]/Nurse[[#This Row],[MDS Census]]</f>
        <v>0.21553015649727447</v>
      </c>
      <c r="J213" s="4">
        <f>SUM(Nurse[[#This Row],[RN Hours (excl. Admin, DON)]],Nurse[[#This Row],[RN Admin Hours]],Nurse[[#This Row],[RN DON Hours]],Nurse[[#This Row],[LPN Hours (excl. Admin)]],Nurse[[#This Row],[LPN Admin Hours]],Nurse[[#This Row],[CNA Hours]],Nurse[[#This Row],[NA TR Hours]],Nurse[[#This Row],[Med Aide/Tech Hours]])</f>
        <v>132.48206521739132</v>
      </c>
      <c r="K213" s="4">
        <f>SUM(Nurse[[#This Row],[RN Hours (excl. Admin, DON)]],Nurse[[#This Row],[LPN Hours (excl. Admin)]],Nurse[[#This Row],[CNA Hours]],Nurse[[#This Row],[NA TR Hours]],Nurse[[#This Row],[Med Aide/Tech Hours]])</f>
        <v>116.06652173913045</v>
      </c>
      <c r="L213" s="4">
        <f>SUM(Nurse[[#This Row],[RN Hours (excl. Admin, DON)]],Nurse[[#This Row],[RN Admin Hours]],Nurse[[#This Row],[RN DON Hours]])</f>
        <v>24.183913043478256</v>
      </c>
      <c r="M213" s="4">
        <v>13.323043478260869</v>
      </c>
      <c r="N213" s="4">
        <v>5.0621739130434751</v>
      </c>
      <c r="O213" s="4">
        <v>5.7986956521739135</v>
      </c>
      <c r="P213" s="4">
        <f>SUM(Nurse[[#This Row],[LPN Hours (excl. Admin)]],Nurse[[#This Row],[LPN Admin Hours]])</f>
        <v>51.747065217391317</v>
      </c>
      <c r="Q213" s="4">
        <v>46.192391304347836</v>
      </c>
      <c r="R213" s="4">
        <v>5.5546739130434784</v>
      </c>
      <c r="S213" s="4">
        <f>SUM(Nurse[[#This Row],[CNA Hours]],Nurse[[#This Row],[NA TR Hours]],Nurse[[#This Row],[Med Aide/Tech Hours]])</f>
        <v>56.55108695652175</v>
      </c>
      <c r="T213" s="4">
        <v>42.92673913043479</v>
      </c>
      <c r="U213" s="4">
        <v>13.624347826086959</v>
      </c>
      <c r="V213" s="4">
        <v>0</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3" s="4">
        <v>0</v>
      </c>
      <c r="Y213" s="4">
        <v>0</v>
      </c>
      <c r="Z213" s="4">
        <v>0</v>
      </c>
      <c r="AA213" s="4">
        <v>0</v>
      </c>
      <c r="AB213" s="4">
        <v>0</v>
      </c>
      <c r="AC213" s="4">
        <v>0</v>
      </c>
      <c r="AD213" s="4">
        <v>0</v>
      </c>
      <c r="AE213" s="4">
        <v>0</v>
      </c>
      <c r="AF213" s="1">
        <v>145247</v>
      </c>
      <c r="AG213" s="1">
        <v>5</v>
      </c>
      <c r="AH213"/>
    </row>
    <row r="214" spans="1:34" x14ac:dyDescent="0.25">
      <c r="A214" t="s">
        <v>702</v>
      </c>
      <c r="B214" t="s">
        <v>34</v>
      </c>
      <c r="C214" t="s">
        <v>909</v>
      </c>
      <c r="D214" t="s">
        <v>794</v>
      </c>
      <c r="E214" s="4">
        <v>228.77173913043478</v>
      </c>
      <c r="F214" s="4">
        <f>Nurse[[#This Row],[Total Nurse Staff Hours]]/Nurse[[#This Row],[MDS Census]]</f>
        <v>3.7522093409987169</v>
      </c>
      <c r="G214" s="4">
        <f>Nurse[[#This Row],[Total Direct Care Staff Hours]]/Nurse[[#This Row],[MDS Census]]</f>
        <v>3.4461680999667412</v>
      </c>
      <c r="H214" s="4">
        <f>Nurse[[#This Row],[Total RN Hours (w/ Admin, DON)]]/Nurse[[#This Row],[MDS Census]]</f>
        <v>1.3319950586781963</v>
      </c>
      <c r="I214" s="4">
        <f>Nurse[[#This Row],[RN Hours (excl. Admin, DON)]]/Nurse[[#This Row],[MDS Census]]</f>
        <v>1.0259538176462204</v>
      </c>
      <c r="J214" s="4">
        <f>SUM(Nurse[[#This Row],[RN Hours (excl. Admin, DON)]],Nurse[[#This Row],[RN Admin Hours]],Nurse[[#This Row],[RN DON Hours]],Nurse[[#This Row],[LPN Hours (excl. Admin)]],Nurse[[#This Row],[LPN Admin Hours]],Nurse[[#This Row],[CNA Hours]],Nurse[[#This Row],[NA TR Hours]],Nurse[[#This Row],[Med Aide/Tech Hours]])</f>
        <v>858.39945652173913</v>
      </c>
      <c r="K214" s="4">
        <f>SUM(Nurse[[#This Row],[RN Hours (excl. Admin, DON)]],Nurse[[#This Row],[LPN Hours (excl. Admin)]],Nurse[[#This Row],[CNA Hours]],Nurse[[#This Row],[NA TR Hours]],Nurse[[#This Row],[Med Aide/Tech Hours]])</f>
        <v>788.38586956521738</v>
      </c>
      <c r="L214" s="4">
        <f>SUM(Nurse[[#This Row],[RN Hours (excl. Admin, DON)]],Nurse[[#This Row],[RN Admin Hours]],Nurse[[#This Row],[RN DON Hours]])</f>
        <v>304.7228260869565</v>
      </c>
      <c r="M214" s="4">
        <v>234.70923913043478</v>
      </c>
      <c r="N214" s="4">
        <v>66.703804347826093</v>
      </c>
      <c r="O214" s="4">
        <v>3.3097826086956523</v>
      </c>
      <c r="P214" s="4">
        <f>SUM(Nurse[[#This Row],[LPN Hours (excl. Admin)]],Nurse[[#This Row],[LPN Admin Hours]])</f>
        <v>76.9375</v>
      </c>
      <c r="Q214" s="4">
        <v>76.9375</v>
      </c>
      <c r="R214" s="4">
        <v>0</v>
      </c>
      <c r="S214" s="4">
        <f>SUM(Nurse[[#This Row],[CNA Hours]],Nurse[[#This Row],[NA TR Hours]],Nurse[[#This Row],[Med Aide/Tech Hours]])</f>
        <v>476.73913043478262</v>
      </c>
      <c r="T214" s="4">
        <v>432.76902173913044</v>
      </c>
      <c r="U214" s="4">
        <v>43.970108695652172</v>
      </c>
      <c r="V214" s="4">
        <v>0</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44.459239130434788</v>
      </c>
      <c r="X214" s="4">
        <v>0.85869565217391308</v>
      </c>
      <c r="Y214" s="4">
        <v>0</v>
      </c>
      <c r="Z214" s="4">
        <v>0</v>
      </c>
      <c r="AA214" s="4">
        <v>0.70652173913043481</v>
      </c>
      <c r="AB214" s="4">
        <v>0</v>
      </c>
      <c r="AC214" s="4">
        <v>42.894021739130437</v>
      </c>
      <c r="AD214" s="4">
        <v>0</v>
      </c>
      <c r="AE214" s="4">
        <v>0</v>
      </c>
      <c r="AF214" s="1">
        <v>145050</v>
      </c>
      <c r="AG214" s="1">
        <v>5</v>
      </c>
      <c r="AH214"/>
    </row>
    <row r="215" spans="1:34" x14ac:dyDescent="0.25">
      <c r="A215" t="s">
        <v>702</v>
      </c>
      <c r="B215" t="s">
        <v>20</v>
      </c>
      <c r="C215" t="s">
        <v>897</v>
      </c>
      <c r="D215" t="s">
        <v>745</v>
      </c>
      <c r="E215" s="4">
        <v>64.673913043478265</v>
      </c>
      <c r="F215" s="4">
        <f>Nurse[[#This Row],[Total Nurse Staff Hours]]/Nurse[[#This Row],[MDS Census]]</f>
        <v>3.1523781512605047</v>
      </c>
      <c r="G215" s="4">
        <f>Nurse[[#This Row],[Total Direct Care Staff Hours]]/Nurse[[#This Row],[MDS Census]]</f>
        <v>3.0659260504201682</v>
      </c>
      <c r="H215" s="4">
        <f>Nurse[[#This Row],[Total RN Hours (w/ Admin, DON)]]/Nurse[[#This Row],[MDS Census]]</f>
        <v>0.88029747899159694</v>
      </c>
      <c r="I215" s="4">
        <f>Nurse[[#This Row],[RN Hours (excl. Admin, DON)]]/Nurse[[#This Row],[MDS Census]]</f>
        <v>0.80333445378151291</v>
      </c>
      <c r="J215" s="4">
        <f>SUM(Nurse[[#This Row],[RN Hours (excl. Admin, DON)]],Nurse[[#This Row],[RN Admin Hours]],Nurse[[#This Row],[RN DON Hours]],Nurse[[#This Row],[LPN Hours (excl. Admin)]],Nurse[[#This Row],[LPN Admin Hours]],Nurse[[#This Row],[CNA Hours]],Nurse[[#This Row],[NA TR Hours]],Nurse[[#This Row],[Med Aide/Tech Hours]])</f>
        <v>203.87663043478264</v>
      </c>
      <c r="K215" s="4">
        <f>SUM(Nurse[[#This Row],[RN Hours (excl. Admin, DON)]],Nurse[[#This Row],[LPN Hours (excl. Admin)]],Nurse[[#This Row],[CNA Hours]],Nurse[[#This Row],[NA TR Hours]],Nurse[[#This Row],[Med Aide/Tech Hours]])</f>
        <v>198.28543478260872</v>
      </c>
      <c r="L215" s="4">
        <f>SUM(Nurse[[#This Row],[RN Hours (excl. Admin, DON)]],Nurse[[#This Row],[RN Admin Hours]],Nurse[[#This Row],[RN DON Hours]])</f>
        <v>56.932282608695672</v>
      </c>
      <c r="M215" s="4">
        <v>51.954782608695673</v>
      </c>
      <c r="N215" s="4">
        <v>0</v>
      </c>
      <c r="O215" s="4">
        <v>4.9775</v>
      </c>
      <c r="P215" s="4">
        <f>SUM(Nurse[[#This Row],[LPN Hours (excl. Admin)]],Nurse[[#This Row],[LPN Admin Hours]])</f>
        <v>37.125217391304346</v>
      </c>
      <c r="Q215" s="4">
        <v>36.511521739130437</v>
      </c>
      <c r="R215" s="4">
        <v>0.61369565217391298</v>
      </c>
      <c r="S215" s="4">
        <f>SUM(Nurse[[#This Row],[CNA Hours]],Nurse[[#This Row],[NA TR Hours]],Nurse[[#This Row],[Med Aide/Tech Hours]])</f>
        <v>109.81913043478262</v>
      </c>
      <c r="T215" s="4">
        <v>109.81913043478262</v>
      </c>
      <c r="U215" s="4">
        <v>0</v>
      </c>
      <c r="V215" s="4">
        <v>0</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5" s="4">
        <v>0</v>
      </c>
      <c r="Y215" s="4">
        <v>0</v>
      </c>
      <c r="Z215" s="4">
        <v>0</v>
      </c>
      <c r="AA215" s="4">
        <v>0</v>
      </c>
      <c r="AB215" s="4">
        <v>0</v>
      </c>
      <c r="AC215" s="4">
        <v>0</v>
      </c>
      <c r="AD215" s="4">
        <v>0</v>
      </c>
      <c r="AE215" s="4">
        <v>0</v>
      </c>
      <c r="AF215" s="1">
        <v>145008</v>
      </c>
      <c r="AG215" s="1">
        <v>5</v>
      </c>
      <c r="AH215"/>
    </row>
    <row r="216" spans="1:34" x14ac:dyDescent="0.25">
      <c r="A216" t="s">
        <v>702</v>
      </c>
      <c r="B216" t="s">
        <v>564</v>
      </c>
      <c r="C216" t="s">
        <v>1132</v>
      </c>
      <c r="D216" t="s">
        <v>797</v>
      </c>
      <c r="E216" s="4">
        <v>30.434782608695652</v>
      </c>
      <c r="F216" s="4">
        <f>Nurse[[#This Row],[Total Nurse Staff Hours]]/Nurse[[#This Row],[MDS Census]]</f>
        <v>4.7517749999999994</v>
      </c>
      <c r="G216" s="4">
        <f>Nurse[[#This Row],[Total Direct Care Staff Hours]]/Nurse[[#This Row],[MDS Census]]</f>
        <v>4.3240107142857145</v>
      </c>
      <c r="H216" s="4">
        <f>Nurse[[#This Row],[Total RN Hours (w/ Admin, DON)]]/Nurse[[#This Row],[MDS Census]]</f>
        <v>1.6536071428571426</v>
      </c>
      <c r="I216" s="4">
        <f>Nurse[[#This Row],[RN Hours (excl. Admin, DON)]]/Nurse[[#This Row],[MDS Census]]</f>
        <v>1.2258428571428568</v>
      </c>
      <c r="J216" s="4">
        <f>SUM(Nurse[[#This Row],[RN Hours (excl. Admin, DON)]],Nurse[[#This Row],[RN Admin Hours]],Nurse[[#This Row],[RN DON Hours]],Nurse[[#This Row],[LPN Hours (excl. Admin)]],Nurse[[#This Row],[LPN Admin Hours]],Nurse[[#This Row],[CNA Hours]],Nurse[[#This Row],[NA TR Hours]],Nurse[[#This Row],[Med Aide/Tech Hours]])</f>
        <v>144.61923913043478</v>
      </c>
      <c r="K216" s="4">
        <f>SUM(Nurse[[#This Row],[RN Hours (excl. Admin, DON)]],Nurse[[#This Row],[LPN Hours (excl. Admin)]],Nurse[[#This Row],[CNA Hours]],Nurse[[#This Row],[NA TR Hours]],Nurse[[#This Row],[Med Aide/Tech Hours]])</f>
        <v>131.60032608695653</v>
      </c>
      <c r="L216" s="4">
        <f>SUM(Nurse[[#This Row],[RN Hours (excl. Admin, DON)]],Nurse[[#This Row],[RN Admin Hours]],Nurse[[#This Row],[RN DON Hours]])</f>
        <v>50.327173913043474</v>
      </c>
      <c r="M216" s="4">
        <v>37.30826086956521</v>
      </c>
      <c r="N216" s="4">
        <v>7.6183695652173897</v>
      </c>
      <c r="O216" s="4">
        <v>5.4005434782608699</v>
      </c>
      <c r="P216" s="4">
        <f>SUM(Nurse[[#This Row],[LPN Hours (excl. Admin)]],Nurse[[#This Row],[LPN Admin Hours]])</f>
        <v>17.734130434782614</v>
      </c>
      <c r="Q216" s="4">
        <v>17.734130434782614</v>
      </c>
      <c r="R216" s="4">
        <v>0</v>
      </c>
      <c r="S216" s="4">
        <f>SUM(Nurse[[#This Row],[CNA Hours]],Nurse[[#This Row],[NA TR Hours]],Nurse[[#This Row],[Med Aide/Tech Hours]])</f>
        <v>76.557934782608712</v>
      </c>
      <c r="T216" s="4">
        <v>73.232934782608709</v>
      </c>
      <c r="U216" s="4">
        <v>3.3250000000000002</v>
      </c>
      <c r="V216" s="4">
        <v>0</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29.140217391304343</v>
      </c>
      <c r="X216" s="4">
        <v>0</v>
      </c>
      <c r="Y216" s="4">
        <v>0</v>
      </c>
      <c r="Z216" s="4">
        <v>0</v>
      </c>
      <c r="AA216" s="4">
        <v>0.27760869565217389</v>
      </c>
      <c r="AB216" s="4">
        <v>0</v>
      </c>
      <c r="AC216" s="4">
        <v>28.86260869565217</v>
      </c>
      <c r="AD216" s="4">
        <v>0</v>
      </c>
      <c r="AE216" s="4">
        <v>0</v>
      </c>
      <c r="AF216" s="1">
        <v>146069</v>
      </c>
      <c r="AG216" s="1">
        <v>5</v>
      </c>
      <c r="AH216"/>
    </row>
    <row r="217" spans="1:34" x14ac:dyDescent="0.25">
      <c r="A217" t="s">
        <v>702</v>
      </c>
      <c r="B217" t="s">
        <v>409</v>
      </c>
      <c r="C217" t="s">
        <v>1080</v>
      </c>
      <c r="D217" t="s">
        <v>760</v>
      </c>
      <c r="E217" s="4">
        <v>43.271739130434781</v>
      </c>
      <c r="F217" s="4">
        <f>Nurse[[#This Row],[Total Nurse Staff Hours]]/Nurse[[#This Row],[MDS Census]]</f>
        <v>2.8156794775182115</v>
      </c>
      <c r="G217" s="4">
        <f>Nurse[[#This Row],[Total Direct Care Staff Hours]]/Nurse[[#This Row],[MDS Census]]</f>
        <v>2.5747324792765633</v>
      </c>
      <c r="H217" s="4">
        <f>Nurse[[#This Row],[Total RN Hours (w/ Admin, DON)]]/Nurse[[#This Row],[MDS Census]]</f>
        <v>0.24832956543582016</v>
      </c>
      <c r="I217" s="4">
        <f>Nurse[[#This Row],[RN Hours (excl. Admin, DON)]]/Nurse[[#This Row],[MDS Census]]</f>
        <v>0.14471238382316001</v>
      </c>
      <c r="J217" s="4">
        <f>SUM(Nurse[[#This Row],[RN Hours (excl. Admin, DON)]],Nurse[[#This Row],[RN Admin Hours]],Nurse[[#This Row],[RN DON Hours]],Nurse[[#This Row],[LPN Hours (excl. Admin)]],Nurse[[#This Row],[LPN Admin Hours]],Nurse[[#This Row],[CNA Hours]],Nurse[[#This Row],[NA TR Hours]],Nurse[[#This Row],[Med Aide/Tech Hours]])</f>
        <v>121.83934782608695</v>
      </c>
      <c r="K217" s="4">
        <f>SUM(Nurse[[#This Row],[RN Hours (excl. Admin, DON)]],Nurse[[#This Row],[LPN Hours (excl. Admin)]],Nurse[[#This Row],[CNA Hours]],Nurse[[#This Row],[NA TR Hours]],Nurse[[#This Row],[Med Aide/Tech Hours]])</f>
        <v>111.41315217391303</v>
      </c>
      <c r="L217" s="4">
        <f>SUM(Nurse[[#This Row],[RN Hours (excl. Admin, DON)]],Nurse[[#This Row],[RN Admin Hours]],Nurse[[#This Row],[RN DON Hours]])</f>
        <v>10.745652173913044</v>
      </c>
      <c r="M217" s="4">
        <v>6.2619565217391306</v>
      </c>
      <c r="N217" s="4">
        <v>0</v>
      </c>
      <c r="O217" s="4">
        <v>4.4836956521739131</v>
      </c>
      <c r="P217" s="4">
        <f>SUM(Nurse[[#This Row],[LPN Hours (excl. Admin)]],Nurse[[#This Row],[LPN Admin Hours]])</f>
        <v>35.051956521739129</v>
      </c>
      <c r="Q217" s="4">
        <v>29.109456521739126</v>
      </c>
      <c r="R217" s="4">
        <v>5.9425000000000008</v>
      </c>
      <c r="S217" s="4">
        <f>SUM(Nurse[[#This Row],[CNA Hours]],Nurse[[#This Row],[NA TR Hours]],Nurse[[#This Row],[Med Aide/Tech Hours]])</f>
        <v>76.041739130434777</v>
      </c>
      <c r="T217" s="4">
        <v>76.041739130434777</v>
      </c>
      <c r="U217" s="4">
        <v>0</v>
      </c>
      <c r="V217" s="4">
        <v>0</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7" s="4">
        <v>0</v>
      </c>
      <c r="Y217" s="4">
        <v>0</v>
      </c>
      <c r="Z217" s="4">
        <v>0</v>
      </c>
      <c r="AA217" s="4">
        <v>0</v>
      </c>
      <c r="AB217" s="4">
        <v>0</v>
      </c>
      <c r="AC217" s="4">
        <v>0</v>
      </c>
      <c r="AD217" s="4">
        <v>0</v>
      </c>
      <c r="AE217" s="4">
        <v>0</v>
      </c>
      <c r="AF217" s="1">
        <v>145851</v>
      </c>
      <c r="AG217" s="1">
        <v>5</v>
      </c>
      <c r="AH217"/>
    </row>
    <row r="218" spans="1:34" x14ac:dyDescent="0.25">
      <c r="A218" t="s">
        <v>702</v>
      </c>
      <c r="B218" t="s">
        <v>540</v>
      </c>
      <c r="C218" t="s">
        <v>958</v>
      </c>
      <c r="D218" t="s">
        <v>807</v>
      </c>
      <c r="E218" s="4">
        <v>46.913043478260867</v>
      </c>
      <c r="F218" s="4">
        <f>Nurse[[#This Row],[Total Nurse Staff Hours]]/Nurse[[#This Row],[MDS Census]]</f>
        <v>2.7501042632066741</v>
      </c>
      <c r="G218" s="4">
        <f>Nurse[[#This Row],[Total Direct Care Staff Hours]]/Nurse[[#This Row],[MDS Census]]</f>
        <v>2.3355769230769239</v>
      </c>
      <c r="H218" s="4">
        <f>Nurse[[#This Row],[Total RN Hours (w/ Admin, DON)]]/Nurse[[#This Row],[MDS Census]]</f>
        <v>0.30794717330861915</v>
      </c>
      <c r="I218" s="4">
        <f>Nurse[[#This Row],[RN Hours (excl. Admin, DON)]]/Nurse[[#This Row],[MDS Census]]</f>
        <v>0.19325764596848938</v>
      </c>
      <c r="J218" s="4">
        <f>SUM(Nurse[[#This Row],[RN Hours (excl. Admin, DON)]],Nurse[[#This Row],[RN Admin Hours]],Nurse[[#This Row],[RN DON Hours]],Nurse[[#This Row],[LPN Hours (excl. Admin)]],Nurse[[#This Row],[LPN Admin Hours]],Nurse[[#This Row],[CNA Hours]],Nurse[[#This Row],[NA TR Hours]],Nurse[[#This Row],[Med Aide/Tech Hours]])</f>
        <v>129.01576086956527</v>
      </c>
      <c r="K218" s="4">
        <f>SUM(Nurse[[#This Row],[RN Hours (excl. Admin, DON)]],Nurse[[#This Row],[LPN Hours (excl. Admin)]],Nurse[[#This Row],[CNA Hours]],Nurse[[#This Row],[NA TR Hours]],Nurse[[#This Row],[Med Aide/Tech Hours]])</f>
        <v>109.56902173913048</v>
      </c>
      <c r="L218" s="4">
        <f>SUM(Nurse[[#This Row],[RN Hours (excl. Admin, DON)]],Nurse[[#This Row],[RN Admin Hours]],Nurse[[#This Row],[RN DON Hours]])</f>
        <v>14.446739130434784</v>
      </c>
      <c r="M218" s="4">
        <v>9.0663043478260885</v>
      </c>
      <c r="N218" s="4">
        <v>0</v>
      </c>
      <c r="O218" s="4">
        <v>5.3804347826086953</v>
      </c>
      <c r="P218" s="4">
        <f>SUM(Nurse[[#This Row],[LPN Hours (excl. Admin)]],Nurse[[#This Row],[LPN Admin Hours]])</f>
        <v>35.315869565217405</v>
      </c>
      <c r="Q218" s="4">
        <v>21.249565217391314</v>
      </c>
      <c r="R218" s="4">
        <v>14.066304347826089</v>
      </c>
      <c r="S218" s="4">
        <f>SUM(Nurse[[#This Row],[CNA Hours]],Nurse[[#This Row],[NA TR Hours]],Nurse[[#This Row],[Med Aide/Tech Hours]])</f>
        <v>79.253152173913065</v>
      </c>
      <c r="T218" s="4">
        <v>79.253152173913065</v>
      </c>
      <c r="U218" s="4">
        <v>0</v>
      </c>
      <c r="V218" s="4">
        <v>0</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146039</v>
      </c>
      <c r="AG218" s="1">
        <v>5</v>
      </c>
      <c r="AH218"/>
    </row>
    <row r="219" spans="1:34" x14ac:dyDescent="0.25">
      <c r="A219" t="s">
        <v>702</v>
      </c>
      <c r="B219" t="s">
        <v>124</v>
      </c>
      <c r="C219" t="s">
        <v>961</v>
      </c>
      <c r="D219" t="s">
        <v>746</v>
      </c>
      <c r="E219" s="4">
        <v>59.913043478260867</v>
      </c>
      <c r="F219" s="4">
        <f>Nurse[[#This Row],[Total Nurse Staff Hours]]/Nurse[[#This Row],[MDS Census]]</f>
        <v>3.9004299709724242</v>
      </c>
      <c r="G219" s="4">
        <f>Nurse[[#This Row],[Total Direct Care Staff Hours]]/Nurse[[#This Row],[MDS Census]]</f>
        <v>3.5334125544267057</v>
      </c>
      <c r="H219" s="4">
        <f>Nurse[[#This Row],[Total RN Hours (w/ Admin, DON)]]/Nurse[[#This Row],[MDS Census]]</f>
        <v>0.5679426705370102</v>
      </c>
      <c r="I219" s="4">
        <f>Nurse[[#This Row],[RN Hours (excl. Admin, DON)]]/Nurse[[#This Row],[MDS Census]]</f>
        <v>0.27861937590711178</v>
      </c>
      <c r="J219" s="4">
        <f>SUM(Nurse[[#This Row],[RN Hours (excl. Admin, DON)]],Nurse[[#This Row],[RN Admin Hours]],Nurse[[#This Row],[RN DON Hours]],Nurse[[#This Row],[LPN Hours (excl. Admin)]],Nurse[[#This Row],[LPN Admin Hours]],Nurse[[#This Row],[CNA Hours]],Nurse[[#This Row],[NA TR Hours]],Nurse[[#This Row],[Med Aide/Tech Hours]])</f>
        <v>233.68663043478261</v>
      </c>
      <c r="K219" s="4">
        <f>SUM(Nurse[[#This Row],[RN Hours (excl. Admin, DON)]],Nurse[[#This Row],[LPN Hours (excl. Admin)]],Nurse[[#This Row],[CNA Hours]],Nurse[[#This Row],[NA TR Hours]],Nurse[[#This Row],[Med Aide/Tech Hours]])</f>
        <v>211.69750000000002</v>
      </c>
      <c r="L219" s="4">
        <f>SUM(Nurse[[#This Row],[RN Hours (excl. Admin, DON)]],Nurse[[#This Row],[RN Admin Hours]],Nurse[[#This Row],[RN DON Hours]])</f>
        <v>34.027173913043477</v>
      </c>
      <c r="M219" s="4">
        <v>16.692934782608695</v>
      </c>
      <c r="N219" s="4">
        <v>12.290760869565217</v>
      </c>
      <c r="O219" s="4">
        <v>5.0434782608695654</v>
      </c>
      <c r="P219" s="4">
        <f>SUM(Nurse[[#This Row],[LPN Hours (excl. Admin)]],Nurse[[#This Row],[LPN Admin Hours]])</f>
        <v>66.630434782608688</v>
      </c>
      <c r="Q219" s="4">
        <v>61.975543478260867</v>
      </c>
      <c r="R219" s="4">
        <v>4.6548913043478262</v>
      </c>
      <c r="S219" s="4">
        <f>SUM(Nurse[[#This Row],[CNA Hours]],Nurse[[#This Row],[NA TR Hours]],Nurse[[#This Row],[Med Aide/Tech Hours]])</f>
        <v>133.02902173913046</v>
      </c>
      <c r="T219" s="4">
        <v>133.02902173913046</v>
      </c>
      <c r="U219" s="4">
        <v>0</v>
      </c>
      <c r="V219" s="4">
        <v>0</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9" s="4">
        <v>0</v>
      </c>
      <c r="Y219" s="4">
        <v>0</v>
      </c>
      <c r="Z219" s="4">
        <v>0</v>
      </c>
      <c r="AA219" s="4">
        <v>0</v>
      </c>
      <c r="AB219" s="4">
        <v>0</v>
      </c>
      <c r="AC219" s="4">
        <v>0</v>
      </c>
      <c r="AD219" s="4">
        <v>0</v>
      </c>
      <c r="AE219" s="4">
        <v>0</v>
      </c>
      <c r="AF219" s="1">
        <v>145384</v>
      </c>
      <c r="AG219" s="1">
        <v>5</v>
      </c>
      <c r="AH219"/>
    </row>
    <row r="220" spans="1:34" x14ac:dyDescent="0.25">
      <c r="A220" t="s">
        <v>702</v>
      </c>
      <c r="B220" t="s">
        <v>213</v>
      </c>
      <c r="C220" t="s">
        <v>1009</v>
      </c>
      <c r="D220" t="s">
        <v>746</v>
      </c>
      <c r="E220" s="4">
        <v>62.184782608695649</v>
      </c>
      <c r="F220" s="4">
        <f>Nurse[[#This Row],[Total Nurse Staff Hours]]/Nurse[[#This Row],[MDS Census]]</f>
        <v>3.0699091067995106</v>
      </c>
      <c r="G220" s="4">
        <f>Nurse[[#This Row],[Total Direct Care Staff Hours]]/Nurse[[#This Row],[MDS Census]]</f>
        <v>2.9858328963467926</v>
      </c>
      <c r="H220" s="4">
        <f>Nurse[[#This Row],[Total RN Hours (w/ Admin, DON)]]/Nurse[[#This Row],[MDS Census]]</f>
        <v>0.29195070791819616</v>
      </c>
      <c r="I220" s="4">
        <f>Nurse[[#This Row],[RN Hours (excl. Admin, DON)]]/Nurse[[#This Row],[MDS Census]]</f>
        <v>0.20787449746547809</v>
      </c>
      <c r="J220" s="4">
        <f>SUM(Nurse[[#This Row],[RN Hours (excl. Admin, DON)]],Nurse[[#This Row],[RN Admin Hours]],Nurse[[#This Row],[RN DON Hours]],Nurse[[#This Row],[LPN Hours (excl. Admin)]],Nurse[[#This Row],[LPN Admin Hours]],Nurse[[#This Row],[CNA Hours]],Nurse[[#This Row],[NA TR Hours]],Nurse[[#This Row],[Med Aide/Tech Hours]])</f>
        <v>190.90163043478259</v>
      </c>
      <c r="K220" s="4">
        <f>SUM(Nurse[[#This Row],[RN Hours (excl. Admin, DON)]],Nurse[[#This Row],[LPN Hours (excl. Admin)]],Nurse[[#This Row],[CNA Hours]],Nurse[[#This Row],[NA TR Hours]],Nurse[[#This Row],[Med Aide/Tech Hours]])</f>
        <v>185.6733695652174</v>
      </c>
      <c r="L220" s="4">
        <f>SUM(Nurse[[#This Row],[RN Hours (excl. Admin, DON)]],Nurse[[#This Row],[RN Admin Hours]],Nurse[[#This Row],[RN DON Hours]])</f>
        <v>18.154891304347828</v>
      </c>
      <c r="M220" s="4">
        <v>12.926630434782609</v>
      </c>
      <c r="N220" s="4">
        <v>0</v>
      </c>
      <c r="O220" s="4">
        <v>5.2282608695652177</v>
      </c>
      <c r="P220" s="4">
        <f>SUM(Nurse[[#This Row],[LPN Hours (excl. Admin)]],Nurse[[#This Row],[LPN Admin Hours]])</f>
        <v>52.818478260869568</v>
      </c>
      <c r="Q220" s="4">
        <v>52.818478260869568</v>
      </c>
      <c r="R220" s="4">
        <v>0</v>
      </c>
      <c r="S220" s="4">
        <f>SUM(Nurse[[#This Row],[CNA Hours]],Nurse[[#This Row],[NA TR Hours]],Nurse[[#This Row],[Med Aide/Tech Hours]])</f>
        <v>119.92826086956521</v>
      </c>
      <c r="T220" s="4">
        <v>119.92826086956521</v>
      </c>
      <c r="U220" s="4">
        <v>0</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10.545652173913044</v>
      </c>
      <c r="X220" s="4">
        <v>0.11141304347826086</v>
      </c>
      <c r="Y220" s="4">
        <v>0</v>
      </c>
      <c r="Z220" s="4">
        <v>0</v>
      </c>
      <c r="AA220" s="4">
        <v>1.2913043478260868</v>
      </c>
      <c r="AB220" s="4">
        <v>0</v>
      </c>
      <c r="AC220" s="4">
        <v>9.1429347826086964</v>
      </c>
      <c r="AD220" s="4">
        <v>0</v>
      </c>
      <c r="AE220" s="4">
        <v>0</v>
      </c>
      <c r="AF220" s="1">
        <v>145555</v>
      </c>
      <c r="AG220" s="1">
        <v>5</v>
      </c>
      <c r="AH220"/>
    </row>
    <row r="221" spans="1:34" x14ac:dyDescent="0.25">
      <c r="A221" t="s">
        <v>702</v>
      </c>
      <c r="B221" t="s">
        <v>197</v>
      </c>
      <c r="C221" t="s">
        <v>1003</v>
      </c>
      <c r="D221" t="s">
        <v>778</v>
      </c>
      <c r="E221" s="4">
        <v>26.445652173913043</v>
      </c>
      <c r="F221" s="4">
        <f>Nurse[[#This Row],[Total Nurse Staff Hours]]/Nurse[[#This Row],[MDS Census]]</f>
        <v>3.3853473078503904</v>
      </c>
      <c r="G221" s="4">
        <f>Nurse[[#This Row],[Total Direct Care Staff Hours]]/Nurse[[#This Row],[MDS Census]]</f>
        <v>3.1217838060008218</v>
      </c>
      <c r="H221" s="4">
        <f>Nurse[[#This Row],[Total RN Hours (w/ Admin, DON)]]/Nurse[[#This Row],[MDS Census]]</f>
        <v>0.15392519523222362</v>
      </c>
      <c r="I221" s="4">
        <f>Nurse[[#This Row],[RN Hours (excl. Admin, DON)]]/Nurse[[#This Row],[MDS Census]]</f>
        <v>0.15392519523222362</v>
      </c>
      <c r="J221" s="4">
        <f>SUM(Nurse[[#This Row],[RN Hours (excl. Admin, DON)]],Nurse[[#This Row],[RN Admin Hours]],Nurse[[#This Row],[RN DON Hours]],Nurse[[#This Row],[LPN Hours (excl. Admin)]],Nurse[[#This Row],[LPN Admin Hours]],Nurse[[#This Row],[CNA Hours]],Nurse[[#This Row],[NA TR Hours]],Nurse[[#This Row],[Med Aide/Tech Hours]])</f>
        <v>89.52771739130435</v>
      </c>
      <c r="K221" s="4">
        <f>SUM(Nurse[[#This Row],[RN Hours (excl. Admin, DON)]],Nurse[[#This Row],[LPN Hours (excl. Admin)]],Nurse[[#This Row],[CNA Hours]],Nurse[[#This Row],[NA TR Hours]],Nurse[[#This Row],[Med Aide/Tech Hours]])</f>
        <v>82.557608695652164</v>
      </c>
      <c r="L221" s="4">
        <f>SUM(Nurse[[#This Row],[RN Hours (excl. Admin, DON)]],Nurse[[#This Row],[RN Admin Hours]],Nurse[[#This Row],[RN DON Hours]])</f>
        <v>4.0706521739130439</v>
      </c>
      <c r="M221" s="4">
        <v>4.0706521739130439</v>
      </c>
      <c r="N221" s="4">
        <v>0</v>
      </c>
      <c r="O221" s="4">
        <v>0</v>
      </c>
      <c r="P221" s="4">
        <f>SUM(Nurse[[#This Row],[LPN Hours (excl. Admin)]],Nurse[[#This Row],[LPN Admin Hours]])</f>
        <v>35.117173913043473</v>
      </c>
      <c r="Q221" s="4">
        <v>28.147065217391301</v>
      </c>
      <c r="R221" s="4">
        <v>6.9701086956521738</v>
      </c>
      <c r="S221" s="4">
        <f>SUM(Nurse[[#This Row],[CNA Hours]],Nurse[[#This Row],[NA TR Hours]],Nurse[[#This Row],[Med Aide/Tech Hours]])</f>
        <v>50.339891304347816</v>
      </c>
      <c r="T221" s="4">
        <v>49.551847826086949</v>
      </c>
      <c r="U221" s="4">
        <v>0.78804347826086951</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38.396739130434781</v>
      </c>
      <c r="X221" s="4">
        <v>0</v>
      </c>
      <c r="Y221" s="4">
        <v>0</v>
      </c>
      <c r="Z221" s="4">
        <v>0</v>
      </c>
      <c r="AA221" s="4">
        <v>0</v>
      </c>
      <c r="AB221" s="4">
        <v>0</v>
      </c>
      <c r="AC221" s="4">
        <v>38.396739130434781</v>
      </c>
      <c r="AD221" s="4">
        <v>0</v>
      </c>
      <c r="AE221" s="4">
        <v>0</v>
      </c>
      <c r="AF221" s="1">
        <v>145514</v>
      </c>
      <c r="AG221" s="1">
        <v>5</v>
      </c>
      <c r="AH221"/>
    </row>
    <row r="222" spans="1:34" x14ac:dyDescent="0.25">
      <c r="A222" t="s">
        <v>702</v>
      </c>
      <c r="B222" t="s">
        <v>585</v>
      </c>
      <c r="C222" t="s">
        <v>947</v>
      </c>
      <c r="D222" t="s">
        <v>804</v>
      </c>
      <c r="E222" s="4">
        <v>71.891304347826093</v>
      </c>
      <c r="F222" s="4">
        <f>Nurse[[#This Row],[Total Nurse Staff Hours]]/Nurse[[#This Row],[MDS Census]]</f>
        <v>1.8017689749017234</v>
      </c>
      <c r="G222" s="4">
        <f>Nurse[[#This Row],[Total Direct Care Staff Hours]]/Nurse[[#This Row],[MDS Census]]</f>
        <v>1.7201239794375567</v>
      </c>
      <c r="H222" s="4">
        <f>Nurse[[#This Row],[Total RN Hours (w/ Admin, DON)]]/Nurse[[#This Row],[MDS Census]]</f>
        <v>0.52714242515875431</v>
      </c>
      <c r="I222" s="4">
        <f>Nurse[[#This Row],[RN Hours (excl. Admin, DON)]]/Nurse[[#This Row],[MDS Census]]</f>
        <v>0.5203386755367404</v>
      </c>
      <c r="J222" s="4">
        <f>SUM(Nurse[[#This Row],[RN Hours (excl. Admin, DON)]],Nurse[[#This Row],[RN Admin Hours]],Nurse[[#This Row],[RN DON Hours]],Nurse[[#This Row],[LPN Hours (excl. Admin)]],Nurse[[#This Row],[LPN Admin Hours]],Nurse[[#This Row],[CNA Hours]],Nurse[[#This Row],[NA TR Hours]],Nurse[[#This Row],[Med Aide/Tech Hours]])</f>
        <v>129.53152173913043</v>
      </c>
      <c r="K222" s="4">
        <f>SUM(Nurse[[#This Row],[RN Hours (excl. Admin, DON)]],Nurse[[#This Row],[LPN Hours (excl. Admin)]],Nurse[[#This Row],[CNA Hours]],Nurse[[#This Row],[NA TR Hours]],Nurse[[#This Row],[Med Aide/Tech Hours]])</f>
        <v>123.66195652173914</v>
      </c>
      <c r="L222" s="4">
        <f>SUM(Nurse[[#This Row],[RN Hours (excl. Admin, DON)]],Nurse[[#This Row],[RN Admin Hours]],Nurse[[#This Row],[RN DON Hours]])</f>
        <v>37.896956521739142</v>
      </c>
      <c r="M222" s="4">
        <v>37.407826086956533</v>
      </c>
      <c r="N222" s="4">
        <v>0.4891304347826087</v>
      </c>
      <c r="O222" s="4">
        <v>0</v>
      </c>
      <c r="P222" s="4">
        <f>SUM(Nurse[[#This Row],[LPN Hours (excl. Admin)]],Nurse[[#This Row],[LPN Admin Hours]])</f>
        <v>37.371086956521737</v>
      </c>
      <c r="Q222" s="4">
        <v>31.990652173913041</v>
      </c>
      <c r="R222" s="4">
        <v>5.3804347826086953</v>
      </c>
      <c r="S222" s="4">
        <f>SUM(Nurse[[#This Row],[CNA Hours]],Nurse[[#This Row],[NA TR Hours]],Nurse[[#This Row],[Med Aide/Tech Hours]])</f>
        <v>54.263478260869555</v>
      </c>
      <c r="T222" s="4">
        <v>54.263478260869555</v>
      </c>
      <c r="U222" s="4">
        <v>0</v>
      </c>
      <c r="V222" s="4">
        <v>0</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64.621413043478256</v>
      </c>
      <c r="X222" s="4">
        <v>28.384456521739128</v>
      </c>
      <c r="Y222" s="4">
        <v>0</v>
      </c>
      <c r="Z222" s="4">
        <v>0</v>
      </c>
      <c r="AA222" s="4">
        <v>26.769565217391307</v>
      </c>
      <c r="AB222" s="4">
        <v>0</v>
      </c>
      <c r="AC222" s="4">
        <v>9.4673913043478262</v>
      </c>
      <c r="AD222" s="4">
        <v>0</v>
      </c>
      <c r="AE222" s="4">
        <v>0</v>
      </c>
      <c r="AF222" s="1">
        <v>146097</v>
      </c>
      <c r="AG222" s="1">
        <v>5</v>
      </c>
      <c r="AH222"/>
    </row>
    <row r="223" spans="1:34" x14ac:dyDescent="0.25">
      <c r="A223" t="s">
        <v>702</v>
      </c>
      <c r="B223" t="s">
        <v>435</v>
      </c>
      <c r="C223" t="s">
        <v>1090</v>
      </c>
      <c r="D223" t="s">
        <v>769</v>
      </c>
      <c r="E223" s="4">
        <v>59.358695652173914</v>
      </c>
      <c r="F223" s="4">
        <f>Nurse[[#This Row],[Total Nurse Staff Hours]]/Nurse[[#This Row],[MDS Census]]</f>
        <v>3.1196594030397362</v>
      </c>
      <c r="G223" s="4">
        <f>Nurse[[#This Row],[Total Direct Care Staff Hours]]/Nurse[[#This Row],[MDS Census]]</f>
        <v>3.043786852224867</v>
      </c>
      <c r="H223" s="4">
        <f>Nurse[[#This Row],[Total RN Hours (w/ Admin, DON)]]/Nurse[[#This Row],[MDS Census]]</f>
        <v>0.69937374107306349</v>
      </c>
      <c r="I223" s="4">
        <f>Nurse[[#This Row],[RN Hours (excl. Admin, DON)]]/Nurse[[#This Row],[MDS Census]]</f>
        <v>0.6235011902581945</v>
      </c>
      <c r="J223" s="4">
        <f>SUM(Nurse[[#This Row],[RN Hours (excl. Admin, DON)]],Nurse[[#This Row],[RN Admin Hours]],Nurse[[#This Row],[RN DON Hours]],Nurse[[#This Row],[LPN Hours (excl. Admin)]],Nurse[[#This Row],[LPN Admin Hours]],Nurse[[#This Row],[CNA Hours]],Nurse[[#This Row],[NA TR Hours]],Nurse[[#This Row],[Med Aide/Tech Hours]])</f>
        <v>185.17891304347825</v>
      </c>
      <c r="K223" s="4">
        <f>SUM(Nurse[[#This Row],[RN Hours (excl. Admin, DON)]],Nurse[[#This Row],[LPN Hours (excl. Admin)]],Nurse[[#This Row],[CNA Hours]],Nurse[[#This Row],[NA TR Hours]],Nurse[[#This Row],[Med Aide/Tech Hours]])</f>
        <v>180.67521739130433</v>
      </c>
      <c r="L223" s="4">
        <f>SUM(Nurse[[#This Row],[RN Hours (excl. Admin, DON)]],Nurse[[#This Row],[RN Admin Hours]],Nurse[[#This Row],[RN DON Hours]])</f>
        <v>41.513913043478261</v>
      </c>
      <c r="M223" s="4">
        <v>37.010217391304352</v>
      </c>
      <c r="N223" s="4">
        <v>0</v>
      </c>
      <c r="O223" s="4">
        <v>4.5036956521739118</v>
      </c>
      <c r="P223" s="4">
        <f>SUM(Nurse[[#This Row],[LPN Hours (excl. Admin)]],Nurse[[#This Row],[LPN Admin Hours]])</f>
        <v>36.634456521739125</v>
      </c>
      <c r="Q223" s="4">
        <v>36.634456521739125</v>
      </c>
      <c r="R223" s="4">
        <v>0</v>
      </c>
      <c r="S223" s="4">
        <f>SUM(Nurse[[#This Row],[CNA Hours]],Nurse[[#This Row],[NA TR Hours]],Nurse[[#This Row],[Med Aide/Tech Hours]])</f>
        <v>107.03054347826084</v>
      </c>
      <c r="T223" s="4">
        <v>107.03054347826084</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3" s="4">
        <v>0</v>
      </c>
      <c r="Y223" s="4">
        <v>0</v>
      </c>
      <c r="Z223" s="4">
        <v>0</v>
      </c>
      <c r="AA223" s="4">
        <v>0</v>
      </c>
      <c r="AB223" s="4">
        <v>0</v>
      </c>
      <c r="AC223" s="4">
        <v>0</v>
      </c>
      <c r="AD223" s="4">
        <v>0</v>
      </c>
      <c r="AE223" s="4">
        <v>0</v>
      </c>
      <c r="AF223" s="1">
        <v>145890</v>
      </c>
      <c r="AG223" s="1">
        <v>5</v>
      </c>
      <c r="AH223"/>
    </row>
    <row r="224" spans="1:34" x14ac:dyDescent="0.25">
      <c r="A224" t="s">
        <v>702</v>
      </c>
      <c r="B224" t="s">
        <v>184</v>
      </c>
      <c r="C224" t="s">
        <v>917</v>
      </c>
      <c r="D224" t="s">
        <v>781</v>
      </c>
      <c r="E224" s="4">
        <v>207.04347826086956</v>
      </c>
      <c r="F224" s="4">
        <f>Nurse[[#This Row],[Total Nurse Staff Hours]]/Nurse[[#This Row],[MDS Census]]</f>
        <v>2.6890613187736245</v>
      </c>
      <c r="G224" s="4">
        <f>Nurse[[#This Row],[Total Direct Care Staff Hours]]/Nurse[[#This Row],[MDS Census]]</f>
        <v>2.5849034019319612</v>
      </c>
      <c r="H224" s="4">
        <f>Nurse[[#This Row],[Total RN Hours (w/ Admin, DON)]]/Nurse[[#This Row],[MDS Census]]</f>
        <v>0.7304961150776984</v>
      </c>
      <c r="I224" s="4">
        <f>Nurse[[#This Row],[RN Hours (excl. Admin, DON)]]/Nurse[[#This Row],[MDS Census]]</f>
        <v>0.67841715665686697</v>
      </c>
      <c r="J224" s="4">
        <f>SUM(Nurse[[#This Row],[RN Hours (excl. Admin, DON)]],Nurse[[#This Row],[RN Admin Hours]],Nurse[[#This Row],[RN DON Hours]],Nurse[[#This Row],[LPN Hours (excl. Admin)]],Nurse[[#This Row],[LPN Admin Hours]],Nurse[[#This Row],[CNA Hours]],Nurse[[#This Row],[NA TR Hours]],Nurse[[#This Row],[Med Aide/Tech Hours]])</f>
        <v>556.75260869565216</v>
      </c>
      <c r="K224" s="4">
        <f>SUM(Nurse[[#This Row],[RN Hours (excl. Admin, DON)]],Nurse[[#This Row],[LPN Hours (excl. Admin)]],Nurse[[#This Row],[CNA Hours]],Nurse[[#This Row],[NA TR Hours]],Nurse[[#This Row],[Med Aide/Tech Hours]])</f>
        <v>535.18739130434778</v>
      </c>
      <c r="L224" s="4">
        <f>SUM(Nurse[[#This Row],[RN Hours (excl. Admin, DON)]],Nurse[[#This Row],[RN Admin Hours]],Nurse[[#This Row],[RN DON Hours]])</f>
        <v>151.24445652173912</v>
      </c>
      <c r="M224" s="4">
        <v>140.46184782608697</v>
      </c>
      <c r="N224" s="4">
        <v>5.1304347826086953</v>
      </c>
      <c r="O224" s="4">
        <v>5.6521739130434785</v>
      </c>
      <c r="P224" s="4">
        <f>SUM(Nurse[[#This Row],[LPN Hours (excl. Admin)]],Nurse[[#This Row],[LPN Admin Hours]])</f>
        <v>124.94130434782609</v>
      </c>
      <c r="Q224" s="4">
        <v>114.15869565217392</v>
      </c>
      <c r="R224" s="4">
        <v>10.782608695652174</v>
      </c>
      <c r="S224" s="4">
        <f>SUM(Nurse[[#This Row],[CNA Hours]],Nurse[[#This Row],[NA TR Hours]],Nurse[[#This Row],[Med Aide/Tech Hours]])</f>
        <v>280.56684782608693</v>
      </c>
      <c r="T224" s="4">
        <v>280.56684782608693</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89.914130434782606</v>
      </c>
      <c r="X224" s="4">
        <v>1.2972826086956519</v>
      </c>
      <c r="Y224" s="4">
        <v>0</v>
      </c>
      <c r="Z224" s="4">
        <v>0</v>
      </c>
      <c r="AA224" s="4">
        <v>4.6994565217391306</v>
      </c>
      <c r="AB224" s="4">
        <v>0</v>
      </c>
      <c r="AC224" s="4">
        <v>83.917391304347831</v>
      </c>
      <c r="AD224" s="4">
        <v>0</v>
      </c>
      <c r="AE224" s="4">
        <v>0</v>
      </c>
      <c r="AF224" s="1">
        <v>145484</v>
      </c>
      <c r="AG224" s="1">
        <v>5</v>
      </c>
      <c r="AH224"/>
    </row>
    <row r="225" spans="1:34" x14ac:dyDescent="0.25">
      <c r="A225" t="s">
        <v>702</v>
      </c>
      <c r="B225" t="s">
        <v>486</v>
      </c>
      <c r="C225" t="s">
        <v>1108</v>
      </c>
      <c r="D225" t="s">
        <v>781</v>
      </c>
      <c r="E225" s="4">
        <v>121.6304347826087</v>
      </c>
      <c r="F225" s="4">
        <f>Nurse[[#This Row],[Total Nurse Staff Hours]]/Nurse[[#This Row],[MDS Census]]</f>
        <v>3.292117068811439</v>
      </c>
      <c r="G225" s="4">
        <f>Nurse[[#This Row],[Total Direct Care Staff Hours]]/Nurse[[#This Row],[MDS Census]]</f>
        <v>3.1670277033065237</v>
      </c>
      <c r="H225" s="4">
        <f>Nurse[[#This Row],[Total RN Hours (w/ Admin, DON)]]/Nurse[[#This Row],[MDS Census]]</f>
        <v>0.41756836461126001</v>
      </c>
      <c r="I225" s="4">
        <f>Nurse[[#This Row],[RN Hours (excl. Admin, DON)]]/Nurse[[#This Row],[MDS Census]]</f>
        <v>0.32809115281501339</v>
      </c>
      <c r="J225" s="4">
        <f>SUM(Nurse[[#This Row],[RN Hours (excl. Admin, DON)]],Nurse[[#This Row],[RN Admin Hours]],Nurse[[#This Row],[RN DON Hours]],Nurse[[#This Row],[LPN Hours (excl. Admin)]],Nurse[[#This Row],[LPN Admin Hours]],Nurse[[#This Row],[CNA Hours]],Nurse[[#This Row],[NA TR Hours]],Nurse[[#This Row],[Med Aide/Tech Hours]])</f>
        <v>400.42163043478263</v>
      </c>
      <c r="K225" s="4">
        <f>SUM(Nurse[[#This Row],[RN Hours (excl. Admin, DON)]],Nurse[[#This Row],[LPN Hours (excl. Admin)]],Nurse[[#This Row],[CNA Hours]],Nurse[[#This Row],[NA TR Hours]],Nurse[[#This Row],[Med Aide/Tech Hours]])</f>
        <v>385.20695652173913</v>
      </c>
      <c r="L225" s="4">
        <f>SUM(Nurse[[#This Row],[RN Hours (excl. Admin, DON)]],Nurse[[#This Row],[RN Admin Hours]],Nurse[[#This Row],[RN DON Hours]])</f>
        <v>50.789021739130433</v>
      </c>
      <c r="M225" s="4">
        <v>39.905869565217394</v>
      </c>
      <c r="N225" s="4">
        <v>5.5842391304347823</v>
      </c>
      <c r="O225" s="4">
        <v>5.2989130434782608</v>
      </c>
      <c r="P225" s="4">
        <f>SUM(Nurse[[#This Row],[LPN Hours (excl. Admin)]],Nurse[[#This Row],[LPN Admin Hours]])</f>
        <v>123.93967391304351</v>
      </c>
      <c r="Q225" s="4">
        <v>119.60815217391307</v>
      </c>
      <c r="R225" s="4">
        <v>4.3315217391304346</v>
      </c>
      <c r="S225" s="4">
        <f>SUM(Nurse[[#This Row],[CNA Hours]],Nurse[[#This Row],[NA TR Hours]],Nurse[[#This Row],[Med Aide/Tech Hours]])</f>
        <v>225.69293478260869</v>
      </c>
      <c r="T225" s="4">
        <v>225.69293478260869</v>
      </c>
      <c r="U225" s="4">
        <v>0</v>
      </c>
      <c r="V225" s="4">
        <v>0</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3.2603260869565212</v>
      </c>
      <c r="X225" s="4">
        <v>0.80163043478260865</v>
      </c>
      <c r="Y225" s="4">
        <v>0</v>
      </c>
      <c r="Z225" s="4">
        <v>0</v>
      </c>
      <c r="AA225" s="4">
        <v>2.1434782608695651</v>
      </c>
      <c r="AB225" s="4">
        <v>0</v>
      </c>
      <c r="AC225" s="4">
        <v>0.31521739130434784</v>
      </c>
      <c r="AD225" s="4">
        <v>0</v>
      </c>
      <c r="AE225" s="4">
        <v>0</v>
      </c>
      <c r="AF225" s="1">
        <v>145967</v>
      </c>
      <c r="AG225" s="1">
        <v>5</v>
      </c>
      <c r="AH225"/>
    </row>
    <row r="226" spans="1:34" x14ac:dyDescent="0.25">
      <c r="A226" t="s">
        <v>702</v>
      </c>
      <c r="B226" t="s">
        <v>139</v>
      </c>
      <c r="C226" t="s">
        <v>917</v>
      </c>
      <c r="D226" t="s">
        <v>781</v>
      </c>
      <c r="E226" s="4">
        <v>78.663043478260875</v>
      </c>
      <c r="F226" s="4">
        <f>Nurse[[#This Row],[Total Nurse Staff Hours]]/Nurse[[#This Row],[MDS Census]]</f>
        <v>2.6709783059278704</v>
      </c>
      <c r="G226" s="4">
        <f>Nurse[[#This Row],[Total Direct Care Staff Hours]]/Nurse[[#This Row],[MDS Census]]</f>
        <v>2.5316940721293353</v>
      </c>
      <c r="H226" s="4">
        <f>Nurse[[#This Row],[Total RN Hours (w/ Admin, DON)]]/Nurse[[#This Row],[MDS Census]]</f>
        <v>0.49422412601906857</v>
      </c>
      <c r="I226" s="4">
        <f>Nurse[[#This Row],[RN Hours (excl. Admin, DON)]]/Nurse[[#This Row],[MDS Census]]</f>
        <v>0.35493989222053329</v>
      </c>
      <c r="J226" s="4">
        <f>SUM(Nurse[[#This Row],[RN Hours (excl. Admin, DON)]],Nurse[[#This Row],[RN Admin Hours]],Nurse[[#This Row],[RN DON Hours]],Nurse[[#This Row],[LPN Hours (excl. Admin)]],Nurse[[#This Row],[LPN Admin Hours]],Nurse[[#This Row],[CNA Hours]],Nurse[[#This Row],[NA TR Hours]],Nurse[[#This Row],[Med Aide/Tech Hours]])</f>
        <v>210.10728260869564</v>
      </c>
      <c r="K226" s="4">
        <f>SUM(Nurse[[#This Row],[RN Hours (excl. Admin, DON)]],Nurse[[#This Row],[LPN Hours (excl. Admin)]],Nurse[[#This Row],[CNA Hours]],Nurse[[#This Row],[NA TR Hours]],Nurse[[#This Row],[Med Aide/Tech Hours]])</f>
        <v>199.15076086956523</v>
      </c>
      <c r="L226" s="4">
        <f>SUM(Nurse[[#This Row],[RN Hours (excl. Admin, DON)]],Nurse[[#This Row],[RN Admin Hours]],Nurse[[#This Row],[RN DON Hours]])</f>
        <v>38.877173913043471</v>
      </c>
      <c r="M226" s="4">
        <v>27.920652173913041</v>
      </c>
      <c r="N226" s="4">
        <v>5.5652173913043477</v>
      </c>
      <c r="O226" s="4">
        <v>5.3913043478260869</v>
      </c>
      <c r="P226" s="4">
        <f>SUM(Nurse[[#This Row],[LPN Hours (excl. Admin)]],Nurse[[#This Row],[LPN Admin Hours]])</f>
        <v>46.455978260869564</v>
      </c>
      <c r="Q226" s="4">
        <v>46.455978260869564</v>
      </c>
      <c r="R226" s="4">
        <v>0</v>
      </c>
      <c r="S226" s="4">
        <f>SUM(Nurse[[#This Row],[CNA Hours]],Nurse[[#This Row],[NA TR Hours]],Nurse[[#This Row],[Med Aide/Tech Hours]])</f>
        <v>124.77413043478262</v>
      </c>
      <c r="T226" s="4">
        <v>124.77413043478262</v>
      </c>
      <c r="U226" s="4">
        <v>0</v>
      </c>
      <c r="V226" s="4">
        <v>0</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12.444239130434783</v>
      </c>
      <c r="X226" s="4">
        <v>0.63532608695652182</v>
      </c>
      <c r="Y226" s="4">
        <v>0</v>
      </c>
      <c r="Z226" s="4">
        <v>0</v>
      </c>
      <c r="AA226" s="4">
        <v>2.0918478260869562</v>
      </c>
      <c r="AB226" s="4">
        <v>0</v>
      </c>
      <c r="AC226" s="4">
        <v>9.7170652173913048</v>
      </c>
      <c r="AD226" s="4">
        <v>0</v>
      </c>
      <c r="AE226" s="4">
        <v>0</v>
      </c>
      <c r="AF226" s="1">
        <v>145415</v>
      </c>
      <c r="AG226" s="1">
        <v>5</v>
      </c>
      <c r="AH226"/>
    </row>
    <row r="227" spans="1:34" x14ac:dyDescent="0.25">
      <c r="A227" t="s">
        <v>702</v>
      </c>
      <c r="B227" t="s">
        <v>280</v>
      </c>
      <c r="C227" t="s">
        <v>931</v>
      </c>
      <c r="D227" t="s">
        <v>781</v>
      </c>
      <c r="E227" s="4">
        <v>185.88043478260869</v>
      </c>
      <c r="F227" s="4">
        <f>Nurse[[#This Row],[Total Nurse Staff Hours]]/Nurse[[#This Row],[MDS Census]]</f>
        <v>2.5654055318402436</v>
      </c>
      <c r="G227" s="4">
        <f>Nurse[[#This Row],[Total Direct Care Staff Hours]]/Nurse[[#This Row],[MDS Census]]</f>
        <v>2.4853809718729902</v>
      </c>
      <c r="H227" s="4">
        <f>Nurse[[#This Row],[Total RN Hours (w/ Admin, DON)]]/Nurse[[#This Row],[MDS Census]]</f>
        <v>0.54697093737208369</v>
      </c>
      <c r="I227" s="4">
        <f>Nurse[[#This Row],[RN Hours (excl. Admin, DON)]]/Nurse[[#This Row],[MDS Census]]</f>
        <v>0.49361148470849675</v>
      </c>
      <c r="J227" s="4">
        <f>SUM(Nurse[[#This Row],[RN Hours (excl. Admin, DON)]],Nurse[[#This Row],[RN Admin Hours]],Nurse[[#This Row],[RN DON Hours]],Nurse[[#This Row],[LPN Hours (excl. Admin)]],Nurse[[#This Row],[LPN Admin Hours]],Nurse[[#This Row],[CNA Hours]],Nurse[[#This Row],[NA TR Hours]],Nurse[[#This Row],[Med Aide/Tech Hours]])</f>
        <v>476.85869565217394</v>
      </c>
      <c r="K227" s="4">
        <f>SUM(Nurse[[#This Row],[RN Hours (excl. Admin, DON)]],Nurse[[#This Row],[LPN Hours (excl. Admin)]],Nurse[[#This Row],[CNA Hours]],Nurse[[#This Row],[NA TR Hours]],Nurse[[#This Row],[Med Aide/Tech Hours]])</f>
        <v>461.98369565217394</v>
      </c>
      <c r="L227" s="4">
        <f>SUM(Nurse[[#This Row],[RN Hours (excl. Admin, DON)]],Nurse[[#This Row],[RN Admin Hours]],Nurse[[#This Row],[RN DON Hours]])</f>
        <v>101.67119565217394</v>
      </c>
      <c r="M227" s="4">
        <v>91.752717391304373</v>
      </c>
      <c r="N227" s="4">
        <v>5.3043478260869561</v>
      </c>
      <c r="O227" s="4">
        <v>4.6141304347826084</v>
      </c>
      <c r="P227" s="4">
        <f>SUM(Nurse[[#This Row],[LPN Hours (excl. Admin)]],Nurse[[#This Row],[LPN Admin Hours]])</f>
        <v>113.64728260869565</v>
      </c>
      <c r="Q227" s="4">
        <v>108.69076086956521</v>
      </c>
      <c r="R227" s="4">
        <v>4.9565217391304346</v>
      </c>
      <c r="S227" s="4">
        <f>SUM(Nurse[[#This Row],[CNA Hours]],Nurse[[#This Row],[NA TR Hours]],Nurse[[#This Row],[Med Aide/Tech Hours]])</f>
        <v>261.54021739130434</v>
      </c>
      <c r="T227" s="4">
        <v>261.54021739130434</v>
      </c>
      <c r="U227" s="4">
        <v>0</v>
      </c>
      <c r="V227" s="4">
        <v>0</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43.059782608695649</v>
      </c>
      <c r="X227" s="4">
        <v>0.53260869565217395</v>
      </c>
      <c r="Y227" s="4">
        <v>0</v>
      </c>
      <c r="Z227" s="4">
        <v>0</v>
      </c>
      <c r="AA227" s="4">
        <v>2.6744565217391307</v>
      </c>
      <c r="AB227" s="4">
        <v>0</v>
      </c>
      <c r="AC227" s="4">
        <v>39.852717391304346</v>
      </c>
      <c r="AD227" s="4">
        <v>0</v>
      </c>
      <c r="AE227" s="4">
        <v>0</v>
      </c>
      <c r="AF227" s="1">
        <v>145662</v>
      </c>
      <c r="AG227" s="1">
        <v>5</v>
      </c>
      <c r="AH227"/>
    </row>
    <row r="228" spans="1:34" x14ac:dyDescent="0.25">
      <c r="A228" t="s">
        <v>702</v>
      </c>
      <c r="B228" t="s">
        <v>256</v>
      </c>
      <c r="C228" t="s">
        <v>931</v>
      </c>
      <c r="D228" t="s">
        <v>781</v>
      </c>
      <c r="E228" s="4">
        <v>144.20652173913044</v>
      </c>
      <c r="F228" s="4">
        <f>Nurse[[#This Row],[Total Nurse Staff Hours]]/Nurse[[#This Row],[MDS Census]]</f>
        <v>3.0394836813145396</v>
      </c>
      <c r="G228" s="4">
        <f>Nurse[[#This Row],[Total Direct Care Staff Hours]]/Nurse[[#This Row],[MDS Census]]</f>
        <v>2.9367852566518429</v>
      </c>
      <c r="H228" s="4">
        <f>Nurse[[#This Row],[Total RN Hours (w/ Admin, DON)]]/Nurse[[#This Row],[MDS Census]]</f>
        <v>0.81877967890254011</v>
      </c>
      <c r="I228" s="4">
        <f>Nurse[[#This Row],[RN Hours (excl. Admin, DON)]]/Nurse[[#This Row],[MDS Census]]</f>
        <v>0.71758875405140576</v>
      </c>
      <c r="J228" s="4">
        <f>SUM(Nurse[[#This Row],[RN Hours (excl. Admin, DON)]],Nurse[[#This Row],[RN Admin Hours]],Nurse[[#This Row],[RN DON Hours]],Nurse[[#This Row],[LPN Hours (excl. Admin)]],Nurse[[#This Row],[LPN Admin Hours]],Nurse[[#This Row],[CNA Hours]],Nurse[[#This Row],[NA TR Hours]],Nurse[[#This Row],[Med Aide/Tech Hours]])</f>
        <v>438.31336956521739</v>
      </c>
      <c r="K228" s="4">
        <f>SUM(Nurse[[#This Row],[RN Hours (excl. Admin, DON)]],Nurse[[#This Row],[LPN Hours (excl. Admin)]],Nurse[[#This Row],[CNA Hours]],Nurse[[#This Row],[NA TR Hours]],Nurse[[#This Row],[Med Aide/Tech Hours]])</f>
        <v>423.50358695652176</v>
      </c>
      <c r="L228" s="4">
        <f>SUM(Nurse[[#This Row],[RN Hours (excl. Admin, DON)]],Nurse[[#This Row],[RN Admin Hours]],Nurse[[#This Row],[RN DON Hours]])</f>
        <v>118.07336956521739</v>
      </c>
      <c r="M228" s="4">
        <v>103.48097826086956</v>
      </c>
      <c r="N228" s="4">
        <v>9.2010869565217384</v>
      </c>
      <c r="O228" s="4">
        <v>5.3913043478260869</v>
      </c>
      <c r="P228" s="4">
        <f>SUM(Nurse[[#This Row],[LPN Hours (excl. Admin)]],Nurse[[#This Row],[LPN Admin Hours]])</f>
        <v>87.811413043478254</v>
      </c>
      <c r="Q228" s="4">
        <v>87.594021739130426</v>
      </c>
      <c r="R228" s="4">
        <v>0.21739130434782608</v>
      </c>
      <c r="S228" s="4">
        <f>SUM(Nurse[[#This Row],[CNA Hours]],Nurse[[#This Row],[NA TR Hours]],Nurse[[#This Row],[Med Aide/Tech Hours]])</f>
        <v>232.42858695652174</v>
      </c>
      <c r="T228" s="4">
        <v>232.42858695652174</v>
      </c>
      <c r="U228" s="4">
        <v>0</v>
      </c>
      <c r="V228" s="4">
        <v>0</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93.2878260869565</v>
      </c>
      <c r="X228" s="4">
        <v>6.7353260869565226</v>
      </c>
      <c r="Y228" s="4">
        <v>0</v>
      </c>
      <c r="Z228" s="4">
        <v>0</v>
      </c>
      <c r="AA228" s="4">
        <v>8.102173913043476</v>
      </c>
      <c r="AB228" s="4">
        <v>0</v>
      </c>
      <c r="AC228" s="4">
        <v>78.450326086956508</v>
      </c>
      <c r="AD228" s="4">
        <v>0</v>
      </c>
      <c r="AE228" s="4">
        <v>0</v>
      </c>
      <c r="AF228" s="1">
        <v>145630</v>
      </c>
      <c r="AG228" s="1">
        <v>5</v>
      </c>
      <c r="AH228"/>
    </row>
    <row r="229" spans="1:34" x14ac:dyDescent="0.25">
      <c r="A229" t="s">
        <v>702</v>
      </c>
      <c r="B229" t="s">
        <v>49</v>
      </c>
      <c r="C229" t="s">
        <v>921</v>
      </c>
      <c r="D229" t="s">
        <v>781</v>
      </c>
      <c r="E229" s="4">
        <v>204.47826086956522</v>
      </c>
      <c r="F229" s="4">
        <f>Nurse[[#This Row],[Total Nurse Staff Hours]]/Nurse[[#This Row],[MDS Census]]</f>
        <v>2.5676153519030405</v>
      </c>
      <c r="G229" s="4">
        <f>Nurse[[#This Row],[Total Direct Care Staff Hours]]/Nurse[[#This Row],[MDS Census]]</f>
        <v>2.4913342547310227</v>
      </c>
      <c r="H229" s="4">
        <f>Nurse[[#This Row],[Total RN Hours (w/ Admin, DON)]]/Nurse[[#This Row],[MDS Census]]</f>
        <v>0.77971401233255389</v>
      </c>
      <c r="I229" s="4">
        <f>Nurse[[#This Row],[RN Hours (excl. Admin, DON)]]/Nurse[[#This Row],[MDS Census]]</f>
        <v>0.70343291516053597</v>
      </c>
      <c r="J229" s="4">
        <f>SUM(Nurse[[#This Row],[RN Hours (excl. Admin, DON)]],Nurse[[#This Row],[RN Admin Hours]],Nurse[[#This Row],[RN DON Hours]],Nurse[[#This Row],[LPN Hours (excl. Admin)]],Nurse[[#This Row],[LPN Admin Hours]],Nurse[[#This Row],[CNA Hours]],Nurse[[#This Row],[NA TR Hours]],Nurse[[#This Row],[Med Aide/Tech Hours]])</f>
        <v>525.02152173913043</v>
      </c>
      <c r="K229" s="4">
        <f>SUM(Nurse[[#This Row],[RN Hours (excl. Admin, DON)]],Nurse[[#This Row],[LPN Hours (excl. Admin)]],Nurse[[#This Row],[CNA Hours]],Nurse[[#This Row],[NA TR Hours]],Nurse[[#This Row],[Med Aide/Tech Hours]])</f>
        <v>509.42369565217393</v>
      </c>
      <c r="L229" s="4">
        <f>SUM(Nurse[[#This Row],[RN Hours (excl. Admin, DON)]],Nurse[[#This Row],[RN Admin Hours]],Nurse[[#This Row],[RN DON Hours]])</f>
        <v>159.43456521739134</v>
      </c>
      <c r="M229" s="4">
        <v>143.83673913043481</v>
      </c>
      <c r="N229" s="4">
        <v>10.119565217391305</v>
      </c>
      <c r="O229" s="4">
        <v>5.4782608695652177</v>
      </c>
      <c r="P229" s="4">
        <f>SUM(Nurse[[#This Row],[LPN Hours (excl. Admin)]],Nurse[[#This Row],[LPN Admin Hours]])</f>
        <v>55.888586956521742</v>
      </c>
      <c r="Q229" s="4">
        <v>55.888586956521742</v>
      </c>
      <c r="R229" s="4">
        <v>0</v>
      </c>
      <c r="S229" s="4">
        <f>SUM(Nurse[[#This Row],[CNA Hours]],Nurse[[#This Row],[NA TR Hours]],Nurse[[#This Row],[Med Aide/Tech Hours]])</f>
        <v>309.69836956521738</v>
      </c>
      <c r="T229" s="4">
        <v>293.5978260869565</v>
      </c>
      <c r="U229" s="4">
        <v>16.100543478260871</v>
      </c>
      <c r="V229" s="4">
        <v>0</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1.6983695652173914</v>
      </c>
      <c r="X229" s="4">
        <v>0</v>
      </c>
      <c r="Y229" s="4">
        <v>0</v>
      </c>
      <c r="Z229" s="4">
        <v>0</v>
      </c>
      <c r="AA229" s="4">
        <v>0</v>
      </c>
      <c r="AB229" s="4">
        <v>0</v>
      </c>
      <c r="AC229" s="4">
        <v>1.6983695652173914</v>
      </c>
      <c r="AD229" s="4">
        <v>0</v>
      </c>
      <c r="AE229" s="4">
        <v>0</v>
      </c>
      <c r="AF229" s="1">
        <v>145171</v>
      </c>
      <c r="AG229" s="1">
        <v>5</v>
      </c>
      <c r="AH229"/>
    </row>
    <row r="230" spans="1:34" x14ac:dyDescent="0.25">
      <c r="A230" t="s">
        <v>702</v>
      </c>
      <c r="B230" t="s">
        <v>91</v>
      </c>
      <c r="C230" t="s">
        <v>687</v>
      </c>
      <c r="D230" t="s">
        <v>774</v>
      </c>
      <c r="E230" s="4">
        <v>158.08695652173913</v>
      </c>
      <c r="F230" s="4">
        <f>Nurse[[#This Row],[Total Nurse Staff Hours]]/Nurse[[#This Row],[MDS Census]]</f>
        <v>3.1476560781078105</v>
      </c>
      <c r="G230" s="4">
        <f>Nurse[[#This Row],[Total Direct Care Staff Hours]]/Nurse[[#This Row],[MDS Census]]</f>
        <v>3.047821094609461</v>
      </c>
      <c r="H230" s="4">
        <f>Nurse[[#This Row],[Total RN Hours (w/ Admin, DON)]]/Nurse[[#This Row],[MDS Census]]</f>
        <v>0.8759763476347634</v>
      </c>
      <c r="I230" s="4">
        <f>Nurse[[#This Row],[RN Hours (excl. Admin, DON)]]/Nurse[[#This Row],[MDS Census]]</f>
        <v>0.79979372937293725</v>
      </c>
      <c r="J230" s="4">
        <f>SUM(Nurse[[#This Row],[RN Hours (excl. Admin, DON)]],Nurse[[#This Row],[RN Admin Hours]],Nurse[[#This Row],[RN DON Hours]],Nurse[[#This Row],[LPN Hours (excl. Admin)]],Nurse[[#This Row],[LPN Admin Hours]],Nurse[[#This Row],[CNA Hours]],Nurse[[#This Row],[NA TR Hours]],Nurse[[#This Row],[Med Aide/Tech Hours]])</f>
        <v>497.60336956521735</v>
      </c>
      <c r="K230" s="4">
        <f>SUM(Nurse[[#This Row],[RN Hours (excl. Admin, DON)]],Nurse[[#This Row],[LPN Hours (excl. Admin)]],Nurse[[#This Row],[CNA Hours]],Nurse[[#This Row],[NA TR Hours]],Nurse[[#This Row],[Med Aide/Tech Hours]])</f>
        <v>481.82076086956522</v>
      </c>
      <c r="L230" s="4">
        <f>SUM(Nurse[[#This Row],[RN Hours (excl. Admin, DON)]],Nurse[[#This Row],[RN Admin Hours]],Nurse[[#This Row],[RN DON Hours]])</f>
        <v>138.48043478260868</v>
      </c>
      <c r="M230" s="4">
        <v>126.43695652173912</v>
      </c>
      <c r="N230" s="4">
        <v>6.6467391304347823</v>
      </c>
      <c r="O230" s="4">
        <v>5.3967391304347823</v>
      </c>
      <c r="P230" s="4">
        <f>SUM(Nurse[[#This Row],[LPN Hours (excl. Admin)]],Nurse[[#This Row],[LPN Admin Hours]])</f>
        <v>85.064239130434785</v>
      </c>
      <c r="Q230" s="4">
        <v>81.325108695652176</v>
      </c>
      <c r="R230" s="4">
        <v>3.7391304347826089</v>
      </c>
      <c r="S230" s="4">
        <f>SUM(Nurse[[#This Row],[CNA Hours]],Nurse[[#This Row],[NA TR Hours]],Nurse[[#This Row],[Med Aide/Tech Hours]])</f>
        <v>274.05869565217392</v>
      </c>
      <c r="T230" s="4">
        <v>274.05869565217392</v>
      </c>
      <c r="U230" s="4">
        <v>0</v>
      </c>
      <c r="V230" s="4">
        <v>0</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44.153369565217396</v>
      </c>
      <c r="X230" s="4">
        <v>7.1</v>
      </c>
      <c r="Y230" s="4">
        <v>0</v>
      </c>
      <c r="Z230" s="4">
        <v>0</v>
      </c>
      <c r="AA230" s="4">
        <v>2.3577173913043477</v>
      </c>
      <c r="AB230" s="4">
        <v>0</v>
      </c>
      <c r="AC230" s="4">
        <v>34.695652173913047</v>
      </c>
      <c r="AD230" s="4">
        <v>0</v>
      </c>
      <c r="AE230" s="4">
        <v>0</v>
      </c>
      <c r="AF230" s="1">
        <v>145304</v>
      </c>
      <c r="AG230" s="1">
        <v>5</v>
      </c>
      <c r="AH230"/>
    </row>
    <row r="231" spans="1:34" x14ac:dyDescent="0.25">
      <c r="A231" t="s">
        <v>702</v>
      </c>
      <c r="B231" t="s">
        <v>287</v>
      </c>
      <c r="C231" t="s">
        <v>1028</v>
      </c>
      <c r="D231" t="s">
        <v>774</v>
      </c>
      <c r="E231" s="4">
        <v>165.05434782608697</v>
      </c>
      <c r="F231" s="4">
        <f>Nurse[[#This Row],[Total Nurse Staff Hours]]/Nurse[[#This Row],[MDS Census]]</f>
        <v>2.8966842278564364</v>
      </c>
      <c r="G231" s="4">
        <f>Nurse[[#This Row],[Total Direct Care Staff Hours]]/Nurse[[#This Row],[MDS Census]]</f>
        <v>2.799746460322686</v>
      </c>
      <c r="H231" s="4">
        <f>Nurse[[#This Row],[Total RN Hours (w/ Admin, DON)]]/Nurse[[#This Row],[MDS Census]]</f>
        <v>0.77745670069147177</v>
      </c>
      <c r="I231" s="4">
        <f>Nurse[[#This Row],[RN Hours (excl. Admin, DON)]]/Nurse[[#This Row],[MDS Census]]</f>
        <v>0.71160223905169573</v>
      </c>
      <c r="J231" s="4">
        <f>SUM(Nurse[[#This Row],[RN Hours (excl. Admin, DON)]],Nurse[[#This Row],[RN Admin Hours]],Nurse[[#This Row],[RN DON Hours]],Nurse[[#This Row],[LPN Hours (excl. Admin)]],Nurse[[#This Row],[LPN Admin Hours]],Nurse[[#This Row],[CNA Hours]],Nurse[[#This Row],[NA TR Hours]],Nurse[[#This Row],[Med Aide/Tech Hours]])</f>
        <v>478.11032608695643</v>
      </c>
      <c r="K231" s="4">
        <f>SUM(Nurse[[#This Row],[RN Hours (excl. Admin, DON)]],Nurse[[#This Row],[LPN Hours (excl. Admin)]],Nurse[[#This Row],[CNA Hours]],Nurse[[#This Row],[NA TR Hours]],Nurse[[#This Row],[Med Aide/Tech Hours]])</f>
        <v>462.11032608695643</v>
      </c>
      <c r="L231" s="4">
        <f>SUM(Nurse[[#This Row],[RN Hours (excl. Admin, DON)]],Nurse[[#This Row],[RN Admin Hours]],Nurse[[#This Row],[RN DON Hours]])</f>
        <v>128.32260869565218</v>
      </c>
      <c r="M231" s="4">
        <v>117.45304347826087</v>
      </c>
      <c r="N231" s="4">
        <v>5.3913043478260869</v>
      </c>
      <c r="O231" s="4">
        <v>5.4782608695652177</v>
      </c>
      <c r="P231" s="4">
        <f>SUM(Nurse[[#This Row],[LPN Hours (excl. Admin)]],Nurse[[#This Row],[LPN Admin Hours]])</f>
        <v>117.03804347826085</v>
      </c>
      <c r="Q231" s="4">
        <v>111.90760869565216</v>
      </c>
      <c r="R231" s="4">
        <v>5.1304347826086953</v>
      </c>
      <c r="S231" s="4">
        <f>SUM(Nurse[[#This Row],[CNA Hours]],Nurse[[#This Row],[NA TR Hours]],Nurse[[#This Row],[Med Aide/Tech Hours]])</f>
        <v>232.74967391304338</v>
      </c>
      <c r="T231" s="4">
        <v>232.74967391304338</v>
      </c>
      <c r="U231" s="4">
        <v>0</v>
      </c>
      <c r="V231" s="4">
        <v>0</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18.356521739130425</v>
      </c>
      <c r="X231" s="4">
        <v>0</v>
      </c>
      <c r="Y231" s="4">
        <v>0</v>
      </c>
      <c r="Z231" s="4">
        <v>0</v>
      </c>
      <c r="AA231" s="4">
        <v>0.77989130434782605</v>
      </c>
      <c r="AB231" s="4">
        <v>0</v>
      </c>
      <c r="AC231" s="4">
        <v>17.576630434782601</v>
      </c>
      <c r="AD231" s="4">
        <v>0</v>
      </c>
      <c r="AE231" s="4">
        <v>0</v>
      </c>
      <c r="AF231" s="1">
        <v>145669</v>
      </c>
      <c r="AG231" s="1">
        <v>5</v>
      </c>
      <c r="AH231"/>
    </row>
    <row r="232" spans="1:34" x14ac:dyDescent="0.25">
      <c r="A232" t="s">
        <v>702</v>
      </c>
      <c r="B232" t="s">
        <v>40</v>
      </c>
      <c r="C232" t="s">
        <v>915</v>
      </c>
      <c r="D232" t="s">
        <v>794</v>
      </c>
      <c r="E232" s="4">
        <v>34.771739130434781</v>
      </c>
      <c r="F232" s="4">
        <f>Nurse[[#This Row],[Total Nurse Staff Hours]]/Nurse[[#This Row],[MDS Census]]</f>
        <v>4.4445701781806823</v>
      </c>
      <c r="G232" s="4">
        <f>Nurse[[#This Row],[Total Direct Care Staff Hours]]/Nurse[[#This Row],[MDS Census]]</f>
        <v>4.0094341981869341</v>
      </c>
      <c r="H232" s="4">
        <f>Nurse[[#This Row],[Total RN Hours (w/ Admin, DON)]]/Nurse[[#This Row],[MDS Census]]</f>
        <v>1.0971334792122538</v>
      </c>
      <c r="I232" s="4">
        <f>Nurse[[#This Row],[RN Hours (excl. Admin, DON)]]/Nurse[[#This Row],[MDS Census]]</f>
        <v>0.66199749921850581</v>
      </c>
      <c r="J232" s="4">
        <f>SUM(Nurse[[#This Row],[RN Hours (excl. Admin, DON)]],Nurse[[#This Row],[RN Admin Hours]],Nurse[[#This Row],[RN DON Hours]],Nurse[[#This Row],[LPN Hours (excl. Admin)]],Nurse[[#This Row],[LPN Admin Hours]],Nurse[[#This Row],[CNA Hours]],Nurse[[#This Row],[NA TR Hours]],Nurse[[#This Row],[Med Aide/Tech Hours]])</f>
        <v>154.54543478260871</v>
      </c>
      <c r="K232" s="4">
        <f>SUM(Nurse[[#This Row],[RN Hours (excl. Admin, DON)]],Nurse[[#This Row],[LPN Hours (excl. Admin)]],Nurse[[#This Row],[CNA Hours]],Nurse[[#This Row],[NA TR Hours]],Nurse[[#This Row],[Med Aide/Tech Hours]])</f>
        <v>139.41500000000002</v>
      </c>
      <c r="L232" s="4">
        <f>SUM(Nurse[[#This Row],[RN Hours (excl. Admin, DON)]],Nurse[[#This Row],[RN Admin Hours]],Nurse[[#This Row],[RN DON Hours]])</f>
        <v>38.149239130434779</v>
      </c>
      <c r="M232" s="4">
        <v>23.018804347826087</v>
      </c>
      <c r="N232" s="4">
        <v>9.4782608695652169</v>
      </c>
      <c r="O232" s="4">
        <v>5.6521739130434785</v>
      </c>
      <c r="P232" s="4">
        <f>SUM(Nurse[[#This Row],[LPN Hours (excl. Admin)]],Nurse[[#This Row],[LPN Admin Hours]])</f>
        <v>22.76</v>
      </c>
      <c r="Q232" s="4">
        <v>22.76</v>
      </c>
      <c r="R232" s="4">
        <v>0</v>
      </c>
      <c r="S232" s="4">
        <f>SUM(Nurse[[#This Row],[CNA Hours]],Nurse[[#This Row],[NA TR Hours]],Nurse[[#This Row],[Med Aide/Tech Hours]])</f>
        <v>93.636195652173939</v>
      </c>
      <c r="T232" s="4">
        <v>93.636195652173939</v>
      </c>
      <c r="U232" s="4">
        <v>0</v>
      </c>
      <c r="V232" s="4">
        <v>0</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22.461956521739129</v>
      </c>
      <c r="X232" s="4">
        <v>0</v>
      </c>
      <c r="Y232" s="4">
        <v>0</v>
      </c>
      <c r="Z232" s="4">
        <v>0</v>
      </c>
      <c r="AA232" s="4">
        <v>0.51630434782608692</v>
      </c>
      <c r="AB232" s="4">
        <v>0</v>
      </c>
      <c r="AC232" s="4">
        <v>21.945652173913043</v>
      </c>
      <c r="AD232" s="4">
        <v>0</v>
      </c>
      <c r="AE232" s="4">
        <v>0</v>
      </c>
      <c r="AF232" s="1">
        <v>145111</v>
      </c>
      <c r="AG232" s="1">
        <v>5</v>
      </c>
      <c r="AH232"/>
    </row>
    <row r="233" spans="1:34" x14ac:dyDescent="0.25">
      <c r="A233" t="s">
        <v>702</v>
      </c>
      <c r="B233" t="s">
        <v>535</v>
      </c>
      <c r="C233" t="s">
        <v>901</v>
      </c>
      <c r="D233" t="s">
        <v>787</v>
      </c>
      <c r="E233" s="4">
        <v>69.130434782608702</v>
      </c>
      <c r="F233" s="4">
        <f>Nurse[[#This Row],[Total Nurse Staff Hours]]/Nurse[[#This Row],[MDS Census]]</f>
        <v>3.2627751572327033</v>
      </c>
      <c r="G233" s="4">
        <f>Nurse[[#This Row],[Total Direct Care Staff Hours]]/Nurse[[#This Row],[MDS Census]]</f>
        <v>3.1218946540880497</v>
      </c>
      <c r="H233" s="4">
        <f>Nurse[[#This Row],[Total RN Hours (w/ Admin, DON)]]/Nurse[[#This Row],[MDS Census]]</f>
        <v>1.0335062893081757</v>
      </c>
      <c r="I233" s="4">
        <f>Nurse[[#This Row],[RN Hours (excl. Admin, DON)]]/Nurse[[#This Row],[MDS Census]]</f>
        <v>0.89262578616352184</v>
      </c>
      <c r="J233" s="4">
        <f>SUM(Nurse[[#This Row],[RN Hours (excl. Admin, DON)]],Nurse[[#This Row],[RN Admin Hours]],Nurse[[#This Row],[RN DON Hours]],Nurse[[#This Row],[LPN Hours (excl. Admin)]],Nurse[[#This Row],[LPN Admin Hours]],Nurse[[#This Row],[CNA Hours]],Nurse[[#This Row],[NA TR Hours]],Nurse[[#This Row],[Med Aide/Tech Hours]])</f>
        <v>225.55706521739125</v>
      </c>
      <c r="K233" s="4">
        <f>SUM(Nurse[[#This Row],[RN Hours (excl. Admin, DON)]],Nurse[[#This Row],[LPN Hours (excl. Admin)]],Nurse[[#This Row],[CNA Hours]],Nurse[[#This Row],[NA TR Hours]],Nurse[[#This Row],[Med Aide/Tech Hours]])</f>
        <v>215.81793478260866</v>
      </c>
      <c r="L233" s="4">
        <f>SUM(Nurse[[#This Row],[RN Hours (excl. Admin, DON)]],Nurse[[#This Row],[RN Admin Hours]],Nurse[[#This Row],[RN DON Hours]])</f>
        <v>71.446739130434764</v>
      </c>
      <c r="M233" s="4">
        <v>61.707608695652169</v>
      </c>
      <c r="N233" s="4">
        <v>4.6086956521739131</v>
      </c>
      <c r="O233" s="4">
        <v>5.1304347826086953</v>
      </c>
      <c r="P233" s="4">
        <f>SUM(Nurse[[#This Row],[LPN Hours (excl. Admin)]],Nurse[[#This Row],[LPN Admin Hours]])</f>
        <v>33.399673913043479</v>
      </c>
      <c r="Q233" s="4">
        <v>33.399673913043479</v>
      </c>
      <c r="R233" s="4">
        <v>0</v>
      </c>
      <c r="S233" s="4">
        <f>SUM(Nurse[[#This Row],[CNA Hours]],Nurse[[#This Row],[NA TR Hours]],Nurse[[#This Row],[Med Aide/Tech Hours]])</f>
        <v>120.71065217391302</v>
      </c>
      <c r="T233" s="4">
        <v>120.71065217391302</v>
      </c>
      <c r="U233" s="4">
        <v>0</v>
      </c>
      <c r="V233" s="4">
        <v>0</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7.805543478260871</v>
      </c>
      <c r="X233" s="4">
        <v>3.9548913043478264</v>
      </c>
      <c r="Y233" s="4">
        <v>0</v>
      </c>
      <c r="Z233" s="4">
        <v>0</v>
      </c>
      <c r="AA233" s="4">
        <v>0.97576086956521735</v>
      </c>
      <c r="AB233" s="4">
        <v>0</v>
      </c>
      <c r="AC233" s="4">
        <v>2.8748913043478264</v>
      </c>
      <c r="AD233" s="4">
        <v>0</v>
      </c>
      <c r="AE233" s="4">
        <v>0</v>
      </c>
      <c r="AF233" s="1">
        <v>146033</v>
      </c>
      <c r="AG233" s="1">
        <v>5</v>
      </c>
      <c r="AH233"/>
    </row>
    <row r="234" spans="1:34" x14ac:dyDescent="0.25">
      <c r="A234" t="s">
        <v>702</v>
      </c>
      <c r="B234" t="s">
        <v>413</v>
      </c>
      <c r="C234" t="s">
        <v>686</v>
      </c>
      <c r="D234" t="s">
        <v>746</v>
      </c>
      <c r="E234" s="4">
        <v>82.380434782608702</v>
      </c>
      <c r="F234" s="4">
        <f>Nurse[[#This Row],[Total Nurse Staff Hours]]/Nurse[[#This Row],[MDS Census]]</f>
        <v>2.298177859875973</v>
      </c>
      <c r="G234" s="4">
        <f>Nurse[[#This Row],[Total Direct Care Staff Hours]]/Nurse[[#This Row],[MDS Census]]</f>
        <v>2.2271592558385009</v>
      </c>
      <c r="H234" s="4">
        <f>Nurse[[#This Row],[Total RN Hours (w/ Admin, DON)]]/Nurse[[#This Row],[MDS Census]]</f>
        <v>0.24785591766723841</v>
      </c>
      <c r="I234" s="4">
        <f>Nurse[[#This Row],[RN Hours (excl. Admin, DON)]]/Nurse[[#This Row],[MDS Census]]</f>
        <v>0.24333685182741785</v>
      </c>
      <c r="J234" s="4">
        <f>SUM(Nurse[[#This Row],[RN Hours (excl. Admin, DON)]],Nurse[[#This Row],[RN Admin Hours]],Nurse[[#This Row],[RN DON Hours]],Nurse[[#This Row],[LPN Hours (excl. Admin)]],Nurse[[#This Row],[LPN Admin Hours]],Nurse[[#This Row],[CNA Hours]],Nurse[[#This Row],[NA TR Hours]],Nurse[[#This Row],[Med Aide/Tech Hours]])</f>
        <v>189.32489130434783</v>
      </c>
      <c r="K234" s="4">
        <f>SUM(Nurse[[#This Row],[RN Hours (excl. Admin, DON)]],Nurse[[#This Row],[LPN Hours (excl. Admin)]],Nurse[[#This Row],[CNA Hours]],Nurse[[#This Row],[NA TR Hours]],Nurse[[#This Row],[Med Aide/Tech Hours]])</f>
        <v>183.47434782608696</v>
      </c>
      <c r="L234" s="4">
        <f>SUM(Nurse[[#This Row],[RN Hours (excl. Admin, DON)]],Nurse[[#This Row],[RN Admin Hours]],Nurse[[#This Row],[RN DON Hours]])</f>
        <v>20.418478260869566</v>
      </c>
      <c r="M234" s="4">
        <v>20.046195652173914</v>
      </c>
      <c r="N234" s="4">
        <v>0</v>
      </c>
      <c r="O234" s="4">
        <v>0.37228260869565216</v>
      </c>
      <c r="P234" s="4">
        <f>SUM(Nurse[[#This Row],[LPN Hours (excl. Admin)]],Nurse[[#This Row],[LPN Admin Hours]])</f>
        <v>47.426847826086963</v>
      </c>
      <c r="Q234" s="4">
        <v>41.948586956521744</v>
      </c>
      <c r="R234" s="4">
        <v>5.4782608695652177</v>
      </c>
      <c r="S234" s="4">
        <f>SUM(Nurse[[#This Row],[CNA Hours]],Nurse[[#This Row],[NA TR Hours]],Nurse[[#This Row],[Med Aide/Tech Hours]])</f>
        <v>121.4795652173913</v>
      </c>
      <c r="T234" s="4">
        <v>121.4795652173913</v>
      </c>
      <c r="U234" s="4">
        <v>0</v>
      </c>
      <c r="V234" s="4">
        <v>0</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28.985217391304346</v>
      </c>
      <c r="X234" s="4">
        <v>0</v>
      </c>
      <c r="Y234" s="4">
        <v>0</v>
      </c>
      <c r="Z234" s="4">
        <v>0</v>
      </c>
      <c r="AA234" s="4">
        <v>5.3779347826086958</v>
      </c>
      <c r="AB234" s="4">
        <v>0</v>
      </c>
      <c r="AC234" s="4">
        <v>23.607282608695652</v>
      </c>
      <c r="AD234" s="4">
        <v>0</v>
      </c>
      <c r="AE234" s="4">
        <v>0</v>
      </c>
      <c r="AF234" s="1">
        <v>145858</v>
      </c>
      <c r="AG234" s="1">
        <v>5</v>
      </c>
      <c r="AH234"/>
    </row>
    <row r="235" spans="1:34" x14ac:dyDescent="0.25">
      <c r="A235" t="s">
        <v>702</v>
      </c>
      <c r="B235" t="s">
        <v>281</v>
      </c>
      <c r="C235" t="s">
        <v>871</v>
      </c>
      <c r="D235" t="s">
        <v>784</v>
      </c>
      <c r="E235" s="4">
        <v>36.663043478260867</v>
      </c>
      <c r="F235" s="4">
        <f>Nurse[[#This Row],[Total Nurse Staff Hours]]/Nurse[[#This Row],[MDS Census]]</f>
        <v>3.6266587607471097</v>
      </c>
      <c r="G235" s="4">
        <f>Nurse[[#This Row],[Total Direct Care Staff Hours]]/Nurse[[#This Row],[MDS Census]]</f>
        <v>3.372878742958791</v>
      </c>
      <c r="H235" s="4">
        <f>Nurse[[#This Row],[Total RN Hours (w/ Admin, DON)]]/Nurse[[#This Row],[MDS Census]]</f>
        <v>1.001482359916988</v>
      </c>
      <c r="I235" s="4">
        <f>Nurse[[#This Row],[RN Hours (excl. Admin, DON)]]/Nurse[[#This Row],[MDS Census]]</f>
        <v>0.74770234212866893</v>
      </c>
      <c r="J235" s="4">
        <f>SUM(Nurse[[#This Row],[RN Hours (excl. Admin, DON)]],Nurse[[#This Row],[RN Admin Hours]],Nurse[[#This Row],[RN DON Hours]],Nurse[[#This Row],[LPN Hours (excl. Admin)]],Nurse[[#This Row],[LPN Admin Hours]],Nurse[[#This Row],[CNA Hours]],Nurse[[#This Row],[NA TR Hours]],Nurse[[#This Row],[Med Aide/Tech Hours]])</f>
        <v>132.96434782608696</v>
      </c>
      <c r="K235" s="4">
        <f>SUM(Nurse[[#This Row],[RN Hours (excl. Admin, DON)]],Nurse[[#This Row],[LPN Hours (excl. Admin)]],Nurse[[#This Row],[CNA Hours]],Nurse[[#This Row],[NA TR Hours]],Nurse[[#This Row],[Med Aide/Tech Hours]])</f>
        <v>123.66000000000001</v>
      </c>
      <c r="L235" s="4">
        <f>SUM(Nurse[[#This Row],[RN Hours (excl. Admin, DON)]],Nurse[[#This Row],[RN Admin Hours]],Nurse[[#This Row],[RN DON Hours]])</f>
        <v>36.717391304347828</v>
      </c>
      <c r="M235" s="4">
        <v>27.413043478260871</v>
      </c>
      <c r="N235" s="4">
        <v>4.3478260869565215</v>
      </c>
      <c r="O235" s="4">
        <v>4.9565217391304346</v>
      </c>
      <c r="P235" s="4">
        <f>SUM(Nurse[[#This Row],[LPN Hours (excl. Admin)]],Nurse[[#This Row],[LPN Admin Hours]])</f>
        <v>17.907608695652176</v>
      </c>
      <c r="Q235" s="4">
        <v>17.907608695652176</v>
      </c>
      <c r="R235" s="4">
        <v>0</v>
      </c>
      <c r="S235" s="4">
        <f>SUM(Nurse[[#This Row],[CNA Hours]],Nurse[[#This Row],[NA TR Hours]],Nurse[[#This Row],[Med Aide/Tech Hours]])</f>
        <v>78.339347826086964</v>
      </c>
      <c r="T235" s="4">
        <v>78.339347826086964</v>
      </c>
      <c r="U235" s="4">
        <v>0</v>
      </c>
      <c r="V235" s="4">
        <v>0</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5" s="4">
        <v>0</v>
      </c>
      <c r="Y235" s="4">
        <v>0</v>
      </c>
      <c r="Z235" s="4">
        <v>0</v>
      </c>
      <c r="AA235" s="4">
        <v>0</v>
      </c>
      <c r="AB235" s="4">
        <v>0</v>
      </c>
      <c r="AC235" s="4">
        <v>0</v>
      </c>
      <c r="AD235" s="4">
        <v>0</v>
      </c>
      <c r="AE235" s="4">
        <v>0</v>
      </c>
      <c r="AF235" s="1">
        <v>145663</v>
      </c>
      <c r="AG235" s="1">
        <v>5</v>
      </c>
      <c r="AH235"/>
    </row>
    <row r="236" spans="1:34" x14ac:dyDescent="0.25">
      <c r="A236" t="s">
        <v>702</v>
      </c>
      <c r="B236" t="s">
        <v>634</v>
      </c>
      <c r="C236" t="s">
        <v>878</v>
      </c>
      <c r="D236" t="s">
        <v>764</v>
      </c>
      <c r="E236" s="4">
        <v>17.010869565217391</v>
      </c>
      <c r="F236" s="4">
        <f>Nurse[[#This Row],[Total Nurse Staff Hours]]/Nurse[[#This Row],[MDS Census]]</f>
        <v>4.0047476038338665</v>
      </c>
      <c r="G236" s="4">
        <f>Nurse[[#This Row],[Total Direct Care Staff Hours]]/Nurse[[#This Row],[MDS Census]]</f>
        <v>3.5626581469648566</v>
      </c>
      <c r="H236" s="4">
        <f>Nurse[[#This Row],[Total RN Hours (w/ Admin, DON)]]/Nurse[[#This Row],[MDS Census]]</f>
        <v>0.78587220447284345</v>
      </c>
      <c r="I236" s="4">
        <f>Nurse[[#This Row],[RN Hours (excl. Admin, DON)]]/Nurse[[#This Row],[MDS Census]]</f>
        <v>0.34601916932907351</v>
      </c>
      <c r="J236" s="4">
        <f>SUM(Nurse[[#This Row],[RN Hours (excl. Admin, DON)]],Nurse[[#This Row],[RN Admin Hours]],Nurse[[#This Row],[RN DON Hours]],Nurse[[#This Row],[LPN Hours (excl. Admin)]],Nurse[[#This Row],[LPN Admin Hours]],Nurse[[#This Row],[CNA Hours]],Nurse[[#This Row],[NA TR Hours]],Nurse[[#This Row],[Med Aide/Tech Hours]])</f>
        <v>68.124239130434788</v>
      </c>
      <c r="K236" s="4">
        <f>SUM(Nurse[[#This Row],[RN Hours (excl. Admin, DON)]],Nurse[[#This Row],[LPN Hours (excl. Admin)]],Nurse[[#This Row],[CNA Hours]],Nurse[[#This Row],[NA TR Hours]],Nurse[[#This Row],[Med Aide/Tech Hours]])</f>
        <v>60.603913043478265</v>
      </c>
      <c r="L236" s="4">
        <f>SUM(Nurse[[#This Row],[RN Hours (excl. Admin, DON)]],Nurse[[#This Row],[RN Admin Hours]],Nurse[[#This Row],[RN DON Hours]])</f>
        <v>13.368369565217391</v>
      </c>
      <c r="M236" s="4">
        <v>5.8860869565217389</v>
      </c>
      <c r="N236" s="4">
        <v>2.1018478260869564</v>
      </c>
      <c r="O236" s="4">
        <v>5.3804347826086953</v>
      </c>
      <c r="P236" s="4">
        <f>SUM(Nurse[[#This Row],[LPN Hours (excl. Admin)]],Nurse[[#This Row],[LPN Admin Hours]])</f>
        <v>18.250543478260873</v>
      </c>
      <c r="Q236" s="4">
        <v>18.212500000000002</v>
      </c>
      <c r="R236" s="4">
        <v>3.8043478260869568E-2</v>
      </c>
      <c r="S236" s="4">
        <f>SUM(Nurse[[#This Row],[CNA Hours]],Nurse[[#This Row],[NA TR Hours]],Nurse[[#This Row],[Med Aide/Tech Hours]])</f>
        <v>36.505326086956522</v>
      </c>
      <c r="T236" s="4">
        <v>36.505326086956522</v>
      </c>
      <c r="U236" s="4">
        <v>0</v>
      </c>
      <c r="V236" s="4">
        <v>0</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6" s="4">
        <v>0</v>
      </c>
      <c r="Y236" s="4">
        <v>0</v>
      </c>
      <c r="Z236" s="4">
        <v>0</v>
      </c>
      <c r="AA236" s="4">
        <v>0</v>
      </c>
      <c r="AB236" s="4">
        <v>0</v>
      </c>
      <c r="AC236" s="4">
        <v>0</v>
      </c>
      <c r="AD236" s="4">
        <v>0</v>
      </c>
      <c r="AE236" s="4">
        <v>0</v>
      </c>
      <c r="AF236" s="1">
        <v>146156</v>
      </c>
      <c r="AG236" s="1">
        <v>5</v>
      </c>
      <c r="AH236"/>
    </row>
    <row r="237" spans="1:34" x14ac:dyDescent="0.25">
      <c r="A237" t="s">
        <v>702</v>
      </c>
      <c r="B237" t="s">
        <v>390</v>
      </c>
      <c r="C237" t="s">
        <v>917</v>
      </c>
      <c r="D237" t="s">
        <v>781</v>
      </c>
      <c r="E237" s="4">
        <v>105.45652173913044</v>
      </c>
      <c r="F237" s="4">
        <f>Nurse[[#This Row],[Total Nurse Staff Hours]]/Nurse[[#This Row],[MDS Census]]</f>
        <v>2.542235621521336</v>
      </c>
      <c r="G237" s="4">
        <f>Nurse[[#This Row],[Total Direct Care Staff Hours]]/Nurse[[#This Row],[MDS Census]]</f>
        <v>2.3379169243454965</v>
      </c>
      <c r="H237" s="4">
        <f>Nurse[[#This Row],[Total RN Hours (w/ Admin, DON)]]/Nurse[[#This Row],[MDS Census]]</f>
        <v>0.26518552875695733</v>
      </c>
      <c r="I237" s="4">
        <f>Nurse[[#This Row],[RN Hours (excl. Admin, DON)]]/Nurse[[#This Row],[MDS Census]]</f>
        <v>0.20549165120593693</v>
      </c>
      <c r="J237" s="4">
        <f>SUM(Nurse[[#This Row],[RN Hours (excl. Admin, DON)]],Nurse[[#This Row],[RN Admin Hours]],Nurse[[#This Row],[RN DON Hours]],Nurse[[#This Row],[LPN Hours (excl. Admin)]],Nurse[[#This Row],[LPN Admin Hours]],Nurse[[#This Row],[CNA Hours]],Nurse[[#This Row],[NA TR Hours]],Nurse[[#This Row],[Med Aide/Tech Hours]])</f>
        <v>268.09532608695656</v>
      </c>
      <c r="K237" s="4">
        <f>SUM(Nurse[[#This Row],[RN Hours (excl. Admin, DON)]],Nurse[[#This Row],[LPN Hours (excl. Admin)]],Nurse[[#This Row],[CNA Hours]],Nurse[[#This Row],[NA TR Hours]],Nurse[[#This Row],[Med Aide/Tech Hours]])</f>
        <v>246.5485869565218</v>
      </c>
      <c r="L237" s="4">
        <f>SUM(Nurse[[#This Row],[RN Hours (excl. Admin, DON)]],Nurse[[#This Row],[RN Admin Hours]],Nurse[[#This Row],[RN DON Hours]])</f>
        <v>27.965543478260869</v>
      </c>
      <c r="M237" s="4">
        <v>21.670434782608698</v>
      </c>
      <c r="N237" s="4">
        <v>0.77065217391304353</v>
      </c>
      <c r="O237" s="4">
        <v>5.5244565217391308</v>
      </c>
      <c r="P237" s="4">
        <f>SUM(Nurse[[#This Row],[LPN Hours (excl. Admin)]],Nurse[[#This Row],[LPN Admin Hours]])</f>
        <v>89.231304347826082</v>
      </c>
      <c r="Q237" s="4">
        <v>73.97967391304347</v>
      </c>
      <c r="R237" s="4">
        <v>15.25163043478261</v>
      </c>
      <c r="S237" s="4">
        <f>SUM(Nurse[[#This Row],[CNA Hours]],Nurse[[#This Row],[NA TR Hours]],Nurse[[#This Row],[Med Aide/Tech Hours]])</f>
        <v>150.89847826086964</v>
      </c>
      <c r="T237" s="4">
        <v>150.89847826086964</v>
      </c>
      <c r="U237" s="4">
        <v>0</v>
      </c>
      <c r="V237" s="4">
        <v>0</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60.073913043478257</v>
      </c>
      <c r="X237" s="4">
        <v>13.22913043478261</v>
      </c>
      <c r="Y237" s="4">
        <v>0</v>
      </c>
      <c r="Z237" s="4">
        <v>0</v>
      </c>
      <c r="AA237" s="4">
        <v>8.5546739130434801</v>
      </c>
      <c r="AB237" s="4">
        <v>0</v>
      </c>
      <c r="AC237" s="4">
        <v>38.290108695652165</v>
      </c>
      <c r="AD237" s="4">
        <v>0</v>
      </c>
      <c r="AE237" s="4">
        <v>0</v>
      </c>
      <c r="AF237" s="1">
        <v>145828</v>
      </c>
      <c r="AG237" s="1">
        <v>5</v>
      </c>
      <c r="AH237"/>
    </row>
    <row r="238" spans="1:34" x14ac:dyDescent="0.25">
      <c r="A238" t="s">
        <v>702</v>
      </c>
      <c r="B238" t="s">
        <v>583</v>
      </c>
      <c r="C238" t="s">
        <v>1098</v>
      </c>
      <c r="D238" t="s">
        <v>814</v>
      </c>
      <c r="E238" s="4">
        <v>45.510869565217391</v>
      </c>
      <c r="F238" s="4">
        <f>Nurse[[#This Row],[Total Nurse Staff Hours]]/Nurse[[#This Row],[MDS Census]]</f>
        <v>4.1775806066395988</v>
      </c>
      <c r="G238" s="4">
        <f>Nurse[[#This Row],[Total Direct Care Staff Hours]]/Nurse[[#This Row],[MDS Census]]</f>
        <v>3.8674062574635779</v>
      </c>
      <c r="H238" s="4">
        <f>Nurse[[#This Row],[Total RN Hours (w/ Admin, DON)]]/Nurse[[#This Row],[MDS Census]]</f>
        <v>0.88495342727489834</v>
      </c>
      <c r="I238" s="4">
        <f>Nurse[[#This Row],[RN Hours (excl. Admin, DON)]]/Nurse[[#This Row],[MDS Census]]</f>
        <v>0.68459517554334814</v>
      </c>
      <c r="J238" s="4">
        <f>SUM(Nurse[[#This Row],[RN Hours (excl. Admin, DON)]],Nurse[[#This Row],[RN Admin Hours]],Nurse[[#This Row],[RN DON Hours]],Nurse[[#This Row],[LPN Hours (excl. Admin)]],Nurse[[#This Row],[LPN Admin Hours]],Nurse[[#This Row],[CNA Hours]],Nurse[[#This Row],[NA TR Hours]],Nurse[[#This Row],[Med Aide/Tech Hours]])</f>
        <v>190.12532608695653</v>
      </c>
      <c r="K238" s="4">
        <f>SUM(Nurse[[#This Row],[RN Hours (excl. Admin, DON)]],Nurse[[#This Row],[LPN Hours (excl. Admin)]],Nurse[[#This Row],[CNA Hours]],Nurse[[#This Row],[NA TR Hours]],Nurse[[#This Row],[Med Aide/Tech Hours]])</f>
        <v>176.00902173913045</v>
      </c>
      <c r="L238" s="4">
        <f>SUM(Nurse[[#This Row],[RN Hours (excl. Admin, DON)]],Nurse[[#This Row],[RN Admin Hours]],Nurse[[#This Row],[RN DON Hours]])</f>
        <v>40.274999999999991</v>
      </c>
      <c r="M238" s="4">
        <v>31.156521739130422</v>
      </c>
      <c r="N238" s="4">
        <v>4.6836956521739124</v>
      </c>
      <c r="O238" s="4">
        <v>4.4347826086956523</v>
      </c>
      <c r="P238" s="4">
        <f>SUM(Nurse[[#This Row],[LPN Hours (excl. Admin)]],Nurse[[#This Row],[LPN Admin Hours]])</f>
        <v>28.43771739130435</v>
      </c>
      <c r="Q238" s="4">
        <v>23.439891304347828</v>
      </c>
      <c r="R238" s="4">
        <v>4.9978260869565228</v>
      </c>
      <c r="S238" s="4">
        <f>SUM(Nurse[[#This Row],[CNA Hours]],Nurse[[#This Row],[NA TR Hours]],Nurse[[#This Row],[Med Aide/Tech Hours]])</f>
        <v>121.41260869565221</v>
      </c>
      <c r="T238" s="4">
        <v>121.41260869565221</v>
      </c>
      <c r="U238" s="4">
        <v>0</v>
      </c>
      <c r="V238" s="4">
        <v>0</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20.541630434782608</v>
      </c>
      <c r="X238" s="4">
        <v>0</v>
      </c>
      <c r="Y238" s="4">
        <v>0</v>
      </c>
      <c r="Z238" s="4">
        <v>0</v>
      </c>
      <c r="AA238" s="4">
        <v>5.8496739130434774</v>
      </c>
      <c r="AB238" s="4">
        <v>0</v>
      </c>
      <c r="AC238" s="4">
        <v>14.691956521739131</v>
      </c>
      <c r="AD238" s="4">
        <v>0</v>
      </c>
      <c r="AE238" s="4">
        <v>0</v>
      </c>
      <c r="AF238" s="1">
        <v>146095</v>
      </c>
      <c r="AG238" s="1">
        <v>5</v>
      </c>
      <c r="AH238"/>
    </row>
    <row r="239" spans="1:34" x14ac:dyDescent="0.25">
      <c r="A239" t="s">
        <v>702</v>
      </c>
      <c r="B239" t="s">
        <v>254</v>
      </c>
      <c r="C239" t="s">
        <v>1003</v>
      </c>
      <c r="D239" t="s">
        <v>778</v>
      </c>
      <c r="E239" s="4">
        <v>34.217391304347828</v>
      </c>
      <c r="F239" s="4">
        <f>Nurse[[#This Row],[Total Nurse Staff Hours]]/Nurse[[#This Row],[MDS Census]]</f>
        <v>2.7807941550190605</v>
      </c>
      <c r="G239" s="4">
        <f>Nurse[[#This Row],[Total Direct Care Staff Hours]]/Nurse[[#This Row],[MDS Census]]</f>
        <v>2.5949872935196958</v>
      </c>
      <c r="H239" s="4">
        <f>Nurse[[#This Row],[Total RN Hours (w/ Admin, DON)]]/Nurse[[#This Row],[MDS Census]]</f>
        <v>0.3434148665819568</v>
      </c>
      <c r="I239" s="4">
        <f>Nurse[[#This Row],[RN Hours (excl. Admin, DON)]]/Nurse[[#This Row],[MDS Census]]</f>
        <v>0.15760800508259212</v>
      </c>
      <c r="J239" s="4">
        <f>SUM(Nurse[[#This Row],[RN Hours (excl. Admin, DON)]],Nurse[[#This Row],[RN Admin Hours]],Nurse[[#This Row],[RN DON Hours]],Nurse[[#This Row],[LPN Hours (excl. Admin)]],Nurse[[#This Row],[LPN Admin Hours]],Nurse[[#This Row],[CNA Hours]],Nurse[[#This Row],[NA TR Hours]],Nurse[[#This Row],[Med Aide/Tech Hours]])</f>
        <v>95.151521739130459</v>
      </c>
      <c r="K239" s="4">
        <f>SUM(Nurse[[#This Row],[RN Hours (excl. Admin, DON)]],Nurse[[#This Row],[LPN Hours (excl. Admin)]],Nurse[[#This Row],[CNA Hours]],Nurse[[#This Row],[NA TR Hours]],Nurse[[#This Row],[Med Aide/Tech Hours]])</f>
        <v>88.793695652173938</v>
      </c>
      <c r="L239" s="4">
        <f>SUM(Nurse[[#This Row],[RN Hours (excl. Admin, DON)]],Nurse[[#This Row],[RN Admin Hours]],Nurse[[#This Row],[RN DON Hours]])</f>
        <v>11.750760869565218</v>
      </c>
      <c r="M239" s="4">
        <v>5.3929347826086964</v>
      </c>
      <c r="N239" s="4">
        <v>5.1357608695652175</v>
      </c>
      <c r="O239" s="4">
        <v>1.2220652173913042</v>
      </c>
      <c r="P239" s="4">
        <f>SUM(Nurse[[#This Row],[LPN Hours (excl. Admin)]],Nurse[[#This Row],[LPN Admin Hours]])</f>
        <v>21.972717391304354</v>
      </c>
      <c r="Q239" s="4">
        <v>21.972717391304354</v>
      </c>
      <c r="R239" s="4">
        <v>0</v>
      </c>
      <c r="S239" s="4">
        <f>SUM(Nurse[[#This Row],[CNA Hours]],Nurse[[#This Row],[NA TR Hours]],Nurse[[#This Row],[Med Aide/Tech Hours]])</f>
        <v>61.428043478260882</v>
      </c>
      <c r="T239" s="4">
        <v>61.021521739130449</v>
      </c>
      <c r="U239" s="4">
        <v>0.3576086956521739</v>
      </c>
      <c r="V239" s="4">
        <v>4.8913043478260872E-2</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22.982391304347825</v>
      </c>
      <c r="X239" s="4">
        <v>0</v>
      </c>
      <c r="Y239" s="4">
        <v>0</v>
      </c>
      <c r="Z239" s="4">
        <v>0</v>
      </c>
      <c r="AA239" s="4">
        <v>6.5517391304347825</v>
      </c>
      <c r="AB239" s="4">
        <v>0</v>
      </c>
      <c r="AC239" s="4">
        <v>16.430652173913042</v>
      </c>
      <c r="AD239" s="4">
        <v>0</v>
      </c>
      <c r="AE239" s="4">
        <v>0</v>
      </c>
      <c r="AF239" s="1">
        <v>145628</v>
      </c>
      <c r="AG239" s="1">
        <v>5</v>
      </c>
      <c r="AH239"/>
    </row>
    <row r="240" spans="1:34" x14ac:dyDescent="0.25">
      <c r="A240" t="s">
        <v>702</v>
      </c>
      <c r="B240" t="s">
        <v>144</v>
      </c>
      <c r="C240" t="s">
        <v>837</v>
      </c>
      <c r="D240" t="s">
        <v>747</v>
      </c>
      <c r="E240" s="4">
        <v>94.456521739130437</v>
      </c>
      <c r="F240" s="4">
        <f>Nurse[[#This Row],[Total Nurse Staff Hours]]/Nurse[[#This Row],[MDS Census]]</f>
        <v>3.9556386651323359</v>
      </c>
      <c r="G240" s="4">
        <f>Nurse[[#This Row],[Total Direct Care Staff Hours]]/Nurse[[#This Row],[MDS Census]]</f>
        <v>3.8654200230149596</v>
      </c>
      <c r="H240" s="4">
        <f>Nurse[[#This Row],[Total RN Hours (w/ Admin, DON)]]/Nurse[[#This Row],[MDS Census]]</f>
        <v>0.38302646720368244</v>
      </c>
      <c r="I240" s="4">
        <f>Nurse[[#This Row],[RN Hours (excl. Admin, DON)]]/Nurse[[#This Row],[MDS Census]]</f>
        <v>0.29280782508630609</v>
      </c>
      <c r="J240" s="4">
        <f>SUM(Nurse[[#This Row],[RN Hours (excl. Admin, DON)]],Nurse[[#This Row],[RN Admin Hours]],Nurse[[#This Row],[RN DON Hours]],Nurse[[#This Row],[LPN Hours (excl. Admin)]],Nurse[[#This Row],[LPN Admin Hours]],Nurse[[#This Row],[CNA Hours]],Nurse[[#This Row],[NA TR Hours]],Nurse[[#This Row],[Med Aide/Tech Hours]])</f>
        <v>373.63586956521738</v>
      </c>
      <c r="K240" s="4">
        <f>SUM(Nurse[[#This Row],[RN Hours (excl. Admin, DON)]],Nurse[[#This Row],[LPN Hours (excl. Admin)]],Nurse[[#This Row],[CNA Hours]],Nurse[[#This Row],[NA TR Hours]],Nurse[[#This Row],[Med Aide/Tech Hours]])</f>
        <v>365.11413043478262</v>
      </c>
      <c r="L240" s="4">
        <f>SUM(Nurse[[#This Row],[RN Hours (excl. Admin, DON)]],Nurse[[#This Row],[RN Admin Hours]],Nurse[[#This Row],[RN DON Hours]])</f>
        <v>36.179347826086961</v>
      </c>
      <c r="M240" s="4">
        <v>27.657608695652176</v>
      </c>
      <c r="N240" s="4">
        <v>3.3043478260869565</v>
      </c>
      <c r="O240" s="4">
        <v>5.2173913043478262</v>
      </c>
      <c r="P240" s="4">
        <f>SUM(Nurse[[#This Row],[LPN Hours (excl. Admin)]],Nurse[[#This Row],[LPN Admin Hours]])</f>
        <v>86.358695652173907</v>
      </c>
      <c r="Q240" s="4">
        <v>86.358695652173907</v>
      </c>
      <c r="R240" s="4">
        <v>0</v>
      </c>
      <c r="S240" s="4">
        <f>SUM(Nurse[[#This Row],[CNA Hours]],Nurse[[#This Row],[NA TR Hours]],Nurse[[#This Row],[Med Aide/Tech Hours]])</f>
        <v>251.09782608695653</v>
      </c>
      <c r="T240" s="4">
        <v>251.09782608695653</v>
      </c>
      <c r="U240" s="4">
        <v>0</v>
      </c>
      <c r="V240" s="4">
        <v>0</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0" s="4">
        <v>0</v>
      </c>
      <c r="Y240" s="4">
        <v>0</v>
      </c>
      <c r="Z240" s="4">
        <v>0</v>
      </c>
      <c r="AA240" s="4">
        <v>0</v>
      </c>
      <c r="AB240" s="4">
        <v>0</v>
      </c>
      <c r="AC240" s="4">
        <v>0</v>
      </c>
      <c r="AD240" s="4">
        <v>0</v>
      </c>
      <c r="AE240" s="4">
        <v>0</v>
      </c>
      <c r="AF240" s="1">
        <v>145422</v>
      </c>
      <c r="AG240" s="1">
        <v>5</v>
      </c>
      <c r="AH240"/>
    </row>
    <row r="241" spans="1:34" x14ac:dyDescent="0.25">
      <c r="A241" t="s">
        <v>702</v>
      </c>
      <c r="B241" t="s">
        <v>453</v>
      </c>
      <c r="C241" t="s">
        <v>1025</v>
      </c>
      <c r="D241" t="s">
        <v>799</v>
      </c>
      <c r="E241" s="4">
        <v>35.706521739130437</v>
      </c>
      <c r="F241" s="4">
        <f>Nurse[[#This Row],[Total Nurse Staff Hours]]/Nurse[[#This Row],[MDS Census]]</f>
        <v>5.4733637747336372</v>
      </c>
      <c r="G241" s="4">
        <f>Nurse[[#This Row],[Total Direct Care Staff Hours]]/Nurse[[#This Row],[MDS Census]]</f>
        <v>4.741019786910198</v>
      </c>
      <c r="H241" s="4">
        <f>Nurse[[#This Row],[Total RN Hours (w/ Admin, DON)]]/Nurse[[#This Row],[MDS Census]]</f>
        <v>1.6799847792998479</v>
      </c>
      <c r="I241" s="4">
        <f>Nurse[[#This Row],[RN Hours (excl. Admin, DON)]]/Nurse[[#This Row],[MDS Census]]</f>
        <v>1.0704718417047183</v>
      </c>
      <c r="J241" s="4">
        <f>SUM(Nurse[[#This Row],[RN Hours (excl. Admin, DON)]],Nurse[[#This Row],[RN Admin Hours]],Nurse[[#This Row],[RN DON Hours]],Nurse[[#This Row],[LPN Hours (excl. Admin)]],Nurse[[#This Row],[LPN Admin Hours]],Nurse[[#This Row],[CNA Hours]],Nurse[[#This Row],[NA TR Hours]],Nurse[[#This Row],[Med Aide/Tech Hours]])</f>
        <v>195.43478260869566</v>
      </c>
      <c r="K241" s="4">
        <f>SUM(Nurse[[#This Row],[RN Hours (excl. Admin, DON)]],Nurse[[#This Row],[LPN Hours (excl. Admin)]],Nurse[[#This Row],[CNA Hours]],Nurse[[#This Row],[NA TR Hours]],Nurse[[#This Row],[Med Aide/Tech Hours]])</f>
        <v>169.28532608695653</v>
      </c>
      <c r="L241" s="4">
        <f>SUM(Nurse[[#This Row],[RN Hours (excl. Admin, DON)]],Nurse[[#This Row],[RN Admin Hours]],Nurse[[#This Row],[RN DON Hours]])</f>
        <v>59.986413043478265</v>
      </c>
      <c r="M241" s="4">
        <v>38.222826086956523</v>
      </c>
      <c r="N241" s="4">
        <v>17.440217391304348</v>
      </c>
      <c r="O241" s="4">
        <v>4.3233695652173916</v>
      </c>
      <c r="P241" s="4">
        <f>SUM(Nurse[[#This Row],[LPN Hours (excl. Admin)]],Nurse[[#This Row],[LPN Admin Hours]])</f>
        <v>30.130434782608695</v>
      </c>
      <c r="Q241" s="4">
        <v>25.744565217391305</v>
      </c>
      <c r="R241" s="4">
        <v>4.3858695652173916</v>
      </c>
      <c r="S241" s="4">
        <f>SUM(Nurse[[#This Row],[CNA Hours]],Nurse[[#This Row],[NA TR Hours]],Nurse[[#This Row],[Med Aide/Tech Hours]])</f>
        <v>105.3179347826087</v>
      </c>
      <c r="T241" s="4">
        <v>105.3179347826087</v>
      </c>
      <c r="U241" s="4">
        <v>0</v>
      </c>
      <c r="V241" s="4">
        <v>0</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1" s="4">
        <v>0</v>
      </c>
      <c r="Y241" s="4">
        <v>0</v>
      </c>
      <c r="Z241" s="4">
        <v>0</v>
      </c>
      <c r="AA241" s="4">
        <v>0</v>
      </c>
      <c r="AB241" s="4">
        <v>0</v>
      </c>
      <c r="AC241" s="4">
        <v>0</v>
      </c>
      <c r="AD241" s="4">
        <v>0</v>
      </c>
      <c r="AE241" s="4">
        <v>0</v>
      </c>
      <c r="AF241" s="1">
        <v>145917</v>
      </c>
      <c r="AG241" s="1">
        <v>5</v>
      </c>
      <c r="AH241"/>
    </row>
    <row r="242" spans="1:34" x14ac:dyDescent="0.25">
      <c r="A242" t="s">
        <v>702</v>
      </c>
      <c r="B242" t="s">
        <v>212</v>
      </c>
      <c r="C242" t="s">
        <v>860</v>
      </c>
      <c r="D242" t="s">
        <v>780</v>
      </c>
      <c r="E242" s="4">
        <v>17.532608695652176</v>
      </c>
      <c r="F242" s="4">
        <f>Nurse[[#This Row],[Total Nurse Staff Hours]]/Nurse[[#This Row],[MDS Census]]</f>
        <v>5.0011345319280842</v>
      </c>
      <c r="G242" s="4">
        <f>Nurse[[#This Row],[Total Direct Care Staff Hours]]/Nurse[[#This Row],[MDS Census]]</f>
        <v>4.4561872287662734</v>
      </c>
      <c r="H242" s="4">
        <f>Nurse[[#This Row],[Total RN Hours (w/ Admin, DON)]]/Nurse[[#This Row],[MDS Census]]</f>
        <v>2.5429324240545568</v>
      </c>
      <c r="I242" s="4">
        <f>Nurse[[#This Row],[RN Hours (excl. Admin, DON)]]/Nurse[[#This Row],[MDS Census]]</f>
        <v>1.9979851208927464</v>
      </c>
      <c r="J242" s="4">
        <f>SUM(Nurse[[#This Row],[RN Hours (excl. Admin, DON)]],Nurse[[#This Row],[RN Admin Hours]],Nurse[[#This Row],[RN DON Hours]],Nurse[[#This Row],[LPN Hours (excl. Admin)]],Nurse[[#This Row],[LPN Admin Hours]],Nurse[[#This Row],[CNA Hours]],Nurse[[#This Row],[NA TR Hours]],Nurse[[#This Row],[Med Aide/Tech Hours]])</f>
        <v>87.682934782608697</v>
      </c>
      <c r="K242" s="4">
        <f>SUM(Nurse[[#This Row],[RN Hours (excl. Admin, DON)]],Nurse[[#This Row],[LPN Hours (excl. Admin)]],Nurse[[#This Row],[CNA Hours]],Nurse[[#This Row],[NA TR Hours]],Nurse[[#This Row],[Med Aide/Tech Hours]])</f>
        <v>78.12858695652173</v>
      </c>
      <c r="L242" s="4">
        <f>SUM(Nurse[[#This Row],[RN Hours (excl. Admin, DON)]],Nurse[[#This Row],[RN Admin Hours]],Nurse[[#This Row],[RN DON Hours]])</f>
        <v>44.584239130434788</v>
      </c>
      <c r="M242" s="4">
        <v>35.029891304347828</v>
      </c>
      <c r="N242" s="4">
        <v>5.2065217391304346</v>
      </c>
      <c r="O242" s="4">
        <v>4.3478260869565215</v>
      </c>
      <c r="P242" s="4">
        <f>SUM(Nurse[[#This Row],[LPN Hours (excl. Admin)]],Nurse[[#This Row],[LPN Admin Hours]])</f>
        <v>0</v>
      </c>
      <c r="Q242" s="4">
        <v>0</v>
      </c>
      <c r="R242" s="4">
        <v>0</v>
      </c>
      <c r="S242" s="4">
        <f>SUM(Nurse[[#This Row],[CNA Hours]],Nurse[[#This Row],[NA TR Hours]],Nurse[[#This Row],[Med Aide/Tech Hours]])</f>
        <v>43.098695652173909</v>
      </c>
      <c r="T242" s="4">
        <v>43.098695652173909</v>
      </c>
      <c r="U242" s="4">
        <v>0</v>
      </c>
      <c r="V242" s="4">
        <v>0</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2" s="4">
        <v>0</v>
      </c>
      <c r="Y242" s="4">
        <v>0</v>
      </c>
      <c r="Z242" s="4">
        <v>0</v>
      </c>
      <c r="AA242" s="4">
        <v>0</v>
      </c>
      <c r="AB242" s="4">
        <v>0</v>
      </c>
      <c r="AC242" s="4">
        <v>0</v>
      </c>
      <c r="AD242" s="4">
        <v>0</v>
      </c>
      <c r="AE242" s="4">
        <v>0</v>
      </c>
      <c r="AF242" s="1">
        <v>145552</v>
      </c>
      <c r="AG242" s="1">
        <v>5</v>
      </c>
      <c r="AH242"/>
    </row>
    <row r="243" spans="1:34" x14ac:dyDescent="0.25">
      <c r="A243" t="s">
        <v>702</v>
      </c>
      <c r="B243" t="s">
        <v>677</v>
      </c>
      <c r="C243" t="s">
        <v>919</v>
      </c>
      <c r="D243" t="s">
        <v>797</v>
      </c>
      <c r="E243" s="4">
        <v>69</v>
      </c>
      <c r="F243" s="4">
        <f>Nurse[[#This Row],[Total Nurse Staff Hours]]/Nurse[[#This Row],[MDS Census]]</f>
        <v>4.7961893509766851</v>
      </c>
      <c r="G243" s="4">
        <f>Nurse[[#This Row],[Total Direct Care Staff Hours]]/Nurse[[#This Row],[MDS Census]]</f>
        <v>4.4007577189666032</v>
      </c>
      <c r="H243" s="4">
        <f>Nurse[[#This Row],[Total RN Hours (w/ Admin, DON)]]/Nurse[[#This Row],[MDS Census]]</f>
        <v>1.0627914303717703</v>
      </c>
      <c r="I243" s="4">
        <f>Nurse[[#This Row],[RN Hours (excl. Admin, DON)]]/Nurse[[#This Row],[MDS Census]]</f>
        <v>0.74336798991808439</v>
      </c>
      <c r="J243" s="4">
        <f>SUM(Nurse[[#This Row],[RN Hours (excl. Admin, DON)]],Nurse[[#This Row],[RN Admin Hours]],Nurse[[#This Row],[RN DON Hours]],Nurse[[#This Row],[LPN Hours (excl. Admin)]],Nurse[[#This Row],[LPN Admin Hours]],Nurse[[#This Row],[CNA Hours]],Nurse[[#This Row],[NA TR Hours]],Nurse[[#This Row],[Med Aide/Tech Hours]])</f>
        <v>330.93706521739125</v>
      </c>
      <c r="K243" s="4">
        <f>SUM(Nurse[[#This Row],[RN Hours (excl. Admin, DON)]],Nurse[[#This Row],[LPN Hours (excl. Admin)]],Nurse[[#This Row],[CNA Hours]],Nurse[[#This Row],[NA TR Hours]],Nurse[[#This Row],[Med Aide/Tech Hours]])</f>
        <v>303.6522826086956</v>
      </c>
      <c r="L243" s="4">
        <f>SUM(Nurse[[#This Row],[RN Hours (excl. Admin, DON)]],Nurse[[#This Row],[RN Admin Hours]],Nurse[[#This Row],[RN DON Hours]])</f>
        <v>73.332608695652155</v>
      </c>
      <c r="M243" s="4">
        <v>51.292391304347824</v>
      </c>
      <c r="N243" s="4">
        <v>17.422826086956512</v>
      </c>
      <c r="O243" s="4">
        <v>4.6173913043478212</v>
      </c>
      <c r="P243" s="4">
        <f>SUM(Nurse[[#This Row],[LPN Hours (excl. Admin)]],Nurse[[#This Row],[LPN Admin Hours]])</f>
        <v>59.008152173913032</v>
      </c>
      <c r="Q243" s="4">
        <v>53.763586956521728</v>
      </c>
      <c r="R243" s="4">
        <v>5.2445652173913047</v>
      </c>
      <c r="S243" s="4">
        <f>SUM(Nurse[[#This Row],[CNA Hours]],Nurse[[#This Row],[NA TR Hours]],Nurse[[#This Row],[Med Aide/Tech Hours]])</f>
        <v>198.59630434782608</v>
      </c>
      <c r="T243" s="4">
        <v>198.50934782608695</v>
      </c>
      <c r="U243" s="4">
        <v>8.6956521739130432E-2</v>
      </c>
      <c r="V243" s="4">
        <v>0</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3" s="4">
        <v>0</v>
      </c>
      <c r="Y243" s="4">
        <v>0</v>
      </c>
      <c r="Z243" s="4">
        <v>0</v>
      </c>
      <c r="AA243" s="4">
        <v>0</v>
      </c>
      <c r="AB243" s="4">
        <v>0</v>
      </c>
      <c r="AC243" s="4">
        <v>0</v>
      </c>
      <c r="AD243" s="4">
        <v>0</v>
      </c>
      <c r="AE243" s="4">
        <v>0</v>
      </c>
      <c r="AF243" t="s">
        <v>4</v>
      </c>
      <c r="AG243" s="1">
        <v>5</v>
      </c>
      <c r="AH243"/>
    </row>
    <row r="244" spans="1:34" x14ac:dyDescent="0.25">
      <c r="A244" t="s">
        <v>702</v>
      </c>
      <c r="B244" t="s">
        <v>419</v>
      </c>
      <c r="C244" t="s">
        <v>917</v>
      </c>
      <c r="D244" t="s">
        <v>781</v>
      </c>
      <c r="E244" s="4">
        <v>142.0108695652174</v>
      </c>
      <c r="F244" s="4">
        <f>Nurse[[#This Row],[Total Nurse Staff Hours]]/Nurse[[#This Row],[MDS Census]]</f>
        <v>3.1723115193264446</v>
      </c>
      <c r="G244" s="4">
        <f>Nurse[[#This Row],[Total Direct Care Staff Hours]]/Nurse[[#This Row],[MDS Census]]</f>
        <v>2.9714695752009184</v>
      </c>
      <c r="H244" s="4">
        <f>Nurse[[#This Row],[Total RN Hours (w/ Admin, DON)]]/Nurse[[#This Row],[MDS Census]]</f>
        <v>0.80453501722158427</v>
      </c>
      <c r="I244" s="4">
        <f>Nurse[[#This Row],[RN Hours (excl. Admin, DON)]]/Nurse[[#This Row],[MDS Census]]</f>
        <v>0.60369307309605813</v>
      </c>
      <c r="J244" s="4">
        <f>SUM(Nurse[[#This Row],[RN Hours (excl. Admin, DON)]],Nurse[[#This Row],[RN Admin Hours]],Nurse[[#This Row],[RN DON Hours]],Nurse[[#This Row],[LPN Hours (excl. Admin)]],Nurse[[#This Row],[LPN Admin Hours]],Nurse[[#This Row],[CNA Hours]],Nurse[[#This Row],[NA TR Hours]],Nurse[[#This Row],[Med Aide/Tech Hours]])</f>
        <v>450.50271739130437</v>
      </c>
      <c r="K244" s="4">
        <f>SUM(Nurse[[#This Row],[RN Hours (excl. Admin, DON)]],Nurse[[#This Row],[LPN Hours (excl. Admin)]],Nurse[[#This Row],[CNA Hours]],Nurse[[#This Row],[NA TR Hours]],Nurse[[#This Row],[Med Aide/Tech Hours]])</f>
        <v>421.98097826086956</v>
      </c>
      <c r="L244" s="4">
        <f>SUM(Nurse[[#This Row],[RN Hours (excl. Admin, DON)]],Nurse[[#This Row],[RN Admin Hours]],Nurse[[#This Row],[RN DON Hours]])</f>
        <v>114.25271739130434</v>
      </c>
      <c r="M244" s="4">
        <v>85.730978260869563</v>
      </c>
      <c r="N244" s="4">
        <v>23.913043478260871</v>
      </c>
      <c r="O244" s="4">
        <v>4.6086956521739131</v>
      </c>
      <c r="P244" s="4">
        <f>SUM(Nurse[[#This Row],[LPN Hours (excl. Admin)]],Nurse[[#This Row],[LPN Admin Hours]])</f>
        <v>90.108695652173907</v>
      </c>
      <c r="Q244" s="4">
        <v>90.108695652173907</v>
      </c>
      <c r="R244" s="4">
        <v>0</v>
      </c>
      <c r="S244" s="4">
        <f>SUM(Nurse[[#This Row],[CNA Hours]],Nurse[[#This Row],[NA TR Hours]],Nurse[[#This Row],[Med Aide/Tech Hours]])</f>
        <v>246.14130434782609</v>
      </c>
      <c r="T244" s="4">
        <v>246.14130434782609</v>
      </c>
      <c r="U244" s="4">
        <v>0</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4" s="4">
        <v>0</v>
      </c>
      <c r="Y244" s="4">
        <v>0</v>
      </c>
      <c r="Z244" s="4">
        <v>0</v>
      </c>
      <c r="AA244" s="4">
        <v>0</v>
      </c>
      <c r="AB244" s="4">
        <v>0</v>
      </c>
      <c r="AC244" s="4">
        <v>0</v>
      </c>
      <c r="AD244" s="4">
        <v>0</v>
      </c>
      <c r="AE244" s="4">
        <v>0</v>
      </c>
      <c r="AF244" s="1">
        <v>145867</v>
      </c>
      <c r="AG244" s="1">
        <v>5</v>
      </c>
      <c r="AH244"/>
    </row>
    <row r="245" spans="1:34" x14ac:dyDescent="0.25">
      <c r="A245" t="s">
        <v>702</v>
      </c>
      <c r="B245" t="s">
        <v>371</v>
      </c>
      <c r="C245" t="s">
        <v>1072</v>
      </c>
      <c r="D245" t="s">
        <v>814</v>
      </c>
      <c r="E245" s="4">
        <v>43.434782608695649</v>
      </c>
      <c r="F245" s="4">
        <f>Nurse[[#This Row],[Total Nurse Staff Hours]]/Nurse[[#This Row],[MDS Census]]</f>
        <v>4.4392817817817818</v>
      </c>
      <c r="G245" s="4">
        <f>Nurse[[#This Row],[Total Direct Care Staff Hours]]/Nurse[[#This Row],[MDS Census]]</f>
        <v>3.9693543543543548</v>
      </c>
      <c r="H245" s="4">
        <f>Nurse[[#This Row],[Total RN Hours (w/ Admin, DON)]]/Nurse[[#This Row],[MDS Census]]</f>
        <v>0.90438688688688706</v>
      </c>
      <c r="I245" s="4">
        <f>Nurse[[#This Row],[RN Hours (excl. Admin, DON)]]/Nurse[[#This Row],[MDS Census]]</f>
        <v>0.43445945945945968</v>
      </c>
      <c r="J245" s="4">
        <f>SUM(Nurse[[#This Row],[RN Hours (excl. Admin, DON)]],Nurse[[#This Row],[RN Admin Hours]],Nurse[[#This Row],[RN DON Hours]],Nurse[[#This Row],[LPN Hours (excl. Admin)]],Nurse[[#This Row],[LPN Admin Hours]],Nurse[[#This Row],[CNA Hours]],Nurse[[#This Row],[NA TR Hours]],Nurse[[#This Row],[Med Aide/Tech Hours]])</f>
        <v>192.81923913043477</v>
      </c>
      <c r="K245" s="4">
        <f>SUM(Nurse[[#This Row],[RN Hours (excl. Admin, DON)]],Nurse[[#This Row],[LPN Hours (excl. Admin)]],Nurse[[#This Row],[CNA Hours]],Nurse[[#This Row],[NA TR Hours]],Nurse[[#This Row],[Med Aide/Tech Hours]])</f>
        <v>172.40804347826088</v>
      </c>
      <c r="L245" s="4">
        <f>SUM(Nurse[[#This Row],[RN Hours (excl. Admin, DON)]],Nurse[[#This Row],[RN Admin Hours]],Nurse[[#This Row],[RN DON Hours]])</f>
        <v>39.28184782608696</v>
      </c>
      <c r="M245" s="4">
        <v>18.870652173913051</v>
      </c>
      <c r="N245" s="4">
        <v>14.514456521739127</v>
      </c>
      <c r="O245" s="4">
        <v>5.8967391304347823</v>
      </c>
      <c r="P245" s="4">
        <f>SUM(Nurse[[#This Row],[LPN Hours (excl. Admin)]],Nurse[[#This Row],[LPN Admin Hours]])</f>
        <v>30.773804347826083</v>
      </c>
      <c r="Q245" s="4">
        <v>30.773804347826083</v>
      </c>
      <c r="R245" s="4">
        <v>0</v>
      </c>
      <c r="S245" s="4">
        <f>SUM(Nurse[[#This Row],[CNA Hours]],Nurse[[#This Row],[NA TR Hours]],Nurse[[#This Row],[Med Aide/Tech Hours]])</f>
        <v>122.76358695652173</v>
      </c>
      <c r="T245" s="4">
        <v>122.76358695652173</v>
      </c>
      <c r="U245" s="4">
        <v>0</v>
      </c>
      <c r="V245" s="4">
        <v>0</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5" s="4">
        <v>0</v>
      </c>
      <c r="Y245" s="4">
        <v>0</v>
      </c>
      <c r="Z245" s="4">
        <v>0</v>
      </c>
      <c r="AA245" s="4">
        <v>0</v>
      </c>
      <c r="AB245" s="4">
        <v>0</v>
      </c>
      <c r="AC245" s="4">
        <v>0</v>
      </c>
      <c r="AD245" s="4">
        <v>0</v>
      </c>
      <c r="AE245" s="4">
        <v>0</v>
      </c>
      <c r="AF245" s="1">
        <v>145794</v>
      </c>
      <c r="AG245" s="1">
        <v>5</v>
      </c>
      <c r="AH245"/>
    </row>
    <row r="246" spans="1:34" x14ac:dyDescent="0.25">
      <c r="A246" t="s">
        <v>702</v>
      </c>
      <c r="B246" t="s">
        <v>534</v>
      </c>
      <c r="C246" t="s">
        <v>897</v>
      </c>
      <c r="D246" t="s">
        <v>745</v>
      </c>
      <c r="E246" s="4">
        <v>46.673913043478258</v>
      </c>
      <c r="F246" s="4">
        <f>Nurse[[#This Row],[Total Nurse Staff Hours]]/Nurse[[#This Row],[MDS Census]]</f>
        <v>3.4999743828598038</v>
      </c>
      <c r="G246" s="4">
        <f>Nurse[[#This Row],[Total Direct Care Staff Hours]]/Nurse[[#This Row],[MDS Census]]</f>
        <v>3.3770121099208201</v>
      </c>
      <c r="H246" s="4">
        <f>Nurse[[#This Row],[Total RN Hours (w/ Admin, DON)]]/Nurse[[#This Row],[MDS Census]]</f>
        <v>1.1447810898928739</v>
      </c>
      <c r="I246" s="4">
        <f>Nurse[[#This Row],[RN Hours (excl. Admin, DON)]]/Nurse[[#This Row],[MDS Census]]</f>
        <v>1.0218188169538893</v>
      </c>
      <c r="J246" s="4">
        <f>SUM(Nurse[[#This Row],[RN Hours (excl. Admin, DON)]],Nurse[[#This Row],[RN Admin Hours]],Nurse[[#This Row],[RN DON Hours]],Nurse[[#This Row],[LPN Hours (excl. Admin)]],Nurse[[#This Row],[LPN Admin Hours]],Nurse[[#This Row],[CNA Hours]],Nurse[[#This Row],[NA TR Hours]],Nurse[[#This Row],[Med Aide/Tech Hours]])</f>
        <v>163.35749999999996</v>
      </c>
      <c r="K246" s="4">
        <f>SUM(Nurse[[#This Row],[RN Hours (excl. Admin, DON)]],Nurse[[#This Row],[LPN Hours (excl. Admin)]],Nurse[[#This Row],[CNA Hours]],Nurse[[#This Row],[NA TR Hours]],Nurse[[#This Row],[Med Aide/Tech Hours]])</f>
        <v>157.61836956521739</v>
      </c>
      <c r="L246" s="4">
        <f>SUM(Nurse[[#This Row],[RN Hours (excl. Admin, DON)]],Nurse[[#This Row],[RN Admin Hours]],Nurse[[#This Row],[RN DON Hours]])</f>
        <v>53.431413043478265</v>
      </c>
      <c r="M246" s="4">
        <v>47.692282608695656</v>
      </c>
      <c r="N246" s="4">
        <v>0</v>
      </c>
      <c r="O246" s="4">
        <v>5.7391304347826084</v>
      </c>
      <c r="P246" s="4">
        <f>SUM(Nurse[[#This Row],[LPN Hours (excl. Admin)]],Nurse[[#This Row],[LPN Admin Hours]])</f>
        <v>35.62532608695652</v>
      </c>
      <c r="Q246" s="4">
        <v>35.62532608695652</v>
      </c>
      <c r="R246" s="4">
        <v>0</v>
      </c>
      <c r="S246" s="4">
        <f>SUM(Nurse[[#This Row],[CNA Hours]],Nurse[[#This Row],[NA TR Hours]],Nurse[[#This Row],[Med Aide/Tech Hours]])</f>
        <v>74.300760869565195</v>
      </c>
      <c r="T246" s="4">
        <v>74.300760869565195</v>
      </c>
      <c r="U246" s="4">
        <v>0</v>
      </c>
      <c r="V246" s="4">
        <v>0</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6" s="4">
        <v>0</v>
      </c>
      <c r="Y246" s="4">
        <v>0</v>
      </c>
      <c r="Z246" s="4">
        <v>0</v>
      </c>
      <c r="AA246" s="4">
        <v>0</v>
      </c>
      <c r="AB246" s="4">
        <v>0</v>
      </c>
      <c r="AC246" s="4">
        <v>0</v>
      </c>
      <c r="AD246" s="4">
        <v>0</v>
      </c>
      <c r="AE246" s="4">
        <v>0</v>
      </c>
      <c r="AF246" s="1">
        <v>146032</v>
      </c>
      <c r="AG246" s="1">
        <v>5</v>
      </c>
      <c r="AH246"/>
    </row>
    <row r="247" spans="1:34" x14ac:dyDescent="0.25">
      <c r="A247" t="s">
        <v>702</v>
      </c>
      <c r="B247" t="s">
        <v>642</v>
      </c>
      <c r="C247" t="s">
        <v>917</v>
      </c>
      <c r="D247" t="s">
        <v>781</v>
      </c>
      <c r="E247" s="4">
        <v>87.543478260869563</v>
      </c>
      <c r="F247" s="4">
        <f>Nurse[[#This Row],[Total Nurse Staff Hours]]/Nurse[[#This Row],[MDS Census]]</f>
        <v>2.0128197169108519</v>
      </c>
      <c r="G247" s="4">
        <f>Nurse[[#This Row],[Total Direct Care Staff Hours]]/Nurse[[#This Row],[MDS Census]]</f>
        <v>1.9472622299478521</v>
      </c>
      <c r="H247" s="4">
        <f>Nurse[[#This Row],[Total RN Hours (w/ Admin, DON)]]/Nurse[[#This Row],[MDS Census]]</f>
        <v>0.37282716662527932</v>
      </c>
      <c r="I247" s="4">
        <f>Nurse[[#This Row],[RN Hours (excl. Admin, DON)]]/Nurse[[#This Row],[MDS Census]]</f>
        <v>0.30726967966227958</v>
      </c>
      <c r="J247" s="4">
        <f>SUM(Nurse[[#This Row],[RN Hours (excl. Admin, DON)]],Nurse[[#This Row],[RN Admin Hours]],Nurse[[#This Row],[RN DON Hours]],Nurse[[#This Row],[LPN Hours (excl. Admin)]],Nurse[[#This Row],[LPN Admin Hours]],Nurse[[#This Row],[CNA Hours]],Nurse[[#This Row],[NA TR Hours]],Nurse[[#This Row],[Med Aide/Tech Hours]])</f>
        <v>176.20923913043478</v>
      </c>
      <c r="K247" s="4">
        <f>SUM(Nurse[[#This Row],[RN Hours (excl. Admin, DON)]],Nurse[[#This Row],[LPN Hours (excl. Admin)]],Nurse[[#This Row],[CNA Hours]],Nurse[[#This Row],[NA TR Hours]],Nurse[[#This Row],[Med Aide/Tech Hours]])</f>
        <v>170.47010869565219</v>
      </c>
      <c r="L247" s="4">
        <f>SUM(Nurse[[#This Row],[RN Hours (excl. Admin, DON)]],Nurse[[#This Row],[RN Admin Hours]],Nurse[[#This Row],[RN DON Hours]])</f>
        <v>32.638586956521735</v>
      </c>
      <c r="M247" s="4">
        <v>26.899456521739129</v>
      </c>
      <c r="N247" s="4">
        <v>0</v>
      </c>
      <c r="O247" s="4">
        <v>5.7391304347826084</v>
      </c>
      <c r="P247" s="4">
        <f>SUM(Nurse[[#This Row],[LPN Hours (excl. Admin)]],Nurse[[#This Row],[LPN Admin Hours]])</f>
        <v>49.739130434782609</v>
      </c>
      <c r="Q247" s="4">
        <v>49.739130434782609</v>
      </c>
      <c r="R247" s="4">
        <v>0</v>
      </c>
      <c r="S247" s="4">
        <f>SUM(Nurse[[#This Row],[CNA Hours]],Nurse[[#This Row],[NA TR Hours]],Nurse[[#This Row],[Med Aide/Tech Hours]])</f>
        <v>93.831521739130437</v>
      </c>
      <c r="T247" s="4">
        <v>93.831521739130437</v>
      </c>
      <c r="U247" s="4">
        <v>0</v>
      </c>
      <c r="V247" s="4">
        <v>0</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7" s="4">
        <v>0</v>
      </c>
      <c r="Y247" s="4">
        <v>0</v>
      </c>
      <c r="Z247" s="4">
        <v>0</v>
      </c>
      <c r="AA247" s="4">
        <v>0</v>
      </c>
      <c r="AB247" s="4">
        <v>0</v>
      </c>
      <c r="AC247" s="4">
        <v>0</v>
      </c>
      <c r="AD247" s="4">
        <v>0</v>
      </c>
      <c r="AE247" s="4">
        <v>0</v>
      </c>
      <c r="AF247" s="1">
        <v>146169</v>
      </c>
      <c r="AG247" s="1">
        <v>5</v>
      </c>
      <c r="AH247"/>
    </row>
    <row r="248" spans="1:34" x14ac:dyDescent="0.25">
      <c r="A248" t="s">
        <v>702</v>
      </c>
      <c r="B248" t="s">
        <v>592</v>
      </c>
      <c r="C248" t="s">
        <v>1140</v>
      </c>
      <c r="D248" t="s">
        <v>832</v>
      </c>
      <c r="E248" s="4">
        <v>45.119565217391305</v>
      </c>
      <c r="F248" s="4">
        <f>Nurse[[#This Row],[Total Nurse Staff Hours]]/Nurse[[#This Row],[MDS Census]]</f>
        <v>2.4484268850879305</v>
      </c>
      <c r="G248" s="4">
        <f>Nurse[[#This Row],[Total Direct Care Staff Hours]]/Nurse[[#This Row],[MDS Census]]</f>
        <v>2.4484268850879305</v>
      </c>
      <c r="H248" s="4">
        <f>Nurse[[#This Row],[Total RN Hours (w/ Admin, DON)]]/Nurse[[#This Row],[MDS Census]]</f>
        <v>0.1151457480125271</v>
      </c>
      <c r="I248" s="4">
        <f>Nurse[[#This Row],[RN Hours (excl. Admin, DON)]]/Nurse[[#This Row],[MDS Census]]</f>
        <v>0.1151457480125271</v>
      </c>
      <c r="J248" s="4">
        <f>SUM(Nurse[[#This Row],[RN Hours (excl. Admin, DON)]],Nurse[[#This Row],[RN Admin Hours]],Nurse[[#This Row],[RN DON Hours]],Nurse[[#This Row],[LPN Hours (excl. Admin)]],Nurse[[#This Row],[LPN Admin Hours]],Nurse[[#This Row],[CNA Hours]],Nurse[[#This Row],[NA TR Hours]],Nurse[[#This Row],[Med Aide/Tech Hours]])</f>
        <v>110.47195652173912</v>
      </c>
      <c r="K248" s="4">
        <f>SUM(Nurse[[#This Row],[RN Hours (excl. Admin, DON)]],Nurse[[#This Row],[LPN Hours (excl. Admin)]],Nurse[[#This Row],[CNA Hours]],Nurse[[#This Row],[NA TR Hours]],Nurse[[#This Row],[Med Aide/Tech Hours]])</f>
        <v>110.47195652173912</v>
      </c>
      <c r="L248" s="4">
        <f>SUM(Nurse[[#This Row],[RN Hours (excl. Admin, DON)]],Nurse[[#This Row],[RN Admin Hours]],Nurse[[#This Row],[RN DON Hours]])</f>
        <v>5.1953260869565216</v>
      </c>
      <c r="M248" s="4">
        <v>5.1953260869565216</v>
      </c>
      <c r="N248" s="4">
        <v>0</v>
      </c>
      <c r="O248" s="4">
        <v>0</v>
      </c>
      <c r="P248" s="4">
        <f>SUM(Nurse[[#This Row],[LPN Hours (excl. Admin)]],Nurse[[#This Row],[LPN Admin Hours]])</f>
        <v>23.002717391304351</v>
      </c>
      <c r="Q248" s="4">
        <v>23.002717391304351</v>
      </c>
      <c r="R248" s="4">
        <v>0</v>
      </c>
      <c r="S248" s="4">
        <f>SUM(Nurse[[#This Row],[CNA Hours]],Nurse[[#This Row],[NA TR Hours]],Nurse[[#This Row],[Med Aide/Tech Hours]])</f>
        <v>82.273913043478245</v>
      </c>
      <c r="T248" s="4">
        <v>81.375217391304332</v>
      </c>
      <c r="U248" s="4">
        <v>0.89869565217391312</v>
      </c>
      <c r="V248" s="4">
        <v>0</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s="1">
        <v>146104</v>
      </c>
      <c r="AG248" s="1">
        <v>5</v>
      </c>
      <c r="AH248"/>
    </row>
    <row r="249" spans="1:34" x14ac:dyDescent="0.25">
      <c r="A249" t="s">
        <v>702</v>
      </c>
      <c r="B249" t="s">
        <v>131</v>
      </c>
      <c r="C249" t="s">
        <v>879</v>
      </c>
      <c r="D249" t="s">
        <v>772</v>
      </c>
      <c r="E249" s="4">
        <v>73.684782608695656</v>
      </c>
      <c r="F249" s="4">
        <f>Nurse[[#This Row],[Total Nurse Staff Hours]]/Nurse[[#This Row],[MDS Census]]</f>
        <v>3.4061041451541523</v>
      </c>
      <c r="G249" s="4">
        <f>Nurse[[#This Row],[Total Direct Care Staff Hours]]/Nurse[[#This Row],[MDS Census]]</f>
        <v>3.0252987166248713</v>
      </c>
      <c r="H249" s="4">
        <f>Nurse[[#This Row],[Total RN Hours (w/ Admin, DON)]]/Nurse[[#This Row],[MDS Census]]</f>
        <v>0.45951320253724731</v>
      </c>
      <c r="I249" s="4">
        <f>Nurse[[#This Row],[RN Hours (excl. Admin, DON)]]/Nurse[[#This Row],[MDS Census]]</f>
        <v>0.32748192948812505</v>
      </c>
      <c r="J249" s="4">
        <f>SUM(Nurse[[#This Row],[RN Hours (excl. Admin, DON)]],Nurse[[#This Row],[RN Admin Hours]],Nurse[[#This Row],[RN DON Hours]],Nurse[[#This Row],[LPN Hours (excl. Admin)]],Nurse[[#This Row],[LPN Admin Hours]],Nurse[[#This Row],[CNA Hours]],Nurse[[#This Row],[NA TR Hours]],Nurse[[#This Row],[Med Aide/Tech Hours]])</f>
        <v>250.97804347826087</v>
      </c>
      <c r="K249" s="4">
        <f>SUM(Nurse[[#This Row],[RN Hours (excl. Admin, DON)]],Nurse[[#This Row],[LPN Hours (excl. Admin)]],Nurse[[#This Row],[CNA Hours]],Nurse[[#This Row],[NA TR Hours]],Nurse[[#This Row],[Med Aide/Tech Hours]])</f>
        <v>222.91847826086959</v>
      </c>
      <c r="L249" s="4">
        <f>SUM(Nurse[[#This Row],[RN Hours (excl. Admin, DON)]],Nurse[[#This Row],[RN Admin Hours]],Nurse[[#This Row],[RN DON Hours]])</f>
        <v>33.859130434782607</v>
      </c>
      <c r="M249" s="4">
        <v>24.130434782608695</v>
      </c>
      <c r="N249" s="4">
        <v>4.7719565217391304</v>
      </c>
      <c r="O249" s="4">
        <v>4.9567391304347828</v>
      </c>
      <c r="P249" s="4">
        <f>SUM(Nurse[[#This Row],[LPN Hours (excl. Admin)]],Nurse[[#This Row],[LPN Admin Hours]])</f>
        <v>56.396086956521742</v>
      </c>
      <c r="Q249" s="4">
        <v>38.065217391304351</v>
      </c>
      <c r="R249" s="4">
        <v>18.330869565217391</v>
      </c>
      <c r="S249" s="4">
        <f>SUM(Nurse[[#This Row],[CNA Hours]],Nurse[[#This Row],[NA TR Hours]],Nurse[[#This Row],[Med Aide/Tech Hours]])</f>
        <v>160.72282608695653</v>
      </c>
      <c r="T249" s="4">
        <v>154.875</v>
      </c>
      <c r="U249" s="4">
        <v>5.8478260869565215</v>
      </c>
      <c r="V249" s="4">
        <v>0</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9" s="4">
        <v>0</v>
      </c>
      <c r="Y249" s="4">
        <v>0</v>
      </c>
      <c r="Z249" s="4">
        <v>0</v>
      </c>
      <c r="AA249" s="4">
        <v>0</v>
      </c>
      <c r="AB249" s="4">
        <v>0</v>
      </c>
      <c r="AC249" s="4">
        <v>0</v>
      </c>
      <c r="AD249" s="4">
        <v>0</v>
      </c>
      <c r="AE249" s="4">
        <v>0</v>
      </c>
      <c r="AF249" s="1">
        <v>145404</v>
      </c>
      <c r="AG249" s="1">
        <v>5</v>
      </c>
      <c r="AH249"/>
    </row>
    <row r="250" spans="1:34" x14ac:dyDescent="0.25">
      <c r="A250" t="s">
        <v>702</v>
      </c>
      <c r="B250" t="s">
        <v>191</v>
      </c>
      <c r="C250" t="s">
        <v>1000</v>
      </c>
      <c r="D250" t="s">
        <v>755</v>
      </c>
      <c r="E250" s="4">
        <v>33.402173913043477</v>
      </c>
      <c r="F250" s="4">
        <f>Nurse[[#This Row],[Total Nurse Staff Hours]]/Nurse[[#This Row],[MDS Census]]</f>
        <v>4.5289944679466325</v>
      </c>
      <c r="G250" s="4">
        <f>Nurse[[#This Row],[Total Direct Care Staff Hours]]/Nurse[[#This Row],[MDS Census]]</f>
        <v>4.1309794988610475</v>
      </c>
      <c r="H250" s="4">
        <f>Nurse[[#This Row],[Total RN Hours (w/ Admin, DON)]]/Nurse[[#This Row],[MDS Census]]</f>
        <v>1.0541327692808331</v>
      </c>
      <c r="I250" s="4">
        <f>Nurse[[#This Row],[RN Hours (excl. Admin, DON)]]/Nurse[[#This Row],[MDS Census]]</f>
        <v>0.65611780019524901</v>
      </c>
      <c r="J250" s="4">
        <f>SUM(Nurse[[#This Row],[RN Hours (excl. Admin, DON)]],Nurse[[#This Row],[RN Admin Hours]],Nurse[[#This Row],[RN DON Hours]],Nurse[[#This Row],[LPN Hours (excl. Admin)]],Nurse[[#This Row],[LPN Admin Hours]],Nurse[[#This Row],[CNA Hours]],Nurse[[#This Row],[NA TR Hours]],Nurse[[#This Row],[Med Aide/Tech Hours]])</f>
        <v>151.27826086956523</v>
      </c>
      <c r="K250" s="4">
        <f>SUM(Nurse[[#This Row],[RN Hours (excl. Admin, DON)]],Nurse[[#This Row],[LPN Hours (excl. Admin)]],Nurse[[#This Row],[CNA Hours]],Nurse[[#This Row],[NA TR Hours]],Nurse[[#This Row],[Med Aide/Tech Hours]])</f>
        <v>137.98369565217391</v>
      </c>
      <c r="L250" s="4">
        <f>SUM(Nurse[[#This Row],[RN Hours (excl. Admin, DON)]],Nurse[[#This Row],[RN Admin Hours]],Nurse[[#This Row],[RN DON Hours]])</f>
        <v>35.21032608695652</v>
      </c>
      <c r="M250" s="4">
        <v>21.915760869565219</v>
      </c>
      <c r="N250" s="4">
        <v>8.5228260869565222</v>
      </c>
      <c r="O250" s="4">
        <v>4.7717391304347823</v>
      </c>
      <c r="P250" s="4">
        <f>SUM(Nurse[[#This Row],[LPN Hours (excl. Admin)]],Nurse[[#This Row],[LPN Admin Hours]])</f>
        <v>23.720108695652176</v>
      </c>
      <c r="Q250" s="4">
        <v>23.720108695652176</v>
      </c>
      <c r="R250" s="4">
        <v>0</v>
      </c>
      <c r="S250" s="4">
        <f>SUM(Nurse[[#This Row],[CNA Hours]],Nurse[[#This Row],[NA TR Hours]],Nurse[[#This Row],[Med Aide/Tech Hours]])</f>
        <v>92.34782608695653</v>
      </c>
      <c r="T250" s="4">
        <v>88.663043478260875</v>
      </c>
      <c r="U250" s="4">
        <v>3.6847826086956523</v>
      </c>
      <c r="V250" s="4">
        <v>0</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0" s="4">
        <v>0</v>
      </c>
      <c r="Y250" s="4">
        <v>0</v>
      </c>
      <c r="Z250" s="4">
        <v>0</v>
      </c>
      <c r="AA250" s="4">
        <v>0</v>
      </c>
      <c r="AB250" s="4">
        <v>0</v>
      </c>
      <c r="AC250" s="4">
        <v>0</v>
      </c>
      <c r="AD250" s="4">
        <v>0</v>
      </c>
      <c r="AE250" s="4">
        <v>0</v>
      </c>
      <c r="AF250" s="1">
        <v>145499</v>
      </c>
      <c r="AG250" s="1">
        <v>5</v>
      </c>
      <c r="AH250"/>
    </row>
    <row r="251" spans="1:34" x14ac:dyDescent="0.25">
      <c r="A251" t="s">
        <v>702</v>
      </c>
      <c r="B251" t="s">
        <v>368</v>
      </c>
      <c r="C251" t="s">
        <v>1040</v>
      </c>
      <c r="D251" t="s">
        <v>754</v>
      </c>
      <c r="E251" s="4">
        <v>60.163043478260867</v>
      </c>
      <c r="F251" s="4">
        <f>Nurse[[#This Row],[Total Nurse Staff Hours]]/Nurse[[#This Row],[MDS Census]]</f>
        <v>3.4145727190605242</v>
      </c>
      <c r="G251" s="4">
        <f>Nurse[[#This Row],[Total Direct Care Staff Hours]]/Nurse[[#This Row],[MDS Census]]</f>
        <v>3.1467570009033423</v>
      </c>
      <c r="H251" s="4">
        <f>Nurse[[#This Row],[Total RN Hours (w/ Admin, DON)]]/Nurse[[#This Row],[MDS Census]]</f>
        <v>0.56762601626016274</v>
      </c>
      <c r="I251" s="4">
        <f>Nurse[[#This Row],[RN Hours (excl. Admin, DON)]]/Nurse[[#This Row],[MDS Census]]</f>
        <v>0.34982655826558268</v>
      </c>
      <c r="J251" s="4">
        <f>SUM(Nurse[[#This Row],[RN Hours (excl. Admin, DON)]],Nurse[[#This Row],[RN Admin Hours]],Nurse[[#This Row],[RN DON Hours]],Nurse[[#This Row],[LPN Hours (excl. Admin)]],Nurse[[#This Row],[LPN Admin Hours]],Nurse[[#This Row],[CNA Hours]],Nurse[[#This Row],[NA TR Hours]],Nurse[[#This Row],[Med Aide/Tech Hours]])</f>
        <v>205.43108695652174</v>
      </c>
      <c r="K251" s="4">
        <f>SUM(Nurse[[#This Row],[RN Hours (excl. Admin, DON)]],Nurse[[#This Row],[LPN Hours (excl. Admin)]],Nurse[[#This Row],[CNA Hours]],Nurse[[#This Row],[NA TR Hours]],Nurse[[#This Row],[Med Aide/Tech Hours]])</f>
        <v>189.31847826086957</v>
      </c>
      <c r="L251" s="4">
        <f>SUM(Nurse[[#This Row],[RN Hours (excl. Admin, DON)]],Nurse[[#This Row],[RN Admin Hours]],Nurse[[#This Row],[RN DON Hours]])</f>
        <v>34.150108695652179</v>
      </c>
      <c r="M251" s="4">
        <v>21.04663043478261</v>
      </c>
      <c r="N251" s="4">
        <v>7.4491304347826066</v>
      </c>
      <c r="O251" s="4">
        <v>5.6543478260869593</v>
      </c>
      <c r="P251" s="4">
        <f>SUM(Nurse[[#This Row],[LPN Hours (excl. Admin)]],Nurse[[#This Row],[LPN Admin Hours]])</f>
        <v>58.189999999999991</v>
      </c>
      <c r="Q251" s="4">
        <v>55.180869565217385</v>
      </c>
      <c r="R251" s="4">
        <v>3.0091304347826084</v>
      </c>
      <c r="S251" s="4">
        <f>SUM(Nurse[[#This Row],[CNA Hours]],Nurse[[#This Row],[NA TR Hours]],Nurse[[#This Row],[Med Aide/Tech Hours]])</f>
        <v>113.09097826086958</v>
      </c>
      <c r="T251" s="4">
        <v>113.09097826086958</v>
      </c>
      <c r="U251" s="4">
        <v>0</v>
      </c>
      <c r="V251" s="4">
        <v>0</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145791</v>
      </c>
      <c r="AG251" s="1">
        <v>5</v>
      </c>
      <c r="AH251"/>
    </row>
    <row r="252" spans="1:34" x14ac:dyDescent="0.25">
      <c r="A252" t="s">
        <v>702</v>
      </c>
      <c r="B252" t="s">
        <v>402</v>
      </c>
      <c r="C252" t="s">
        <v>1081</v>
      </c>
      <c r="D252" t="s">
        <v>814</v>
      </c>
      <c r="E252" s="4">
        <v>26.445652173913043</v>
      </c>
      <c r="F252" s="4">
        <f>Nurse[[#This Row],[Total Nurse Staff Hours]]/Nurse[[#This Row],[MDS Census]]</f>
        <v>3.9435635018495687</v>
      </c>
      <c r="G252" s="4">
        <f>Nurse[[#This Row],[Total Direct Care Staff Hours]]/Nurse[[#This Row],[MDS Census]]</f>
        <v>3.5674845869297171</v>
      </c>
      <c r="H252" s="4">
        <f>Nurse[[#This Row],[Total RN Hours (w/ Admin, DON)]]/Nurse[[#This Row],[MDS Census]]</f>
        <v>0.70166872174270445</v>
      </c>
      <c r="I252" s="4">
        <f>Nurse[[#This Row],[RN Hours (excl. Admin, DON)]]/Nurse[[#This Row],[MDS Census]]</f>
        <v>0.32558980682285243</v>
      </c>
      <c r="J252" s="4">
        <f>SUM(Nurse[[#This Row],[RN Hours (excl. Admin, DON)]],Nurse[[#This Row],[RN Admin Hours]],Nurse[[#This Row],[RN DON Hours]],Nurse[[#This Row],[LPN Hours (excl. Admin)]],Nurse[[#This Row],[LPN Admin Hours]],Nurse[[#This Row],[CNA Hours]],Nurse[[#This Row],[NA TR Hours]],Nurse[[#This Row],[Med Aide/Tech Hours]])</f>
        <v>104.29010869565218</v>
      </c>
      <c r="K252" s="4">
        <f>SUM(Nurse[[#This Row],[RN Hours (excl. Admin, DON)]],Nurse[[#This Row],[LPN Hours (excl. Admin)]],Nurse[[#This Row],[CNA Hours]],Nurse[[#This Row],[NA TR Hours]],Nurse[[#This Row],[Med Aide/Tech Hours]])</f>
        <v>94.344456521739147</v>
      </c>
      <c r="L252" s="4">
        <f>SUM(Nurse[[#This Row],[RN Hours (excl. Admin, DON)]],Nurse[[#This Row],[RN Admin Hours]],Nurse[[#This Row],[RN DON Hours]])</f>
        <v>18.556086956521739</v>
      </c>
      <c r="M252" s="4">
        <v>8.6104347826086958</v>
      </c>
      <c r="N252" s="4">
        <v>4.5652173913043477</v>
      </c>
      <c r="O252" s="4">
        <v>5.3804347826086953</v>
      </c>
      <c r="P252" s="4">
        <f>SUM(Nurse[[#This Row],[LPN Hours (excl. Admin)]],Nurse[[#This Row],[LPN Admin Hours]])</f>
        <v>18.685108695652172</v>
      </c>
      <c r="Q252" s="4">
        <v>18.685108695652172</v>
      </c>
      <c r="R252" s="4">
        <v>0</v>
      </c>
      <c r="S252" s="4">
        <f>SUM(Nurse[[#This Row],[CNA Hours]],Nurse[[#This Row],[NA TR Hours]],Nurse[[#This Row],[Med Aide/Tech Hours]])</f>
        <v>67.048913043478279</v>
      </c>
      <c r="T252" s="4">
        <v>46.407826086956526</v>
      </c>
      <c r="U252" s="4">
        <v>20.64108695652175</v>
      </c>
      <c r="V252" s="4">
        <v>0</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s="1">
        <v>145842</v>
      </c>
      <c r="AG252" s="1">
        <v>5</v>
      </c>
      <c r="AH252"/>
    </row>
    <row r="253" spans="1:34" x14ac:dyDescent="0.25">
      <c r="A253" t="s">
        <v>702</v>
      </c>
      <c r="B253" t="s">
        <v>251</v>
      </c>
      <c r="C253" t="s">
        <v>1030</v>
      </c>
      <c r="D253" t="s">
        <v>750</v>
      </c>
      <c r="E253" s="4">
        <v>44.239130434782609</v>
      </c>
      <c r="F253" s="4">
        <f>Nurse[[#This Row],[Total Nurse Staff Hours]]/Nurse[[#This Row],[MDS Census]]</f>
        <v>2.6407764127764124</v>
      </c>
      <c r="G253" s="4">
        <f>Nurse[[#This Row],[Total Direct Care Staff Hours]]/Nurse[[#This Row],[MDS Census]]</f>
        <v>2.3884324324324324</v>
      </c>
      <c r="H253" s="4">
        <f>Nurse[[#This Row],[Total RN Hours (w/ Admin, DON)]]/Nurse[[#This Row],[MDS Census]]</f>
        <v>0.58919901719901713</v>
      </c>
      <c r="I253" s="4">
        <f>Nurse[[#This Row],[RN Hours (excl. Admin, DON)]]/Nurse[[#This Row],[MDS Census]]</f>
        <v>0.35479115479115475</v>
      </c>
      <c r="J253" s="4">
        <f>SUM(Nurse[[#This Row],[RN Hours (excl. Admin, DON)]],Nurse[[#This Row],[RN Admin Hours]],Nurse[[#This Row],[RN DON Hours]],Nurse[[#This Row],[LPN Hours (excl. Admin)]],Nurse[[#This Row],[LPN Admin Hours]],Nurse[[#This Row],[CNA Hours]],Nurse[[#This Row],[NA TR Hours]],Nurse[[#This Row],[Med Aide/Tech Hours]])</f>
        <v>116.82565217391303</v>
      </c>
      <c r="K253" s="4">
        <f>SUM(Nurse[[#This Row],[RN Hours (excl. Admin, DON)]],Nurse[[#This Row],[LPN Hours (excl. Admin)]],Nurse[[#This Row],[CNA Hours]],Nurse[[#This Row],[NA TR Hours]],Nurse[[#This Row],[Med Aide/Tech Hours]])</f>
        <v>105.66217391304347</v>
      </c>
      <c r="L253" s="4">
        <f>SUM(Nurse[[#This Row],[RN Hours (excl. Admin, DON)]],Nurse[[#This Row],[RN Admin Hours]],Nurse[[#This Row],[RN DON Hours]])</f>
        <v>26.06565217391304</v>
      </c>
      <c r="M253" s="4">
        <v>15.695652173913043</v>
      </c>
      <c r="N253" s="4">
        <v>6.2939130434782609</v>
      </c>
      <c r="O253" s="4">
        <v>4.0760869565217392</v>
      </c>
      <c r="P253" s="4">
        <f>SUM(Nurse[[#This Row],[LPN Hours (excl. Admin)]],Nurse[[#This Row],[LPN Admin Hours]])</f>
        <v>10.918478260869565</v>
      </c>
      <c r="Q253" s="4">
        <v>10.125</v>
      </c>
      <c r="R253" s="4">
        <v>0.79347826086956519</v>
      </c>
      <c r="S253" s="4">
        <f>SUM(Nurse[[#This Row],[CNA Hours]],Nurse[[#This Row],[NA TR Hours]],Nurse[[#This Row],[Med Aide/Tech Hours]])</f>
        <v>79.841521739130428</v>
      </c>
      <c r="T253" s="4">
        <v>79.841521739130428</v>
      </c>
      <c r="U253" s="4">
        <v>0</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3" s="4">
        <v>0</v>
      </c>
      <c r="Y253" s="4">
        <v>0</v>
      </c>
      <c r="Z253" s="4">
        <v>0</v>
      </c>
      <c r="AA253" s="4">
        <v>0</v>
      </c>
      <c r="AB253" s="4">
        <v>0</v>
      </c>
      <c r="AC253" s="4">
        <v>0</v>
      </c>
      <c r="AD253" s="4">
        <v>0</v>
      </c>
      <c r="AE253" s="4">
        <v>0</v>
      </c>
      <c r="AF253" s="1">
        <v>145624</v>
      </c>
      <c r="AG253" s="1">
        <v>5</v>
      </c>
      <c r="AH253"/>
    </row>
    <row r="254" spans="1:34" x14ac:dyDescent="0.25">
      <c r="A254" t="s">
        <v>702</v>
      </c>
      <c r="B254" t="s">
        <v>300</v>
      </c>
      <c r="C254" t="s">
        <v>1030</v>
      </c>
      <c r="D254" t="s">
        <v>750</v>
      </c>
      <c r="E254" s="4">
        <v>33.695652173913047</v>
      </c>
      <c r="F254" s="4">
        <f>Nurse[[#This Row],[Total Nurse Staff Hours]]/Nurse[[#This Row],[MDS Census]]</f>
        <v>3.300970967741935</v>
      </c>
      <c r="G254" s="4">
        <f>Nurse[[#This Row],[Total Direct Care Staff Hours]]/Nurse[[#This Row],[MDS Census]]</f>
        <v>2.7949387096774188</v>
      </c>
      <c r="H254" s="4">
        <f>Nurse[[#This Row],[Total RN Hours (w/ Admin, DON)]]/Nurse[[#This Row],[MDS Census]]</f>
        <v>0.79395161290322569</v>
      </c>
      <c r="I254" s="4">
        <f>Nurse[[#This Row],[RN Hours (excl. Admin, DON)]]/Nurse[[#This Row],[MDS Census]]</f>
        <v>0.63427419354838699</v>
      </c>
      <c r="J254" s="4">
        <f>SUM(Nurse[[#This Row],[RN Hours (excl. Admin, DON)]],Nurse[[#This Row],[RN Admin Hours]],Nurse[[#This Row],[RN DON Hours]],Nurse[[#This Row],[LPN Hours (excl. Admin)]],Nurse[[#This Row],[LPN Admin Hours]],Nurse[[#This Row],[CNA Hours]],Nurse[[#This Row],[NA TR Hours]],Nurse[[#This Row],[Med Aide/Tech Hours]])</f>
        <v>111.22836956521738</v>
      </c>
      <c r="K254" s="4">
        <f>SUM(Nurse[[#This Row],[RN Hours (excl. Admin, DON)]],Nurse[[#This Row],[LPN Hours (excl. Admin)]],Nurse[[#This Row],[CNA Hours]],Nurse[[#This Row],[NA TR Hours]],Nurse[[#This Row],[Med Aide/Tech Hours]])</f>
        <v>94.177282608695634</v>
      </c>
      <c r="L254" s="4">
        <f>SUM(Nurse[[#This Row],[RN Hours (excl. Admin, DON)]],Nurse[[#This Row],[RN Admin Hours]],Nurse[[#This Row],[RN DON Hours]])</f>
        <v>26.752717391304348</v>
      </c>
      <c r="M254" s="4">
        <v>21.372282608695652</v>
      </c>
      <c r="N254" s="4">
        <v>0</v>
      </c>
      <c r="O254" s="4">
        <v>5.3804347826086953</v>
      </c>
      <c r="P254" s="4">
        <f>SUM(Nurse[[#This Row],[LPN Hours (excl. Admin)]],Nurse[[#This Row],[LPN Admin Hours]])</f>
        <v>16.170652173913044</v>
      </c>
      <c r="Q254" s="4">
        <v>4.5</v>
      </c>
      <c r="R254" s="4">
        <v>11.670652173913044</v>
      </c>
      <c r="S254" s="4">
        <f>SUM(Nurse[[#This Row],[CNA Hours]],Nurse[[#This Row],[NA TR Hours]],Nurse[[#This Row],[Med Aide/Tech Hours]])</f>
        <v>68.304999999999978</v>
      </c>
      <c r="T254" s="4">
        <v>68.304999999999978</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4" s="4">
        <v>0</v>
      </c>
      <c r="Y254" s="4">
        <v>0</v>
      </c>
      <c r="Z254" s="4">
        <v>0</v>
      </c>
      <c r="AA254" s="4">
        <v>0</v>
      </c>
      <c r="AB254" s="4">
        <v>0</v>
      </c>
      <c r="AC254" s="4">
        <v>0</v>
      </c>
      <c r="AD254" s="4">
        <v>0</v>
      </c>
      <c r="AE254" s="4">
        <v>0</v>
      </c>
      <c r="AF254" s="1">
        <v>145692</v>
      </c>
      <c r="AG254" s="1">
        <v>5</v>
      </c>
      <c r="AH254"/>
    </row>
    <row r="255" spans="1:34" x14ac:dyDescent="0.25">
      <c r="A255" t="s">
        <v>702</v>
      </c>
      <c r="B255" t="s">
        <v>610</v>
      </c>
      <c r="C255" t="s">
        <v>895</v>
      </c>
      <c r="D255" t="s">
        <v>799</v>
      </c>
      <c r="E255" s="4">
        <v>32.586956521739133</v>
      </c>
      <c r="F255" s="4">
        <f>Nurse[[#This Row],[Total Nurse Staff Hours]]/Nurse[[#This Row],[MDS Census]]</f>
        <v>3.3914876584389591</v>
      </c>
      <c r="G255" s="4">
        <f>Nurse[[#This Row],[Total Direct Care Staff Hours]]/Nurse[[#This Row],[MDS Census]]</f>
        <v>3.2393862575050032</v>
      </c>
      <c r="H255" s="4">
        <f>Nurse[[#This Row],[Total RN Hours (w/ Admin, DON)]]/Nurse[[#This Row],[MDS Census]]</f>
        <v>0.80379252835223469</v>
      </c>
      <c r="I255" s="4">
        <f>Nurse[[#This Row],[RN Hours (excl. Admin, DON)]]/Nurse[[#This Row],[MDS Census]]</f>
        <v>0.65169112741827884</v>
      </c>
      <c r="J255" s="4">
        <f>SUM(Nurse[[#This Row],[RN Hours (excl. Admin, DON)]],Nurse[[#This Row],[RN Admin Hours]],Nurse[[#This Row],[RN DON Hours]],Nurse[[#This Row],[LPN Hours (excl. Admin)]],Nurse[[#This Row],[LPN Admin Hours]],Nurse[[#This Row],[CNA Hours]],Nurse[[#This Row],[NA TR Hours]],Nurse[[#This Row],[Med Aide/Tech Hours]])</f>
        <v>110.51826086956521</v>
      </c>
      <c r="K255" s="4">
        <f>SUM(Nurse[[#This Row],[RN Hours (excl. Admin, DON)]],Nurse[[#This Row],[LPN Hours (excl. Admin)]],Nurse[[#This Row],[CNA Hours]],Nurse[[#This Row],[NA TR Hours]],Nurse[[#This Row],[Med Aide/Tech Hours]])</f>
        <v>105.56173913043479</v>
      </c>
      <c r="L255" s="4">
        <f>SUM(Nurse[[#This Row],[RN Hours (excl. Admin, DON)]],Nurse[[#This Row],[RN Admin Hours]],Nurse[[#This Row],[RN DON Hours]])</f>
        <v>26.193152173913042</v>
      </c>
      <c r="M255" s="4">
        <v>21.236630434782608</v>
      </c>
      <c r="N255" s="4">
        <v>0</v>
      </c>
      <c r="O255" s="4">
        <v>4.9565217391304346</v>
      </c>
      <c r="P255" s="4">
        <f>SUM(Nurse[[#This Row],[LPN Hours (excl. Admin)]],Nurse[[#This Row],[LPN Admin Hours]])</f>
        <v>18.234891304347826</v>
      </c>
      <c r="Q255" s="4">
        <v>18.234891304347826</v>
      </c>
      <c r="R255" s="4">
        <v>0</v>
      </c>
      <c r="S255" s="4">
        <f>SUM(Nurse[[#This Row],[CNA Hours]],Nurse[[#This Row],[NA TR Hours]],Nurse[[#This Row],[Med Aide/Tech Hours]])</f>
        <v>66.09021739130435</v>
      </c>
      <c r="T255" s="4">
        <v>66.09021739130435</v>
      </c>
      <c r="U255" s="4">
        <v>0</v>
      </c>
      <c r="V255" s="4">
        <v>0</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146127</v>
      </c>
      <c r="AG255" s="1">
        <v>5</v>
      </c>
      <c r="AH255"/>
    </row>
    <row r="256" spans="1:34" x14ac:dyDescent="0.25">
      <c r="A256" t="s">
        <v>702</v>
      </c>
      <c r="B256" t="s">
        <v>77</v>
      </c>
      <c r="C256" t="s">
        <v>936</v>
      </c>
      <c r="D256" t="s">
        <v>783</v>
      </c>
      <c r="E256" s="4">
        <v>58.586956521739133</v>
      </c>
      <c r="F256" s="4">
        <f>Nurse[[#This Row],[Total Nurse Staff Hours]]/Nurse[[#This Row],[MDS Census]]</f>
        <v>3.4118014842300552</v>
      </c>
      <c r="G256" s="4">
        <f>Nurse[[#This Row],[Total Direct Care Staff Hours]]/Nurse[[#This Row],[MDS Census]]</f>
        <v>3.1824879406307973</v>
      </c>
      <c r="H256" s="4">
        <f>Nurse[[#This Row],[Total RN Hours (w/ Admin, DON)]]/Nurse[[#This Row],[MDS Census]]</f>
        <v>0.38279220779220779</v>
      </c>
      <c r="I256" s="4">
        <f>Nurse[[#This Row],[RN Hours (excl. Admin, DON)]]/Nurse[[#This Row],[MDS Census]]</f>
        <v>0.29512987012987013</v>
      </c>
      <c r="J256" s="4">
        <f>SUM(Nurse[[#This Row],[RN Hours (excl. Admin, DON)]],Nurse[[#This Row],[RN Admin Hours]],Nurse[[#This Row],[RN DON Hours]],Nurse[[#This Row],[LPN Hours (excl. Admin)]],Nurse[[#This Row],[LPN Admin Hours]],Nurse[[#This Row],[CNA Hours]],Nurse[[#This Row],[NA TR Hours]],Nurse[[#This Row],[Med Aide/Tech Hours]])</f>
        <v>199.8870652173913</v>
      </c>
      <c r="K256" s="4">
        <f>SUM(Nurse[[#This Row],[RN Hours (excl. Admin, DON)]],Nurse[[#This Row],[LPN Hours (excl. Admin)]],Nurse[[#This Row],[CNA Hours]],Nurse[[#This Row],[NA TR Hours]],Nurse[[#This Row],[Med Aide/Tech Hours]])</f>
        <v>186.45228260869564</v>
      </c>
      <c r="L256" s="4">
        <f>SUM(Nurse[[#This Row],[RN Hours (excl. Admin, DON)]],Nurse[[#This Row],[RN Admin Hours]],Nurse[[#This Row],[RN DON Hours]])</f>
        <v>22.426630434782609</v>
      </c>
      <c r="M256" s="4">
        <v>17.290760869565219</v>
      </c>
      <c r="N256" s="4">
        <v>0</v>
      </c>
      <c r="O256" s="4">
        <v>5.1358695652173916</v>
      </c>
      <c r="P256" s="4">
        <f>SUM(Nurse[[#This Row],[LPN Hours (excl. Admin)]],Nurse[[#This Row],[LPN Admin Hours]])</f>
        <v>37.304891304347834</v>
      </c>
      <c r="Q256" s="4">
        <v>29.005978260869568</v>
      </c>
      <c r="R256" s="4">
        <v>8.2989130434782616</v>
      </c>
      <c r="S256" s="4">
        <f>SUM(Nurse[[#This Row],[CNA Hours]],Nurse[[#This Row],[NA TR Hours]],Nurse[[#This Row],[Med Aide/Tech Hours]])</f>
        <v>140.15554347826085</v>
      </c>
      <c r="T256" s="4">
        <v>136.18217391304347</v>
      </c>
      <c r="U256" s="4">
        <v>3.9733695652173915</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83.190217391304344</v>
      </c>
      <c r="X256" s="4">
        <v>17.1875</v>
      </c>
      <c r="Y256" s="4">
        <v>0</v>
      </c>
      <c r="Z256" s="4">
        <v>0</v>
      </c>
      <c r="AA256" s="4">
        <v>3.9891304347826089</v>
      </c>
      <c r="AB256" s="4">
        <v>0</v>
      </c>
      <c r="AC256" s="4">
        <v>62.013586956521742</v>
      </c>
      <c r="AD256" s="4">
        <v>0</v>
      </c>
      <c r="AE256" s="4">
        <v>0</v>
      </c>
      <c r="AF256" s="1">
        <v>145266</v>
      </c>
      <c r="AG256" s="1">
        <v>5</v>
      </c>
      <c r="AH256"/>
    </row>
    <row r="257" spans="1:34" x14ac:dyDescent="0.25">
      <c r="A257" t="s">
        <v>702</v>
      </c>
      <c r="B257" t="s">
        <v>468</v>
      </c>
      <c r="C257" t="s">
        <v>919</v>
      </c>
      <c r="D257" t="s">
        <v>797</v>
      </c>
      <c r="E257" s="4">
        <v>174.58695652173913</v>
      </c>
      <c r="F257" s="4">
        <f>Nurse[[#This Row],[Total Nurse Staff Hours]]/Nurse[[#This Row],[MDS Census]]</f>
        <v>1.4586446270701034</v>
      </c>
      <c r="G257" s="4">
        <f>Nurse[[#This Row],[Total Direct Care Staff Hours]]/Nurse[[#This Row],[MDS Census]]</f>
        <v>1.335559083551239</v>
      </c>
      <c r="H257" s="4">
        <f>Nurse[[#This Row],[Total RN Hours (w/ Admin, DON)]]/Nurse[[#This Row],[MDS Census]]</f>
        <v>0.36285954426596939</v>
      </c>
      <c r="I257" s="4">
        <f>Nurse[[#This Row],[RN Hours (excl. Admin, DON)]]/Nurse[[#This Row],[MDS Census]]</f>
        <v>0.25571224006972981</v>
      </c>
      <c r="J257" s="4">
        <f>SUM(Nurse[[#This Row],[RN Hours (excl. Admin, DON)]],Nurse[[#This Row],[RN Admin Hours]],Nurse[[#This Row],[RN DON Hours]],Nurse[[#This Row],[LPN Hours (excl. Admin)]],Nurse[[#This Row],[LPN Admin Hours]],Nurse[[#This Row],[CNA Hours]],Nurse[[#This Row],[NA TR Hours]],Nurse[[#This Row],[Med Aide/Tech Hours]])</f>
        <v>254.66032608695653</v>
      </c>
      <c r="K257" s="4">
        <f>SUM(Nurse[[#This Row],[RN Hours (excl. Admin, DON)]],Nurse[[#This Row],[LPN Hours (excl. Admin)]],Nurse[[#This Row],[CNA Hours]],Nurse[[#This Row],[NA TR Hours]],Nurse[[#This Row],[Med Aide/Tech Hours]])</f>
        <v>233.17119565217391</v>
      </c>
      <c r="L257" s="4">
        <f>SUM(Nurse[[#This Row],[RN Hours (excl. Admin, DON)]],Nurse[[#This Row],[RN Admin Hours]],Nurse[[#This Row],[RN DON Hours]])</f>
        <v>63.350543478260867</v>
      </c>
      <c r="M257" s="4">
        <v>44.644021739130437</v>
      </c>
      <c r="N257" s="4">
        <v>13.402173913043478</v>
      </c>
      <c r="O257" s="4">
        <v>5.3043478260869561</v>
      </c>
      <c r="P257" s="4">
        <f>SUM(Nurse[[#This Row],[LPN Hours (excl. Admin)]],Nurse[[#This Row],[LPN Admin Hours]])</f>
        <v>65.66032608695653</v>
      </c>
      <c r="Q257" s="4">
        <v>62.877717391304351</v>
      </c>
      <c r="R257" s="4">
        <v>2.7826086956521738</v>
      </c>
      <c r="S257" s="4">
        <f>SUM(Nurse[[#This Row],[CNA Hours]],Nurse[[#This Row],[NA TR Hours]],Nurse[[#This Row],[Med Aide/Tech Hours]])</f>
        <v>125.64945652173913</v>
      </c>
      <c r="T257" s="4">
        <v>125.64945652173913</v>
      </c>
      <c r="U257" s="4">
        <v>0</v>
      </c>
      <c r="V257" s="4">
        <v>0</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7" s="4">
        <v>0</v>
      </c>
      <c r="Y257" s="4">
        <v>0</v>
      </c>
      <c r="Z257" s="4">
        <v>0</v>
      </c>
      <c r="AA257" s="4">
        <v>0</v>
      </c>
      <c r="AB257" s="4">
        <v>0</v>
      </c>
      <c r="AC257" s="4">
        <v>0</v>
      </c>
      <c r="AD257" s="4">
        <v>0</v>
      </c>
      <c r="AE257" s="4">
        <v>0</v>
      </c>
      <c r="AF257" s="1">
        <v>145937</v>
      </c>
      <c r="AG257" s="1">
        <v>5</v>
      </c>
      <c r="AH257"/>
    </row>
    <row r="258" spans="1:34" x14ac:dyDescent="0.25">
      <c r="A258" t="s">
        <v>702</v>
      </c>
      <c r="B258" t="s">
        <v>342</v>
      </c>
      <c r="C258" t="s">
        <v>1062</v>
      </c>
      <c r="D258" t="s">
        <v>794</v>
      </c>
      <c r="E258" s="4">
        <v>123.05434782608695</v>
      </c>
      <c r="F258" s="4">
        <f>Nurse[[#This Row],[Total Nurse Staff Hours]]/Nurse[[#This Row],[MDS Census]]</f>
        <v>2.6033477607985165</v>
      </c>
      <c r="G258" s="4">
        <f>Nurse[[#This Row],[Total Direct Care Staff Hours]]/Nurse[[#This Row],[MDS Census]]</f>
        <v>2.5219282748873773</v>
      </c>
      <c r="H258" s="4">
        <f>Nurse[[#This Row],[Total RN Hours (w/ Admin, DON)]]/Nurse[[#This Row],[MDS Census]]</f>
        <v>0.66617348290787037</v>
      </c>
      <c r="I258" s="4">
        <f>Nurse[[#This Row],[RN Hours (excl. Admin, DON)]]/Nurse[[#This Row],[MDS Census]]</f>
        <v>0.62891970673968733</v>
      </c>
      <c r="J258" s="4">
        <f>SUM(Nurse[[#This Row],[RN Hours (excl. Admin, DON)]],Nurse[[#This Row],[RN Admin Hours]],Nurse[[#This Row],[RN DON Hours]],Nurse[[#This Row],[LPN Hours (excl. Admin)]],Nurse[[#This Row],[LPN Admin Hours]],Nurse[[#This Row],[CNA Hours]],Nurse[[#This Row],[NA TR Hours]],Nurse[[#This Row],[Med Aide/Tech Hours]])</f>
        <v>320.35326086956525</v>
      </c>
      <c r="K258" s="4">
        <f>SUM(Nurse[[#This Row],[RN Hours (excl. Admin, DON)]],Nurse[[#This Row],[LPN Hours (excl. Admin)]],Nurse[[#This Row],[CNA Hours]],Nurse[[#This Row],[NA TR Hours]],Nurse[[#This Row],[Med Aide/Tech Hours]])</f>
        <v>310.33423913043475</v>
      </c>
      <c r="L258" s="4">
        <f>SUM(Nurse[[#This Row],[RN Hours (excl. Admin, DON)]],Nurse[[#This Row],[RN Admin Hours]],Nurse[[#This Row],[RN DON Hours]])</f>
        <v>81.975543478260875</v>
      </c>
      <c r="M258" s="4">
        <v>77.391304347826093</v>
      </c>
      <c r="N258" s="4">
        <v>0.27173913043478259</v>
      </c>
      <c r="O258" s="4">
        <v>4.3125</v>
      </c>
      <c r="P258" s="4">
        <f>SUM(Nurse[[#This Row],[LPN Hours (excl. Admin)]],Nurse[[#This Row],[LPN Admin Hours]])</f>
        <v>71.567934782608702</v>
      </c>
      <c r="Q258" s="4">
        <v>66.133152173913047</v>
      </c>
      <c r="R258" s="4">
        <v>5.4347826086956523</v>
      </c>
      <c r="S258" s="4">
        <f>SUM(Nurse[[#This Row],[CNA Hours]],Nurse[[#This Row],[NA TR Hours]],Nurse[[#This Row],[Med Aide/Tech Hours]])</f>
        <v>166.80978260869566</v>
      </c>
      <c r="T258" s="4">
        <v>166.80978260869566</v>
      </c>
      <c r="U258" s="4">
        <v>0</v>
      </c>
      <c r="V258" s="4">
        <v>0</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8" s="4">
        <v>0</v>
      </c>
      <c r="Y258" s="4">
        <v>0</v>
      </c>
      <c r="Z258" s="4">
        <v>0</v>
      </c>
      <c r="AA258" s="4">
        <v>0</v>
      </c>
      <c r="AB258" s="4">
        <v>0</v>
      </c>
      <c r="AC258" s="4">
        <v>0</v>
      </c>
      <c r="AD258" s="4">
        <v>0</v>
      </c>
      <c r="AE258" s="4">
        <v>0</v>
      </c>
      <c r="AF258" s="1">
        <v>145752</v>
      </c>
      <c r="AG258" s="1">
        <v>5</v>
      </c>
      <c r="AH258"/>
    </row>
    <row r="259" spans="1:34" x14ac:dyDescent="0.25">
      <c r="A259" t="s">
        <v>702</v>
      </c>
      <c r="B259" t="s">
        <v>640</v>
      </c>
      <c r="C259" t="s">
        <v>917</v>
      </c>
      <c r="D259" t="s">
        <v>781</v>
      </c>
      <c r="E259" s="4">
        <v>44.641304347826086</v>
      </c>
      <c r="F259" s="4">
        <f>Nurse[[#This Row],[Total Nurse Staff Hours]]/Nurse[[#This Row],[MDS Census]]</f>
        <v>2.1531507182858531</v>
      </c>
      <c r="G259" s="4">
        <f>Nurse[[#This Row],[Total Direct Care Staff Hours]]/Nurse[[#This Row],[MDS Census]]</f>
        <v>2.1531507182858531</v>
      </c>
      <c r="H259" s="4">
        <f>Nurse[[#This Row],[Total RN Hours (w/ Admin, DON)]]/Nurse[[#This Row],[MDS Census]]</f>
        <v>0.81032383735086433</v>
      </c>
      <c r="I259" s="4">
        <f>Nurse[[#This Row],[RN Hours (excl. Admin, DON)]]/Nurse[[#This Row],[MDS Census]]</f>
        <v>0.81032383735086433</v>
      </c>
      <c r="J259" s="4">
        <f>SUM(Nurse[[#This Row],[RN Hours (excl. Admin, DON)]],Nurse[[#This Row],[RN Admin Hours]],Nurse[[#This Row],[RN DON Hours]],Nurse[[#This Row],[LPN Hours (excl. Admin)]],Nurse[[#This Row],[LPN Admin Hours]],Nurse[[#This Row],[CNA Hours]],Nurse[[#This Row],[NA TR Hours]],Nurse[[#This Row],[Med Aide/Tech Hours]])</f>
        <v>96.119456521739124</v>
      </c>
      <c r="K259" s="4">
        <f>SUM(Nurse[[#This Row],[RN Hours (excl. Admin, DON)]],Nurse[[#This Row],[LPN Hours (excl. Admin)]],Nurse[[#This Row],[CNA Hours]],Nurse[[#This Row],[NA TR Hours]],Nurse[[#This Row],[Med Aide/Tech Hours]])</f>
        <v>96.119456521739124</v>
      </c>
      <c r="L259" s="4">
        <f>SUM(Nurse[[#This Row],[RN Hours (excl. Admin, DON)]],Nurse[[#This Row],[RN Admin Hours]],Nurse[[#This Row],[RN DON Hours]])</f>
        <v>36.173913043478258</v>
      </c>
      <c r="M259" s="4">
        <v>36.173913043478258</v>
      </c>
      <c r="N259" s="4">
        <v>0</v>
      </c>
      <c r="O259" s="4">
        <v>0</v>
      </c>
      <c r="P259" s="4">
        <f>SUM(Nurse[[#This Row],[LPN Hours (excl. Admin)]],Nurse[[#This Row],[LPN Admin Hours]])</f>
        <v>0</v>
      </c>
      <c r="Q259" s="4">
        <v>0</v>
      </c>
      <c r="R259" s="4">
        <v>0</v>
      </c>
      <c r="S259" s="4">
        <f>SUM(Nurse[[#This Row],[CNA Hours]],Nurse[[#This Row],[NA TR Hours]],Nurse[[#This Row],[Med Aide/Tech Hours]])</f>
        <v>59.945543478260866</v>
      </c>
      <c r="T259" s="4">
        <v>59.945543478260866</v>
      </c>
      <c r="U259" s="4">
        <v>0</v>
      </c>
      <c r="V259" s="4">
        <v>0</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9" s="4">
        <v>0</v>
      </c>
      <c r="Y259" s="4">
        <v>0</v>
      </c>
      <c r="Z259" s="4">
        <v>0</v>
      </c>
      <c r="AA259" s="4">
        <v>0</v>
      </c>
      <c r="AB259" s="4">
        <v>0</v>
      </c>
      <c r="AC259" s="4">
        <v>0</v>
      </c>
      <c r="AD259" s="4">
        <v>0</v>
      </c>
      <c r="AE259" s="4">
        <v>0</v>
      </c>
      <c r="AF259" s="1">
        <v>146167</v>
      </c>
      <c r="AG259" s="1">
        <v>5</v>
      </c>
      <c r="AH259"/>
    </row>
    <row r="260" spans="1:34" x14ac:dyDescent="0.25">
      <c r="A260" t="s">
        <v>702</v>
      </c>
      <c r="B260" t="s">
        <v>531</v>
      </c>
      <c r="C260" t="s">
        <v>1093</v>
      </c>
      <c r="D260" t="s">
        <v>781</v>
      </c>
      <c r="E260" s="4">
        <v>94.315217391304344</v>
      </c>
      <c r="F260" s="4">
        <f>Nurse[[#This Row],[Total Nurse Staff Hours]]/Nurse[[#This Row],[MDS Census]]</f>
        <v>3.8828512158580168</v>
      </c>
      <c r="G260" s="4">
        <f>Nurse[[#This Row],[Total Direct Care Staff Hours]]/Nurse[[#This Row],[MDS Census]]</f>
        <v>3.4674426645153864</v>
      </c>
      <c r="H260" s="4">
        <f>Nurse[[#This Row],[Total RN Hours (w/ Admin, DON)]]/Nurse[[#This Row],[MDS Census]]</f>
        <v>1.3113944911835889</v>
      </c>
      <c r="I260" s="4">
        <f>Nurse[[#This Row],[RN Hours (excl. Admin, DON)]]/Nurse[[#This Row],[MDS Census]]</f>
        <v>0.97746571395643655</v>
      </c>
      <c r="J260" s="4">
        <f>SUM(Nurse[[#This Row],[RN Hours (excl. Admin, DON)]],Nurse[[#This Row],[RN Admin Hours]],Nurse[[#This Row],[RN DON Hours]],Nurse[[#This Row],[LPN Hours (excl. Admin)]],Nurse[[#This Row],[LPN Admin Hours]],Nurse[[#This Row],[CNA Hours]],Nurse[[#This Row],[NA TR Hours]],Nurse[[#This Row],[Med Aide/Tech Hours]])</f>
        <v>366.21195652173924</v>
      </c>
      <c r="K260" s="4">
        <f>SUM(Nurse[[#This Row],[RN Hours (excl. Admin, DON)]],Nurse[[#This Row],[LPN Hours (excl. Admin)]],Nurse[[#This Row],[CNA Hours]],Nurse[[#This Row],[NA TR Hours]],Nurse[[#This Row],[Med Aide/Tech Hours]])</f>
        <v>327.03260869565224</v>
      </c>
      <c r="L260" s="4">
        <f>SUM(Nurse[[#This Row],[RN Hours (excl. Admin, DON)]],Nurse[[#This Row],[RN Admin Hours]],Nurse[[#This Row],[RN DON Hours]])</f>
        <v>123.68445652173914</v>
      </c>
      <c r="M260" s="4">
        <v>92.189891304347825</v>
      </c>
      <c r="N260" s="4">
        <v>26.538043478260871</v>
      </c>
      <c r="O260" s="4">
        <v>4.9565217391304346</v>
      </c>
      <c r="P260" s="4">
        <f>SUM(Nurse[[#This Row],[LPN Hours (excl. Admin)]],Nurse[[#This Row],[LPN Admin Hours]])</f>
        <v>42.563478260869573</v>
      </c>
      <c r="Q260" s="4">
        <v>34.878695652173917</v>
      </c>
      <c r="R260" s="4">
        <v>7.6847826086956523</v>
      </c>
      <c r="S260" s="4">
        <f>SUM(Nurse[[#This Row],[CNA Hours]],Nurse[[#This Row],[NA TR Hours]],Nurse[[#This Row],[Med Aide/Tech Hours]])</f>
        <v>199.96402173913049</v>
      </c>
      <c r="T260" s="4">
        <v>199.96402173913049</v>
      </c>
      <c r="U260" s="4">
        <v>0</v>
      </c>
      <c r="V260" s="4">
        <v>0</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72.791521739130431</v>
      </c>
      <c r="X260" s="4">
        <v>17.286630434782609</v>
      </c>
      <c r="Y260" s="4">
        <v>0</v>
      </c>
      <c r="Z260" s="4">
        <v>0</v>
      </c>
      <c r="AA260" s="4">
        <v>11.803695652173914</v>
      </c>
      <c r="AB260" s="4">
        <v>0</v>
      </c>
      <c r="AC260" s="4">
        <v>43.701195652173908</v>
      </c>
      <c r="AD260" s="4">
        <v>0</v>
      </c>
      <c r="AE260" s="4">
        <v>0</v>
      </c>
      <c r="AF260" s="1">
        <v>146029</v>
      </c>
      <c r="AG260" s="1">
        <v>5</v>
      </c>
      <c r="AH260"/>
    </row>
    <row r="261" spans="1:34" x14ac:dyDescent="0.25">
      <c r="A261" t="s">
        <v>702</v>
      </c>
      <c r="B261" t="s">
        <v>572</v>
      </c>
      <c r="C261" t="s">
        <v>1039</v>
      </c>
      <c r="D261" t="s">
        <v>740</v>
      </c>
      <c r="E261" s="4">
        <v>33</v>
      </c>
      <c r="F261" s="4">
        <f>Nurse[[#This Row],[Total Nurse Staff Hours]]/Nurse[[#This Row],[MDS Census]]</f>
        <v>2.7151449275362327</v>
      </c>
      <c r="G261" s="4">
        <f>Nurse[[#This Row],[Total Direct Care Staff Hours]]/Nurse[[#This Row],[MDS Census]]</f>
        <v>2.4116831357048754</v>
      </c>
      <c r="H261" s="4">
        <f>Nurse[[#This Row],[Total RN Hours (w/ Admin, DON)]]/Nurse[[#This Row],[MDS Census]]</f>
        <v>0.68844532279314896</v>
      </c>
      <c r="I261" s="4">
        <f>Nurse[[#This Row],[RN Hours (excl. Admin, DON)]]/Nurse[[#This Row],[MDS Census]]</f>
        <v>0.38498353096179189</v>
      </c>
      <c r="J261" s="4">
        <f>SUM(Nurse[[#This Row],[RN Hours (excl. Admin, DON)]],Nurse[[#This Row],[RN Admin Hours]],Nurse[[#This Row],[RN DON Hours]],Nurse[[#This Row],[LPN Hours (excl. Admin)]],Nurse[[#This Row],[LPN Admin Hours]],Nurse[[#This Row],[CNA Hours]],Nurse[[#This Row],[NA TR Hours]],Nurse[[#This Row],[Med Aide/Tech Hours]])</f>
        <v>89.599782608695676</v>
      </c>
      <c r="K261" s="4">
        <f>SUM(Nurse[[#This Row],[RN Hours (excl. Admin, DON)]],Nurse[[#This Row],[LPN Hours (excl. Admin)]],Nurse[[#This Row],[CNA Hours]],Nurse[[#This Row],[NA TR Hours]],Nurse[[#This Row],[Med Aide/Tech Hours]])</f>
        <v>79.585543478260888</v>
      </c>
      <c r="L261" s="4">
        <f>SUM(Nurse[[#This Row],[RN Hours (excl. Admin, DON)]],Nurse[[#This Row],[RN Admin Hours]],Nurse[[#This Row],[RN DON Hours]])</f>
        <v>22.718695652173917</v>
      </c>
      <c r="M261" s="4">
        <v>12.704456521739132</v>
      </c>
      <c r="N261" s="4">
        <v>5.074021739130437</v>
      </c>
      <c r="O261" s="4">
        <v>4.9402173913043477</v>
      </c>
      <c r="P261" s="4">
        <f>SUM(Nurse[[#This Row],[LPN Hours (excl. Admin)]],Nurse[[#This Row],[LPN Admin Hours]])</f>
        <v>11.067065217391303</v>
      </c>
      <c r="Q261" s="4">
        <v>11.067065217391303</v>
      </c>
      <c r="R261" s="4">
        <v>0</v>
      </c>
      <c r="S261" s="4">
        <f>SUM(Nurse[[#This Row],[CNA Hours]],Nurse[[#This Row],[NA TR Hours]],Nurse[[#This Row],[Med Aide/Tech Hours]])</f>
        <v>55.814021739130453</v>
      </c>
      <c r="T261" s="4">
        <v>53.282608695652193</v>
      </c>
      <c r="U261" s="4">
        <v>2.5314130434782607</v>
      </c>
      <c r="V261" s="4">
        <v>0</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0.2391304347826087</v>
      </c>
      <c r="X261" s="4">
        <v>0</v>
      </c>
      <c r="Y261" s="4">
        <v>0.2391304347826087</v>
      </c>
      <c r="Z261" s="4">
        <v>0</v>
      </c>
      <c r="AA261" s="4">
        <v>0</v>
      </c>
      <c r="AB261" s="4">
        <v>0</v>
      </c>
      <c r="AC261" s="4">
        <v>0</v>
      </c>
      <c r="AD261" s="4">
        <v>0</v>
      </c>
      <c r="AE261" s="4">
        <v>0</v>
      </c>
      <c r="AF261" s="1">
        <v>146082</v>
      </c>
      <c r="AG261" s="1">
        <v>5</v>
      </c>
      <c r="AH261"/>
    </row>
    <row r="262" spans="1:34" x14ac:dyDescent="0.25">
      <c r="A262" t="s">
        <v>702</v>
      </c>
      <c r="B262" t="s">
        <v>672</v>
      </c>
      <c r="C262" t="s">
        <v>1162</v>
      </c>
      <c r="D262" t="s">
        <v>790</v>
      </c>
      <c r="E262" s="4">
        <v>92.521739130434781</v>
      </c>
      <c r="F262" s="4">
        <f>Nurse[[#This Row],[Total Nurse Staff Hours]]/Nurse[[#This Row],[MDS Census]]</f>
        <v>1.4715765977443609</v>
      </c>
      <c r="G262" s="4">
        <f>Nurse[[#This Row],[Total Direct Care Staff Hours]]/Nurse[[#This Row],[MDS Census]]</f>
        <v>1.2941506109022556</v>
      </c>
      <c r="H262" s="4">
        <f>Nurse[[#This Row],[Total RN Hours (w/ Admin, DON)]]/Nurse[[#This Row],[MDS Census]]</f>
        <v>0.42191259398496245</v>
      </c>
      <c r="I262" s="4">
        <f>Nurse[[#This Row],[RN Hours (excl. Admin, DON)]]/Nurse[[#This Row],[MDS Census]]</f>
        <v>0.29785244360902258</v>
      </c>
      <c r="J262" s="4">
        <f>SUM(Nurse[[#This Row],[RN Hours (excl. Admin, DON)]],Nurse[[#This Row],[RN Admin Hours]],Nurse[[#This Row],[RN DON Hours]],Nurse[[#This Row],[LPN Hours (excl. Admin)]],Nurse[[#This Row],[LPN Admin Hours]],Nurse[[#This Row],[CNA Hours]],Nurse[[#This Row],[NA TR Hours]],Nurse[[#This Row],[Med Aide/Tech Hours]])</f>
        <v>136.15282608695651</v>
      </c>
      <c r="K262" s="4">
        <f>SUM(Nurse[[#This Row],[RN Hours (excl. Admin, DON)]],Nurse[[#This Row],[LPN Hours (excl. Admin)]],Nurse[[#This Row],[CNA Hours]],Nurse[[#This Row],[NA TR Hours]],Nurse[[#This Row],[Med Aide/Tech Hours]])</f>
        <v>119.73706521739129</v>
      </c>
      <c r="L262" s="4">
        <f>SUM(Nurse[[#This Row],[RN Hours (excl. Admin, DON)]],Nurse[[#This Row],[RN Admin Hours]],Nurse[[#This Row],[RN DON Hours]])</f>
        <v>39.036086956521743</v>
      </c>
      <c r="M262" s="4">
        <v>27.557826086956524</v>
      </c>
      <c r="N262" s="4">
        <v>4.6086956521739131</v>
      </c>
      <c r="O262" s="4">
        <v>6.8695652173913047</v>
      </c>
      <c r="P262" s="4">
        <f>SUM(Nurse[[#This Row],[LPN Hours (excl. Admin)]],Nurse[[#This Row],[LPN Admin Hours]])</f>
        <v>42.225108695652189</v>
      </c>
      <c r="Q262" s="4">
        <v>37.287608695652189</v>
      </c>
      <c r="R262" s="4">
        <v>4.9375</v>
      </c>
      <c r="S262" s="4">
        <f>SUM(Nurse[[#This Row],[CNA Hours]],Nurse[[#This Row],[NA TR Hours]],Nurse[[#This Row],[Med Aide/Tech Hours]])</f>
        <v>54.891630434782563</v>
      </c>
      <c r="T262" s="4">
        <v>54.891630434782563</v>
      </c>
      <c r="U262" s="4">
        <v>0</v>
      </c>
      <c r="V262" s="4">
        <v>0</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25.143913043478261</v>
      </c>
      <c r="X262" s="4">
        <v>3.0760869565217392</v>
      </c>
      <c r="Y262" s="4">
        <v>0</v>
      </c>
      <c r="Z262" s="4">
        <v>0</v>
      </c>
      <c r="AA262" s="4">
        <v>4.8478260869565215</v>
      </c>
      <c r="AB262" s="4">
        <v>0</v>
      </c>
      <c r="AC262" s="4">
        <v>17.22</v>
      </c>
      <c r="AD262" s="4">
        <v>0</v>
      </c>
      <c r="AE262" s="4">
        <v>0</v>
      </c>
      <c r="AF262" s="7">
        <v>1.3999999999999999E+213</v>
      </c>
      <c r="AG262" s="1">
        <v>5</v>
      </c>
      <c r="AH262"/>
    </row>
    <row r="263" spans="1:34" x14ac:dyDescent="0.25">
      <c r="A263" t="s">
        <v>702</v>
      </c>
      <c r="B263" t="s">
        <v>56</v>
      </c>
      <c r="C263" t="s">
        <v>926</v>
      </c>
      <c r="D263" t="s">
        <v>759</v>
      </c>
      <c r="E263" s="4">
        <v>85.163043478260875</v>
      </c>
      <c r="F263" s="4">
        <f>Nurse[[#This Row],[Total Nurse Staff Hours]]/Nurse[[#This Row],[MDS Census]]</f>
        <v>3.2020676451818755</v>
      </c>
      <c r="G263" s="4">
        <f>Nurse[[#This Row],[Total Direct Care Staff Hours]]/Nurse[[#This Row],[MDS Census]]</f>
        <v>3.1375188257817479</v>
      </c>
      <c r="H263" s="4">
        <f>Nurse[[#This Row],[Total RN Hours (w/ Admin, DON)]]/Nurse[[#This Row],[MDS Census]]</f>
        <v>0.45343714103382249</v>
      </c>
      <c r="I263" s="4">
        <f>Nurse[[#This Row],[RN Hours (excl. Admin, DON)]]/Nurse[[#This Row],[MDS Census]]</f>
        <v>0.38888832163369491</v>
      </c>
      <c r="J263" s="4">
        <f>SUM(Nurse[[#This Row],[RN Hours (excl. Admin, DON)]],Nurse[[#This Row],[RN Admin Hours]],Nurse[[#This Row],[RN DON Hours]],Nurse[[#This Row],[LPN Hours (excl. Admin)]],Nurse[[#This Row],[LPN Admin Hours]],Nurse[[#This Row],[CNA Hours]],Nurse[[#This Row],[NA TR Hours]],Nurse[[#This Row],[Med Aide/Tech Hours]])</f>
        <v>272.69782608695647</v>
      </c>
      <c r="K263" s="4">
        <f>SUM(Nurse[[#This Row],[RN Hours (excl. Admin, DON)]],Nurse[[#This Row],[LPN Hours (excl. Admin)]],Nurse[[#This Row],[CNA Hours]],Nurse[[#This Row],[NA TR Hours]],Nurse[[#This Row],[Med Aide/Tech Hours]])</f>
        <v>267.200652173913</v>
      </c>
      <c r="L263" s="4">
        <f>SUM(Nurse[[#This Row],[RN Hours (excl. Admin, DON)]],Nurse[[#This Row],[RN Admin Hours]],Nurse[[#This Row],[RN DON Hours]])</f>
        <v>38.616086956521734</v>
      </c>
      <c r="M263" s="4">
        <v>33.118913043478258</v>
      </c>
      <c r="N263" s="4">
        <v>0</v>
      </c>
      <c r="O263" s="4">
        <v>5.4971739130434782</v>
      </c>
      <c r="P263" s="4">
        <f>SUM(Nurse[[#This Row],[LPN Hours (excl. Admin)]],Nurse[[#This Row],[LPN Admin Hours]])</f>
        <v>55.438478260869545</v>
      </c>
      <c r="Q263" s="4">
        <v>55.438478260869545</v>
      </c>
      <c r="R263" s="4">
        <v>0</v>
      </c>
      <c r="S263" s="4">
        <f>SUM(Nurse[[#This Row],[CNA Hours]],Nurse[[#This Row],[NA TR Hours]],Nurse[[#This Row],[Med Aide/Tech Hours]])</f>
        <v>178.64326086956518</v>
      </c>
      <c r="T263" s="4">
        <v>178.64326086956518</v>
      </c>
      <c r="U263" s="4">
        <v>0</v>
      </c>
      <c r="V263" s="4">
        <v>0</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3" s="4">
        <v>0</v>
      </c>
      <c r="Y263" s="4">
        <v>0</v>
      </c>
      <c r="Z263" s="4">
        <v>0</v>
      </c>
      <c r="AA263" s="4">
        <v>0</v>
      </c>
      <c r="AB263" s="4">
        <v>0</v>
      </c>
      <c r="AC263" s="4">
        <v>0</v>
      </c>
      <c r="AD263" s="4">
        <v>0</v>
      </c>
      <c r="AE263" s="4">
        <v>0</v>
      </c>
      <c r="AF263" s="1">
        <v>145200</v>
      </c>
      <c r="AG263" s="1">
        <v>5</v>
      </c>
      <c r="AH263"/>
    </row>
    <row r="264" spans="1:34" x14ac:dyDescent="0.25">
      <c r="A264" t="s">
        <v>702</v>
      </c>
      <c r="B264" t="s">
        <v>198</v>
      </c>
      <c r="C264" t="s">
        <v>1004</v>
      </c>
      <c r="D264" t="s">
        <v>758</v>
      </c>
      <c r="E264" s="4">
        <v>84.293478260869563</v>
      </c>
      <c r="F264" s="4">
        <f>Nurse[[#This Row],[Total Nurse Staff Hours]]/Nurse[[#This Row],[MDS Census]]</f>
        <v>3.0383945841392648</v>
      </c>
      <c r="G264" s="4">
        <f>Nurse[[#This Row],[Total Direct Care Staff Hours]]/Nurse[[#This Row],[MDS Census]]</f>
        <v>2.5820116054158606</v>
      </c>
      <c r="H264" s="4">
        <f>Nurse[[#This Row],[Total RN Hours (w/ Admin, DON)]]/Nurse[[#This Row],[MDS Census]]</f>
        <v>0.37063185041908442</v>
      </c>
      <c r="I264" s="4">
        <f>Nurse[[#This Row],[RN Hours (excl. Admin, DON)]]/Nurse[[#This Row],[MDS Census]]</f>
        <v>0.18355899419729207</v>
      </c>
      <c r="J264" s="4">
        <f>SUM(Nurse[[#This Row],[RN Hours (excl. Admin, DON)]],Nurse[[#This Row],[RN Admin Hours]],Nurse[[#This Row],[RN DON Hours]],Nurse[[#This Row],[LPN Hours (excl. Admin)]],Nurse[[#This Row],[LPN Admin Hours]],Nurse[[#This Row],[CNA Hours]],Nurse[[#This Row],[NA TR Hours]],Nurse[[#This Row],[Med Aide/Tech Hours]])</f>
        <v>256.11684782608694</v>
      </c>
      <c r="K264" s="4">
        <f>SUM(Nurse[[#This Row],[RN Hours (excl. Admin, DON)]],Nurse[[#This Row],[LPN Hours (excl. Admin)]],Nurse[[#This Row],[CNA Hours]],Nurse[[#This Row],[NA TR Hours]],Nurse[[#This Row],[Med Aide/Tech Hours]])</f>
        <v>217.64673913043478</v>
      </c>
      <c r="L264" s="4">
        <f>SUM(Nurse[[#This Row],[RN Hours (excl. Admin, DON)]],Nurse[[#This Row],[RN Admin Hours]],Nurse[[#This Row],[RN DON Hours]])</f>
        <v>31.241847826086953</v>
      </c>
      <c r="M264" s="4">
        <v>15.472826086956522</v>
      </c>
      <c r="N264" s="4">
        <v>10.638586956521738</v>
      </c>
      <c r="O264" s="4">
        <v>5.1304347826086953</v>
      </c>
      <c r="P264" s="4">
        <f>SUM(Nurse[[#This Row],[LPN Hours (excl. Admin)]],Nurse[[#This Row],[LPN Admin Hours]])</f>
        <v>81.415760869565219</v>
      </c>
      <c r="Q264" s="4">
        <v>58.714673913043477</v>
      </c>
      <c r="R264" s="4">
        <v>22.701086956521738</v>
      </c>
      <c r="S264" s="4">
        <f>SUM(Nurse[[#This Row],[CNA Hours]],Nurse[[#This Row],[NA TR Hours]],Nurse[[#This Row],[Med Aide/Tech Hours]])</f>
        <v>143.45923913043478</v>
      </c>
      <c r="T264" s="4">
        <v>142.94021739130434</v>
      </c>
      <c r="U264" s="4">
        <v>0.51902173913043481</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12.252717391304348</v>
      </c>
      <c r="X264" s="4">
        <v>0</v>
      </c>
      <c r="Y264" s="4">
        <v>0</v>
      </c>
      <c r="Z264" s="4">
        <v>0</v>
      </c>
      <c r="AA264" s="4">
        <v>0</v>
      </c>
      <c r="AB264" s="4">
        <v>0</v>
      </c>
      <c r="AC264" s="4">
        <v>12.252717391304348</v>
      </c>
      <c r="AD264" s="4">
        <v>0</v>
      </c>
      <c r="AE264" s="4">
        <v>0</v>
      </c>
      <c r="AF264" s="1">
        <v>145515</v>
      </c>
      <c r="AG264" s="1">
        <v>5</v>
      </c>
      <c r="AH264"/>
    </row>
    <row r="265" spans="1:34" x14ac:dyDescent="0.25">
      <c r="A265" t="s">
        <v>702</v>
      </c>
      <c r="B265" t="s">
        <v>587</v>
      </c>
      <c r="C265" t="s">
        <v>963</v>
      </c>
      <c r="D265" t="s">
        <v>789</v>
      </c>
      <c r="E265" s="4">
        <v>69.076086956521735</v>
      </c>
      <c r="F265" s="4">
        <f>Nurse[[#This Row],[Total Nurse Staff Hours]]/Nurse[[#This Row],[MDS Census]]</f>
        <v>3.2461369000786786</v>
      </c>
      <c r="G265" s="4">
        <f>Nurse[[#This Row],[Total Direct Care Staff Hours]]/Nurse[[#This Row],[MDS Census]]</f>
        <v>2.9838867033831633</v>
      </c>
      <c r="H265" s="4">
        <f>Nurse[[#This Row],[Total RN Hours (w/ Admin, DON)]]/Nurse[[#This Row],[MDS Census]]</f>
        <v>0.44</v>
      </c>
      <c r="I265" s="4">
        <f>Nurse[[#This Row],[RN Hours (excl. Admin, DON)]]/Nurse[[#This Row],[MDS Census]]</f>
        <v>0.1888749016522423</v>
      </c>
      <c r="J265" s="4">
        <f>SUM(Nurse[[#This Row],[RN Hours (excl. Admin, DON)]],Nurse[[#This Row],[RN Admin Hours]],Nurse[[#This Row],[RN DON Hours]],Nurse[[#This Row],[LPN Hours (excl. Admin)]],Nurse[[#This Row],[LPN Admin Hours]],Nurse[[#This Row],[CNA Hours]],Nurse[[#This Row],[NA TR Hours]],Nurse[[#This Row],[Med Aide/Tech Hours]])</f>
        <v>224.23043478260871</v>
      </c>
      <c r="K265" s="4">
        <f>SUM(Nurse[[#This Row],[RN Hours (excl. Admin, DON)]],Nurse[[#This Row],[LPN Hours (excl. Admin)]],Nurse[[#This Row],[CNA Hours]],Nurse[[#This Row],[NA TR Hours]],Nurse[[#This Row],[Med Aide/Tech Hours]])</f>
        <v>206.11521739130436</v>
      </c>
      <c r="L265" s="4">
        <f>SUM(Nurse[[#This Row],[RN Hours (excl. Admin, DON)]],Nurse[[#This Row],[RN Admin Hours]],Nurse[[#This Row],[RN DON Hours]])</f>
        <v>30.393478260869564</v>
      </c>
      <c r="M265" s="4">
        <v>13.04673913043478</v>
      </c>
      <c r="N265" s="4">
        <v>11.607608695652175</v>
      </c>
      <c r="O265" s="4">
        <v>5.7391304347826084</v>
      </c>
      <c r="P265" s="4">
        <f>SUM(Nurse[[#This Row],[LPN Hours (excl. Admin)]],Nurse[[#This Row],[LPN Admin Hours]])</f>
        <v>63.396739130434767</v>
      </c>
      <c r="Q265" s="4">
        <v>62.628260869565203</v>
      </c>
      <c r="R265" s="4">
        <v>0.76847826086956528</v>
      </c>
      <c r="S265" s="4">
        <f>SUM(Nurse[[#This Row],[CNA Hours]],Nurse[[#This Row],[NA TR Hours]],Nurse[[#This Row],[Med Aide/Tech Hours]])</f>
        <v>130.44021739130437</v>
      </c>
      <c r="T265" s="4">
        <v>130.44021739130437</v>
      </c>
      <c r="U265" s="4">
        <v>0</v>
      </c>
      <c r="V265" s="4">
        <v>0</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31.348913043478248</v>
      </c>
      <c r="X265" s="4">
        <v>0.85978260869565215</v>
      </c>
      <c r="Y265" s="4">
        <v>0</v>
      </c>
      <c r="Z265" s="4">
        <v>0</v>
      </c>
      <c r="AA265" s="4">
        <v>9.6750000000000007</v>
      </c>
      <c r="AB265" s="4">
        <v>0</v>
      </c>
      <c r="AC265" s="4">
        <v>20.814130434782594</v>
      </c>
      <c r="AD265" s="4">
        <v>0</v>
      </c>
      <c r="AE265" s="4">
        <v>0</v>
      </c>
      <c r="AF265" s="1">
        <v>146099</v>
      </c>
      <c r="AG265" s="1">
        <v>5</v>
      </c>
      <c r="AH265"/>
    </row>
    <row r="266" spans="1:34" x14ac:dyDescent="0.25">
      <c r="A266" t="s">
        <v>702</v>
      </c>
      <c r="B266" t="s">
        <v>544</v>
      </c>
      <c r="C266" t="s">
        <v>847</v>
      </c>
      <c r="D266" t="s">
        <v>749</v>
      </c>
      <c r="E266" s="4">
        <v>69.706521739130437</v>
      </c>
      <c r="F266" s="4">
        <f>Nurse[[#This Row],[Total Nurse Staff Hours]]/Nurse[[#This Row],[MDS Census]]</f>
        <v>2.090566037735849</v>
      </c>
      <c r="G266" s="4">
        <f>Nurse[[#This Row],[Total Direct Care Staff Hours]]/Nurse[[#This Row],[MDS Census]]</f>
        <v>1.9933416497738969</v>
      </c>
      <c r="H266" s="4">
        <f>Nurse[[#This Row],[Total RN Hours (w/ Admin, DON)]]/Nurse[[#This Row],[MDS Census]]</f>
        <v>0.30790581631061903</v>
      </c>
      <c r="I266" s="4">
        <f>Nurse[[#This Row],[RN Hours (excl. Admin, DON)]]/Nurse[[#This Row],[MDS Census]]</f>
        <v>0.21068142834866674</v>
      </c>
      <c r="J266" s="4">
        <f>SUM(Nurse[[#This Row],[RN Hours (excl. Admin, DON)]],Nurse[[#This Row],[RN Admin Hours]],Nurse[[#This Row],[RN DON Hours]],Nurse[[#This Row],[LPN Hours (excl. Admin)]],Nurse[[#This Row],[LPN Admin Hours]],Nurse[[#This Row],[CNA Hours]],Nurse[[#This Row],[NA TR Hours]],Nurse[[#This Row],[Med Aide/Tech Hours]])</f>
        <v>145.72608695652175</v>
      </c>
      <c r="K266" s="4">
        <f>SUM(Nurse[[#This Row],[RN Hours (excl. Admin, DON)]],Nurse[[#This Row],[LPN Hours (excl. Admin)]],Nurse[[#This Row],[CNA Hours]],Nurse[[#This Row],[NA TR Hours]],Nurse[[#This Row],[Med Aide/Tech Hours]])</f>
        <v>138.94891304347829</v>
      </c>
      <c r="L266" s="4">
        <f>SUM(Nurse[[#This Row],[RN Hours (excl. Admin, DON)]],Nurse[[#This Row],[RN Admin Hours]],Nurse[[#This Row],[RN DON Hours]])</f>
        <v>21.463043478260868</v>
      </c>
      <c r="M266" s="4">
        <v>14.68586956521739</v>
      </c>
      <c r="N266" s="4">
        <v>3.589673913043478</v>
      </c>
      <c r="O266" s="4">
        <v>3.1875</v>
      </c>
      <c r="P266" s="4">
        <f>SUM(Nurse[[#This Row],[LPN Hours (excl. Admin)]],Nurse[[#This Row],[LPN Admin Hours]])</f>
        <v>36.388586956521742</v>
      </c>
      <c r="Q266" s="4">
        <v>36.388586956521742</v>
      </c>
      <c r="R266" s="4">
        <v>0</v>
      </c>
      <c r="S266" s="4">
        <f>SUM(Nurse[[#This Row],[CNA Hours]],Nurse[[#This Row],[NA TR Hours]],Nurse[[#This Row],[Med Aide/Tech Hours]])</f>
        <v>87.874456521739148</v>
      </c>
      <c r="T266" s="4">
        <v>87.874456521739148</v>
      </c>
      <c r="U266" s="4">
        <v>0</v>
      </c>
      <c r="V266" s="4">
        <v>0</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11.285</v>
      </c>
      <c r="X266" s="4">
        <v>0.30978260869565216</v>
      </c>
      <c r="Y266" s="4">
        <v>0</v>
      </c>
      <c r="Z266" s="4">
        <v>0</v>
      </c>
      <c r="AA266" s="4">
        <v>0.45652173913043476</v>
      </c>
      <c r="AB266" s="4">
        <v>0</v>
      </c>
      <c r="AC266" s="4">
        <v>10.518695652173914</v>
      </c>
      <c r="AD266" s="4">
        <v>0</v>
      </c>
      <c r="AE266" s="4">
        <v>0</v>
      </c>
      <c r="AF266" s="1">
        <v>146043</v>
      </c>
      <c r="AG266" s="1">
        <v>5</v>
      </c>
      <c r="AH266"/>
    </row>
    <row r="267" spans="1:34" x14ac:dyDescent="0.25">
      <c r="A267" t="s">
        <v>702</v>
      </c>
      <c r="B267" t="s">
        <v>107</v>
      </c>
      <c r="C267" t="s">
        <v>953</v>
      </c>
      <c r="D267" t="s">
        <v>781</v>
      </c>
      <c r="E267" s="4">
        <v>121.47826086956522</v>
      </c>
      <c r="F267" s="4">
        <f>Nurse[[#This Row],[Total Nurse Staff Hours]]/Nurse[[#This Row],[MDS Census]]</f>
        <v>3.9964119541875447</v>
      </c>
      <c r="G267" s="4">
        <f>Nurse[[#This Row],[Total Direct Care Staff Hours]]/Nurse[[#This Row],[MDS Census]]</f>
        <v>3.5084690408017174</v>
      </c>
      <c r="H267" s="4">
        <f>Nurse[[#This Row],[Total RN Hours (w/ Admin, DON)]]/Nurse[[#This Row],[MDS Census]]</f>
        <v>1.5865318539727988</v>
      </c>
      <c r="I267" s="4">
        <f>Nurse[[#This Row],[RN Hours (excl. Admin, DON)]]/Nurse[[#This Row],[MDS Census]]</f>
        <v>1.1400393700787399</v>
      </c>
      <c r="J267" s="4">
        <f>SUM(Nurse[[#This Row],[RN Hours (excl. Admin, DON)]],Nurse[[#This Row],[RN Admin Hours]],Nurse[[#This Row],[RN DON Hours]],Nurse[[#This Row],[LPN Hours (excl. Admin)]],Nurse[[#This Row],[LPN Admin Hours]],Nurse[[#This Row],[CNA Hours]],Nurse[[#This Row],[NA TR Hours]],Nurse[[#This Row],[Med Aide/Tech Hours]])</f>
        <v>485.47717391304349</v>
      </c>
      <c r="K267" s="4">
        <f>SUM(Nurse[[#This Row],[RN Hours (excl. Admin, DON)]],Nurse[[#This Row],[LPN Hours (excl. Admin)]],Nurse[[#This Row],[CNA Hours]],Nurse[[#This Row],[NA TR Hours]],Nurse[[#This Row],[Med Aide/Tech Hours]])</f>
        <v>426.2027173913043</v>
      </c>
      <c r="L267" s="4">
        <f>SUM(Nurse[[#This Row],[RN Hours (excl. Admin, DON)]],Nurse[[#This Row],[RN Admin Hours]],Nurse[[#This Row],[RN DON Hours]])</f>
        <v>192.7291304347826</v>
      </c>
      <c r="M267" s="4">
        <v>138.48999999999998</v>
      </c>
      <c r="N267" s="4">
        <v>48.934782608695649</v>
      </c>
      <c r="O267" s="4">
        <v>5.3043478260869561</v>
      </c>
      <c r="P267" s="4">
        <f>SUM(Nurse[[#This Row],[LPN Hours (excl. Admin)]],Nurse[[#This Row],[LPN Admin Hours]])</f>
        <v>22.651630434782611</v>
      </c>
      <c r="Q267" s="4">
        <v>17.616304347826087</v>
      </c>
      <c r="R267" s="4">
        <v>5.0353260869565215</v>
      </c>
      <c r="S267" s="4">
        <f>SUM(Nurse[[#This Row],[CNA Hours]],Nurse[[#This Row],[NA TR Hours]],Nurse[[#This Row],[Med Aide/Tech Hours]])</f>
        <v>270.09641304347826</v>
      </c>
      <c r="T267" s="4">
        <v>270.09641304347826</v>
      </c>
      <c r="U267" s="4">
        <v>0</v>
      </c>
      <c r="V267" s="4">
        <v>0</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23.307065217391305</v>
      </c>
      <c r="X267" s="4">
        <v>7.0190217391304346</v>
      </c>
      <c r="Y267" s="4">
        <v>0</v>
      </c>
      <c r="Z267" s="4">
        <v>0</v>
      </c>
      <c r="AA267" s="4">
        <v>1.1304347826086956</v>
      </c>
      <c r="AB267" s="4">
        <v>0</v>
      </c>
      <c r="AC267" s="4">
        <v>15.157608695652174</v>
      </c>
      <c r="AD267" s="4">
        <v>0</v>
      </c>
      <c r="AE267" s="4">
        <v>0</v>
      </c>
      <c r="AF267" s="1">
        <v>145341</v>
      </c>
      <c r="AG267" s="1">
        <v>5</v>
      </c>
      <c r="AH267"/>
    </row>
    <row r="268" spans="1:34" x14ac:dyDescent="0.25">
      <c r="A268" t="s">
        <v>702</v>
      </c>
      <c r="B268" t="s">
        <v>620</v>
      </c>
      <c r="C268" t="s">
        <v>1151</v>
      </c>
      <c r="D268" t="s">
        <v>835</v>
      </c>
      <c r="E268" s="4">
        <v>40.717391304347828</v>
      </c>
      <c r="F268" s="4">
        <f>Nurse[[#This Row],[Total Nurse Staff Hours]]/Nurse[[#This Row],[MDS Census]]</f>
        <v>1.4798451681793914</v>
      </c>
      <c r="G268" s="4">
        <f>Nurse[[#This Row],[Total Direct Care Staff Hours]]/Nurse[[#This Row],[MDS Census]]</f>
        <v>1.4778430325680727</v>
      </c>
      <c r="H268" s="4">
        <f>Nurse[[#This Row],[Total RN Hours (w/ Admin, DON)]]/Nurse[[#This Row],[MDS Census]]</f>
        <v>0.2144954618259477</v>
      </c>
      <c r="I268" s="4">
        <f>Nurse[[#This Row],[RN Hours (excl. Admin, DON)]]/Nurse[[#This Row],[MDS Census]]</f>
        <v>0.21249332621462894</v>
      </c>
      <c r="J268" s="4">
        <f>SUM(Nurse[[#This Row],[RN Hours (excl. Admin, DON)]],Nurse[[#This Row],[RN Admin Hours]],Nurse[[#This Row],[RN DON Hours]],Nurse[[#This Row],[LPN Hours (excl. Admin)]],Nurse[[#This Row],[LPN Admin Hours]],Nurse[[#This Row],[CNA Hours]],Nurse[[#This Row],[NA TR Hours]],Nurse[[#This Row],[Med Aide/Tech Hours]])</f>
        <v>60.255434782608702</v>
      </c>
      <c r="K268" s="4">
        <f>SUM(Nurse[[#This Row],[RN Hours (excl. Admin, DON)]],Nurse[[#This Row],[LPN Hours (excl. Admin)]],Nurse[[#This Row],[CNA Hours]],Nurse[[#This Row],[NA TR Hours]],Nurse[[#This Row],[Med Aide/Tech Hours]])</f>
        <v>60.173913043478265</v>
      </c>
      <c r="L268" s="4">
        <f>SUM(Nurse[[#This Row],[RN Hours (excl. Admin, DON)]],Nurse[[#This Row],[RN Admin Hours]],Nurse[[#This Row],[RN DON Hours]])</f>
        <v>8.733695652173914</v>
      </c>
      <c r="M268" s="4">
        <v>8.6521739130434785</v>
      </c>
      <c r="N268" s="4">
        <v>8.1521739130434784E-2</v>
      </c>
      <c r="O268" s="4">
        <v>0</v>
      </c>
      <c r="P268" s="4">
        <f>SUM(Nurse[[#This Row],[LPN Hours (excl. Admin)]],Nurse[[#This Row],[LPN Admin Hours]])</f>
        <v>11.298913043478262</v>
      </c>
      <c r="Q268" s="4">
        <v>11.298913043478262</v>
      </c>
      <c r="R268" s="4">
        <v>0</v>
      </c>
      <c r="S268" s="4">
        <f>SUM(Nurse[[#This Row],[CNA Hours]],Nurse[[#This Row],[NA TR Hours]],Nurse[[#This Row],[Med Aide/Tech Hours]])</f>
        <v>40.222826086956523</v>
      </c>
      <c r="T268" s="4">
        <v>40.222826086956523</v>
      </c>
      <c r="U268" s="4">
        <v>0</v>
      </c>
      <c r="V268" s="4">
        <v>0</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8" s="4">
        <v>0</v>
      </c>
      <c r="Y268" s="4">
        <v>0</v>
      </c>
      <c r="Z268" s="4">
        <v>0</v>
      </c>
      <c r="AA268" s="4">
        <v>0</v>
      </c>
      <c r="AB268" s="4">
        <v>0</v>
      </c>
      <c r="AC268" s="4">
        <v>0</v>
      </c>
      <c r="AD268" s="4">
        <v>0</v>
      </c>
      <c r="AE268" s="4">
        <v>0</v>
      </c>
      <c r="AF268" s="1">
        <v>146140</v>
      </c>
      <c r="AG268" s="1">
        <v>5</v>
      </c>
      <c r="AH268"/>
    </row>
    <row r="269" spans="1:34" x14ac:dyDescent="0.25">
      <c r="A269" t="s">
        <v>702</v>
      </c>
      <c r="B269" t="s">
        <v>553</v>
      </c>
      <c r="C269" t="s">
        <v>1127</v>
      </c>
      <c r="D269" t="s">
        <v>830</v>
      </c>
      <c r="E269" s="4">
        <v>37.836956521739133</v>
      </c>
      <c r="F269" s="4">
        <f>Nurse[[#This Row],[Total Nurse Staff Hours]]/Nurse[[#This Row],[MDS Census]]</f>
        <v>3.0269491525423726</v>
      </c>
      <c r="G269" s="4">
        <f>Nurse[[#This Row],[Total Direct Care Staff Hours]]/Nurse[[#This Row],[MDS Census]]</f>
        <v>2.9016977879919561</v>
      </c>
      <c r="H269" s="4">
        <f>Nurse[[#This Row],[Total RN Hours (w/ Admin, DON)]]/Nurse[[#This Row],[MDS Census]]</f>
        <v>0.55614765871875904</v>
      </c>
      <c r="I269" s="4">
        <f>Nurse[[#This Row],[RN Hours (excl. Admin, DON)]]/Nurse[[#This Row],[MDS Census]]</f>
        <v>0.43089629416834252</v>
      </c>
      <c r="J269" s="4">
        <f>SUM(Nurse[[#This Row],[RN Hours (excl. Admin, DON)]],Nurse[[#This Row],[RN Admin Hours]],Nurse[[#This Row],[RN DON Hours]],Nurse[[#This Row],[LPN Hours (excl. Admin)]],Nurse[[#This Row],[LPN Admin Hours]],Nurse[[#This Row],[CNA Hours]],Nurse[[#This Row],[NA TR Hours]],Nurse[[#This Row],[Med Aide/Tech Hours]])</f>
        <v>114.53054347826087</v>
      </c>
      <c r="K269" s="4">
        <f>SUM(Nurse[[#This Row],[RN Hours (excl. Admin, DON)]],Nurse[[#This Row],[LPN Hours (excl. Admin)]],Nurse[[#This Row],[CNA Hours]],Nurse[[#This Row],[NA TR Hours]],Nurse[[#This Row],[Med Aide/Tech Hours]])</f>
        <v>109.79141304347826</v>
      </c>
      <c r="L269" s="4">
        <f>SUM(Nurse[[#This Row],[RN Hours (excl. Admin, DON)]],Nurse[[#This Row],[RN Admin Hours]],Nurse[[#This Row],[RN DON Hours]])</f>
        <v>21.0429347826087</v>
      </c>
      <c r="M269" s="4">
        <v>16.303804347826091</v>
      </c>
      <c r="N269" s="4">
        <v>0</v>
      </c>
      <c r="O269" s="4">
        <v>4.7391304347826084</v>
      </c>
      <c r="P269" s="4">
        <f>SUM(Nurse[[#This Row],[LPN Hours (excl. Admin)]],Nurse[[#This Row],[LPN Admin Hours]])</f>
        <v>26.928695652173914</v>
      </c>
      <c r="Q269" s="4">
        <v>26.928695652173914</v>
      </c>
      <c r="R269" s="4">
        <v>0</v>
      </c>
      <c r="S269" s="4">
        <f>SUM(Nurse[[#This Row],[CNA Hours]],Nurse[[#This Row],[NA TR Hours]],Nurse[[#This Row],[Med Aide/Tech Hours]])</f>
        <v>66.558913043478256</v>
      </c>
      <c r="T269" s="4">
        <v>66.558913043478256</v>
      </c>
      <c r="U269" s="4">
        <v>0</v>
      </c>
      <c r="V269" s="4">
        <v>0</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9" s="4">
        <v>0</v>
      </c>
      <c r="Y269" s="4">
        <v>0</v>
      </c>
      <c r="Z269" s="4">
        <v>0</v>
      </c>
      <c r="AA269" s="4">
        <v>0</v>
      </c>
      <c r="AB269" s="4">
        <v>0</v>
      </c>
      <c r="AC269" s="4">
        <v>0</v>
      </c>
      <c r="AD269" s="4">
        <v>0</v>
      </c>
      <c r="AE269" s="4">
        <v>0</v>
      </c>
      <c r="AF269" s="1">
        <v>146054</v>
      </c>
      <c r="AG269" s="1">
        <v>5</v>
      </c>
      <c r="AH269"/>
    </row>
    <row r="270" spans="1:34" x14ac:dyDescent="0.25">
      <c r="A270" t="s">
        <v>702</v>
      </c>
      <c r="B270" t="s">
        <v>459</v>
      </c>
      <c r="C270" t="s">
        <v>857</v>
      </c>
      <c r="D270" t="s">
        <v>798</v>
      </c>
      <c r="E270" s="4">
        <v>66.891304347826093</v>
      </c>
      <c r="F270" s="4">
        <f>Nurse[[#This Row],[Total Nurse Staff Hours]]/Nurse[[#This Row],[MDS Census]]</f>
        <v>3.1152908677283064</v>
      </c>
      <c r="G270" s="4">
        <f>Nurse[[#This Row],[Total Direct Care Staff Hours]]/Nurse[[#This Row],[MDS Census]]</f>
        <v>2.861626584335391</v>
      </c>
      <c r="H270" s="4">
        <f>Nurse[[#This Row],[Total RN Hours (w/ Admin, DON)]]/Nurse[[#This Row],[MDS Census]]</f>
        <v>0.61724081897952543</v>
      </c>
      <c r="I270" s="4">
        <f>Nurse[[#This Row],[RN Hours (excl. Admin, DON)]]/Nurse[[#This Row],[MDS Census]]</f>
        <v>0.53664283392915169</v>
      </c>
      <c r="J270" s="4">
        <f>SUM(Nurse[[#This Row],[RN Hours (excl. Admin, DON)]],Nurse[[#This Row],[RN Admin Hours]],Nurse[[#This Row],[RN DON Hours]],Nurse[[#This Row],[LPN Hours (excl. Admin)]],Nurse[[#This Row],[LPN Admin Hours]],Nurse[[#This Row],[CNA Hours]],Nurse[[#This Row],[NA TR Hours]],Nurse[[#This Row],[Med Aide/Tech Hours]])</f>
        <v>208.38586956521738</v>
      </c>
      <c r="K270" s="4">
        <f>SUM(Nurse[[#This Row],[RN Hours (excl. Admin, DON)]],Nurse[[#This Row],[LPN Hours (excl. Admin)]],Nurse[[#This Row],[CNA Hours]],Nurse[[#This Row],[NA TR Hours]],Nurse[[#This Row],[Med Aide/Tech Hours]])</f>
        <v>191.41793478260868</v>
      </c>
      <c r="L270" s="4">
        <f>SUM(Nurse[[#This Row],[RN Hours (excl. Admin, DON)]],Nurse[[#This Row],[RN Admin Hours]],Nurse[[#This Row],[RN DON Hours]])</f>
        <v>41.288043478260867</v>
      </c>
      <c r="M270" s="4">
        <v>35.896739130434781</v>
      </c>
      <c r="N270" s="4">
        <v>0.86956521739130432</v>
      </c>
      <c r="O270" s="4">
        <v>4.5217391304347823</v>
      </c>
      <c r="P270" s="4">
        <f>SUM(Nurse[[#This Row],[LPN Hours (excl. Admin)]],Nurse[[#This Row],[LPN Admin Hours]])</f>
        <v>32.907608695652172</v>
      </c>
      <c r="Q270" s="4">
        <v>21.330978260869564</v>
      </c>
      <c r="R270" s="4">
        <v>11.576630434782608</v>
      </c>
      <c r="S270" s="4">
        <f>SUM(Nurse[[#This Row],[CNA Hours]],Nurse[[#This Row],[NA TR Hours]],Nurse[[#This Row],[Med Aide/Tech Hours]])</f>
        <v>134.19021739130434</v>
      </c>
      <c r="T270" s="4">
        <v>95.546195652173907</v>
      </c>
      <c r="U270" s="4">
        <v>38.644021739130437</v>
      </c>
      <c r="V270" s="4">
        <v>0</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145926</v>
      </c>
      <c r="AG270" s="1">
        <v>5</v>
      </c>
      <c r="AH270"/>
    </row>
    <row r="271" spans="1:34" x14ac:dyDescent="0.25">
      <c r="A271" t="s">
        <v>702</v>
      </c>
      <c r="B271" t="s">
        <v>362</v>
      </c>
      <c r="C271" t="s">
        <v>1067</v>
      </c>
      <c r="D271" t="s">
        <v>781</v>
      </c>
      <c r="E271" s="4">
        <v>110.09782608695652</v>
      </c>
      <c r="F271" s="4">
        <f>Nurse[[#This Row],[Total Nurse Staff Hours]]/Nurse[[#This Row],[MDS Census]]</f>
        <v>2.9483413959917071</v>
      </c>
      <c r="G271" s="4">
        <f>Nurse[[#This Row],[Total Direct Care Staff Hours]]/Nurse[[#This Row],[MDS Census]]</f>
        <v>2.7145078487511105</v>
      </c>
      <c r="H271" s="4">
        <f>Nurse[[#This Row],[Total RN Hours (w/ Admin, DON)]]/Nurse[[#This Row],[MDS Census]]</f>
        <v>0.44114917563431727</v>
      </c>
      <c r="I271" s="4">
        <f>Nurse[[#This Row],[RN Hours (excl. Admin, DON)]]/Nurse[[#This Row],[MDS Census]]</f>
        <v>0.25717247507157659</v>
      </c>
      <c r="J271" s="4">
        <f>SUM(Nurse[[#This Row],[RN Hours (excl. Admin, DON)]],Nurse[[#This Row],[RN Admin Hours]],Nurse[[#This Row],[RN DON Hours]],Nurse[[#This Row],[LPN Hours (excl. Admin)]],Nurse[[#This Row],[LPN Admin Hours]],Nurse[[#This Row],[CNA Hours]],Nurse[[#This Row],[NA TR Hours]],Nurse[[#This Row],[Med Aide/Tech Hours]])</f>
        <v>324.60597826086956</v>
      </c>
      <c r="K271" s="4">
        <f>SUM(Nurse[[#This Row],[RN Hours (excl. Admin, DON)]],Nurse[[#This Row],[LPN Hours (excl. Admin)]],Nurse[[#This Row],[CNA Hours]],Nurse[[#This Row],[NA TR Hours]],Nurse[[#This Row],[Med Aide/Tech Hours]])</f>
        <v>298.86141304347825</v>
      </c>
      <c r="L271" s="4">
        <f>SUM(Nurse[[#This Row],[RN Hours (excl. Admin, DON)]],Nurse[[#This Row],[RN Admin Hours]],Nurse[[#This Row],[RN DON Hours]])</f>
        <v>48.5695652173913</v>
      </c>
      <c r="M271" s="4">
        <v>28.314130434782601</v>
      </c>
      <c r="N271" s="4">
        <v>14.777173913043478</v>
      </c>
      <c r="O271" s="4">
        <v>5.4782608695652177</v>
      </c>
      <c r="P271" s="4">
        <f>SUM(Nurse[[#This Row],[LPN Hours (excl. Admin)]],Nurse[[#This Row],[LPN Admin Hours]])</f>
        <v>67.855978260869577</v>
      </c>
      <c r="Q271" s="4">
        <v>62.366847826086968</v>
      </c>
      <c r="R271" s="4">
        <v>5.4891304347826084</v>
      </c>
      <c r="S271" s="4">
        <f>SUM(Nurse[[#This Row],[CNA Hours]],Nurse[[#This Row],[NA TR Hours]],Nurse[[#This Row],[Med Aide/Tech Hours]])</f>
        <v>208.18043478260867</v>
      </c>
      <c r="T271" s="4">
        <v>208.18043478260867</v>
      </c>
      <c r="U271" s="4">
        <v>0</v>
      </c>
      <c r="V271" s="4">
        <v>0</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16.940217391304348</v>
      </c>
      <c r="X271" s="4">
        <v>8.2842391304347842</v>
      </c>
      <c r="Y271" s="4">
        <v>0</v>
      </c>
      <c r="Z271" s="4">
        <v>0</v>
      </c>
      <c r="AA271" s="4">
        <v>3.3940217391304341</v>
      </c>
      <c r="AB271" s="4">
        <v>0</v>
      </c>
      <c r="AC271" s="4">
        <v>5.2619565217391298</v>
      </c>
      <c r="AD271" s="4">
        <v>0</v>
      </c>
      <c r="AE271" s="4">
        <v>0</v>
      </c>
      <c r="AF271" s="1">
        <v>145781</v>
      </c>
      <c r="AG271" s="1">
        <v>5</v>
      </c>
      <c r="AH271"/>
    </row>
    <row r="272" spans="1:34" x14ac:dyDescent="0.25">
      <c r="A272" t="s">
        <v>702</v>
      </c>
      <c r="B272" t="s">
        <v>142</v>
      </c>
      <c r="C272" t="s">
        <v>972</v>
      </c>
      <c r="D272" t="s">
        <v>781</v>
      </c>
      <c r="E272" s="4">
        <v>134.25</v>
      </c>
      <c r="F272" s="4">
        <f>Nurse[[#This Row],[Total Nurse Staff Hours]]/Nurse[[#This Row],[MDS Census]]</f>
        <v>3.1524451461420133</v>
      </c>
      <c r="G272" s="4">
        <f>Nurse[[#This Row],[Total Direct Care Staff Hours]]/Nurse[[#This Row],[MDS Census]]</f>
        <v>2.9191846814023164</v>
      </c>
      <c r="H272" s="4">
        <f>Nurse[[#This Row],[Total RN Hours (w/ Admin, DON)]]/Nurse[[#This Row],[MDS Census]]</f>
        <v>0.6562432191725367</v>
      </c>
      <c r="I272" s="4">
        <f>Nurse[[#This Row],[RN Hours (excl. Admin, DON)]]/Nurse[[#This Row],[MDS Census]]</f>
        <v>0.45678568536960579</v>
      </c>
      <c r="J272" s="4">
        <f>SUM(Nurse[[#This Row],[RN Hours (excl. Admin, DON)]],Nurse[[#This Row],[RN Admin Hours]],Nurse[[#This Row],[RN DON Hours]],Nurse[[#This Row],[LPN Hours (excl. Admin)]],Nurse[[#This Row],[LPN Admin Hours]],Nurse[[#This Row],[CNA Hours]],Nurse[[#This Row],[NA TR Hours]],Nurse[[#This Row],[Med Aide/Tech Hours]])</f>
        <v>423.21576086956532</v>
      </c>
      <c r="K272" s="4">
        <f>SUM(Nurse[[#This Row],[RN Hours (excl. Admin, DON)]],Nurse[[#This Row],[LPN Hours (excl. Admin)]],Nurse[[#This Row],[CNA Hours]],Nurse[[#This Row],[NA TR Hours]],Nurse[[#This Row],[Med Aide/Tech Hours]])</f>
        <v>391.90054347826094</v>
      </c>
      <c r="L272" s="4">
        <f>SUM(Nurse[[#This Row],[RN Hours (excl. Admin, DON)]],Nurse[[#This Row],[RN Admin Hours]],Nurse[[#This Row],[RN DON Hours]])</f>
        <v>88.100652173913048</v>
      </c>
      <c r="M272" s="4">
        <v>61.323478260869578</v>
      </c>
      <c r="N272" s="4">
        <v>21.994565217391305</v>
      </c>
      <c r="O272" s="4">
        <v>4.7826086956521738</v>
      </c>
      <c r="P272" s="4">
        <f>SUM(Nurse[[#This Row],[LPN Hours (excl. Admin)]],Nurse[[#This Row],[LPN Admin Hours]])</f>
        <v>121.53163043478267</v>
      </c>
      <c r="Q272" s="4">
        <v>116.9935869565218</v>
      </c>
      <c r="R272" s="4">
        <v>4.5380434782608692</v>
      </c>
      <c r="S272" s="4">
        <f>SUM(Nurse[[#This Row],[CNA Hours]],Nurse[[#This Row],[NA TR Hours]],Nurse[[#This Row],[Med Aide/Tech Hours]])</f>
        <v>213.58347826086961</v>
      </c>
      <c r="T272" s="4">
        <v>213.58347826086961</v>
      </c>
      <c r="U272" s="4">
        <v>0</v>
      </c>
      <c r="V272" s="4">
        <v>0</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60.237499999999997</v>
      </c>
      <c r="X272" s="4">
        <v>31.23380434782608</v>
      </c>
      <c r="Y272" s="4">
        <v>0</v>
      </c>
      <c r="Z272" s="4">
        <v>0</v>
      </c>
      <c r="AA272" s="4">
        <v>22.825108695652172</v>
      </c>
      <c r="AB272" s="4">
        <v>0</v>
      </c>
      <c r="AC272" s="4">
        <v>6.1785869565217384</v>
      </c>
      <c r="AD272" s="4">
        <v>0</v>
      </c>
      <c r="AE272" s="4">
        <v>0</v>
      </c>
      <c r="AF272" s="1">
        <v>145419</v>
      </c>
      <c r="AG272" s="1">
        <v>5</v>
      </c>
      <c r="AH272"/>
    </row>
    <row r="273" spans="1:34" x14ac:dyDescent="0.25">
      <c r="A273" t="s">
        <v>702</v>
      </c>
      <c r="B273" t="s">
        <v>157</v>
      </c>
      <c r="C273" t="s">
        <v>980</v>
      </c>
      <c r="D273" t="s">
        <v>788</v>
      </c>
      <c r="E273" s="4">
        <v>94.663043478260875</v>
      </c>
      <c r="F273" s="4">
        <f>Nurse[[#This Row],[Total Nurse Staff Hours]]/Nurse[[#This Row],[MDS Census]]</f>
        <v>3.3215638994143983</v>
      </c>
      <c r="G273" s="4">
        <f>Nurse[[#This Row],[Total Direct Care Staff Hours]]/Nurse[[#This Row],[MDS Census]]</f>
        <v>3.0497186818234003</v>
      </c>
      <c r="H273" s="4">
        <f>Nurse[[#This Row],[Total RN Hours (w/ Admin, DON)]]/Nurse[[#This Row],[MDS Census]]</f>
        <v>0.33916063842002531</v>
      </c>
      <c r="I273" s="4">
        <f>Nurse[[#This Row],[RN Hours (excl. Admin, DON)]]/Nurse[[#This Row],[MDS Census]]</f>
        <v>0.17358479733608909</v>
      </c>
      <c r="J273" s="4">
        <f>SUM(Nurse[[#This Row],[RN Hours (excl. Admin, DON)]],Nurse[[#This Row],[RN Admin Hours]],Nurse[[#This Row],[RN DON Hours]],Nurse[[#This Row],[LPN Hours (excl. Admin)]],Nurse[[#This Row],[LPN Admin Hours]],Nurse[[#This Row],[CNA Hours]],Nurse[[#This Row],[NA TR Hours]],Nurse[[#This Row],[Med Aide/Tech Hours]])</f>
        <v>314.42934782608694</v>
      </c>
      <c r="K273" s="4">
        <f>SUM(Nurse[[#This Row],[RN Hours (excl. Admin, DON)]],Nurse[[#This Row],[LPN Hours (excl. Admin)]],Nurse[[#This Row],[CNA Hours]],Nurse[[#This Row],[NA TR Hours]],Nurse[[#This Row],[Med Aide/Tech Hours]])</f>
        <v>288.695652173913</v>
      </c>
      <c r="L273" s="4">
        <f>SUM(Nurse[[#This Row],[RN Hours (excl. Admin, DON)]],Nurse[[#This Row],[RN Admin Hours]],Nurse[[#This Row],[RN DON Hours]])</f>
        <v>32.10597826086957</v>
      </c>
      <c r="M273" s="4">
        <v>16.432065217391305</v>
      </c>
      <c r="N273" s="4">
        <v>10.353260869565217</v>
      </c>
      <c r="O273" s="4">
        <v>5.3206521739130439</v>
      </c>
      <c r="P273" s="4">
        <f>SUM(Nurse[[#This Row],[LPN Hours (excl. Admin)]],Nurse[[#This Row],[LPN Admin Hours]])</f>
        <v>76.385869565217391</v>
      </c>
      <c r="Q273" s="4">
        <v>66.326086956521735</v>
      </c>
      <c r="R273" s="4">
        <v>10.059782608695652</v>
      </c>
      <c r="S273" s="4">
        <f>SUM(Nurse[[#This Row],[CNA Hours]],Nurse[[#This Row],[NA TR Hours]],Nurse[[#This Row],[Med Aide/Tech Hours]])</f>
        <v>205.9375</v>
      </c>
      <c r="T273" s="4">
        <v>180.88315217391303</v>
      </c>
      <c r="U273" s="4">
        <v>25.054347826086957</v>
      </c>
      <c r="V273" s="4">
        <v>0</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3" s="4">
        <v>0</v>
      </c>
      <c r="Y273" s="4">
        <v>0</v>
      </c>
      <c r="Z273" s="4">
        <v>0</v>
      </c>
      <c r="AA273" s="4">
        <v>0</v>
      </c>
      <c r="AB273" s="4">
        <v>0</v>
      </c>
      <c r="AC273" s="4">
        <v>0</v>
      </c>
      <c r="AD273" s="4">
        <v>0</v>
      </c>
      <c r="AE273" s="4">
        <v>0</v>
      </c>
      <c r="AF273" s="1">
        <v>145440</v>
      </c>
      <c r="AG273" s="1">
        <v>5</v>
      </c>
      <c r="AH273"/>
    </row>
    <row r="274" spans="1:34" x14ac:dyDescent="0.25">
      <c r="A274" t="s">
        <v>702</v>
      </c>
      <c r="B274" t="s">
        <v>67</v>
      </c>
      <c r="C274" t="s">
        <v>931</v>
      </c>
      <c r="D274" t="s">
        <v>781</v>
      </c>
      <c r="E274" s="4">
        <v>189.38043478260869</v>
      </c>
      <c r="F274" s="4">
        <f>Nurse[[#This Row],[Total Nurse Staff Hours]]/Nurse[[#This Row],[MDS Census]]</f>
        <v>3.0584640991792469</v>
      </c>
      <c r="G274" s="4">
        <f>Nurse[[#This Row],[Total Direct Care Staff Hours]]/Nurse[[#This Row],[MDS Census]]</f>
        <v>2.9055340641680543</v>
      </c>
      <c r="H274" s="4">
        <f>Nurse[[#This Row],[Total RN Hours (w/ Admin, DON)]]/Nurse[[#This Row],[MDS Census]]</f>
        <v>0.78229409401366024</v>
      </c>
      <c r="I274" s="4">
        <f>Nurse[[#This Row],[RN Hours (excl. Admin, DON)]]/Nurse[[#This Row],[MDS Census]]</f>
        <v>0.6555507088331517</v>
      </c>
      <c r="J274" s="4">
        <f>SUM(Nurse[[#This Row],[RN Hours (excl. Admin, DON)]],Nurse[[#This Row],[RN Admin Hours]],Nurse[[#This Row],[RN DON Hours]],Nurse[[#This Row],[LPN Hours (excl. Admin)]],Nurse[[#This Row],[LPN Admin Hours]],Nurse[[#This Row],[CNA Hours]],Nurse[[#This Row],[NA TR Hours]],Nurse[[#This Row],[Med Aide/Tech Hours]])</f>
        <v>579.21326086956537</v>
      </c>
      <c r="K274" s="4">
        <f>SUM(Nurse[[#This Row],[RN Hours (excl. Admin, DON)]],Nurse[[#This Row],[LPN Hours (excl. Admin)]],Nurse[[#This Row],[CNA Hours]],Nurse[[#This Row],[NA TR Hours]],Nurse[[#This Row],[Med Aide/Tech Hours]])</f>
        <v>550.25130434782614</v>
      </c>
      <c r="L274" s="4">
        <f>SUM(Nurse[[#This Row],[RN Hours (excl. Admin, DON)]],Nurse[[#This Row],[RN Admin Hours]],Nurse[[#This Row],[RN DON Hours]])</f>
        <v>148.15119565217393</v>
      </c>
      <c r="M274" s="4">
        <v>124.14847826086958</v>
      </c>
      <c r="N274" s="4">
        <v>18.611413043478262</v>
      </c>
      <c r="O274" s="4">
        <v>5.3913043478260869</v>
      </c>
      <c r="P274" s="4">
        <f>SUM(Nurse[[#This Row],[LPN Hours (excl. Admin)]],Nurse[[#This Row],[LPN Admin Hours]])</f>
        <v>114.47880434782611</v>
      </c>
      <c r="Q274" s="4">
        <v>109.51956521739133</v>
      </c>
      <c r="R274" s="4">
        <v>4.9592391304347823</v>
      </c>
      <c r="S274" s="4">
        <f>SUM(Nurse[[#This Row],[CNA Hours]],Nurse[[#This Row],[NA TR Hours]],Nurse[[#This Row],[Med Aide/Tech Hours]])</f>
        <v>316.58326086956527</v>
      </c>
      <c r="T274" s="4">
        <v>316.58326086956527</v>
      </c>
      <c r="U274" s="4">
        <v>0</v>
      </c>
      <c r="V274" s="4">
        <v>0</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98.204565217391334</v>
      </c>
      <c r="X274" s="4">
        <v>21.389782608695654</v>
      </c>
      <c r="Y274" s="4">
        <v>0</v>
      </c>
      <c r="Z274" s="4">
        <v>0</v>
      </c>
      <c r="AA274" s="4">
        <v>8.4434782608695649</v>
      </c>
      <c r="AB274" s="4">
        <v>0</v>
      </c>
      <c r="AC274" s="4">
        <v>68.371304347826111</v>
      </c>
      <c r="AD274" s="4">
        <v>0</v>
      </c>
      <c r="AE274" s="4">
        <v>0</v>
      </c>
      <c r="AF274" s="1">
        <v>145237</v>
      </c>
      <c r="AG274" s="1">
        <v>5</v>
      </c>
      <c r="AH274"/>
    </row>
    <row r="275" spans="1:34" x14ac:dyDescent="0.25">
      <c r="A275" t="s">
        <v>702</v>
      </c>
      <c r="B275" t="s">
        <v>477</v>
      </c>
      <c r="C275" t="s">
        <v>963</v>
      </c>
      <c r="D275" t="s">
        <v>789</v>
      </c>
      <c r="E275" s="4">
        <v>81.880434782608702</v>
      </c>
      <c r="F275" s="4">
        <f>Nurse[[#This Row],[Total Nurse Staff Hours]]/Nurse[[#This Row],[MDS Census]]</f>
        <v>3.4810898712332401</v>
      </c>
      <c r="G275" s="4">
        <f>Nurse[[#This Row],[Total Direct Care Staff Hours]]/Nurse[[#This Row],[MDS Census]]</f>
        <v>3.2614562591265095</v>
      </c>
      <c r="H275" s="4">
        <f>Nurse[[#This Row],[Total RN Hours (w/ Admin, DON)]]/Nurse[[#This Row],[MDS Census]]</f>
        <v>0.76675959113235093</v>
      </c>
      <c r="I275" s="4">
        <f>Nurse[[#This Row],[RN Hours (excl. Admin, DON)]]/Nurse[[#This Row],[MDS Census]]</f>
        <v>0.54712597902562055</v>
      </c>
      <c r="J275" s="4">
        <f>SUM(Nurse[[#This Row],[RN Hours (excl. Admin, DON)]],Nurse[[#This Row],[RN Admin Hours]],Nurse[[#This Row],[RN DON Hours]],Nurse[[#This Row],[LPN Hours (excl. Admin)]],Nurse[[#This Row],[LPN Admin Hours]],Nurse[[#This Row],[CNA Hours]],Nurse[[#This Row],[NA TR Hours]],Nurse[[#This Row],[Med Aide/Tech Hours]])</f>
        <v>285.03315217391304</v>
      </c>
      <c r="K275" s="4">
        <f>SUM(Nurse[[#This Row],[RN Hours (excl. Admin, DON)]],Nurse[[#This Row],[LPN Hours (excl. Admin)]],Nurse[[#This Row],[CNA Hours]],Nurse[[#This Row],[NA TR Hours]],Nurse[[#This Row],[Med Aide/Tech Hours]])</f>
        <v>267.0494565217391</v>
      </c>
      <c r="L275" s="4">
        <f>SUM(Nurse[[#This Row],[RN Hours (excl. Admin, DON)]],Nurse[[#This Row],[RN Admin Hours]],Nurse[[#This Row],[RN DON Hours]])</f>
        <v>62.782608695652172</v>
      </c>
      <c r="M275" s="4">
        <v>44.798913043478258</v>
      </c>
      <c r="N275" s="4">
        <v>12.774456521739131</v>
      </c>
      <c r="O275" s="4">
        <v>5.2092391304347823</v>
      </c>
      <c r="P275" s="4">
        <f>SUM(Nurse[[#This Row],[LPN Hours (excl. Admin)]],Nurse[[#This Row],[LPN Admin Hours]])</f>
        <v>51.671195652173914</v>
      </c>
      <c r="Q275" s="4">
        <v>51.671195652173914</v>
      </c>
      <c r="R275" s="4">
        <v>0</v>
      </c>
      <c r="S275" s="4">
        <f>SUM(Nurse[[#This Row],[CNA Hours]],Nurse[[#This Row],[NA TR Hours]],Nurse[[#This Row],[Med Aide/Tech Hours]])</f>
        <v>170.57934782608694</v>
      </c>
      <c r="T275" s="4">
        <v>170.57934782608694</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103.75326086956522</v>
      </c>
      <c r="X275" s="4">
        <v>4.4836956521739131</v>
      </c>
      <c r="Y275" s="4">
        <v>0</v>
      </c>
      <c r="Z275" s="4">
        <v>0</v>
      </c>
      <c r="AA275" s="4">
        <v>20.586956521739129</v>
      </c>
      <c r="AB275" s="4">
        <v>0</v>
      </c>
      <c r="AC275" s="4">
        <v>78.682608695652178</v>
      </c>
      <c r="AD275" s="4">
        <v>0</v>
      </c>
      <c r="AE275" s="4">
        <v>0</v>
      </c>
      <c r="AF275" s="1">
        <v>145950</v>
      </c>
      <c r="AG275" s="1">
        <v>5</v>
      </c>
      <c r="AH275"/>
    </row>
    <row r="276" spans="1:34" x14ac:dyDescent="0.25">
      <c r="A276" t="s">
        <v>702</v>
      </c>
      <c r="B276" t="s">
        <v>253</v>
      </c>
      <c r="C276" t="s">
        <v>952</v>
      </c>
      <c r="D276" t="s">
        <v>781</v>
      </c>
      <c r="E276" s="4">
        <v>98.315217391304344</v>
      </c>
      <c r="F276" s="4">
        <f>Nurse[[#This Row],[Total Nurse Staff Hours]]/Nurse[[#This Row],[MDS Census]]</f>
        <v>3.1409397457158654</v>
      </c>
      <c r="G276" s="4">
        <f>Nurse[[#This Row],[Total Direct Care Staff Hours]]/Nurse[[#This Row],[MDS Census]]</f>
        <v>2.820099502487563</v>
      </c>
      <c r="H276" s="4">
        <f>Nurse[[#This Row],[Total RN Hours (w/ Admin, DON)]]/Nurse[[#This Row],[MDS Census]]</f>
        <v>1.0311796572692096</v>
      </c>
      <c r="I276" s="4">
        <f>Nurse[[#This Row],[RN Hours (excl. Admin, DON)]]/Nurse[[#This Row],[MDS Census]]</f>
        <v>0.78123493642896635</v>
      </c>
      <c r="J276" s="4">
        <f>SUM(Nurse[[#This Row],[RN Hours (excl. Admin, DON)]],Nurse[[#This Row],[RN Admin Hours]],Nurse[[#This Row],[RN DON Hours]],Nurse[[#This Row],[LPN Hours (excl. Admin)]],Nurse[[#This Row],[LPN Admin Hours]],Nurse[[#This Row],[CNA Hours]],Nurse[[#This Row],[NA TR Hours]],Nurse[[#This Row],[Med Aide/Tech Hours]])</f>
        <v>308.80217391304348</v>
      </c>
      <c r="K276" s="4">
        <f>SUM(Nurse[[#This Row],[RN Hours (excl. Admin, DON)]],Nurse[[#This Row],[LPN Hours (excl. Admin)]],Nurse[[#This Row],[CNA Hours]],Nurse[[#This Row],[NA TR Hours]],Nurse[[#This Row],[Med Aide/Tech Hours]])</f>
        <v>277.25869565217397</v>
      </c>
      <c r="L276" s="4">
        <f>SUM(Nurse[[#This Row],[RN Hours (excl. Admin, DON)]],Nurse[[#This Row],[RN Admin Hours]],Nurse[[#This Row],[RN DON Hours]])</f>
        <v>101.38065217391305</v>
      </c>
      <c r="M276" s="4">
        <v>76.807282608695658</v>
      </c>
      <c r="N276" s="4">
        <v>19.095108695652176</v>
      </c>
      <c r="O276" s="4">
        <v>5.4782608695652177</v>
      </c>
      <c r="P276" s="4">
        <f>SUM(Nurse[[#This Row],[LPN Hours (excl. Admin)]],Nurse[[#This Row],[LPN Admin Hours]])</f>
        <v>28.973152173913043</v>
      </c>
      <c r="Q276" s="4">
        <v>22.003043478260871</v>
      </c>
      <c r="R276" s="4">
        <v>6.9701086956521738</v>
      </c>
      <c r="S276" s="4">
        <f>SUM(Nurse[[#This Row],[CNA Hours]],Nurse[[#This Row],[NA TR Hours]],Nurse[[#This Row],[Med Aide/Tech Hours]])</f>
        <v>178.4483695652174</v>
      </c>
      <c r="T276" s="4">
        <v>178.4483695652174</v>
      </c>
      <c r="U276" s="4">
        <v>0</v>
      </c>
      <c r="V276" s="4">
        <v>0</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5.8566304347826081</v>
      </c>
      <c r="X276" s="4">
        <v>0.82630434782608686</v>
      </c>
      <c r="Y276" s="4">
        <v>2.1086956521739131</v>
      </c>
      <c r="Z276" s="4">
        <v>0</v>
      </c>
      <c r="AA276" s="4">
        <v>1.5219565217391302</v>
      </c>
      <c r="AB276" s="4">
        <v>0</v>
      </c>
      <c r="AC276" s="4">
        <v>1.3996739130434781</v>
      </c>
      <c r="AD276" s="4">
        <v>0</v>
      </c>
      <c r="AE276" s="4">
        <v>0</v>
      </c>
      <c r="AF276" s="1">
        <v>145626</v>
      </c>
      <c r="AG276" s="1">
        <v>5</v>
      </c>
      <c r="AH276"/>
    </row>
    <row r="277" spans="1:34" x14ac:dyDescent="0.25">
      <c r="A277" t="s">
        <v>702</v>
      </c>
      <c r="B277" t="s">
        <v>494</v>
      </c>
      <c r="C277" t="s">
        <v>1095</v>
      </c>
      <c r="D277" t="s">
        <v>813</v>
      </c>
      <c r="E277" s="4">
        <v>9.9347826086956523</v>
      </c>
      <c r="F277" s="4">
        <f>Nurse[[#This Row],[Total Nurse Staff Hours]]/Nurse[[#This Row],[MDS Census]]</f>
        <v>5.3355032822757105</v>
      </c>
      <c r="G277" s="4">
        <f>Nurse[[#This Row],[Total Direct Care Staff Hours]]/Nurse[[#This Row],[MDS Census]]</f>
        <v>4.9095076586433262</v>
      </c>
      <c r="H277" s="4">
        <f>Nurse[[#This Row],[Total RN Hours (w/ Admin, DON)]]/Nurse[[#This Row],[MDS Census]]</f>
        <v>1.3308096280087527</v>
      </c>
      <c r="I277" s="4">
        <f>Nurse[[#This Row],[RN Hours (excl. Admin, DON)]]/Nurse[[#This Row],[MDS Census]]</f>
        <v>0.90481400437636761</v>
      </c>
      <c r="J277" s="4">
        <f>SUM(Nurse[[#This Row],[RN Hours (excl. Admin, DON)]],Nurse[[#This Row],[RN Admin Hours]],Nurse[[#This Row],[RN DON Hours]],Nurse[[#This Row],[LPN Hours (excl. Admin)]],Nurse[[#This Row],[LPN Admin Hours]],Nurse[[#This Row],[CNA Hours]],Nurse[[#This Row],[NA TR Hours]],Nurse[[#This Row],[Med Aide/Tech Hours]])</f>
        <v>53.0070652173913</v>
      </c>
      <c r="K277" s="4">
        <f>SUM(Nurse[[#This Row],[RN Hours (excl. Admin, DON)]],Nurse[[#This Row],[LPN Hours (excl. Admin)]],Nurse[[#This Row],[CNA Hours]],Nurse[[#This Row],[NA TR Hours]],Nurse[[#This Row],[Med Aide/Tech Hours]])</f>
        <v>48.774891304347825</v>
      </c>
      <c r="L277" s="4">
        <f>SUM(Nurse[[#This Row],[RN Hours (excl. Admin, DON)]],Nurse[[#This Row],[RN Admin Hours]],Nurse[[#This Row],[RN DON Hours]])</f>
        <v>13.221304347826086</v>
      </c>
      <c r="M277" s="4">
        <v>8.9891304347826093</v>
      </c>
      <c r="N277" s="4">
        <v>2.1456521739130441</v>
      </c>
      <c r="O277" s="4">
        <v>2.0865217391304332</v>
      </c>
      <c r="P277" s="4">
        <f>SUM(Nurse[[#This Row],[LPN Hours (excl. Admin)]],Nurse[[#This Row],[LPN Admin Hours]])</f>
        <v>15.475543478260869</v>
      </c>
      <c r="Q277" s="4">
        <v>15.475543478260869</v>
      </c>
      <c r="R277" s="4">
        <v>0</v>
      </c>
      <c r="S277" s="4">
        <f>SUM(Nurse[[#This Row],[CNA Hours]],Nurse[[#This Row],[NA TR Hours]],Nurse[[#This Row],[Med Aide/Tech Hours]])</f>
        <v>24.310217391304349</v>
      </c>
      <c r="T277" s="4">
        <v>24.310217391304349</v>
      </c>
      <c r="U277" s="4">
        <v>0</v>
      </c>
      <c r="V277" s="4">
        <v>0</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2.6467391304347823</v>
      </c>
      <c r="X277" s="4">
        <v>1.826086956521739</v>
      </c>
      <c r="Y277" s="4">
        <v>0</v>
      </c>
      <c r="Z277" s="4">
        <v>0</v>
      </c>
      <c r="AA277" s="4">
        <v>0</v>
      </c>
      <c r="AB277" s="4">
        <v>0</v>
      </c>
      <c r="AC277" s="4">
        <v>0.82065217391304346</v>
      </c>
      <c r="AD277" s="4">
        <v>0</v>
      </c>
      <c r="AE277" s="4">
        <v>0</v>
      </c>
      <c r="AF277" s="1">
        <v>145979</v>
      </c>
      <c r="AG277" s="1">
        <v>5</v>
      </c>
      <c r="AH277"/>
    </row>
    <row r="278" spans="1:34" x14ac:dyDescent="0.25">
      <c r="A278" t="s">
        <v>702</v>
      </c>
      <c r="B278" t="s">
        <v>110</v>
      </c>
      <c r="C278" t="s">
        <v>955</v>
      </c>
      <c r="D278" t="s">
        <v>805</v>
      </c>
      <c r="E278" s="4">
        <v>55.5</v>
      </c>
      <c r="F278" s="4">
        <f>Nurse[[#This Row],[Total Nurse Staff Hours]]/Nurse[[#This Row],[MDS Census]]</f>
        <v>1.7964316490403447</v>
      </c>
      <c r="G278" s="4">
        <f>Nurse[[#This Row],[Total Direct Care Staff Hours]]/Nurse[[#This Row],[MDS Census]]</f>
        <v>1.6122365844104973</v>
      </c>
      <c r="H278" s="4">
        <f>Nurse[[#This Row],[Total RN Hours (w/ Admin, DON)]]/Nurse[[#This Row],[MDS Census]]</f>
        <v>0.33245201723462592</v>
      </c>
      <c r="I278" s="4">
        <f>Nurse[[#This Row],[RN Hours (excl. Admin, DON)]]/Nurse[[#This Row],[MDS Census]]</f>
        <v>0.14825695260477867</v>
      </c>
      <c r="J278" s="4">
        <f>SUM(Nurse[[#This Row],[RN Hours (excl. Admin, DON)]],Nurse[[#This Row],[RN Admin Hours]],Nurse[[#This Row],[RN DON Hours]],Nurse[[#This Row],[LPN Hours (excl. Admin)]],Nurse[[#This Row],[LPN Admin Hours]],Nurse[[#This Row],[CNA Hours]],Nurse[[#This Row],[NA TR Hours]],Nurse[[#This Row],[Med Aide/Tech Hours]])</f>
        <v>99.701956521739135</v>
      </c>
      <c r="K278" s="4">
        <f>SUM(Nurse[[#This Row],[RN Hours (excl. Admin, DON)]],Nurse[[#This Row],[LPN Hours (excl. Admin)]],Nurse[[#This Row],[CNA Hours]],Nurse[[#This Row],[NA TR Hours]],Nurse[[#This Row],[Med Aide/Tech Hours]])</f>
        <v>89.479130434782604</v>
      </c>
      <c r="L278" s="4">
        <f>SUM(Nurse[[#This Row],[RN Hours (excl. Admin, DON)]],Nurse[[#This Row],[RN Admin Hours]],Nurse[[#This Row],[RN DON Hours]])</f>
        <v>18.451086956521738</v>
      </c>
      <c r="M278" s="4">
        <v>8.2282608695652169</v>
      </c>
      <c r="N278" s="4">
        <v>5.3478260869565215</v>
      </c>
      <c r="O278" s="4">
        <v>4.875</v>
      </c>
      <c r="P278" s="4">
        <f>SUM(Nurse[[#This Row],[LPN Hours (excl. Admin)]],Nurse[[#This Row],[LPN Admin Hours]])</f>
        <v>30.291630434782608</v>
      </c>
      <c r="Q278" s="4">
        <v>30.291630434782608</v>
      </c>
      <c r="R278" s="4">
        <v>0</v>
      </c>
      <c r="S278" s="4">
        <f>SUM(Nurse[[#This Row],[CNA Hours]],Nurse[[#This Row],[NA TR Hours]],Nurse[[#This Row],[Med Aide/Tech Hours]])</f>
        <v>50.959239130434781</v>
      </c>
      <c r="T278" s="4">
        <v>50.959239130434781</v>
      </c>
      <c r="U278" s="4">
        <v>0</v>
      </c>
      <c r="V278" s="4">
        <v>0</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8" s="4">
        <v>0</v>
      </c>
      <c r="Y278" s="4">
        <v>0</v>
      </c>
      <c r="Z278" s="4">
        <v>0</v>
      </c>
      <c r="AA278" s="4">
        <v>0</v>
      </c>
      <c r="AB278" s="4">
        <v>0</v>
      </c>
      <c r="AC278" s="4">
        <v>0</v>
      </c>
      <c r="AD278" s="4">
        <v>0</v>
      </c>
      <c r="AE278" s="4">
        <v>0</v>
      </c>
      <c r="AF278" s="1">
        <v>145347</v>
      </c>
      <c r="AG278" s="1">
        <v>5</v>
      </c>
      <c r="AH278"/>
    </row>
    <row r="279" spans="1:34" x14ac:dyDescent="0.25">
      <c r="A279" t="s">
        <v>702</v>
      </c>
      <c r="B279" t="s">
        <v>79</v>
      </c>
      <c r="C279" t="s">
        <v>938</v>
      </c>
      <c r="D279" t="s">
        <v>781</v>
      </c>
      <c r="E279" s="4">
        <v>252.82608695652175</v>
      </c>
      <c r="F279" s="4">
        <f>Nurse[[#This Row],[Total Nurse Staff Hours]]/Nurse[[#This Row],[MDS Census]]</f>
        <v>3.6612261392949268</v>
      </c>
      <c r="G279" s="4">
        <f>Nurse[[#This Row],[Total Direct Care Staff Hours]]/Nurse[[#This Row],[MDS Census]]</f>
        <v>3.5390636285468613</v>
      </c>
      <c r="H279" s="4">
        <f>Nurse[[#This Row],[Total RN Hours (w/ Admin, DON)]]/Nurse[[#This Row],[MDS Census]]</f>
        <v>0.89340885640584666</v>
      </c>
      <c r="I279" s="4">
        <f>Nurse[[#This Row],[RN Hours (excl. Admin, DON)]]/Nurse[[#This Row],[MDS Census]]</f>
        <v>0.78770163370593271</v>
      </c>
      <c r="J279" s="4">
        <f>SUM(Nurse[[#This Row],[RN Hours (excl. Admin, DON)]],Nurse[[#This Row],[RN Admin Hours]],Nurse[[#This Row],[RN DON Hours]],Nurse[[#This Row],[LPN Hours (excl. Admin)]],Nurse[[#This Row],[LPN Admin Hours]],Nurse[[#This Row],[CNA Hours]],Nurse[[#This Row],[NA TR Hours]],Nurse[[#This Row],[Med Aide/Tech Hours]])</f>
        <v>925.65347826086952</v>
      </c>
      <c r="K279" s="4">
        <f>SUM(Nurse[[#This Row],[RN Hours (excl. Admin, DON)]],Nurse[[#This Row],[LPN Hours (excl. Admin)]],Nurse[[#This Row],[CNA Hours]],Nurse[[#This Row],[NA TR Hours]],Nurse[[#This Row],[Med Aide/Tech Hours]])</f>
        <v>894.76760869565214</v>
      </c>
      <c r="L279" s="4">
        <f>SUM(Nurse[[#This Row],[RN Hours (excl. Admin, DON)]],Nurse[[#This Row],[RN Admin Hours]],Nurse[[#This Row],[RN DON Hours]])</f>
        <v>225.87706521739125</v>
      </c>
      <c r="M279" s="4">
        <v>199.15152173913037</v>
      </c>
      <c r="N279" s="4">
        <v>22.125</v>
      </c>
      <c r="O279" s="4">
        <v>4.6005434782608692</v>
      </c>
      <c r="P279" s="4">
        <f>SUM(Nurse[[#This Row],[LPN Hours (excl. Admin)]],Nurse[[#This Row],[LPN Admin Hours]])</f>
        <v>169.34097826086958</v>
      </c>
      <c r="Q279" s="4">
        <v>165.18065217391305</v>
      </c>
      <c r="R279" s="4">
        <v>4.1603260869565215</v>
      </c>
      <c r="S279" s="4">
        <f>SUM(Nurse[[#This Row],[CNA Hours]],Nurse[[#This Row],[NA TR Hours]],Nurse[[#This Row],[Med Aide/Tech Hours]])</f>
        <v>530.4354347826087</v>
      </c>
      <c r="T279" s="4">
        <v>530.4354347826087</v>
      </c>
      <c r="U279" s="4">
        <v>0</v>
      </c>
      <c r="V279" s="4">
        <v>0</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191.88826086956527</v>
      </c>
      <c r="X279" s="4">
        <v>41.971847826086965</v>
      </c>
      <c r="Y279" s="4">
        <v>1.3478260869565217</v>
      </c>
      <c r="Z279" s="4">
        <v>0</v>
      </c>
      <c r="AA279" s="4">
        <v>44.057065217391305</v>
      </c>
      <c r="AB279" s="4">
        <v>0</v>
      </c>
      <c r="AC279" s="4">
        <v>104.51152173913049</v>
      </c>
      <c r="AD279" s="4">
        <v>0</v>
      </c>
      <c r="AE279" s="4">
        <v>0</v>
      </c>
      <c r="AF279" s="1">
        <v>145268</v>
      </c>
      <c r="AG279" s="1">
        <v>5</v>
      </c>
      <c r="AH279"/>
    </row>
    <row r="280" spans="1:34" x14ac:dyDescent="0.25">
      <c r="A280" t="s">
        <v>702</v>
      </c>
      <c r="B280" t="s">
        <v>597</v>
      </c>
      <c r="C280" t="s">
        <v>1142</v>
      </c>
      <c r="D280" t="s">
        <v>775</v>
      </c>
      <c r="E280" s="4">
        <v>29.456521739130434</v>
      </c>
      <c r="F280" s="4">
        <f>Nurse[[#This Row],[Total Nurse Staff Hours]]/Nurse[[#This Row],[MDS Census]]</f>
        <v>3.8449594095940971</v>
      </c>
      <c r="G280" s="4">
        <f>Nurse[[#This Row],[Total Direct Care Staff Hours]]/Nurse[[#This Row],[MDS Census]]</f>
        <v>3.5071365313653144</v>
      </c>
      <c r="H280" s="4">
        <f>Nurse[[#This Row],[Total RN Hours (w/ Admin, DON)]]/Nurse[[#This Row],[MDS Census]]</f>
        <v>0.51595202952029529</v>
      </c>
      <c r="I280" s="4">
        <f>Nurse[[#This Row],[RN Hours (excl. Admin, DON)]]/Nurse[[#This Row],[MDS Census]]</f>
        <v>0.33443911439114404</v>
      </c>
      <c r="J280" s="4">
        <f>SUM(Nurse[[#This Row],[RN Hours (excl. Admin, DON)]],Nurse[[#This Row],[RN Admin Hours]],Nurse[[#This Row],[RN DON Hours]],Nurse[[#This Row],[LPN Hours (excl. Admin)]],Nurse[[#This Row],[LPN Admin Hours]],Nurse[[#This Row],[CNA Hours]],Nurse[[#This Row],[NA TR Hours]],Nurse[[#This Row],[Med Aide/Tech Hours]])</f>
        <v>113.25913043478263</v>
      </c>
      <c r="K280" s="4">
        <f>SUM(Nurse[[#This Row],[RN Hours (excl. Admin, DON)]],Nurse[[#This Row],[LPN Hours (excl. Admin)]],Nurse[[#This Row],[CNA Hours]],Nurse[[#This Row],[NA TR Hours]],Nurse[[#This Row],[Med Aide/Tech Hours]])</f>
        <v>103.30804347826088</v>
      </c>
      <c r="L280" s="4">
        <f>SUM(Nurse[[#This Row],[RN Hours (excl. Admin, DON)]],Nurse[[#This Row],[RN Admin Hours]],Nurse[[#This Row],[RN DON Hours]])</f>
        <v>15.198152173913044</v>
      </c>
      <c r="M280" s="4">
        <v>9.8514130434782636</v>
      </c>
      <c r="N280" s="4">
        <v>0</v>
      </c>
      <c r="O280" s="4">
        <v>5.3467391304347816</v>
      </c>
      <c r="P280" s="4">
        <f>SUM(Nurse[[#This Row],[LPN Hours (excl. Admin)]],Nurse[[#This Row],[LPN Admin Hours]])</f>
        <v>30.804673913043473</v>
      </c>
      <c r="Q280" s="4">
        <v>26.200326086956519</v>
      </c>
      <c r="R280" s="4">
        <v>4.6043478260869559</v>
      </c>
      <c r="S280" s="4">
        <f>SUM(Nurse[[#This Row],[CNA Hours]],Nurse[[#This Row],[NA TR Hours]],Nurse[[#This Row],[Med Aide/Tech Hours]])</f>
        <v>67.256304347826102</v>
      </c>
      <c r="T280" s="4">
        <v>67.256304347826102</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0" s="4">
        <v>0</v>
      </c>
      <c r="Y280" s="4">
        <v>0</v>
      </c>
      <c r="Z280" s="4">
        <v>0</v>
      </c>
      <c r="AA280" s="4">
        <v>0</v>
      </c>
      <c r="AB280" s="4">
        <v>0</v>
      </c>
      <c r="AC280" s="4">
        <v>0</v>
      </c>
      <c r="AD280" s="4">
        <v>0</v>
      </c>
      <c r="AE280" s="4">
        <v>0</v>
      </c>
      <c r="AF280" s="1">
        <v>146111</v>
      </c>
      <c r="AG280" s="1">
        <v>5</v>
      </c>
      <c r="AH280"/>
    </row>
    <row r="281" spans="1:34" x14ac:dyDescent="0.25">
      <c r="A281" t="s">
        <v>702</v>
      </c>
      <c r="B281" t="s">
        <v>462</v>
      </c>
      <c r="C281" t="s">
        <v>1098</v>
      </c>
      <c r="D281" t="s">
        <v>814</v>
      </c>
      <c r="E281" s="4">
        <v>67.728260869565219</v>
      </c>
      <c r="F281" s="4">
        <f>Nurse[[#This Row],[Total Nurse Staff Hours]]/Nurse[[#This Row],[MDS Census]]</f>
        <v>3.8026400256780608</v>
      </c>
      <c r="G281" s="4">
        <f>Nurse[[#This Row],[Total Direct Care Staff Hours]]/Nurse[[#This Row],[MDS Census]]</f>
        <v>3.5862221152303002</v>
      </c>
      <c r="H281" s="4">
        <f>Nurse[[#This Row],[Total RN Hours (w/ Admin, DON)]]/Nurse[[#This Row],[MDS Census]]</f>
        <v>0.73435243139143003</v>
      </c>
      <c r="I281" s="4">
        <f>Nurse[[#This Row],[RN Hours (excl. Admin, DON)]]/Nurse[[#This Row],[MDS Census]]</f>
        <v>0.65218263521104158</v>
      </c>
      <c r="J281" s="4">
        <f>SUM(Nurse[[#This Row],[RN Hours (excl. Admin, DON)]],Nurse[[#This Row],[RN Admin Hours]],Nurse[[#This Row],[RN DON Hours]],Nurse[[#This Row],[LPN Hours (excl. Admin)]],Nurse[[#This Row],[LPN Admin Hours]],Nurse[[#This Row],[CNA Hours]],Nurse[[#This Row],[NA TR Hours]],Nurse[[#This Row],[Med Aide/Tech Hours]])</f>
        <v>257.54619565217388</v>
      </c>
      <c r="K281" s="4">
        <f>SUM(Nurse[[#This Row],[RN Hours (excl. Admin, DON)]],Nurse[[#This Row],[LPN Hours (excl. Admin)]],Nurse[[#This Row],[CNA Hours]],Nurse[[#This Row],[NA TR Hours]],Nurse[[#This Row],[Med Aide/Tech Hours]])</f>
        <v>242.88858695652175</v>
      </c>
      <c r="L281" s="4">
        <f>SUM(Nurse[[#This Row],[RN Hours (excl. Admin, DON)]],Nurse[[#This Row],[RN Admin Hours]],Nurse[[#This Row],[RN DON Hours]])</f>
        <v>49.736413043478265</v>
      </c>
      <c r="M281" s="4">
        <v>44.171195652173914</v>
      </c>
      <c r="N281" s="4">
        <v>0</v>
      </c>
      <c r="O281" s="4">
        <v>5.5652173913043477</v>
      </c>
      <c r="P281" s="4">
        <f>SUM(Nurse[[#This Row],[LPN Hours (excl. Admin)]],Nurse[[#This Row],[LPN Admin Hours]])</f>
        <v>38.679347826086953</v>
      </c>
      <c r="Q281" s="4">
        <v>29.586956521739129</v>
      </c>
      <c r="R281" s="4">
        <v>9.0923913043478262</v>
      </c>
      <c r="S281" s="4">
        <f>SUM(Nurse[[#This Row],[CNA Hours]],Nurse[[#This Row],[NA TR Hours]],Nurse[[#This Row],[Med Aide/Tech Hours]])</f>
        <v>169.13043478260869</v>
      </c>
      <c r="T281" s="4">
        <v>169.13043478260869</v>
      </c>
      <c r="U281" s="4">
        <v>0</v>
      </c>
      <c r="V281" s="4">
        <v>0</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1.0461956521739131</v>
      </c>
      <c r="X281" s="4">
        <v>0</v>
      </c>
      <c r="Y281" s="4">
        <v>0</v>
      </c>
      <c r="Z281" s="4">
        <v>0</v>
      </c>
      <c r="AA281" s="4">
        <v>0</v>
      </c>
      <c r="AB281" s="4">
        <v>0</v>
      </c>
      <c r="AC281" s="4">
        <v>1.0461956521739131</v>
      </c>
      <c r="AD281" s="4">
        <v>0</v>
      </c>
      <c r="AE281" s="4">
        <v>0</v>
      </c>
      <c r="AF281" s="1">
        <v>145930</v>
      </c>
      <c r="AG281" s="1">
        <v>5</v>
      </c>
      <c r="AH281"/>
    </row>
    <row r="282" spans="1:34" x14ac:dyDescent="0.25">
      <c r="A282" t="s">
        <v>702</v>
      </c>
      <c r="B282" t="s">
        <v>357</v>
      </c>
      <c r="C282" t="s">
        <v>884</v>
      </c>
      <c r="D282" t="s">
        <v>775</v>
      </c>
      <c r="E282" s="4">
        <v>121.58695652173913</v>
      </c>
      <c r="F282" s="4">
        <f>Nurse[[#This Row],[Total Nurse Staff Hours]]/Nurse[[#This Row],[MDS Census]]</f>
        <v>3.9006615412122292</v>
      </c>
      <c r="G282" s="4">
        <f>Nurse[[#This Row],[Total Direct Care Staff Hours]]/Nurse[[#This Row],[MDS Census]]</f>
        <v>3.6455962810656177</v>
      </c>
      <c r="H282" s="4">
        <f>Nurse[[#This Row],[Total RN Hours (w/ Admin, DON)]]/Nurse[[#This Row],[MDS Census]]</f>
        <v>0.97512694439477943</v>
      </c>
      <c r="I282" s="4">
        <f>Nurse[[#This Row],[RN Hours (excl. Admin, DON)]]/Nurse[[#This Row],[MDS Census]]</f>
        <v>0.84427409261577002</v>
      </c>
      <c r="J282" s="4">
        <f>SUM(Nurse[[#This Row],[RN Hours (excl. Admin, DON)]],Nurse[[#This Row],[RN Admin Hours]],Nurse[[#This Row],[RN DON Hours]],Nurse[[#This Row],[LPN Hours (excl. Admin)]],Nurse[[#This Row],[LPN Admin Hours]],Nurse[[#This Row],[CNA Hours]],Nurse[[#This Row],[NA TR Hours]],Nurse[[#This Row],[Med Aide/Tech Hours]])</f>
        <v>474.26956521739123</v>
      </c>
      <c r="K282" s="4">
        <f>SUM(Nurse[[#This Row],[RN Hours (excl. Admin, DON)]],Nurse[[#This Row],[LPN Hours (excl. Admin)]],Nurse[[#This Row],[CNA Hours]],Nurse[[#This Row],[NA TR Hours]],Nurse[[#This Row],[Med Aide/Tech Hours]])</f>
        <v>443.25695652173908</v>
      </c>
      <c r="L282" s="4">
        <f>SUM(Nurse[[#This Row],[RN Hours (excl. Admin, DON)]],Nurse[[#This Row],[RN Admin Hours]],Nurse[[#This Row],[RN DON Hours]])</f>
        <v>118.56271739130437</v>
      </c>
      <c r="M282" s="4">
        <v>102.65271739130438</v>
      </c>
      <c r="N282" s="4">
        <v>5.7795652173913048</v>
      </c>
      <c r="O282" s="4">
        <v>10.130434782608695</v>
      </c>
      <c r="P282" s="4">
        <f>SUM(Nurse[[#This Row],[LPN Hours (excl. Admin)]],Nurse[[#This Row],[LPN Admin Hours]])</f>
        <v>99.090543478260855</v>
      </c>
      <c r="Q282" s="4">
        <v>83.987934782608676</v>
      </c>
      <c r="R282" s="4">
        <v>15.102608695652172</v>
      </c>
      <c r="S282" s="4">
        <f>SUM(Nurse[[#This Row],[CNA Hours]],Nurse[[#This Row],[NA TR Hours]],Nurse[[#This Row],[Med Aide/Tech Hours]])</f>
        <v>256.61630434782603</v>
      </c>
      <c r="T282" s="4">
        <v>256.61630434782603</v>
      </c>
      <c r="U282" s="4">
        <v>0</v>
      </c>
      <c r="V282" s="4">
        <v>0</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2" s="4">
        <v>0</v>
      </c>
      <c r="Y282" s="4">
        <v>0</v>
      </c>
      <c r="Z282" s="4">
        <v>0</v>
      </c>
      <c r="AA282" s="4">
        <v>0</v>
      </c>
      <c r="AB282" s="4">
        <v>0</v>
      </c>
      <c r="AC282" s="4">
        <v>0</v>
      </c>
      <c r="AD282" s="4">
        <v>0</v>
      </c>
      <c r="AE282" s="4">
        <v>0</v>
      </c>
      <c r="AF282" s="1">
        <v>145773</v>
      </c>
      <c r="AG282" s="1">
        <v>5</v>
      </c>
      <c r="AH282"/>
    </row>
    <row r="283" spans="1:34" x14ac:dyDescent="0.25">
      <c r="A283" t="s">
        <v>702</v>
      </c>
      <c r="B283" t="s">
        <v>203</v>
      </c>
      <c r="C283" t="s">
        <v>1005</v>
      </c>
      <c r="D283" t="s">
        <v>781</v>
      </c>
      <c r="E283" s="4">
        <v>18.597826086956523</v>
      </c>
      <c r="F283" s="4">
        <f>Nurse[[#This Row],[Total Nurse Staff Hours]]/Nurse[[#This Row],[MDS Census]]</f>
        <v>5.916113383985973</v>
      </c>
      <c r="G283" s="4">
        <f>Nurse[[#This Row],[Total Direct Care Staff Hours]]/Nurse[[#This Row],[MDS Census]]</f>
        <v>5.3820864991233197</v>
      </c>
      <c r="H283" s="4">
        <f>Nurse[[#This Row],[Total RN Hours (w/ Admin, DON)]]/Nurse[[#This Row],[MDS Census]]</f>
        <v>3.7505669199298661</v>
      </c>
      <c r="I283" s="4">
        <f>Nurse[[#This Row],[RN Hours (excl. Admin, DON)]]/Nurse[[#This Row],[MDS Census]]</f>
        <v>3.216540035067212</v>
      </c>
      <c r="J283" s="4">
        <f>SUM(Nurse[[#This Row],[RN Hours (excl. Admin, DON)]],Nurse[[#This Row],[RN Admin Hours]],Nurse[[#This Row],[RN DON Hours]],Nurse[[#This Row],[LPN Hours (excl. Admin)]],Nurse[[#This Row],[LPN Admin Hours]],Nurse[[#This Row],[CNA Hours]],Nurse[[#This Row],[NA TR Hours]],Nurse[[#This Row],[Med Aide/Tech Hours]])</f>
        <v>110.02684782608696</v>
      </c>
      <c r="K283" s="4">
        <f>SUM(Nurse[[#This Row],[RN Hours (excl. Admin, DON)]],Nurse[[#This Row],[LPN Hours (excl. Admin)]],Nurse[[#This Row],[CNA Hours]],Nurse[[#This Row],[NA TR Hours]],Nurse[[#This Row],[Med Aide/Tech Hours]])</f>
        <v>100.09510869565219</v>
      </c>
      <c r="L283" s="4">
        <f>SUM(Nurse[[#This Row],[RN Hours (excl. Admin, DON)]],Nurse[[#This Row],[RN Admin Hours]],Nurse[[#This Row],[RN DON Hours]])</f>
        <v>69.752391304347839</v>
      </c>
      <c r="M283" s="4">
        <v>59.820652173913047</v>
      </c>
      <c r="N283" s="4">
        <v>6.5380434782608692</v>
      </c>
      <c r="O283" s="4">
        <v>3.3936956521739132</v>
      </c>
      <c r="P283" s="4">
        <f>SUM(Nurse[[#This Row],[LPN Hours (excl. Admin)]],Nurse[[#This Row],[LPN Admin Hours]])</f>
        <v>0</v>
      </c>
      <c r="Q283" s="4">
        <v>0</v>
      </c>
      <c r="R283" s="4">
        <v>0</v>
      </c>
      <c r="S283" s="4">
        <f>SUM(Nurse[[#This Row],[CNA Hours]],Nurse[[#This Row],[NA TR Hours]],Nurse[[#This Row],[Med Aide/Tech Hours]])</f>
        <v>40.274456521739133</v>
      </c>
      <c r="T283" s="4">
        <v>40.274456521739133</v>
      </c>
      <c r="U283" s="4">
        <v>0</v>
      </c>
      <c r="V283" s="4">
        <v>0</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3" s="4">
        <v>0</v>
      </c>
      <c r="Y283" s="4">
        <v>0</v>
      </c>
      <c r="Z283" s="4">
        <v>0</v>
      </c>
      <c r="AA283" s="4">
        <v>0</v>
      </c>
      <c r="AB283" s="4">
        <v>0</v>
      </c>
      <c r="AC283" s="4">
        <v>0</v>
      </c>
      <c r="AD283" s="4">
        <v>0</v>
      </c>
      <c r="AE283" s="4">
        <v>0</v>
      </c>
      <c r="AF283" s="1">
        <v>145526</v>
      </c>
      <c r="AG283" s="1">
        <v>5</v>
      </c>
      <c r="AH283"/>
    </row>
    <row r="284" spans="1:34" x14ac:dyDescent="0.25">
      <c r="A284" t="s">
        <v>702</v>
      </c>
      <c r="B284" t="s">
        <v>219</v>
      </c>
      <c r="C284" t="s">
        <v>888</v>
      </c>
      <c r="D284" t="s">
        <v>772</v>
      </c>
      <c r="E284" s="4">
        <v>12.891304347826088</v>
      </c>
      <c r="F284" s="4">
        <f>Nurse[[#This Row],[Total Nurse Staff Hours]]/Nurse[[#This Row],[MDS Census]]</f>
        <v>7.1876475548060723</v>
      </c>
      <c r="G284" s="4">
        <f>Nurse[[#This Row],[Total Direct Care Staff Hours]]/Nurse[[#This Row],[MDS Census]]</f>
        <v>5.9919055649241155</v>
      </c>
      <c r="H284" s="4">
        <f>Nurse[[#This Row],[Total RN Hours (w/ Admin, DON)]]/Nurse[[#This Row],[MDS Census]]</f>
        <v>3.3431534569983143</v>
      </c>
      <c r="I284" s="4">
        <f>Nurse[[#This Row],[RN Hours (excl. Admin, DON)]]/Nurse[[#This Row],[MDS Census]]</f>
        <v>2.513473861720068</v>
      </c>
      <c r="J284" s="4">
        <f>SUM(Nurse[[#This Row],[RN Hours (excl. Admin, DON)]],Nurse[[#This Row],[RN Admin Hours]],Nurse[[#This Row],[RN DON Hours]],Nurse[[#This Row],[LPN Hours (excl. Admin)]],Nurse[[#This Row],[LPN Admin Hours]],Nurse[[#This Row],[CNA Hours]],Nurse[[#This Row],[NA TR Hours]],Nurse[[#This Row],[Med Aide/Tech Hours]])</f>
        <v>92.658152173913066</v>
      </c>
      <c r="K284" s="4">
        <f>SUM(Nurse[[#This Row],[RN Hours (excl. Admin, DON)]],Nurse[[#This Row],[LPN Hours (excl. Admin)]],Nurse[[#This Row],[CNA Hours]],Nurse[[#This Row],[NA TR Hours]],Nurse[[#This Row],[Med Aide/Tech Hours]])</f>
        <v>77.24347826086958</v>
      </c>
      <c r="L284" s="4">
        <f>SUM(Nurse[[#This Row],[RN Hours (excl. Admin, DON)]],Nurse[[#This Row],[RN Admin Hours]],Nurse[[#This Row],[RN DON Hours]])</f>
        <v>43.097608695652184</v>
      </c>
      <c r="M284" s="4">
        <v>32.401956521739137</v>
      </c>
      <c r="N284" s="4">
        <v>0</v>
      </c>
      <c r="O284" s="4">
        <v>10.695652173913043</v>
      </c>
      <c r="P284" s="4">
        <f>SUM(Nurse[[#This Row],[LPN Hours (excl. Admin)]],Nurse[[#This Row],[LPN Admin Hours]])</f>
        <v>4.7190217391304357</v>
      </c>
      <c r="Q284" s="4">
        <v>0</v>
      </c>
      <c r="R284" s="4">
        <v>4.7190217391304357</v>
      </c>
      <c r="S284" s="4">
        <f>SUM(Nurse[[#This Row],[CNA Hours]],Nurse[[#This Row],[NA TR Hours]],Nurse[[#This Row],[Med Aide/Tech Hours]])</f>
        <v>44.841521739130442</v>
      </c>
      <c r="T284" s="4">
        <v>44.841521739130442</v>
      </c>
      <c r="U284" s="4">
        <v>0</v>
      </c>
      <c r="V284" s="4">
        <v>0</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4" s="4">
        <v>0</v>
      </c>
      <c r="Y284" s="4">
        <v>0</v>
      </c>
      <c r="Z284" s="4">
        <v>0</v>
      </c>
      <c r="AA284" s="4">
        <v>0</v>
      </c>
      <c r="AB284" s="4">
        <v>0</v>
      </c>
      <c r="AC284" s="4">
        <v>0</v>
      </c>
      <c r="AD284" s="4">
        <v>0</v>
      </c>
      <c r="AE284" s="4">
        <v>0</v>
      </c>
      <c r="AF284" s="1">
        <v>145572</v>
      </c>
      <c r="AG284" s="1">
        <v>5</v>
      </c>
      <c r="AH284"/>
    </row>
    <row r="285" spans="1:34" x14ac:dyDescent="0.25">
      <c r="A285" t="s">
        <v>702</v>
      </c>
      <c r="B285" t="s">
        <v>568</v>
      </c>
      <c r="C285" t="s">
        <v>1082</v>
      </c>
      <c r="D285" t="s">
        <v>746</v>
      </c>
      <c r="E285" s="4">
        <v>65.902173913043484</v>
      </c>
      <c r="F285" s="4">
        <f>Nurse[[#This Row],[Total Nurse Staff Hours]]/Nurse[[#This Row],[MDS Census]]</f>
        <v>2.8059376546264225</v>
      </c>
      <c r="G285" s="4">
        <f>Nurse[[#This Row],[Total Direct Care Staff Hours]]/Nurse[[#This Row],[MDS Census]]</f>
        <v>2.6427742041893452</v>
      </c>
      <c r="H285" s="4">
        <f>Nurse[[#This Row],[Total RN Hours (w/ Admin, DON)]]/Nurse[[#This Row],[MDS Census]]</f>
        <v>0.27863269008741542</v>
      </c>
      <c r="I285" s="4">
        <f>Nurse[[#This Row],[RN Hours (excl. Admin, DON)]]/Nurse[[#This Row],[MDS Census]]</f>
        <v>0.1915470888998845</v>
      </c>
      <c r="J285" s="4">
        <f>SUM(Nurse[[#This Row],[RN Hours (excl. Admin, DON)]],Nurse[[#This Row],[RN Admin Hours]],Nurse[[#This Row],[RN DON Hours]],Nurse[[#This Row],[LPN Hours (excl. Admin)]],Nurse[[#This Row],[LPN Admin Hours]],Nurse[[#This Row],[CNA Hours]],Nurse[[#This Row],[NA TR Hours]],Nurse[[#This Row],[Med Aide/Tech Hours]])</f>
        <v>184.91739130434783</v>
      </c>
      <c r="K285" s="4">
        <f>SUM(Nurse[[#This Row],[RN Hours (excl. Admin, DON)]],Nurse[[#This Row],[LPN Hours (excl. Admin)]],Nurse[[#This Row],[CNA Hours]],Nurse[[#This Row],[NA TR Hours]],Nurse[[#This Row],[Med Aide/Tech Hours]])</f>
        <v>174.16456521739133</v>
      </c>
      <c r="L285" s="4">
        <f>SUM(Nurse[[#This Row],[RN Hours (excl. Admin, DON)]],Nurse[[#This Row],[RN Admin Hours]],Nurse[[#This Row],[RN DON Hours]])</f>
        <v>18.362499999999997</v>
      </c>
      <c r="M285" s="4">
        <v>12.62336956521739</v>
      </c>
      <c r="N285" s="4">
        <v>0</v>
      </c>
      <c r="O285" s="4">
        <v>5.7391304347826084</v>
      </c>
      <c r="P285" s="4">
        <f>SUM(Nurse[[#This Row],[LPN Hours (excl. Admin)]],Nurse[[#This Row],[LPN Admin Hours]])</f>
        <v>60.694021739130442</v>
      </c>
      <c r="Q285" s="4">
        <v>55.680326086956526</v>
      </c>
      <c r="R285" s="4">
        <v>5.0136956521739133</v>
      </c>
      <c r="S285" s="4">
        <f>SUM(Nurse[[#This Row],[CNA Hours]],Nurse[[#This Row],[NA TR Hours]],Nurse[[#This Row],[Med Aide/Tech Hours]])</f>
        <v>105.8608695652174</v>
      </c>
      <c r="T285" s="4">
        <v>105.57554347826088</v>
      </c>
      <c r="U285" s="4">
        <v>0.28532608695652173</v>
      </c>
      <c r="V285" s="4">
        <v>0</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48.415108695652179</v>
      </c>
      <c r="X285" s="4">
        <v>0</v>
      </c>
      <c r="Y285" s="4">
        <v>0</v>
      </c>
      <c r="Z285" s="4">
        <v>0</v>
      </c>
      <c r="AA285" s="4">
        <v>4.1059782608695645</v>
      </c>
      <c r="AB285" s="4">
        <v>0</v>
      </c>
      <c r="AC285" s="4">
        <v>44.309130434782617</v>
      </c>
      <c r="AD285" s="4">
        <v>0</v>
      </c>
      <c r="AE285" s="4">
        <v>0</v>
      </c>
      <c r="AF285" s="1">
        <v>146075</v>
      </c>
      <c r="AG285" s="1">
        <v>5</v>
      </c>
      <c r="AH285"/>
    </row>
    <row r="286" spans="1:34" x14ac:dyDescent="0.25">
      <c r="A286" t="s">
        <v>702</v>
      </c>
      <c r="B286" t="s">
        <v>533</v>
      </c>
      <c r="C286" t="s">
        <v>1053</v>
      </c>
      <c r="D286" t="s">
        <v>781</v>
      </c>
      <c r="E286" s="4">
        <v>145.29347826086956</v>
      </c>
      <c r="F286" s="4">
        <f>Nurse[[#This Row],[Total Nurse Staff Hours]]/Nurse[[#This Row],[MDS Census]]</f>
        <v>3.2616929752375254</v>
      </c>
      <c r="G286" s="4">
        <f>Nurse[[#This Row],[Total Direct Care Staff Hours]]/Nurse[[#This Row],[MDS Census]]</f>
        <v>2.9741190992743318</v>
      </c>
      <c r="H286" s="4">
        <f>Nurse[[#This Row],[Total RN Hours (w/ Admin, DON)]]/Nurse[[#This Row],[MDS Census]]</f>
        <v>0.79419839904241807</v>
      </c>
      <c r="I286" s="4">
        <f>Nurse[[#This Row],[RN Hours (excl. Admin, DON)]]/Nurse[[#This Row],[MDS Census]]</f>
        <v>0.54058876337248463</v>
      </c>
      <c r="J286" s="4">
        <f>SUM(Nurse[[#This Row],[RN Hours (excl. Admin, DON)]],Nurse[[#This Row],[RN Admin Hours]],Nurse[[#This Row],[RN DON Hours]],Nurse[[#This Row],[LPN Hours (excl. Admin)]],Nurse[[#This Row],[LPN Admin Hours]],Nurse[[#This Row],[CNA Hours]],Nurse[[#This Row],[NA TR Hours]],Nurse[[#This Row],[Med Aide/Tech Hours]])</f>
        <v>473.90271739130435</v>
      </c>
      <c r="K286" s="4">
        <f>SUM(Nurse[[#This Row],[RN Hours (excl. Admin, DON)]],Nurse[[#This Row],[LPN Hours (excl. Admin)]],Nurse[[#This Row],[CNA Hours]],Nurse[[#This Row],[NA TR Hours]],Nurse[[#This Row],[Med Aide/Tech Hours]])</f>
        <v>432.12010869565211</v>
      </c>
      <c r="L286" s="4">
        <f>SUM(Nurse[[#This Row],[RN Hours (excl. Admin, DON)]],Nurse[[#This Row],[RN Admin Hours]],Nurse[[#This Row],[RN DON Hours]])</f>
        <v>115.39184782608699</v>
      </c>
      <c r="M286" s="4">
        <v>78.544021739130457</v>
      </c>
      <c r="N286" s="4">
        <v>32.445652173913047</v>
      </c>
      <c r="O286" s="4">
        <v>4.4021739130434785</v>
      </c>
      <c r="P286" s="4">
        <f>SUM(Nurse[[#This Row],[LPN Hours (excl. Admin)]],Nurse[[#This Row],[LPN Admin Hours]])</f>
        <v>82.011956521739137</v>
      </c>
      <c r="Q286" s="4">
        <v>77.077173913043481</v>
      </c>
      <c r="R286" s="4">
        <v>4.9347826086956523</v>
      </c>
      <c r="S286" s="4">
        <f>SUM(Nurse[[#This Row],[CNA Hours]],Nurse[[#This Row],[NA TR Hours]],Nurse[[#This Row],[Med Aide/Tech Hours]])</f>
        <v>276.49891304347818</v>
      </c>
      <c r="T286" s="4">
        <v>276.49891304347818</v>
      </c>
      <c r="U286" s="4">
        <v>0</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6.1902173913043477</v>
      </c>
      <c r="X286" s="4">
        <v>0</v>
      </c>
      <c r="Y286" s="4">
        <v>0</v>
      </c>
      <c r="Z286" s="4">
        <v>0</v>
      </c>
      <c r="AA286" s="4">
        <v>0</v>
      </c>
      <c r="AB286" s="4">
        <v>0</v>
      </c>
      <c r="AC286" s="4">
        <v>6.1902173913043477</v>
      </c>
      <c r="AD286" s="4">
        <v>0</v>
      </c>
      <c r="AE286" s="4">
        <v>0</v>
      </c>
      <c r="AF286" s="1">
        <v>146031</v>
      </c>
      <c r="AG286" s="1">
        <v>5</v>
      </c>
      <c r="AH286"/>
    </row>
    <row r="287" spans="1:34" x14ac:dyDescent="0.25">
      <c r="A287" t="s">
        <v>702</v>
      </c>
      <c r="B287" t="s">
        <v>639</v>
      </c>
      <c r="C287" t="s">
        <v>839</v>
      </c>
      <c r="D287" t="s">
        <v>784</v>
      </c>
      <c r="E287" s="4">
        <v>38.25</v>
      </c>
      <c r="F287" s="4">
        <f>Nurse[[#This Row],[Total Nurse Staff Hours]]/Nurse[[#This Row],[MDS Census]]</f>
        <v>4.2225234441602728</v>
      </c>
      <c r="G287" s="4">
        <f>Nurse[[#This Row],[Total Direct Care Staff Hours]]/Nurse[[#This Row],[MDS Census]]</f>
        <v>3.7101619778346127</v>
      </c>
      <c r="H287" s="4">
        <f>Nurse[[#This Row],[Total RN Hours (w/ Admin, DON)]]/Nurse[[#This Row],[MDS Census]]</f>
        <v>1.9421483375959074</v>
      </c>
      <c r="I287" s="4">
        <f>Nurse[[#This Row],[RN Hours (excl. Admin, DON)]]/Nurse[[#This Row],[MDS Census]]</f>
        <v>1.4297868712702468</v>
      </c>
      <c r="J287" s="4">
        <f>SUM(Nurse[[#This Row],[RN Hours (excl. Admin, DON)]],Nurse[[#This Row],[RN Admin Hours]],Nurse[[#This Row],[RN DON Hours]],Nurse[[#This Row],[LPN Hours (excl. Admin)]],Nurse[[#This Row],[LPN Admin Hours]],Nurse[[#This Row],[CNA Hours]],Nurse[[#This Row],[NA TR Hours]],Nurse[[#This Row],[Med Aide/Tech Hours]])</f>
        <v>161.51152173913044</v>
      </c>
      <c r="K287" s="4">
        <f>SUM(Nurse[[#This Row],[RN Hours (excl. Admin, DON)]],Nurse[[#This Row],[LPN Hours (excl. Admin)]],Nurse[[#This Row],[CNA Hours]],Nurse[[#This Row],[NA TR Hours]],Nurse[[#This Row],[Med Aide/Tech Hours]])</f>
        <v>141.91369565217394</v>
      </c>
      <c r="L287" s="4">
        <f>SUM(Nurse[[#This Row],[RN Hours (excl. Admin, DON)]],Nurse[[#This Row],[RN Admin Hours]],Nurse[[#This Row],[RN DON Hours]])</f>
        <v>74.287173913043461</v>
      </c>
      <c r="M287" s="4">
        <v>54.689347826086944</v>
      </c>
      <c r="N287" s="4">
        <v>14.619565217391305</v>
      </c>
      <c r="O287" s="4">
        <v>4.9782608695652177</v>
      </c>
      <c r="P287" s="4">
        <f>SUM(Nurse[[#This Row],[LPN Hours (excl. Admin)]],Nurse[[#This Row],[LPN Admin Hours]])</f>
        <v>0</v>
      </c>
      <c r="Q287" s="4">
        <v>0</v>
      </c>
      <c r="R287" s="4">
        <v>0</v>
      </c>
      <c r="S287" s="4">
        <f>SUM(Nurse[[#This Row],[CNA Hours]],Nurse[[#This Row],[NA TR Hours]],Nurse[[#This Row],[Med Aide/Tech Hours]])</f>
        <v>87.224347826086984</v>
      </c>
      <c r="T287" s="4">
        <v>87.224347826086984</v>
      </c>
      <c r="U287" s="4">
        <v>0</v>
      </c>
      <c r="V287" s="4">
        <v>0</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287" s="4">
        <v>0</v>
      </c>
      <c r="Y287" s="4">
        <v>0</v>
      </c>
      <c r="Z287" s="4">
        <v>0</v>
      </c>
      <c r="AA287" s="4">
        <v>0</v>
      </c>
      <c r="AB287" s="4">
        <v>0</v>
      </c>
      <c r="AC287" s="4">
        <v>0.24456521739130435</v>
      </c>
      <c r="AD287" s="4">
        <v>0</v>
      </c>
      <c r="AE287" s="4">
        <v>0</v>
      </c>
      <c r="AF287" s="1">
        <v>146166</v>
      </c>
      <c r="AG287" s="1">
        <v>5</v>
      </c>
      <c r="AH287"/>
    </row>
    <row r="288" spans="1:34" x14ac:dyDescent="0.25">
      <c r="A288" t="s">
        <v>702</v>
      </c>
      <c r="B288" t="s">
        <v>448</v>
      </c>
      <c r="C288" t="s">
        <v>840</v>
      </c>
      <c r="D288" t="s">
        <v>827</v>
      </c>
      <c r="E288" s="4">
        <v>49.456521739130437</v>
      </c>
      <c r="F288" s="4">
        <f>Nurse[[#This Row],[Total Nurse Staff Hours]]/Nurse[[#This Row],[MDS Census]]</f>
        <v>3.7650219780219767</v>
      </c>
      <c r="G288" s="4">
        <f>Nurse[[#This Row],[Total Direct Care Staff Hours]]/Nurse[[#This Row],[MDS Census]]</f>
        <v>3.6555098901098892</v>
      </c>
      <c r="H288" s="4">
        <f>Nurse[[#This Row],[Total RN Hours (w/ Admin, DON)]]/Nurse[[#This Row],[MDS Census]]</f>
        <v>1.0212791208791205</v>
      </c>
      <c r="I288" s="4">
        <f>Nurse[[#This Row],[RN Hours (excl. Admin, DON)]]/Nurse[[#This Row],[MDS Census]]</f>
        <v>0.91930109890109857</v>
      </c>
      <c r="J288" s="4">
        <f>SUM(Nurse[[#This Row],[RN Hours (excl. Admin, DON)]],Nurse[[#This Row],[RN Admin Hours]],Nurse[[#This Row],[RN DON Hours]],Nurse[[#This Row],[LPN Hours (excl. Admin)]],Nurse[[#This Row],[LPN Admin Hours]],Nurse[[#This Row],[CNA Hours]],Nurse[[#This Row],[NA TR Hours]],Nurse[[#This Row],[Med Aide/Tech Hours]])</f>
        <v>186.20489130434777</v>
      </c>
      <c r="K288" s="4">
        <f>SUM(Nurse[[#This Row],[RN Hours (excl. Admin, DON)]],Nurse[[#This Row],[LPN Hours (excl. Admin)]],Nurse[[#This Row],[CNA Hours]],Nurse[[#This Row],[NA TR Hours]],Nurse[[#This Row],[Med Aide/Tech Hours]])</f>
        <v>180.78880434782604</v>
      </c>
      <c r="L288" s="4">
        <f>SUM(Nurse[[#This Row],[RN Hours (excl. Admin, DON)]],Nurse[[#This Row],[RN Admin Hours]],Nurse[[#This Row],[RN DON Hours]])</f>
        <v>50.508913043478245</v>
      </c>
      <c r="M288" s="4">
        <v>45.465434782608682</v>
      </c>
      <c r="N288" s="4">
        <v>0</v>
      </c>
      <c r="O288" s="4">
        <v>5.0434782608695654</v>
      </c>
      <c r="P288" s="4">
        <f>SUM(Nurse[[#This Row],[LPN Hours (excl. Admin)]],Nurse[[#This Row],[LPN Admin Hours]])</f>
        <v>42.294239130434782</v>
      </c>
      <c r="Q288" s="4">
        <v>41.921630434782607</v>
      </c>
      <c r="R288" s="4">
        <v>0.37260869565217392</v>
      </c>
      <c r="S288" s="4">
        <f>SUM(Nurse[[#This Row],[CNA Hours]],Nurse[[#This Row],[NA TR Hours]],Nurse[[#This Row],[Med Aide/Tech Hours]])</f>
        <v>93.401739130434748</v>
      </c>
      <c r="T288" s="4">
        <v>93.401739130434748</v>
      </c>
      <c r="U288" s="4">
        <v>0</v>
      </c>
      <c r="V288" s="4">
        <v>0</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8" s="4">
        <v>0</v>
      </c>
      <c r="Y288" s="4">
        <v>0</v>
      </c>
      <c r="Z288" s="4">
        <v>0</v>
      </c>
      <c r="AA288" s="4">
        <v>0</v>
      </c>
      <c r="AB288" s="4">
        <v>0</v>
      </c>
      <c r="AC288" s="4">
        <v>0</v>
      </c>
      <c r="AD288" s="4">
        <v>0</v>
      </c>
      <c r="AE288" s="4">
        <v>0</v>
      </c>
      <c r="AF288" s="1">
        <v>145909</v>
      </c>
      <c r="AG288" s="1">
        <v>5</v>
      </c>
      <c r="AH288"/>
    </row>
    <row r="289" spans="1:34" x14ac:dyDescent="0.25">
      <c r="A289" t="s">
        <v>702</v>
      </c>
      <c r="B289" t="s">
        <v>509</v>
      </c>
      <c r="C289" t="s">
        <v>931</v>
      </c>
      <c r="D289" t="s">
        <v>781</v>
      </c>
      <c r="E289" s="4">
        <v>70.293478260869563</v>
      </c>
      <c r="F289" s="4">
        <f>Nurse[[#This Row],[Total Nurse Staff Hours]]/Nurse[[#This Row],[MDS Census]]</f>
        <v>3.1258929952064327</v>
      </c>
      <c r="G289" s="4">
        <f>Nurse[[#This Row],[Total Direct Care Staff Hours]]/Nurse[[#This Row],[MDS Census]]</f>
        <v>2.9816220813360137</v>
      </c>
      <c r="H289" s="4">
        <f>Nurse[[#This Row],[Total RN Hours (w/ Admin, DON)]]/Nurse[[#This Row],[MDS Census]]</f>
        <v>0.46172877686717184</v>
      </c>
      <c r="I289" s="4">
        <f>Nurse[[#This Row],[RN Hours (excl. Admin, DON)]]/Nurse[[#This Row],[MDS Census]]</f>
        <v>0.31745786299675277</v>
      </c>
      <c r="J289" s="4">
        <f>SUM(Nurse[[#This Row],[RN Hours (excl. Admin, DON)]],Nurse[[#This Row],[RN Admin Hours]],Nurse[[#This Row],[RN DON Hours]],Nurse[[#This Row],[LPN Hours (excl. Admin)]],Nurse[[#This Row],[LPN Admin Hours]],Nurse[[#This Row],[CNA Hours]],Nurse[[#This Row],[NA TR Hours]],Nurse[[#This Row],[Med Aide/Tech Hours]])</f>
        <v>219.72989130434783</v>
      </c>
      <c r="K289" s="4">
        <f>SUM(Nurse[[#This Row],[RN Hours (excl. Admin, DON)]],Nurse[[#This Row],[LPN Hours (excl. Admin)]],Nurse[[#This Row],[CNA Hours]],Nurse[[#This Row],[NA TR Hours]],Nurse[[#This Row],[Med Aide/Tech Hours]])</f>
        <v>209.58858695652174</v>
      </c>
      <c r="L289" s="4">
        <f>SUM(Nurse[[#This Row],[RN Hours (excl. Admin, DON)]],Nurse[[#This Row],[RN Admin Hours]],Nurse[[#This Row],[RN DON Hours]])</f>
        <v>32.456521739130437</v>
      </c>
      <c r="M289" s="4">
        <v>22.315217391304348</v>
      </c>
      <c r="N289" s="4">
        <v>5.7934782608695654</v>
      </c>
      <c r="O289" s="4">
        <v>4.3478260869565215</v>
      </c>
      <c r="P289" s="4">
        <f>SUM(Nurse[[#This Row],[LPN Hours (excl. Admin)]],Nurse[[#This Row],[LPN Admin Hours]])</f>
        <v>38.480978260869563</v>
      </c>
      <c r="Q289" s="4">
        <v>38.480978260869563</v>
      </c>
      <c r="R289" s="4">
        <v>0</v>
      </c>
      <c r="S289" s="4">
        <f>SUM(Nurse[[#This Row],[CNA Hours]],Nurse[[#This Row],[NA TR Hours]],Nurse[[#This Row],[Med Aide/Tech Hours]])</f>
        <v>148.79239130434783</v>
      </c>
      <c r="T289" s="4">
        <v>148.79239130434783</v>
      </c>
      <c r="U289" s="4">
        <v>0</v>
      </c>
      <c r="V289" s="4">
        <v>0</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5.1483695652173909</v>
      </c>
      <c r="X289" s="4">
        <v>0</v>
      </c>
      <c r="Y289" s="4">
        <v>5.434782608695652E-2</v>
      </c>
      <c r="Z289" s="4">
        <v>0</v>
      </c>
      <c r="AA289" s="4">
        <v>0</v>
      </c>
      <c r="AB289" s="4">
        <v>0</v>
      </c>
      <c r="AC289" s="4">
        <v>5.0940217391304348</v>
      </c>
      <c r="AD289" s="4">
        <v>0</v>
      </c>
      <c r="AE289" s="4">
        <v>0</v>
      </c>
      <c r="AF289" s="1">
        <v>145999</v>
      </c>
      <c r="AG289" s="1">
        <v>5</v>
      </c>
      <c r="AH289"/>
    </row>
    <row r="290" spans="1:34" x14ac:dyDescent="0.25">
      <c r="A290" t="s">
        <v>702</v>
      </c>
      <c r="B290" t="s">
        <v>283</v>
      </c>
      <c r="C290" t="s">
        <v>983</v>
      </c>
      <c r="D290" t="s">
        <v>774</v>
      </c>
      <c r="E290" s="4">
        <v>135.64130434782609</v>
      </c>
      <c r="F290" s="4">
        <f>Nurse[[#This Row],[Total Nurse Staff Hours]]/Nurse[[#This Row],[MDS Census]]</f>
        <v>2.7903309560060907</v>
      </c>
      <c r="G290" s="4">
        <f>Nurse[[#This Row],[Total Direct Care Staff Hours]]/Nurse[[#This Row],[MDS Census]]</f>
        <v>2.603777546277747</v>
      </c>
      <c r="H290" s="4">
        <f>Nurse[[#This Row],[Total RN Hours (w/ Admin, DON)]]/Nurse[[#This Row],[MDS Census]]</f>
        <v>0.49068114432246179</v>
      </c>
      <c r="I290" s="4">
        <f>Nurse[[#This Row],[RN Hours (excl. Admin, DON)]]/Nurse[[#This Row],[MDS Census]]</f>
        <v>0.34002804711916029</v>
      </c>
      <c r="J290" s="4">
        <f>SUM(Nurse[[#This Row],[RN Hours (excl. Admin, DON)]],Nurse[[#This Row],[RN Admin Hours]],Nurse[[#This Row],[RN DON Hours]],Nurse[[#This Row],[LPN Hours (excl. Admin)]],Nurse[[#This Row],[LPN Admin Hours]],Nurse[[#This Row],[CNA Hours]],Nurse[[#This Row],[NA TR Hours]],Nurse[[#This Row],[Med Aide/Tech Hours]])</f>
        <v>378.48413043478268</v>
      </c>
      <c r="K290" s="4">
        <f>SUM(Nurse[[#This Row],[RN Hours (excl. Admin, DON)]],Nurse[[#This Row],[LPN Hours (excl. Admin)]],Nurse[[#This Row],[CNA Hours]],Nurse[[#This Row],[NA TR Hours]],Nurse[[#This Row],[Med Aide/Tech Hours]])</f>
        <v>353.17978260869575</v>
      </c>
      <c r="L290" s="4">
        <f>SUM(Nurse[[#This Row],[RN Hours (excl. Admin, DON)]],Nurse[[#This Row],[RN Admin Hours]],Nurse[[#This Row],[RN DON Hours]])</f>
        <v>66.556630434782619</v>
      </c>
      <c r="M290" s="4">
        <v>46.12184782608697</v>
      </c>
      <c r="N290" s="4">
        <v>15.391304347826088</v>
      </c>
      <c r="O290" s="4">
        <v>5.0434782608695654</v>
      </c>
      <c r="P290" s="4">
        <f>SUM(Nurse[[#This Row],[LPN Hours (excl. Admin)]],Nurse[[#This Row],[LPN Admin Hours]])</f>
        <v>102.5625</v>
      </c>
      <c r="Q290" s="4">
        <v>97.692934782608702</v>
      </c>
      <c r="R290" s="4">
        <v>4.8695652173913047</v>
      </c>
      <c r="S290" s="4">
        <f>SUM(Nurse[[#This Row],[CNA Hours]],Nurse[[#This Row],[NA TR Hours]],Nurse[[#This Row],[Med Aide/Tech Hours]])</f>
        <v>209.36500000000007</v>
      </c>
      <c r="T290" s="4">
        <v>209.36500000000007</v>
      </c>
      <c r="U290" s="4">
        <v>0</v>
      </c>
      <c r="V290" s="4">
        <v>0</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15.845543478260868</v>
      </c>
      <c r="X290" s="4">
        <v>6.2821739130434766</v>
      </c>
      <c r="Y290" s="4">
        <v>0</v>
      </c>
      <c r="Z290" s="4">
        <v>0</v>
      </c>
      <c r="AA290" s="4">
        <v>0</v>
      </c>
      <c r="AB290" s="4">
        <v>0</v>
      </c>
      <c r="AC290" s="4">
        <v>9.5633695652173909</v>
      </c>
      <c r="AD290" s="4">
        <v>0</v>
      </c>
      <c r="AE290" s="4">
        <v>0</v>
      </c>
      <c r="AF290" s="1">
        <v>145665</v>
      </c>
      <c r="AG290" s="1">
        <v>5</v>
      </c>
      <c r="AH290"/>
    </row>
    <row r="291" spans="1:34" x14ac:dyDescent="0.25">
      <c r="A291" t="s">
        <v>702</v>
      </c>
      <c r="B291" t="s">
        <v>37</v>
      </c>
      <c r="C291" t="s">
        <v>912</v>
      </c>
      <c r="D291" t="s">
        <v>781</v>
      </c>
      <c r="E291" s="4">
        <v>102.67391304347827</v>
      </c>
      <c r="F291" s="4">
        <f>Nurse[[#This Row],[Total Nurse Staff Hours]]/Nurse[[#This Row],[MDS Census]]</f>
        <v>2.5454552191403774</v>
      </c>
      <c r="G291" s="4">
        <f>Nurse[[#This Row],[Total Direct Care Staff Hours]]/Nurse[[#This Row],[MDS Census]]</f>
        <v>2.3840165149269534</v>
      </c>
      <c r="H291" s="4">
        <f>Nurse[[#This Row],[Total RN Hours (w/ Admin, DON)]]/Nurse[[#This Row],[MDS Census]]</f>
        <v>0.46879631590091048</v>
      </c>
      <c r="I291" s="4">
        <f>Nurse[[#This Row],[RN Hours (excl. Admin, DON)]]/Nurse[[#This Row],[MDS Census]]</f>
        <v>0.31378361211094646</v>
      </c>
      <c r="J291" s="4">
        <f>SUM(Nurse[[#This Row],[RN Hours (excl. Admin, DON)]],Nurse[[#This Row],[RN Admin Hours]],Nurse[[#This Row],[RN DON Hours]],Nurse[[#This Row],[LPN Hours (excl. Admin)]],Nurse[[#This Row],[LPN Admin Hours]],Nurse[[#This Row],[CNA Hours]],Nurse[[#This Row],[NA TR Hours]],Nurse[[#This Row],[Med Aide/Tech Hours]])</f>
        <v>261.35184782608701</v>
      </c>
      <c r="K291" s="4">
        <f>SUM(Nurse[[#This Row],[RN Hours (excl. Admin, DON)]],Nurse[[#This Row],[LPN Hours (excl. Admin)]],Nurse[[#This Row],[CNA Hours]],Nurse[[#This Row],[NA TR Hours]],Nurse[[#This Row],[Med Aide/Tech Hours]])</f>
        <v>244.77630434782611</v>
      </c>
      <c r="L291" s="4">
        <f>SUM(Nurse[[#This Row],[RN Hours (excl. Admin, DON)]],Nurse[[#This Row],[RN Admin Hours]],Nurse[[#This Row],[RN DON Hours]])</f>
        <v>48.133152173913047</v>
      </c>
      <c r="M291" s="4">
        <v>32.217391304347828</v>
      </c>
      <c r="N291" s="4">
        <v>10.785326086956522</v>
      </c>
      <c r="O291" s="4">
        <v>5.1304347826086953</v>
      </c>
      <c r="P291" s="4">
        <f>SUM(Nurse[[#This Row],[LPN Hours (excl. Admin)]],Nurse[[#This Row],[LPN Admin Hours]])</f>
        <v>75.983695652173907</v>
      </c>
      <c r="Q291" s="4">
        <v>75.323913043478257</v>
      </c>
      <c r="R291" s="4">
        <v>0.6597826086956522</v>
      </c>
      <c r="S291" s="4">
        <f>SUM(Nurse[[#This Row],[CNA Hours]],Nurse[[#This Row],[NA TR Hours]],Nurse[[#This Row],[Med Aide/Tech Hours]])</f>
        <v>137.23500000000004</v>
      </c>
      <c r="T291" s="4">
        <v>137.23500000000004</v>
      </c>
      <c r="U291" s="4">
        <v>0</v>
      </c>
      <c r="V291" s="4">
        <v>0</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10.43608695652174</v>
      </c>
      <c r="X291" s="4">
        <v>5.375</v>
      </c>
      <c r="Y291" s="4">
        <v>0</v>
      </c>
      <c r="Z291" s="4">
        <v>0</v>
      </c>
      <c r="AA291" s="4">
        <v>0</v>
      </c>
      <c r="AB291" s="4">
        <v>0</v>
      </c>
      <c r="AC291" s="4">
        <v>5.0610869565217396</v>
      </c>
      <c r="AD291" s="4">
        <v>0</v>
      </c>
      <c r="AE291" s="4">
        <v>0</v>
      </c>
      <c r="AF291" s="1">
        <v>145070</v>
      </c>
      <c r="AG291" s="1">
        <v>5</v>
      </c>
      <c r="AH291"/>
    </row>
    <row r="292" spans="1:34" x14ac:dyDescent="0.25">
      <c r="A292" t="s">
        <v>702</v>
      </c>
      <c r="B292" t="s">
        <v>106</v>
      </c>
      <c r="C292" t="s">
        <v>915</v>
      </c>
      <c r="D292" t="s">
        <v>794</v>
      </c>
      <c r="E292" s="4">
        <v>142.52173913043478</v>
      </c>
      <c r="F292" s="4">
        <f>Nurse[[#This Row],[Total Nurse Staff Hours]]/Nurse[[#This Row],[MDS Census]]</f>
        <v>2.8605857230018303</v>
      </c>
      <c r="G292" s="4">
        <f>Nurse[[#This Row],[Total Direct Care Staff Hours]]/Nurse[[#This Row],[MDS Census]]</f>
        <v>2.6935631482611346</v>
      </c>
      <c r="H292" s="4">
        <f>Nurse[[#This Row],[Total RN Hours (w/ Admin, DON)]]/Nurse[[#This Row],[MDS Census]]</f>
        <v>0.6968235204392923</v>
      </c>
      <c r="I292" s="4">
        <f>Nurse[[#This Row],[RN Hours (excl. Admin, DON)]]/Nurse[[#This Row],[MDS Census]]</f>
        <v>0.59554225137278827</v>
      </c>
      <c r="J292" s="4">
        <f>SUM(Nurse[[#This Row],[RN Hours (excl. Admin, DON)]],Nurse[[#This Row],[RN Admin Hours]],Nurse[[#This Row],[RN DON Hours]],Nurse[[#This Row],[LPN Hours (excl. Admin)]],Nurse[[#This Row],[LPN Admin Hours]],Nurse[[#This Row],[CNA Hours]],Nurse[[#This Row],[NA TR Hours]],Nurse[[#This Row],[Med Aide/Tech Hours]])</f>
        <v>407.69565217391306</v>
      </c>
      <c r="K292" s="4">
        <f>SUM(Nurse[[#This Row],[RN Hours (excl. Admin, DON)]],Nurse[[#This Row],[LPN Hours (excl. Admin)]],Nurse[[#This Row],[CNA Hours]],Nurse[[#This Row],[NA TR Hours]],Nurse[[#This Row],[Med Aide/Tech Hours]])</f>
        <v>383.89130434782606</v>
      </c>
      <c r="L292" s="4">
        <f>SUM(Nurse[[#This Row],[RN Hours (excl. Admin, DON)]],Nurse[[#This Row],[RN Admin Hours]],Nurse[[#This Row],[RN DON Hours]])</f>
        <v>99.3125</v>
      </c>
      <c r="M292" s="4">
        <v>84.877717391304344</v>
      </c>
      <c r="N292" s="4">
        <v>12.173913043478262</v>
      </c>
      <c r="O292" s="4">
        <v>2.2608695652173911</v>
      </c>
      <c r="P292" s="4">
        <f>SUM(Nurse[[#This Row],[LPN Hours (excl. Admin)]],Nurse[[#This Row],[LPN Admin Hours]])</f>
        <v>85.989130434782595</v>
      </c>
      <c r="Q292" s="4">
        <v>76.619565217391298</v>
      </c>
      <c r="R292" s="4">
        <v>9.3695652173913047</v>
      </c>
      <c r="S292" s="4">
        <f>SUM(Nurse[[#This Row],[CNA Hours]],Nurse[[#This Row],[NA TR Hours]],Nurse[[#This Row],[Med Aide/Tech Hours]])</f>
        <v>222.39402173913044</v>
      </c>
      <c r="T292" s="4">
        <v>222.39402173913044</v>
      </c>
      <c r="U292" s="4">
        <v>0</v>
      </c>
      <c r="V292" s="4">
        <v>0</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112.80163043478262</v>
      </c>
      <c r="X292" s="4">
        <v>9.3641304347826093</v>
      </c>
      <c r="Y292" s="4">
        <v>0</v>
      </c>
      <c r="Z292" s="4">
        <v>0</v>
      </c>
      <c r="AA292" s="4">
        <v>36.722826086956523</v>
      </c>
      <c r="AB292" s="4">
        <v>0</v>
      </c>
      <c r="AC292" s="4">
        <v>66.714673913043484</v>
      </c>
      <c r="AD292" s="4">
        <v>0</v>
      </c>
      <c r="AE292" s="4">
        <v>0</v>
      </c>
      <c r="AF292" s="1">
        <v>145339</v>
      </c>
      <c r="AG292" s="1">
        <v>5</v>
      </c>
      <c r="AH292"/>
    </row>
    <row r="293" spans="1:34" x14ac:dyDescent="0.25">
      <c r="A293" t="s">
        <v>702</v>
      </c>
      <c r="B293" t="s">
        <v>21</v>
      </c>
      <c r="C293" t="s">
        <v>898</v>
      </c>
      <c r="D293" t="s">
        <v>781</v>
      </c>
      <c r="E293" s="4">
        <v>95.369565217391298</v>
      </c>
      <c r="F293" s="4">
        <f>Nurse[[#This Row],[Total Nurse Staff Hours]]/Nurse[[#This Row],[MDS Census]]</f>
        <v>3.2206804194210168</v>
      </c>
      <c r="G293" s="4">
        <f>Nurse[[#This Row],[Total Direct Care Staff Hours]]/Nurse[[#This Row],[MDS Census]]</f>
        <v>3.012964440392067</v>
      </c>
      <c r="H293" s="4">
        <f>Nurse[[#This Row],[Total RN Hours (w/ Admin, DON)]]/Nurse[[#This Row],[MDS Census]]</f>
        <v>0.62571233188967401</v>
      </c>
      <c r="I293" s="4">
        <f>Nurse[[#This Row],[RN Hours (excl. Admin, DON)]]/Nurse[[#This Row],[MDS Census]]</f>
        <v>0.47543879644403925</v>
      </c>
      <c r="J293" s="4">
        <f>SUM(Nurse[[#This Row],[RN Hours (excl. Admin, DON)]],Nurse[[#This Row],[RN Admin Hours]],Nurse[[#This Row],[RN DON Hours]],Nurse[[#This Row],[LPN Hours (excl. Admin)]],Nurse[[#This Row],[LPN Admin Hours]],Nurse[[#This Row],[CNA Hours]],Nurse[[#This Row],[NA TR Hours]],Nurse[[#This Row],[Med Aide/Tech Hours]])</f>
        <v>307.15489130434781</v>
      </c>
      <c r="K293" s="4">
        <f>SUM(Nurse[[#This Row],[RN Hours (excl. Admin, DON)]],Nurse[[#This Row],[LPN Hours (excl. Admin)]],Nurse[[#This Row],[CNA Hours]],Nurse[[#This Row],[NA TR Hours]],Nurse[[#This Row],[Med Aide/Tech Hours]])</f>
        <v>287.34510869565213</v>
      </c>
      <c r="L293" s="4">
        <f>SUM(Nurse[[#This Row],[RN Hours (excl. Admin, DON)]],Nurse[[#This Row],[RN Admin Hours]],Nurse[[#This Row],[RN DON Hours]])</f>
        <v>59.673913043478258</v>
      </c>
      <c r="M293" s="4">
        <v>45.342391304347828</v>
      </c>
      <c r="N293" s="4">
        <v>9.2880434782608692</v>
      </c>
      <c r="O293" s="4">
        <v>5.0434782608695654</v>
      </c>
      <c r="P293" s="4">
        <f>SUM(Nurse[[#This Row],[LPN Hours (excl. Admin)]],Nurse[[#This Row],[LPN Admin Hours]])</f>
        <v>67.201086956521735</v>
      </c>
      <c r="Q293" s="4">
        <v>61.722826086956523</v>
      </c>
      <c r="R293" s="4">
        <v>5.4782608695652177</v>
      </c>
      <c r="S293" s="4">
        <f>SUM(Nurse[[#This Row],[CNA Hours]],Nurse[[#This Row],[NA TR Hours]],Nurse[[#This Row],[Med Aide/Tech Hours]])</f>
        <v>180.27989130434781</v>
      </c>
      <c r="T293" s="4">
        <v>180.27989130434781</v>
      </c>
      <c r="U293" s="4">
        <v>0</v>
      </c>
      <c r="V293" s="4">
        <v>0</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145011</v>
      </c>
      <c r="AG293" s="1">
        <v>5</v>
      </c>
      <c r="AH293"/>
    </row>
    <row r="294" spans="1:34" x14ac:dyDescent="0.25">
      <c r="A294" t="s">
        <v>702</v>
      </c>
      <c r="B294" t="s">
        <v>19</v>
      </c>
      <c r="C294" t="s">
        <v>871</v>
      </c>
      <c r="D294" t="s">
        <v>784</v>
      </c>
      <c r="E294" s="4">
        <v>129.27173913043478</v>
      </c>
      <c r="F294" s="4">
        <f>Nurse[[#This Row],[Total Nurse Staff Hours]]/Nurse[[#This Row],[MDS Census]]</f>
        <v>2.7966450853443203</v>
      </c>
      <c r="G294" s="4">
        <f>Nurse[[#This Row],[Total Direct Care Staff Hours]]/Nurse[[#This Row],[MDS Census]]</f>
        <v>2.6476498780795428</v>
      </c>
      <c r="H294" s="4">
        <f>Nurse[[#This Row],[Total RN Hours (w/ Admin, DON)]]/Nurse[[#This Row],[MDS Census]]</f>
        <v>0.82786092659547639</v>
      </c>
      <c r="I294" s="4">
        <f>Nurse[[#This Row],[RN Hours (excl. Admin, DON)]]/Nurse[[#This Row],[MDS Census]]</f>
        <v>0.68424703607163884</v>
      </c>
      <c r="J294" s="4">
        <f>SUM(Nurse[[#This Row],[RN Hours (excl. Admin, DON)]],Nurse[[#This Row],[RN Admin Hours]],Nurse[[#This Row],[RN DON Hours]],Nurse[[#This Row],[LPN Hours (excl. Admin)]],Nurse[[#This Row],[LPN Admin Hours]],Nurse[[#This Row],[CNA Hours]],Nurse[[#This Row],[NA TR Hours]],Nurse[[#This Row],[Med Aide/Tech Hours]])</f>
        <v>361.5271739130435</v>
      </c>
      <c r="K294" s="4">
        <f>SUM(Nurse[[#This Row],[RN Hours (excl. Admin, DON)]],Nurse[[#This Row],[LPN Hours (excl. Admin)]],Nurse[[#This Row],[CNA Hours]],Nurse[[#This Row],[NA TR Hours]],Nurse[[#This Row],[Med Aide/Tech Hours]])</f>
        <v>342.26630434782612</v>
      </c>
      <c r="L294" s="4">
        <f>SUM(Nurse[[#This Row],[RN Hours (excl. Admin, DON)]],Nurse[[#This Row],[RN Admin Hours]],Nurse[[#This Row],[RN DON Hours]])</f>
        <v>107.01902173913044</v>
      </c>
      <c r="M294" s="4">
        <v>88.453804347826093</v>
      </c>
      <c r="N294" s="4">
        <v>13.521739130434783</v>
      </c>
      <c r="O294" s="4">
        <v>5.0434782608695654</v>
      </c>
      <c r="P294" s="4">
        <f>SUM(Nurse[[#This Row],[LPN Hours (excl. Admin)]],Nurse[[#This Row],[LPN Admin Hours]])</f>
        <v>71.510869565217391</v>
      </c>
      <c r="Q294" s="4">
        <v>70.815217391304344</v>
      </c>
      <c r="R294" s="4">
        <v>0.69565217391304346</v>
      </c>
      <c r="S294" s="4">
        <f>SUM(Nurse[[#This Row],[CNA Hours]],Nurse[[#This Row],[NA TR Hours]],Nurse[[#This Row],[Med Aide/Tech Hours]])</f>
        <v>182.99728260869566</v>
      </c>
      <c r="T294" s="4">
        <v>182.99728260869566</v>
      </c>
      <c r="U294" s="4">
        <v>0</v>
      </c>
      <c r="V294" s="4">
        <v>0</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145006</v>
      </c>
      <c r="AG294" s="1">
        <v>5</v>
      </c>
      <c r="AH294"/>
    </row>
    <row r="295" spans="1:34" x14ac:dyDescent="0.25">
      <c r="A295" t="s">
        <v>702</v>
      </c>
      <c r="B295" t="s">
        <v>92</v>
      </c>
      <c r="C295" t="s">
        <v>944</v>
      </c>
      <c r="D295" t="s">
        <v>781</v>
      </c>
      <c r="E295" s="4">
        <v>109.69565217391305</v>
      </c>
      <c r="F295" s="4">
        <f>Nurse[[#This Row],[Total Nurse Staff Hours]]/Nurse[[#This Row],[MDS Census]]</f>
        <v>2.5894520412207691</v>
      </c>
      <c r="G295" s="4">
        <f>Nurse[[#This Row],[Total Direct Care Staff Hours]]/Nurse[[#This Row],[MDS Census]]</f>
        <v>2.2436335711454616</v>
      </c>
      <c r="H295" s="4">
        <f>Nurse[[#This Row],[Total RN Hours (w/ Admin, DON)]]/Nurse[[#This Row],[MDS Census]]</f>
        <v>0.78116329766151404</v>
      </c>
      <c r="I295" s="4">
        <f>Nurse[[#This Row],[RN Hours (excl. Admin, DON)]]/Nurse[[#This Row],[MDS Census]]</f>
        <v>0.51778636543797063</v>
      </c>
      <c r="J295" s="4">
        <f>SUM(Nurse[[#This Row],[RN Hours (excl. Admin, DON)]],Nurse[[#This Row],[RN Admin Hours]],Nurse[[#This Row],[RN DON Hours]],Nurse[[#This Row],[LPN Hours (excl. Admin)]],Nurse[[#This Row],[LPN Admin Hours]],Nurse[[#This Row],[CNA Hours]],Nurse[[#This Row],[NA TR Hours]],Nurse[[#This Row],[Med Aide/Tech Hours]])</f>
        <v>284.05163043478262</v>
      </c>
      <c r="K295" s="4">
        <f>SUM(Nurse[[#This Row],[RN Hours (excl. Admin, DON)]],Nurse[[#This Row],[LPN Hours (excl. Admin)]],Nurse[[#This Row],[CNA Hours]],Nurse[[#This Row],[NA TR Hours]],Nurse[[#This Row],[Med Aide/Tech Hours]])</f>
        <v>246.11684782608697</v>
      </c>
      <c r="L295" s="4">
        <f>SUM(Nurse[[#This Row],[RN Hours (excl. Admin, DON)]],Nurse[[#This Row],[RN Admin Hours]],Nurse[[#This Row],[RN DON Hours]])</f>
        <v>85.690217391304344</v>
      </c>
      <c r="M295" s="4">
        <v>56.798913043478258</v>
      </c>
      <c r="N295" s="4">
        <v>19.673913043478262</v>
      </c>
      <c r="O295" s="4">
        <v>9.2173913043478262</v>
      </c>
      <c r="P295" s="4">
        <f>SUM(Nurse[[#This Row],[LPN Hours (excl. Admin)]],Nurse[[#This Row],[LPN Admin Hours]])</f>
        <v>49.804347826086953</v>
      </c>
      <c r="Q295" s="4">
        <v>40.760869565217391</v>
      </c>
      <c r="R295" s="4">
        <v>9.0434782608695645</v>
      </c>
      <c r="S295" s="4">
        <f>SUM(Nurse[[#This Row],[CNA Hours]],Nurse[[#This Row],[NA TR Hours]],Nurse[[#This Row],[Med Aide/Tech Hours]])</f>
        <v>148.55706521739131</v>
      </c>
      <c r="T295" s="4">
        <v>148.55706521739131</v>
      </c>
      <c r="U295" s="4">
        <v>0</v>
      </c>
      <c r="V295" s="4">
        <v>0</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5" s="4">
        <v>0</v>
      </c>
      <c r="Y295" s="4">
        <v>0</v>
      </c>
      <c r="Z295" s="4">
        <v>0</v>
      </c>
      <c r="AA295" s="4">
        <v>0</v>
      </c>
      <c r="AB295" s="4">
        <v>0</v>
      </c>
      <c r="AC295" s="4">
        <v>0</v>
      </c>
      <c r="AD295" s="4">
        <v>0</v>
      </c>
      <c r="AE295" s="4">
        <v>0</v>
      </c>
      <c r="AF295" s="1">
        <v>145307</v>
      </c>
      <c r="AG295" s="1">
        <v>5</v>
      </c>
      <c r="AH295"/>
    </row>
    <row r="296" spans="1:34" x14ac:dyDescent="0.25">
      <c r="A296" t="s">
        <v>702</v>
      </c>
      <c r="B296" t="s">
        <v>381</v>
      </c>
      <c r="C296" t="s">
        <v>921</v>
      </c>
      <c r="D296" t="s">
        <v>781</v>
      </c>
      <c r="E296" s="4">
        <v>111.6195652173913</v>
      </c>
      <c r="F296" s="4">
        <f>Nurse[[#This Row],[Total Nurse Staff Hours]]/Nurse[[#This Row],[MDS Census]]</f>
        <v>2.215016067776804</v>
      </c>
      <c r="G296" s="4">
        <f>Nurse[[#This Row],[Total Direct Care Staff Hours]]/Nurse[[#This Row],[MDS Census]]</f>
        <v>1.9997322037199337</v>
      </c>
      <c r="H296" s="4">
        <f>Nurse[[#This Row],[Total RN Hours (w/ Admin, DON)]]/Nurse[[#This Row],[MDS Census]]</f>
        <v>0.67226604343168761</v>
      </c>
      <c r="I296" s="4">
        <f>Nurse[[#This Row],[RN Hours (excl. Admin, DON)]]/Nurse[[#This Row],[MDS Census]]</f>
        <v>0.50657318141980723</v>
      </c>
      <c r="J296" s="4">
        <f>SUM(Nurse[[#This Row],[RN Hours (excl. Admin, DON)]],Nurse[[#This Row],[RN Admin Hours]],Nurse[[#This Row],[RN DON Hours]],Nurse[[#This Row],[LPN Hours (excl. Admin)]],Nurse[[#This Row],[LPN Admin Hours]],Nurse[[#This Row],[CNA Hours]],Nurse[[#This Row],[NA TR Hours]],Nurse[[#This Row],[Med Aide/Tech Hours]])</f>
        <v>247.23913043478262</v>
      </c>
      <c r="K296" s="4">
        <f>SUM(Nurse[[#This Row],[RN Hours (excl. Admin, DON)]],Nurse[[#This Row],[LPN Hours (excl. Admin)]],Nurse[[#This Row],[CNA Hours]],Nurse[[#This Row],[NA TR Hours]],Nurse[[#This Row],[Med Aide/Tech Hours]])</f>
        <v>223.20923913043475</v>
      </c>
      <c r="L296" s="4">
        <f>SUM(Nurse[[#This Row],[RN Hours (excl. Admin, DON)]],Nurse[[#This Row],[RN Admin Hours]],Nurse[[#This Row],[RN DON Hours]])</f>
        <v>75.03804347826086</v>
      </c>
      <c r="M296" s="4">
        <v>56.543478260869563</v>
      </c>
      <c r="N296" s="4">
        <v>13.711956521739131</v>
      </c>
      <c r="O296" s="4">
        <v>4.7826086956521738</v>
      </c>
      <c r="P296" s="4">
        <f>SUM(Nurse[[#This Row],[LPN Hours (excl. Admin)]],Nurse[[#This Row],[LPN Admin Hours]])</f>
        <v>53.915760869565219</v>
      </c>
      <c r="Q296" s="4">
        <v>48.380434782608695</v>
      </c>
      <c r="R296" s="4">
        <v>5.5353260869565215</v>
      </c>
      <c r="S296" s="4">
        <f>SUM(Nurse[[#This Row],[CNA Hours]],Nurse[[#This Row],[NA TR Hours]],Nurse[[#This Row],[Med Aide/Tech Hours]])</f>
        <v>118.28532608695652</v>
      </c>
      <c r="T296" s="4">
        <v>118.28532608695652</v>
      </c>
      <c r="U296" s="4">
        <v>0</v>
      </c>
      <c r="V296" s="4">
        <v>0</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6" s="4">
        <v>0</v>
      </c>
      <c r="Y296" s="4">
        <v>0</v>
      </c>
      <c r="Z296" s="4">
        <v>0</v>
      </c>
      <c r="AA296" s="4">
        <v>0</v>
      </c>
      <c r="AB296" s="4">
        <v>0</v>
      </c>
      <c r="AC296" s="4">
        <v>0</v>
      </c>
      <c r="AD296" s="4">
        <v>0</v>
      </c>
      <c r="AE296" s="4">
        <v>0</v>
      </c>
      <c r="AF296" s="1">
        <v>145809</v>
      </c>
      <c r="AG296" s="1">
        <v>5</v>
      </c>
      <c r="AH296"/>
    </row>
    <row r="297" spans="1:34" x14ac:dyDescent="0.25">
      <c r="A297" t="s">
        <v>702</v>
      </c>
      <c r="B297" t="s">
        <v>414</v>
      </c>
      <c r="C297" t="s">
        <v>992</v>
      </c>
      <c r="D297" t="s">
        <v>781</v>
      </c>
      <c r="E297" s="4">
        <v>144.90217391304347</v>
      </c>
      <c r="F297" s="4">
        <f>Nurse[[#This Row],[Total Nurse Staff Hours]]/Nurse[[#This Row],[MDS Census]]</f>
        <v>2.1016802940514592</v>
      </c>
      <c r="G297" s="4">
        <f>Nurse[[#This Row],[Total Direct Care Staff Hours]]/Nurse[[#This Row],[MDS Census]]</f>
        <v>1.896669417148001</v>
      </c>
      <c r="H297" s="4">
        <f>Nurse[[#This Row],[Total RN Hours (w/ Admin, DON)]]/Nurse[[#This Row],[MDS Census]]</f>
        <v>0.4914297502062861</v>
      </c>
      <c r="I297" s="4">
        <f>Nurse[[#This Row],[RN Hours (excl. Admin, DON)]]/Nurse[[#This Row],[MDS Census]]</f>
        <v>0.28641887330282806</v>
      </c>
      <c r="J297" s="4">
        <f>SUM(Nurse[[#This Row],[RN Hours (excl. Admin, DON)]],Nurse[[#This Row],[RN Admin Hours]],Nurse[[#This Row],[RN DON Hours]],Nurse[[#This Row],[LPN Hours (excl. Admin)]],Nurse[[#This Row],[LPN Admin Hours]],Nurse[[#This Row],[CNA Hours]],Nurse[[#This Row],[NA TR Hours]],Nurse[[#This Row],[Med Aide/Tech Hours]])</f>
        <v>304.53804347826087</v>
      </c>
      <c r="K297" s="4">
        <f>SUM(Nurse[[#This Row],[RN Hours (excl. Admin, DON)]],Nurse[[#This Row],[LPN Hours (excl. Admin)]],Nurse[[#This Row],[CNA Hours]],Nurse[[#This Row],[NA TR Hours]],Nurse[[#This Row],[Med Aide/Tech Hours]])</f>
        <v>274.83152173913044</v>
      </c>
      <c r="L297" s="4">
        <f>SUM(Nurse[[#This Row],[RN Hours (excl. Admin, DON)]],Nurse[[#This Row],[RN Admin Hours]],Nurse[[#This Row],[RN DON Hours]])</f>
        <v>71.209239130434781</v>
      </c>
      <c r="M297" s="4">
        <v>41.502717391304351</v>
      </c>
      <c r="N297" s="4">
        <v>24.228260869565219</v>
      </c>
      <c r="O297" s="4">
        <v>5.4782608695652177</v>
      </c>
      <c r="P297" s="4">
        <f>SUM(Nurse[[#This Row],[LPN Hours (excl. Admin)]],Nurse[[#This Row],[LPN Admin Hours]])</f>
        <v>71.347826086956516</v>
      </c>
      <c r="Q297" s="4">
        <v>71.347826086956516</v>
      </c>
      <c r="R297" s="4">
        <v>0</v>
      </c>
      <c r="S297" s="4">
        <f>SUM(Nurse[[#This Row],[CNA Hours]],Nurse[[#This Row],[NA TR Hours]],Nurse[[#This Row],[Med Aide/Tech Hours]])</f>
        <v>161.98097826086956</v>
      </c>
      <c r="T297" s="4">
        <v>161.98097826086956</v>
      </c>
      <c r="U297" s="4">
        <v>0</v>
      </c>
      <c r="V297" s="4">
        <v>0</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7" s="4">
        <v>0</v>
      </c>
      <c r="Y297" s="4">
        <v>0</v>
      </c>
      <c r="Z297" s="4">
        <v>0</v>
      </c>
      <c r="AA297" s="4">
        <v>0</v>
      </c>
      <c r="AB297" s="4">
        <v>0</v>
      </c>
      <c r="AC297" s="4">
        <v>0</v>
      </c>
      <c r="AD297" s="4">
        <v>0</v>
      </c>
      <c r="AE297" s="4">
        <v>0</v>
      </c>
      <c r="AF297" s="1">
        <v>145860</v>
      </c>
      <c r="AG297" s="1">
        <v>5</v>
      </c>
      <c r="AH297"/>
    </row>
    <row r="298" spans="1:34" x14ac:dyDescent="0.25">
      <c r="A298" t="s">
        <v>702</v>
      </c>
      <c r="B298" t="s">
        <v>151</v>
      </c>
      <c r="C298" t="s">
        <v>976</v>
      </c>
      <c r="D298" t="s">
        <v>784</v>
      </c>
      <c r="E298" s="4">
        <v>86.793478260869563</v>
      </c>
      <c r="F298" s="4">
        <f>Nurse[[#This Row],[Total Nurse Staff Hours]]/Nurse[[#This Row],[MDS Census]]</f>
        <v>2.8084583594239203</v>
      </c>
      <c r="G298" s="4">
        <f>Nurse[[#This Row],[Total Direct Care Staff Hours]]/Nurse[[#This Row],[MDS Census]]</f>
        <v>2.5549517845961178</v>
      </c>
      <c r="H298" s="4">
        <f>Nurse[[#This Row],[Total RN Hours (w/ Admin, DON)]]/Nurse[[#This Row],[MDS Census]]</f>
        <v>0.8068378209142143</v>
      </c>
      <c r="I298" s="4">
        <f>Nurse[[#This Row],[RN Hours (excl. Admin, DON)]]/Nurse[[#This Row],[MDS Census]]</f>
        <v>0.68961803381340037</v>
      </c>
      <c r="J298" s="4">
        <f>SUM(Nurse[[#This Row],[RN Hours (excl. Admin, DON)]],Nurse[[#This Row],[RN Admin Hours]],Nurse[[#This Row],[RN DON Hours]],Nurse[[#This Row],[LPN Hours (excl. Admin)]],Nurse[[#This Row],[LPN Admin Hours]],Nurse[[#This Row],[CNA Hours]],Nurse[[#This Row],[NA TR Hours]],Nurse[[#This Row],[Med Aide/Tech Hours]])</f>
        <v>243.75586956521744</v>
      </c>
      <c r="K298" s="4">
        <f>SUM(Nurse[[#This Row],[RN Hours (excl. Admin, DON)]],Nurse[[#This Row],[LPN Hours (excl. Admin)]],Nurse[[#This Row],[CNA Hours]],Nurse[[#This Row],[NA TR Hours]],Nurse[[#This Row],[Med Aide/Tech Hours]])</f>
        <v>221.75315217391307</v>
      </c>
      <c r="L298" s="4">
        <f>SUM(Nurse[[#This Row],[RN Hours (excl. Admin, DON)]],Nurse[[#This Row],[RN Admin Hours]],Nurse[[#This Row],[RN DON Hours]])</f>
        <v>70.02826086956523</v>
      </c>
      <c r="M298" s="4">
        <v>59.854347826086979</v>
      </c>
      <c r="N298" s="4">
        <v>5.1304347826086953</v>
      </c>
      <c r="O298" s="4">
        <v>5.0434782608695654</v>
      </c>
      <c r="P298" s="4">
        <f>SUM(Nurse[[#This Row],[LPN Hours (excl. Admin)]],Nurse[[#This Row],[LPN Admin Hours]])</f>
        <v>46.366847826086953</v>
      </c>
      <c r="Q298" s="4">
        <v>34.538043478260867</v>
      </c>
      <c r="R298" s="4">
        <v>11.828804347826088</v>
      </c>
      <c r="S298" s="4">
        <f>SUM(Nurse[[#This Row],[CNA Hours]],Nurse[[#This Row],[NA TR Hours]],Nurse[[#This Row],[Med Aide/Tech Hours]])</f>
        <v>127.36076086956523</v>
      </c>
      <c r="T298" s="4">
        <v>127.36076086956523</v>
      </c>
      <c r="U298" s="4">
        <v>0</v>
      </c>
      <c r="V298" s="4">
        <v>0</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37.902608695652184</v>
      </c>
      <c r="X298" s="4">
        <v>5.6804347826086969</v>
      </c>
      <c r="Y298" s="4">
        <v>0</v>
      </c>
      <c r="Z298" s="4">
        <v>0</v>
      </c>
      <c r="AA298" s="4">
        <v>1.6413043478260869</v>
      </c>
      <c r="AB298" s="4">
        <v>0</v>
      </c>
      <c r="AC298" s="4">
        <v>30.580869565217402</v>
      </c>
      <c r="AD298" s="4">
        <v>0</v>
      </c>
      <c r="AE298" s="4">
        <v>0</v>
      </c>
      <c r="AF298" s="1">
        <v>145433</v>
      </c>
      <c r="AG298" s="1">
        <v>5</v>
      </c>
      <c r="AH298"/>
    </row>
    <row r="299" spans="1:34" x14ac:dyDescent="0.25">
      <c r="A299" t="s">
        <v>702</v>
      </c>
      <c r="B299" t="s">
        <v>543</v>
      </c>
      <c r="C299" t="s">
        <v>1123</v>
      </c>
      <c r="D299" t="s">
        <v>773</v>
      </c>
      <c r="E299" s="4">
        <v>52.75</v>
      </c>
      <c r="F299" s="4">
        <f>Nurse[[#This Row],[Total Nurse Staff Hours]]/Nurse[[#This Row],[MDS Census]]</f>
        <v>3.41020193694622</v>
      </c>
      <c r="G299" s="4">
        <f>Nurse[[#This Row],[Total Direct Care Staff Hours]]/Nurse[[#This Row],[MDS Census]]</f>
        <v>3.1564413764681651</v>
      </c>
      <c r="H299" s="4">
        <f>Nurse[[#This Row],[Total RN Hours (w/ Admin, DON)]]/Nurse[[#This Row],[MDS Census]]</f>
        <v>0.51622707603544205</v>
      </c>
      <c r="I299" s="4">
        <f>Nurse[[#This Row],[RN Hours (excl. Admin, DON)]]/Nurse[[#This Row],[MDS Census]]</f>
        <v>0.41742221306408406</v>
      </c>
      <c r="J299" s="4">
        <f>SUM(Nurse[[#This Row],[RN Hours (excl. Admin, DON)]],Nurse[[#This Row],[RN Admin Hours]],Nurse[[#This Row],[RN DON Hours]],Nurse[[#This Row],[LPN Hours (excl. Admin)]],Nurse[[#This Row],[LPN Admin Hours]],Nurse[[#This Row],[CNA Hours]],Nurse[[#This Row],[NA TR Hours]],Nurse[[#This Row],[Med Aide/Tech Hours]])</f>
        <v>179.88815217391311</v>
      </c>
      <c r="K299" s="4">
        <f>SUM(Nurse[[#This Row],[RN Hours (excl. Admin, DON)]],Nurse[[#This Row],[LPN Hours (excl. Admin)]],Nurse[[#This Row],[CNA Hours]],Nurse[[#This Row],[NA TR Hours]],Nurse[[#This Row],[Med Aide/Tech Hours]])</f>
        <v>166.50228260869571</v>
      </c>
      <c r="L299" s="4">
        <f>SUM(Nurse[[#This Row],[RN Hours (excl. Admin, DON)]],Nurse[[#This Row],[RN Admin Hours]],Nurse[[#This Row],[RN DON Hours]])</f>
        <v>27.230978260869566</v>
      </c>
      <c r="M299" s="4">
        <v>22.019021739130434</v>
      </c>
      <c r="N299" s="4">
        <v>4.3478260869565216E-2</v>
      </c>
      <c r="O299" s="4">
        <v>5.1684782608695654</v>
      </c>
      <c r="P299" s="4">
        <f>SUM(Nurse[[#This Row],[LPN Hours (excl. Admin)]],Nurse[[#This Row],[LPN Admin Hours]])</f>
        <v>34.301413043478263</v>
      </c>
      <c r="Q299" s="4">
        <v>26.127500000000001</v>
      </c>
      <c r="R299" s="4">
        <v>8.1739130434782616</v>
      </c>
      <c r="S299" s="4">
        <f>SUM(Nurse[[#This Row],[CNA Hours]],Nurse[[#This Row],[NA TR Hours]],Nurse[[#This Row],[Med Aide/Tech Hours]])</f>
        <v>118.35576086956527</v>
      </c>
      <c r="T299" s="4">
        <v>118.35576086956527</v>
      </c>
      <c r="U299" s="4">
        <v>0</v>
      </c>
      <c r="V299" s="4">
        <v>0</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43.510434782608712</v>
      </c>
      <c r="X299" s="4">
        <v>9.6277173913043477</v>
      </c>
      <c r="Y299" s="4">
        <v>0</v>
      </c>
      <c r="Z299" s="4">
        <v>0</v>
      </c>
      <c r="AA299" s="4">
        <v>1.584021739130435</v>
      </c>
      <c r="AB299" s="4">
        <v>0</v>
      </c>
      <c r="AC299" s="4">
        <v>32.298695652173926</v>
      </c>
      <c r="AD299" s="4">
        <v>0</v>
      </c>
      <c r="AE299" s="4">
        <v>0</v>
      </c>
      <c r="AF299" s="1">
        <v>146042</v>
      </c>
      <c r="AG299" s="1">
        <v>5</v>
      </c>
      <c r="AH299"/>
    </row>
    <row r="300" spans="1:34" x14ac:dyDescent="0.25">
      <c r="A300" t="s">
        <v>702</v>
      </c>
      <c r="B300" t="s">
        <v>353</v>
      </c>
      <c r="C300" t="s">
        <v>987</v>
      </c>
      <c r="D300" t="s">
        <v>803</v>
      </c>
      <c r="E300" s="4">
        <v>39.510869565217391</v>
      </c>
      <c r="F300" s="4">
        <f>Nurse[[#This Row],[Total Nurse Staff Hours]]/Nurse[[#This Row],[MDS Census]]</f>
        <v>3.0630096286107289</v>
      </c>
      <c r="G300" s="4">
        <f>Nurse[[#This Row],[Total Direct Care Staff Hours]]/Nurse[[#This Row],[MDS Census]]</f>
        <v>2.629716643741403</v>
      </c>
      <c r="H300" s="4">
        <f>Nurse[[#This Row],[Total RN Hours (w/ Admin, DON)]]/Nurse[[#This Row],[MDS Census]]</f>
        <v>0.40697111416781295</v>
      </c>
      <c r="I300" s="4">
        <f>Nurse[[#This Row],[RN Hours (excl. Admin, DON)]]/Nurse[[#This Row],[MDS Census]]</f>
        <v>0.11233012379642367</v>
      </c>
      <c r="J300" s="4">
        <f>SUM(Nurse[[#This Row],[RN Hours (excl. Admin, DON)]],Nurse[[#This Row],[RN Admin Hours]],Nurse[[#This Row],[RN DON Hours]],Nurse[[#This Row],[LPN Hours (excl. Admin)]],Nurse[[#This Row],[LPN Admin Hours]],Nurse[[#This Row],[CNA Hours]],Nurse[[#This Row],[NA TR Hours]],Nurse[[#This Row],[Med Aide/Tech Hours]])</f>
        <v>121.02217391304347</v>
      </c>
      <c r="K300" s="4">
        <f>SUM(Nurse[[#This Row],[RN Hours (excl. Admin, DON)]],Nurse[[#This Row],[LPN Hours (excl. Admin)]],Nurse[[#This Row],[CNA Hours]],Nurse[[#This Row],[NA TR Hours]],Nurse[[#This Row],[Med Aide/Tech Hours]])</f>
        <v>103.90239130434782</v>
      </c>
      <c r="L300" s="4">
        <f>SUM(Nurse[[#This Row],[RN Hours (excl. Admin, DON)]],Nurse[[#This Row],[RN Admin Hours]],Nurse[[#This Row],[RN DON Hours]])</f>
        <v>16.079782608695652</v>
      </c>
      <c r="M300" s="4">
        <v>4.4382608695652177</v>
      </c>
      <c r="N300" s="4">
        <v>5.7391304347826084</v>
      </c>
      <c r="O300" s="4">
        <v>5.9023913043478258</v>
      </c>
      <c r="P300" s="4">
        <f>SUM(Nurse[[#This Row],[LPN Hours (excl. Admin)]],Nurse[[#This Row],[LPN Admin Hours]])</f>
        <v>34.779673913043474</v>
      </c>
      <c r="Q300" s="4">
        <v>29.301413043478259</v>
      </c>
      <c r="R300" s="4">
        <v>5.4782608695652177</v>
      </c>
      <c r="S300" s="4">
        <f>SUM(Nurse[[#This Row],[CNA Hours]],Nurse[[#This Row],[NA TR Hours]],Nurse[[#This Row],[Med Aide/Tech Hours]])</f>
        <v>70.162717391304341</v>
      </c>
      <c r="T300" s="4">
        <v>70.162717391304341</v>
      </c>
      <c r="U300" s="4">
        <v>0</v>
      </c>
      <c r="V300" s="4">
        <v>0</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0" s="4">
        <v>0</v>
      </c>
      <c r="Y300" s="4">
        <v>0</v>
      </c>
      <c r="Z300" s="4">
        <v>0</v>
      </c>
      <c r="AA300" s="4">
        <v>0</v>
      </c>
      <c r="AB300" s="4">
        <v>0</v>
      </c>
      <c r="AC300" s="4">
        <v>0</v>
      </c>
      <c r="AD300" s="4">
        <v>0</v>
      </c>
      <c r="AE300" s="4">
        <v>0</v>
      </c>
      <c r="AF300" s="1">
        <v>145769</v>
      </c>
      <c r="AG300" s="1">
        <v>5</v>
      </c>
      <c r="AH300"/>
    </row>
    <row r="301" spans="1:34" x14ac:dyDescent="0.25">
      <c r="A301" t="s">
        <v>702</v>
      </c>
      <c r="B301" t="s">
        <v>299</v>
      </c>
      <c r="C301" t="s">
        <v>941</v>
      </c>
      <c r="D301" t="s">
        <v>783</v>
      </c>
      <c r="E301" s="4">
        <v>62.206521739130437</v>
      </c>
      <c r="F301" s="4">
        <f>Nurse[[#This Row],[Total Nurse Staff Hours]]/Nurse[[#This Row],[MDS Census]]</f>
        <v>3.40091560370435</v>
      </c>
      <c r="G301" s="4">
        <f>Nurse[[#This Row],[Total Direct Care Staff Hours]]/Nurse[[#This Row],[MDS Census]]</f>
        <v>3.2934405032325698</v>
      </c>
      <c r="H301" s="4">
        <f>Nurse[[#This Row],[Total RN Hours (w/ Admin, DON)]]/Nurse[[#This Row],[MDS Census]]</f>
        <v>0.45472304735278696</v>
      </c>
      <c r="I301" s="4">
        <f>Nurse[[#This Row],[RN Hours (excl. Admin, DON)]]/Nurse[[#This Row],[MDS Census]]</f>
        <v>0.36122662939017991</v>
      </c>
      <c r="J301" s="4">
        <f>SUM(Nurse[[#This Row],[RN Hours (excl. Admin, DON)]],Nurse[[#This Row],[RN Admin Hours]],Nurse[[#This Row],[RN DON Hours]],Nurse[[#This Row],[LPN Hours (excl. Admin)]],Nurse[[#This Row],[LPN Admin Hours]],Nurse[[#This Row],[CNA Hours]],Nurse[[#This Row],[NA TR Hours]],Nurse[[#This Row],[Med Aide/Tech Hours]])</f>
        <v>211.55913043478256</v>
      </c>
      <c r="K301" s="4">
        <f>SUM(Nurse[[#This Row],[RN Hours (excl. Admin, DON)]],Nurse[[#This Row],[LPN Hours (excl. Admin)]],Nurse[[#This Row],[CNA Hours]],Nurse[[#This Row],[NA TR Hours]],Nurse[[#This Row],[Med Aide/Tech Hours]])</f>
        <v>204.87347826086955</v>
      </c>
      <c r="L301" s="4">
        <f>SUM(Nurse[[#This Row],[RN Hours (excl. Admin, DON)]],Nurse[[#This Row],[RN Admin Hours]],Nurse[[#This Row],[RN DON Hours]])</f>
        <v>28.286739130434782</v>
      </c>
      <c r="M301" s="4">
        <v>22.470652173913042</v>
      </c>
      <c r="N301" s="4">
        <v>0</v>
      </c>
      <c r="O301" s="4">
        <v>5.8160869565217395</v>
      </c>
      <c r="P301" s="4">
        <f>SUM(Nurse[[#This Row],[LPN Hours (excl. Admin)]],Nurse[[#This Row],[LPN Admin Hours]])</f>
        <v>54.41423913043478</v>
      </c>
      <c r="Q301" s="4">
        <v>53.544673913043475</v>
      </c>
      <c r="R301" s="4">
        <v>0.86956521739130432</v>
      </c>
      <c r="S301" s="4">
        <f>SUM(Nurse[[#This Row],[CNA Hours]],Nurse[[#This Row],[NA TR Hours]],Nurse[[#This Row],[Med Aide/Tech Hours]])</f>
        <v>128.85815217391303</v>
      </c>
      <c r="T301" s="4">
        <v>128.85815217391303</v>
      </c>
      <c r="U301" s="4">
        <v>0</v>
      </c>
      <c r="V301" s="4">
        <v>0</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0.17391304347826086</v>
      </c>
      <c r="X301" s="4">
        <v>8.6956521739130432E-2</v>
      </c>
      <c r="Y301" s="4">
        <v>0</v>
      </c>
      <c r="Z301" s="4">
        <v>0</v>
      </c>
      <c r="AA301" s="4">
        <v>8.6956521739130432E-2</v>
      </c>
      <c r="AB301" s="4">
        <v>0</v>
      </c>
      <c r="AC301" s="4">
        <v>0</v>
      </c>
      <c r="AD301" s="4">
        <v>0</v>
      </c>
      <c r="AE301" s="4">
        <v>0</v>
      </c>
      <c r="AF301" s="1">
        <v>145691</v>
      </c>
      <c r="AG301" s="1">
        <v>5</v>
      </c>
      <c r="AH301"/>
    </row>
    <row r="302" spans="1:34" x14ac:dyDescent="0.25">
      <c r="A302" t="s">
        <v>702</v>
      </c>
      <c r="B302" t="s">
        <v>172</v>
      </c>
      <c r="C302" t="s">
        <v>990</v>
      </c>
      <c r="D302" t="s">
        <v>762</v>
      </c>
      <c r="E302" s="4">
        <v>36.336956521739133</v>
      </c>
      <c r="F302" s="4">
        <f>Nurse[[#This Row],[Total Nurse Staff Hours]]/Nurse[[#This Row],[MDS Census]]</f>
        <v>3.4950643134908761</v>
      </c>
      <c r="G302" s="4">
        <f>Nurse[[#This Row],[Total Direct Care Staff Hours]]/Nurse[[#This Row],[MDS Census]]</f>
        <v>3.3637451390966198</v>
      </c>
      <c r="H302" s="4">
        <f>Nurse[[#This Row],[Total RN Hours (w/ Admin, DON)]]/Nurse[[#This Row],[MDS Census]]</f>
        <v>0.90958719712832781</v>
      </c>
      <c r="I302" s="4">
        <f>Nurse[[#This Row],[RN Hours (excl. Admin, DON)]]/Nurse[[#This Row],[MDS Census]]</f>
        <v>0.77826802273407114</v>
      </c>
      <c r="J302" s="4">
        <f>SUM(Nurse[[#This Row],[RN Hours (excl. Admin, DON)]],Nurse[[#This Row],[RN Admin Hours]],Nurse[[#This Row],[RN DON Hours]],Nurse[[#This Row],[LPN Hours (excl. Admin)]],Nurse[[#This Row],[LPN Admin Hours]],Nurse[[#This Row],[CNA Hours]],Nurse[[#This Row],[NA TR Hours]],Nurse[[#This Row],[Med Aide/Tech Hours]])</f>
        <v>127</v>
      </c>
      <c r="K302" s="4">
        <f>SUM(Nurse[[#This Row],[RN Hours (excl. Admin, DON)]],Nurse[[#This Row],[LPN Hours (excl. Admin)]],Nurse[[#This Row],[CNA Hours]],Nurse[[#This Row],[NA TR Hours]],Nurse[[#This Row],[Med Aide/Tech Hours]])</f>
        <v>122.22826086956522</v>
      </c>
      <c r="L302" s="4">
        <f>SUM(Nurse[[#This Row],[RN Hours (excl. Admin, DON)]],Nurse[[#This Row],[RN Admin Hours]],Nurse[[#This Row],[RN DON Hours]])</f>
        <v>33.051630434782609</v>
      </c>
      <c r="M302" s="4">
        <v>28.279891304347824</v>
      </c>
      <c r="N302" s="4">
        <v>4.7717391304347823</v>
      </c>
      <c r="O302" s="4">
        <v>0</v>
      </c>
      <c r="P302" s="4">
        <f>SUM(Nurse[[#This Row],[LPN Hours (excl. Admin)]],Nurse[[#This Row],[LPN Admin Hours]])</f>
        <v>9.3260869565217384</v>
      </c>
      <c r="Q302" s="4">
        <v>9.3260869565217384</v>
      </c>
      <c r="R302" s="4">
        <v>0</v>
      </c>
      <c r="S302" s="4">
        <f>SUM(Nurse[[#This Row],[CNA Hours]],Nurse[[#This Row],[NA TR Hours]],Nurse[[#This Row],[Med Aide/Tech Hours]])</f>
        <v>84.622282608695656</v>
      </c>
      <c r="T302" s="4">
        <v>84.622282608695656</v>
      </c>
      <c r="U302" s="4">
        <v>0</v>
      </c>
      <c r="V302" s="4">
        <v>0</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2" s="4">
        <v>0</v>
      </c>
      <c r="Y302" s="4">
        <v>0</v>
      </c>
      <c r="Z302" s="4">
        <v>0</v>
      </c>
      <c r="AA302" s="4">
        <v>0</v>
      </c>
      <c r="AB302" s="4">
        <v>0</v>
      </c>
      <c r="AC302" s="4">
        <v>0</v>
      </c>
      <c r="AD302" s="4">
        <v>0</v>
      </c>
      <c r="AE302" s="4">
        <v>0</v>
      </c>
      <c r="AF302" s="1">
        <v>145464</v>
      </c>
      <c r="AG302" s="1">
        <v>5</v>
      </c>
      <c r="AH302"/>
    </row>
    <row r="303" spans="1:34" x14ac:dyDescent="0.25">
      <c r="A303" t="s">
        <v>702</v>
      </c>
      <c r="B303" t="s">
        <v>359</v>
      </c>
      <c r="C303" t="s">
        <v>917</v>
      </c>
      <c r="D303" t="s">
        <v>781</v>
      </c>
      <c r="E303" s="4">
        <v>159.67391304347825</v>
      </c>
      <c r="F303" s="4">
        <f>Nurse[[#This Row],[Total Nurse Staff Hours]]/Nurse[[#This Row],[MDS Census]]</f>
        <v>3.1506337644656233</v>
      </c>
      <c r="G303" s="4">
        <f>Nurse[[#This Row],[Total Direct Care Staff Hours]]/Nurse[[#This Row],[MDS Census]]</f>
        <v>3.0425500340367604</v>
      </c>
      <c r="H303" s="4">
        <f>Nurse[[#This Row],[Total RN Hours (w/ Admin, DON)]]/Nurse[[#This Row],[MDS Census]]</f>
        <v>0.41094145677331517</v>
      </c>
      <c r="I303" s="4">
        <f>Nurse[[#This Row],[RN Hours (excl. Admin, DON)]]/Nurse[[#This Row],[MDS Census]]</f>
        <v>0.33422260040844115</v>
      </c>
      <c r="J303" s="4">
        <f>SUM(Nurse[[#This Row],[RN Hours (excl. Admin, DON)]],Nurse[[#This Row],[RN Admin Hours]],Nurse[[#This Row],[RN DON Hours]],Nurse[[#This Row],[LPN Hours (excl. Admin)]],Nurse[[#This Row],[LPN Admin Hours]],Nurse[[#This Row],[CNA Hours]],Nurse[[#This Row],[NA TR Hours]],Nurse[[#This Row],[Med Aide/Tech Hours]])</f>
        <v>503.07402173913044</v>
      </c>
      <c r="K303" s="4">
        <f>SUM(Nurse[[#This Row],[RN Hours (excl. Admin, DON)]],Nurse[[#This Row],[LPN Hours (excl. Admin)]],Nurse[[#This Row],[CNA Hours]],Nurse[[#This Row],[NA TR Hours]],Nurse[[#This Row],[Med Aide/Tech Hours]])</f>
        <v>485.81586956521744</v>
      </c>
      <c r="L303" s="4">
        <f>SUM(Nurse[[#This Row],[RN Hours (excl. Admin, DON)]],Nurse[[#This Row],[RN Admin Hours]],Nurse[[#This Row],[RN DON Hours]])</f>
        <v>65.616630434782607</v>
      </c>
      <c r="M303" s="4">
        <v>53.366630434782614</v>
      </c>
      <c r="N303" s="4">
        <v>8.4239130434782616</v>
      </c>
      <c r="O303" s="4">
        <v>3.8260869565217392</v>
      </c>
      <c r="P303" s="4">
        <f>SUM(Nurse[[#This Row],[LPN Hours (excl. Admin)]],Nurse[[#This Row],[LPN Admin Hours]])</f>
        <v>112.24456521739131</v>
      </c>
      <c r="Q303" s="4">
        <v>107.23641304347827</v>
      </c>
      <c r="R303" s="4">
        <v>5.0081521739130439</v>
      </c>
      <c r="S303" s="4">
        <f>SUM(Nurse[[#This Row],[CNA Hours]],Nurse[[#This Row],[NA TR Hours]],Nurse[[#This Row],[Med Aide/Tech Hours]])</f>
        <v>325.21282608695657</v>
      </c>
      <c r="T303" s="4">
        <v>325.21282608695657</v>
      </c>
      <c r="U303" s="4">
        <v>0</v>
      </c>
      <c r="V303" s="4">
        <v>0</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76.112065217391304</v>
      </c>
      <c r="X303" s="4">
        <v>23.195434782608697</v>
      </c>
      <c r="Y303" s="4">
        <v>2.8695652173913042</v>
      </c>
      <c r="Z303" s="4">
        <v>0</v>
      </c>
      <c r="AA303" s="4">
        <v>14.527173913043478</v>
      </c>
      <c r="AB303" s="4">
        <v>0</v>
      </c>
      <c r="AC303" s="4">
        <v>35.519891304347823</v>
      </c>
      <c r="AD303" s="4">
        <v>0</v>
      </c>
      <c r="AE303" s="4">
        <v>0</v>
      </c>
      <c r="AF303" s="1">
        <v>145775</v>
      </c>
      <c r="AG303" s="1">
        <v>5</v>
      </c>
      <c r="AH303"/>
    </row>
    <row r="304" spans="1:34" x14ac:dyDescent="0.25">
      <c r="A304" t="s">
        <v>702</v>
      </c>
      <c r="B304" t="s">
        <v>358</v>
      </c>
      <c r="C304" t="s">
        <v>1066</v>
      </c>
      <c r="D304" t="s">
        <v>820</v>
      </c>
      <c r="E304" s="4">
        <v>35.913043478260867</v>
      </c>
      <c r="F304" s="4">
        <f>Nurse[[#This Row],[Total Nurse Staff Hours]]/Nurse[[#This Row],[MDS Census]]</f>
        <v>2.6012348668280882</v>
      </c>
      <c r="G304" s="4">
        <f>Nurse[[#This Row],[Total Direct Care Staff Hours]]/Nurse[[#This Row],[MDS Census]]</f>
        <v>2.3670611380145283</v>
      </c>
      <c r="H304" s="4">
        <f>Nurse[[#This Row],[Total RN Hours (w/ Admin, DON)]]/Nurse[[#This Row],[MDS Census]]</f>
        <v>0.42230629539951581</v>
      </c>
      <c r="I304" s="4">
        <f>Nurse[[#This Row],[RN Hours (excl. Admin, DON)]]/Nurse[[#This Row],[MDS Census]]</f>
        <v>0.40187651331719138</v>
      </c>
      <c r="J304" s="4">
        <f>SUM(Nurse[[#This Row],[RN Hours (excl. Admin, DON)]],Nurse[[#This Row],[RN Admin Hours]],Nurse[[#This Row],[RN DON Hours]],Nurse[[#This Row],[LPN Hours (excl. Admin)]],Nurse[[#This Row],[LPN Admin Hours]],Nurse[[#This Row],[CNA Hours]],Nurse[[#This Row],[NA TR Hours]],Nurse[[#This Row],[Med Aide/Tech Hours]])</f>
        <v>93.418260869565245</v>
      </c>
      <c r="K304" s="4">
        <f>SUM(Nurse[[#This Row],[RN Hours (excl. Admin, DON)]],Nurse[[#This Row],[LPN Hours (excl. Admin)]],Nurse[[#This Row],[CNA Hours]],Nurse[[#This Row],[NA TR Hours]],Nurse[[#This Row],[Med Aide/Tech Hours]])</f>
        <v>85.008369565217407</v>
      </c>
      <c r="L304" s="4">
        <f>SUM(Nurse[[#This Row],[RN Hours (excl. Admin, DON)]],Nurse[[#This Row],[RN Admin Hours]],Nurse[[#This Row],[RN DON Hours]])</f>
        <v>15.166304347826088</v>
      </c>
      <c r="M304" s="4">
        <v>14.432608695652176</v>
      </c>
      <c r="N304" s="4">
        <v>0</v>
      </c>
      <c r="O304" s="4">
        <v>0.73369565217391308</v>
      </c>
      <c r="P304" s="4">
        <f>SUM(Nurse[[#This Row],[LPN Hours (excl. Admin)]],Nurse[[#This Row],[LPN Admin Hours]])</f>
        <v>32.806086956521739</v>
      </c>
      <c r="Q304" s="4">
        <v>25.129891304347826</v>
      </c>
      <c r="R304" s="4">
        <v>7.6761956521739148</v>
      </c>
      <c r="S304" s="4">
        <f>SUM(Nurse[[#This Row],[CNA Hours]],Nurse[[#This Row],[NA TR Hours]],Nurse[[#This Row],[Med Aide/Tech Hours]])</f>
        <v>45.445869565217407</v>
      </c>
      <c r="T304" s="4">
        <v>45.445869565217407</v>
      </c>
      <c r="U304" s="4">
        <v>0</v>
      </c>
      <c r="V304" s="4">
        <v>0</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4" s="4">
        <v>0</v>
      </c>
      <c r="Y304" s="4">
        <v>0</v>
      </c>
      <c r="Z304" s="4">
        <v>0</v>
      </c>
      <c r="AA304" s="4">
        <v>0</v>
      </c>
      <c r="AB304" s="4">
        <v>0</v>
      </c>
      <c r="AC304" s="4">
        <v>0</v>
      </c>
      <c r="AD304" s="4">
        <v>0</v>
      </c>
      <c r="AE304" s="4">
        <v>0</v>
      </c>
      <c r="AF304" s="1">
        <v>145774</v>
      </c>
      <c r="AG304" s="1">
        <v>5</v>
      </c>
      <c r="AH304"/>
    </row>
    <row r="305" spans="1:34" x14ac:dyDescent="0.25">
      <c r="A305" t="s">
        <v>702</v>
      </c>
      <c r="B305" t="s">
        <v>578</v>
      </c>
      <c r="C305" t="s">
        <v>857</v>
      </c>
      <c r="D305" t="s">
        <v>798</v>
      </c>
      <c r="E305" s="4">
        <v>67.5</v>
      </c>
      <c r="F305" s="4">
        <f>Nurse[[#This Row],[Total Nurse Staff Hours]]/Nurse[[#This Row],[MDS Census]]</f>
        <v>4.0689613526570048</v>
      </c>
      <c r="G305" s="4">
        <f>Nurse[[#This Row],[Total Direct Care Staff Hours]]/Nurse[[#This Row],[MDS Census]]</f>
        <v>3.995531400966184</v>
      </c>
      <c r="H305" s="4">
        <f>Nurse[[#This Row],[Total RN Hours (w/ Admin, DON)]]/Nurse[[#This Row],[MDS Census]]</f>
        <v>0.53804347826086951</v>
      </c>
      <c r="I305" s="4">
        <f>Nurse[[#This Row],[RN Hours (excl. Admin, DON)]]/Nurse[[#This Row],[MDS Census]]</f>
        <v>0.46461352657004834</v>
      </c>
      <c r="J305" s="4">
        <f>SUM(Nurse[[#This Row],[RN Hours (excl. Admin, DON)]],Nurse[[#This Row],[RN Admin Hours]],Nurse[[#This Row],[RN DON Hours]],Nurse[[#This Row],[LPN Hours (excl. Admin)]],Nurse[[#This Row],[LPN Admin Hours]],Nurse[[#This Row],[CNA Hours]],Nurse[[#This Row],[NA TR Hours]],Nurse[[#This Row],[Med Aide/Tech Hours]])</f>
        <v>274.65489130434781</v>
      </c>
      <c r="K305" s="4">
        <f>SUM(Nurse[[#This Row],[RN Hours (excl. Admin, DON)]],Nurse[[#This Row],[LPN Hours (excl. Admin)]],Nurse[[#This Row],[CNA Hours]],Nurse[[#This Row],[NA TR Hours]],Nurse[[#This Row],[Med Aide/Tech Hours]])</f>
        <v>269.69836956521743</v>
      </c>
      <c r="L305" s="4">
        <f>SUM(Nurse[[#This Row],[RN Hours (excl. Admin, DON)]],Nurse[[#This Row],[RN Admin Hours]],Nurse[[#This Row],[RN DON Hours]])</f>
        <v>36.317934782608695</v>
      </c>
      <c r="M305" s="4">
        <v>31.361413043478262</v>
      </c>
      <c r="N305" s="4">
        <v>0</v>
      </c>
      <c r="O305" s="4">
        <v>4.9565217391304346</v>
      </c>
      <c r="P305" s="4">
        <f>SUM(Nurse[[#This Row],[LPN Hours (excl. Admin)]],Nurse[[#This Row],[LPN Admin Hours]])</f>
        <v>66.073369565217391</v>
      </c>
      <c r="Q305" s="4">
        <v>66.073369565217391</v>
      </c>
      <c r="R305" s="4">
        <v>0</v>
      </c>
      <c r="S305" s="4">
        <f>SUM(Nurse[[#This Row],[CNA Hours]],Nurse[[#This Row],[NA TR Hours]],Nurse[[#This Row],[Med Aide/Tech Hours]])</f>
        <v>172.26358695652172</v>
      </c>
      <c r="T305" s="4">
        <v>171.21739130434781</v>
      </c>
      <c r="U305" s="4">
        <v>1.0461956521739131</v>
      </c>
      <c r="V305" s="4">
        <v>0</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41.432065217391298</v>
      </c>
      <c r="X305" s="4">
        <v>0.54076086956521741</v>
      </c>
      <c r="Y305" s="4">
        <v>0</v>
      </c>
      <c r="Z305" s="4">
        <v>0</v>
      </c>
      <c r="AA305" s="4">
        <v>8.4673913043478262</v>
      </c>
      <c r="AB305" s="4">
        <v>0</v>
      </c>
      <c r="AC305" s="4">
        <v>32.423913043478258</v>
      </c>
      <c r="AD305" s="4">
        <v>0</v>
      </c>
      <c r="AE305" s="4">
        <v>0</v>
      </c>
      <c r="AF305" s="1">
        <v>146090</v>
      </c>
      <c r="AG305" s="1">
        <v>5</v>
      </c>
      <c r="AH305"/>
    </row>
    <row r="306" spans="1:34" x14ac:dyDescent="0.25">
      <c r="A306" t="s">
        <v>702</v>
      </c>
      <c r="B306" t="s">
        <v>651</v>
      </c>
      <c r="C306" t="s">
        <v>1158</v>
      </c>
      <c r="D306" t="s">
        <v>781</v>
      </c>
      <c r="E306" s="4">
        <v>41.826086956521742</v>
      </c>
      <c r="F306" s="4">
        <f>Nurse[[#This Row],[Total Nurse Staff Hours]]/Nurse[[#This Row],[MDS Census]]</f>
        <v>5.8130301455301447</v>
      </c>
      <c r="G306" s="4">
        <f>Nurse[[#This Row],[Total Direct Care Staff Hours]]/Nurse[[#This Row],[MDS Census]]</f>
        <v>5.3112681912681907</v>
      </c>
      <c r="H306" s="4">
        <f>Nurse[[#This Row],[Total RN Hours (w/ Admin, DON)]]/Nurse[[#This Row],[MDS Census]]</f>
        <v>2.7111772349272338</v>
      </c>
      <c r="I306" s="4">
        <f>Nurse[[#This Row],[RN Hours (excl. Admin, DON)]]/Nurse[[#This Row],[MDS Census]]</f>
        <v>2.2094152806652798</v>
      </c>
      <c r="J306" s="4">
        <f>SUM(Nurse[[#This Row],[RN Hours (excl. Admin, DON)]],Nurse[[#This Row],[RN Admin Hours]],Nurse[[#This Row],[RN DON Hours]],Nurse[[#This Row],[LPN Hours (excl. Admin)]],Nurse[[#This Row],[LPN Admin Hours]],Nurse[[#This Row],[CNA Hours]],Nurse[[#This Row],[NA TR Hours]],Nurse[[#This Row],[Med Aide/Tech Hours]])</f>
        <v>243.13630434782607</v>
      </c>
      <c r="K306" s="4">
        <f>SUM(Nurse[[#This Row],[RN Hours (excl. Admin, DON)]],Nurse[[#This Row],[LPN Hours (excl. Admin)]],Nurse[[#This Row],[CNA Hours]],Nurse[[#This Row],[NA TR Hours]],Nurse[[#This Row],[Med Aide/Tech Hours]])</f>
        <v>222.14956521739128</v>
      </c>
      <c r="L306" s="4">
        <f>SUM(Nurse[[#This Row],[RN Hours (excl. Admin, DON)]],Nurse[[#This Row],[RN Admin Hours]],Nurse[[#This Row],[RN DON Hours]])</f>
        <v>113.39793478260866</v>
      </c>
      <c r="M306" s="4">
        <v>92.411195652173888</v>
      </c>
      <c r="N306" s="4">
        <v>15.508478260869557</v>
      </c>
      <c r="O306" s="4">
        <v>5.4782608695652177</v>
      </c>
      <c r="P306" s="4">
        <f>SUM(Nurse[[#This Row],[LPN Hours (excl. Admin)]],Nurse[[#This Row],[LPN Admin Hours]])</f>
        <v>22.016195652173909</v>
      </c>
      <c r="Q306" s="4">
        <v>22.016195652173909</v>
      </c>
      <c r="R306" s="4">
        <v>0</v>
      </c>
      <c r="S306" s="4">
        <f>SUM(Nurse[[#This Row],[CNA Hours]],Nurse[[#This Row],[NA TR Hours]],Nurse[[#This Row],[Med Aide/Tech Hours]])</f>
        <v>107.72217391304351</v>
      </c>
      <c r="T306" s="4">
        <v>107.72217391304351</v>
      </c>
      <c r="U306" s="4">
        <v>0</v>
      </c>
      <c r="V306" s="4">
        <v>0</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28.508043478260863</v>
      </c>
      <c r="X306" s="4">
        <v>12.449347826086955</v>
      </c>
      <c r="Y306" s="4">
        <v>0</v>
      </c>
      <c r="Z306" s="4">
        <v>0</v>
      </c>
      <c r="AA306" s="4">
        <v>1.9723913043478263</v>
      </c>
      <c r="AB306" s="4">
        <v>0</v>
      </c>
      <c r="AC306" s="4">
        <v>14.086304347826081</v>
      </c>
      <c r="AD306" s="4">
        <v>0</v>
      </c>
      <c r="AE306" s="4">
        <v>0</v>
      </c>
      <c r="AF306" s="1">
        <v>146179</v>
      </c>
      <c r="AG306" s="1">
        <v>5</v>
      </c>
      <c r="AH306"/>
    </row>
    <row r="307" spans="1:34" x14ac:dyDescent="0.25">
      <c r="A307" t="s">
        <v>702</v>
      </c>
      <c r="B307" t="s">
        <v>521</v>
      </c>
      <c r="C307" t="s">
        <v>887</v>
      </c>
      <c r="D307" t="s">
        <v>799</v>
      </c>
      <c r="E307" s="4">
        <v>48.543478260869563</v>
      </c>
      <c r="F307" s="4">
        <f>Nurse[[#This Row],[Total Nurse Staff Hours]]/Nurse[[#This Row],[MDS Census]]</f>
        <v>3.5872704881325577</v>
      </c>
      <c r="G307" s="4">
        <f>Nurse[[#This Row],[Total Direct Care Staff Hours]]/Nurse[[#This Row],[MDS Census]]</f>
        <v>3.3662673533363185</v>
      </c>
      <c r="H307" s="4">
        <f>Nurse[[#This Row],[Total RN Hours (w/ Admin, DON)]]/Nurse[[#This Row],[MDS Census]]</f>
        <v>1.2047133900582176</v>
      </c>
      <c r="I307" s="4">
        <f>Nurse[[#This Row],[RN Hours (excl. Admin, DON)]]/Nurse[[#This Row],[MDS Census]]</f>
        <v>1.1097738468428124</v>
      </c>
      <c r="J307" s="4">
        <f>SUM(Nurse[[#This Row],[RN Hours (excl. Admin, DON)]],Nurse[[#This Row],[RN Admin Hours]],Nurse[[#This Row],[RN DON Hours]],Nurse[[#This Row],[LPN Hours (excl. Admin)]],Nurse[[#This Row],[LPN Admin Hours]],Nurse[[#This Row],[CNA Hours]],Nurse[[#This Row],[NA TR Hours]],Nurse[[#This Row],[Med Aide/Tech Hours]])</f>
        <v>174.13858695652175</v>
      </c>
      <c r="K307" s="4">
        <f>SUM(Nurse[[#This Row],[RN Hours (excl. Admin, DON)]],Nurse[[#This Row],[LPN Hours (excl. Admin)]],Nurse[[#This Row],[CNA Hours]],Nurse[[#This Row],[NA TR Hours]],Nurse[[#This Row],[Med Aide/Tech Hours]])</f>
        <v>163.4103260869565</v>
      </c>
      <c r="L307" s="4">
        <f>SUM(Nurse[[#This Row],[RN Hours (excl. Admin, DON)]],Nurse[[#This Row],[RN Admin Hours]],Nurse[[#This Row],[RN DON Hours]])</f>
        <v>58.480978260869563</v>
      </c>
      <c r="M307" s="4">
        <v>53.872282608695649</v>
      </c>
      <c r="N307" s="4">
        <v>0</v>
      </c>
      <c r="O307" s="4">
        <v>4.6086956521739131</v>
      </c>
      <c r="P307" s="4">
        <f>SUM(Nurse[[#This Row],[LPN Hours (excl. Admin)]],Nurse[[#This Row],[LPN Admin Hours]])</f>
        <v>23.866847826086957</v>
      </c>
      <c r="Q307" s="4">
        <v>17.747282608695652</v>
      </c>
      <c r="R307" s="4">
        <v>6.1195652173913047</v>
      </c>
      <c r="S307" s="4">
        <f>SUM(Nurse[[#This Row],[CNA Hours]],Nurse[[#This Row],[NA TR Hours]],Nurse[[#This Row],[Med Aide/Tech Hours]])</f>
        <v>91.790760869565219</v>
      </c>
      <c r="T307" s="4">
        <v>91.790760869565219</v>
      </c>
      <c r="U307" s="4">
        <v>0</v>
      </c>
      <c r="V307" s="4">
        <v>0</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20.75</v>
      </c>
      <c r="X307" s="4">
        <v>12.086956521739131</v>
      </c>
      <c r="Y307" s="4">
        <v>0</v>
      </c>
      <c r="Z307" s="4">
        <v>0</v>
      </c>
      <c r="AA307" s="4">
        <v>0.26630434782608697</v>
      </c>
      <c r="AB307" s="4">
        <v>0</v>
      </c>
      <c r="AC307" s="4">
        <v>8.3967391304347831</v>
      </c>
      <c r="AD307" s="4">
        <v>0</v>
      </c>
      <c r="AE307" s="4">
        <v>0</v>
      </c>
      <c r="AF307" s="1">
        <v>146015</v>
      </c>
      <c r="AG307" s="1">
        <v>5</v>
      </c>
      <c r="AH307"/>
    </row>
    <row r="308" spans="1:34" x14ac:dyDescent="0.25">
      <c r="A308" t="s">
        <v>702</v>
      </c>
      <c r="B308" t="s">
        <v>140</v>
      </c>
      <c r="C308" t="s">
        <v>970</v>
      </c>
      <c r="D308" t="s">
        <v>770</v>
      </c>
      <c r="E308" s="4">
        <v>43.239130434782609</v>
      </c>
      <c r="F308" s="4">
        <f>Nurse[[#This Row],[Total Nurse Staff Hours]]/Nurse[[#This Row],[MDS Census]]</f>
        <v>3.5781171442936155</v>
      </c>
      <c r="G308" s="4">
        <f>Nurse[[#This Row],[Total Direct Care Staff Hours]]/Nurse[[#This Row],[MDS Census]]</f>
        <v>3.2611563599798901</v>
      </c>
      <c r="H308" s="4">
        <f>Nurse[[#This Row],[Total RN Hours (w/ Admin, DON)]]/Nurse[[#This Row],[MDS Census]]</f>
        <v>1.3028959276018104</v>
      </c>
      <c r="I308" s="4">
        <f>Nurse[[#This Row],[RN Hours (excl. Admin, DON)]]/Nurse[[#This Row],[MDS Census]]</f>
        <v>0.98593514328808474</v>
      </c>
      <c r="J308" s="4">
        <f>SUM(Nurse[[#This Row],[RN Hours (excl. Admin, DON)]],Nurse[[#This Row],[RN Admin Hours]],Nurse[[#This Row],[RN DON Hours]],Nurse[[#This Row],[LPN Hours (excl. Admin)]],Nurse[[#This Row],[LPN Admin Hours]],Nurse[[#This Row],[CNA Hours]],Nurse[[#This Row],[NA TR Hours]],Nurse[[#This Row],[Med Aide/Tech Hours]])</f>
        <v>154.7146739130435</v>
      </c>
      <c r="K308" s="4">
        <f>SUM(Nurse[[#This Row],[RN Hours (excl. Admin, DON)]],Nurse[[#This Row],[LPN Hours (excl. Admin)]],Nurse[[#This Row],[CNA Hours]],Nurse[[#This Row],[NA TR Hours]],Nurse[[#This Row],[Med Aide/Tech Hours]])</f>
        <v>141.00956521739133</v>
      </c>
      <c r="L308" s="4">
        <f>SUM(Nurse[[#This Row],[RN Hours (excl. Admin, DON)]],Nurse[[#This Row],[RN Admin Hours]],Nurse[[#This Row],[RN DON Hours]])</f>
        <v>56.336086956521761</v>
      </c>
      <c r="M308" s="4">
        <v>42.630978260869576</v>
      </c>
      <c r="N308" s="4">
        <v>11.155978260869572</v>
      </c>
      <c r="O308" s="4">
        <v>2.5491304347826085</v>
      </c>
      <c r="P308" s="4">
        <f>SUM(Nurse[[#This Row],[LPN Hours (excl. Admin)]],Nurse[[#This Row],[LPN Admin Hours]])</f>
        <v>26.682826086956528</v>
      </c>
      <c r="Q308" s="4">
        <v>26.682826086956528</v>
      </c>
      <c r="R308" s="4">
        <v>0</v>
      </c>
      <c r="S308" s="4">
        <f>SUM(Nurse[[#This Row],[CNA Hours]],Nurse[[#This Row],[NA TR Hours]],Nurse[[#This Row],[Med Aide/Tech Hours]])</f>
        <v>71.69576086956522</v>
      </c>
      <c r="T308" s="4">
        <v>71.69576086956522</v>
      </c>
      <c r="U308" s="4">
        <v>0</v>
      </c>
      <c r="V308" s="4">
        <v>0</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8" s="4">
        <v>0</v>
      </c>
      <c r="Y308" s="4">
        <v>0</v>
      </c>
      <c r="Z308" s="4">
        <v>0</v>
      </c>
      <c r="AA308" s="4">
        <v>0</v>
      </c>
      <c r="AB308" s="4">
        <v>0</v>
      </c>
      <c r="AC308" s="4">
        <v>0</v>
      </c>
      <c r="AD308" s="4">
        <v>0</v>
      </c>
      <c r="AE308" s="4">
        <v>0</v>
      </c>
      <c r="AF308" s="1">
        <v>145416</v>
      </c>
      <c r="AG308" s="1">
        <v>5</v>
      </c>
      <c r="AH308"/>
    </row>
    <row r="309" spans="1:34" x14ac:dyDescent="0.25">
      <c r="A309" t="s">
        <v>702</v>
      </c>
      <c r="B309" t="s">
        <v>532</v>
      </c>
      <c r="C309" t="s">
        <v>1118</v>
      </c>
      <c r="D309" t="s">
        <v>829</v>
      </c>
      <c r="E309" s="4">
        <v>65.054347826086953</v>
      </c>
      <c r="F309" s="4">
        <f>Nurse[[#This Row],[Total Nurse Staff Hours]]/Nurse[[#This Row],[MDS Census]]</f>
        <v>3.3465045948203844</v>
      </c>
      <c r="G309" s="4">
        <f>Nurse[[#This Row],[Total Direct Care Staff Hours]]/Nurse[[#This Row],[MDS Census]]</f>
        <v>3.1884845446950711</v>
      </c>
      <c r="H309" s="4">
        <f>Nurse[[#This Row],[Total RN Hours (w/ Admin, DON)]]/Nurse[[#This Row],[MDS Census]]</f>
        <v>0.36766917293233081</v>
      </c>
      <c r="I309" s="4">
        <f>Nurse[[#This Row],[RN Hours (excl. Admin, DON)]]/Nurse[[#This Row],[MDS Census]]</f>
        <v>0.20964912280701753</v>
      </c>
      <c r="J309" s="4">
        <f>SUM(Nurse[[#This Row],[RN Hours (excl. Admin, DON)]],Nurse[[#This Row],[RN Admin Hours]],Nurse[[#This Row],[RN DON Hours]],Nurse[[#This Row],[LPN Hours (excl. Admin)]],Nurse[[#This Row],[LPN Admin Hours]],Nurse[[#This Row],[CNA Hours]],Nurse[[#This Row],[NA TR Hours]],Nurse[[#This Row],[Med Aide/Tech Hours]])</f>
        <v>217.70467391304348</v>
      </c>
      <c r="K309" s="4">
        <f>SUM(Nurse[[#This Row],[RN Hours (excl. Admin, DON)]],Nurse[[#This Row],[LPN Hours (excl. Admin)]],Nurse[[#This Row],[CNA Hours]],Nurse[[#This Row],[NA TR Hours]],Nurse[[#This Row],[Med Aide/Tech Hours]])</f>
        <v>207.42478260869566</v>
      </c>
      <c r="L309" s="4">
        <f>SUM(Nurse[[#This Row],[RN Hours (excl. Admin, DON)]],Nurse[[#This Row],[RN Admin Hours]],Nurse[[#This Row],[RN DON Hours]])</f>
        <v>23.918478260869563</v>
      </c>
      <c r="M309" s="4">
        <v>13.638586956521738</v>
      </c>
      <c r="N309" s="4">
        <v>5.2445652173913047</v>
      </c>
      <c r="O309" s="4">
        <v>5.0353260869565215</v>
      </c>
      <c r="P309" s="4">
        <f>SUM(Nurse[[#This Row],[LPN Hours (excl. Admin)]],Nurse[[#This Row],[LPN Admin Hours]])</f>
        <v>63.065217391304351</v>
      </c>
      <c r="Q309" s="4">
        <v>63.065217391304351</v>
      </c>
      <c r="R309" s="4">
        <v>0</v>
      </c>
      <c r="S309" s="4">
        <f>SUM(Nurse[[#This Row],[CNA Hours]],Nurse[[#This Row],[NA TR Hours]],Nurse[[#This Row],[Med Aide/Tech Hours]])</f>
        <v>130.72097826086957</v>
      </c>
      <c r="T309" s="4">
        <v>130.72097826086957</v>
      </c>
      <c r="U309" s="4">
        <v>0</v>
      </c>
      <c r="V309" s="4">
        <v>0</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0.33152173913043476</v>
      </c>
      <c r="X309" s="4">
        <v>0.33152173913043476</v>
      </c>
      <c r="Y309" s="4">
        <v>0</v>
      </c>
      <c r="Z309" s="4">
        <v>0</v>
      </c>
      <c r="AA309" s="4">
        <v>0</v>
      </c>
      <c r="AB309" s="4">
        <v>0</v>
      </c>
      <c r="AC309" s="4">
        <v>0</v>
      </c>
      <c r="AD309" s="4">
        <v>0</v>
      </c>
      <c r="AE309" s="4">
        <v>0</v>
      </c>
      <c r="AF309" s="1">
        <v>146030</v>
      </c>
      <c r="AG309" s="1">
        <v>5</v>
      </c>
      <c r="AH309"/>
    </row>
    <row r="310" spans="1:34" x14ac:dyDescent="0.25">
      <c r="A310" t="s">
        <v>702</v>
      </c>
      <c r="B310" t="s">
        <v>50</v>
      </c>
      <c r="C310" t="s">
        <v>922</v>
      </c>
      <c r="D310" t="s">
        <v>781</v>
      </c>
      <c r="E310" s="4">
        <v>126.57608695652173</v>
      </c>
      <c r="F310" s="4">
        <f>Nurse[[#This Row],[Total Nurse Staff Hours]]/Nurse[[#This Row],[MDS Census]]</f>
        <v>2.1595963933018463</v>
      </c>
      <c r="G310" s="4">
        <f>Nurse[[#This Row],[Total Direct Care Staff Hours]]/Nurse[[#This Row],[MDS Census]]</f>
        <v>2.0402103907256333</v>
      </c>
      <c r="H310" s="4">
        <f>Nurse[[#This Row],[Total RN Hours (w/ Admin, DON)]]/Nurse[[#This Row],[MDS Census]]</f>
        <v>0.22052382996994419</v>
      </c>
      <c r="I310" s="4">
        <f>Nurse[[#This Row],[RN Hours (excl. Admin, DON)]]/Nurse[[#This Row],[MDS Census]]</f>
        <v>0.17973379132674969</v>
      </c>
      <c r="J310" s="4">
        <f>SUM(Nurse[[#This Row],[RN Hours (excl. Admin, DON)]],Nurse[[#This Row],[RN Admin Hours]],Nurse[[#This Row],[RN DON Hours]],Nurse[[#This Row],[LPN Hours (excl. Admin)]],Nurse[[#This Row],[LPN Admin Hours]],Nurse[[#This Row],[CNA Hours]],Nurse[[#This Row],[NA TR Hours]],Nurse[[#This Row],[Med Aide/Tech Hours]])</f>
        <v>273.35326086956519</v>
      </c>
      <c r="K310" s="4">
        <f>SUM(Nurse[[#This Row],[RN Hours (excl. Admin, DON)]],Nurse[[#This Row],[LPN Hours (excl. Admin)]],Nurse[[#This Row],[CNA Hours]],Nurse[[#This Row],[NA TR Hours]],Nurse[[#This Row],[Med Aide/Tech Hours]])</f>
        <v>258.24184782608694</v>
      </c>
      <c r="L310" s="4">
        <f>SUM(Nurse[[#This Row],[RN Hours (excl. Admin, DON)]],Nurse[[#This Row],[RN Admin Hours]],Nurse[[#This Row],[RN DON Hours]])</f>
        <v>27.913043478260867</v>
      </c>
      <c r="M310" s="4">
        <v>22.75</v>
      </c>
      <c r="N310" s="4">
        <v>0</v>
      </c>
      <c r="O310" s="4">
        <v>5.1630434782608692</v>
      </c>
      <c r="P310" s="4">
        <f>SUM(Nurse[[#This Row],[LPN Hours (excl. Admin)]],Nurse[[#This Row],[LPN Admin Hours]])</f>
        <v>95.980978260869563</v>
      </c>
      <c r="Q310" s="4">
        <v>86.032608695652172</v>
      </c>
      <c r="R310" s="4">
        <v>9.9483695652173907</v>
      </c>
      <c r="S310" s="4">
        <f>SUM(Nurse[[#This Row],[CNA Hours]],Nurse[[#This Row],[NA TR Hours]],Nurse[[#This Row],[Med Aide/Tech Hours]])</f>
        <v>149.45923913043478</v>
      </c>
      <c r="T310" s="4">
        <v>145.91032608695653</v>
      </c>
      <c r="U310" s="4">
        <v>3.5489130434782608</v>
      </c>
      <c r="V310" s="4">
        <v>0</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0" s="4">
        <v>0</v>
      </c>
      <c r="Y310" s="4">
        <v>0</v>
      </c>
      <c r="Z310" s="4">
        <v>0</v>
      </c>
      <c r="AA310" s="4">
        <v>0</v>
      </c>
      <c r="AB310" s="4">
        <v>0</v>
      </c>
      <c r="AC310" s="4">
        <v>0</v>
      </c>
      <c r="AD310" s="4">
        <v>0</v>
      </c>
      <c r="AE310" s="4">
        <v>0</v>
      </c>
      <c r="AF310" s="1">
        <v>145173</v>
      </c>
      <c r="AG310" s="1">
        <v>5</v>
      </c>
      <c r="AH310"/>
    </row>
    <row r="311" spans="1:34" x14ac:dyDescent="0.25">
      <c r="A311" t="s">
        <v>702</v>
      </c>
      <c r="B311" t="s">
        <v>87</v>
      </c>
      <c r="C311" t="s">
        <v>914</v>
      </c>
      <c r="D311" t="s">
        <v>758</v>
      </c>
      <c r="E311" s="4">
        <v>39.978260869565219</v>
      </c>
      <c r="F311" s="4">
        <f>Nurse[[#This Row],[Total Nurse Staff Hours]]/Nurse[[#This Row],[MDS Census]]</f>
        <v>3.261674823273518</v>
      </c>
      <c r="G311" s="4">
        <f>Nurse[[#This Row],[Total Direct Care Staff Hours]]/Nurse[[#This Row],[MDS Census]]</f>
        <v>2.919358346927678</v>
      </c>
      <c r="H311" s="4">
        <f>Nurse[[#This Row],[Total RN Hours (w/ Admin, DON)]]/Nurse[[#This Row],[MDS Census]]</f>
        <v>0.57904023926046788</v>
      </c>
      <c r="I311" s="4">
        <f>Nurse[[#This Row],[RN Hours (excl. Admin, DON)]]/Nurse[[#This Row],[MDS Census]]</f>
        <v>0.35899945622621016</v>
      </c>
      <c r="J311" s="4">
        <f>SUM(Nurse[[#This Row],[RN Hours (excl. Admin, DON)]],Nurse[[#This Row],[RN Admin Hours]],Nurse[[#This Row],[RN DON Hours]],Nurse[[#This Row],[LPN Hours (excl. Admin)]],Nurse[[#This Row],[LPN Admin Hours]],Nurse[[#This Row],[CNA Hours]],Nurse[[#This Row],[NA TR Hours]],Nurse[[#This Row],[Med Aide/Tech Hours]])</f>
        <v>130.39608695652174</v>
      </c>
      <c r="K311" s="4">
        <f>SUM(Nurse[[#This Row],[RN Hours (excl. Admin, DON)]],Nurse[[#This Row],[LPN Hours (excl. Admin)]],Nurse[[#This Row],[CNA Hours]],Nurse[[#This Row],[NA TR Hours]],Nurse[[#This Row],[Med Aide/Tech Hours]])</f>
        <v>116.71086956521739</v>
      </c>
      <c r="L311" s="4">
        <f>SUM(Nurse[[#This Row],[RN Hours (excl. Admin, DON)]],Nurse[[#This Row],[RN Admin Hours]],Nurse[[#This Row],[RN DON Hours]])</f>
        <v>23.149021739130447</v>
      </c>
      <c r="M311" s="4">
        <v>14.352173913043488</v>
      </c>
      <c r="N311" s="4">
        <v>1.2838043478260872</v>
      </c>
      <c r="O311" s="4">
        <v>7.5130434782608697</v>
      </c>
      <c r="P311" s="4">
        <f>SUM(Nurse[[#This Row],[LPN Hours (excl. Admin)]],Nurse[[#This Row],[LPN Admin Hours]])</f>
        <v>36.947173913043478</v>
      </c>
      <c r="Q311" s="4">
        <v>32.05880434782609</v>
      </c>
      <c r="R311" s="4">
        <v>4.8883695652173911</v>
      </c>
      <c r="S311" s="4">
        <f>SUM(Nurse[[#This Row],[CNA Hours]],Nurse[[#This Row],[NA TR Hours]],Nurse[[#This Row],[Med Aide/Tech Hours]])</f>
        <v>70.299891304347824</v>
      </c>
      <c r="T311" s="4">
        <v>70.253369565217383</v>
      </c>
      <c r="U311" s="4">
        <v>4.6521739130434787E-2</v>
      </c>
      <c r="V311" s="4">
        <v>0</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34.183043478260871</v>
      </c>
      <c r="X311" s="4">
        <v>4.5760869565217389E-2</v>
      </c>
      <c r="Y311" s="4">
        <v>0</v>
      </c>
      <c r="Z311" s="4">
        <v>4.8913043478260872E-2</v>
      </c>
      <c r="AA311" s="4">
        <v>8.8927173913043465</v>
      </c>
      <c r="AB311" s="4">
        <v>0</v>
      </c>
      <c r="AC311" s="4">
        <v>25.195652173913043</v>
      </c>
      <c r="AD311" s="4">
        <v>0</v>
      </c>
      <c r="AE311" s="4">
        <v>0</v>
      </c>
      <c r="AF311" s="1">
        <v>145289</v>
      </c>
      <c r="AG311" s="1">
        <v>5</v>
      </c>
      <c r="AH311"/>
    </row>
    <row r="312" spans="1:34" x14ac:dyDescent="0.25">
      <c r="A312" t="s">
        <v>702</v>
      </c>
      <c r="B312" t="s">
        <v>577</v>
      </c>
      <c r="C312" t="s">
        <v>848</v>
      </c>
      <c r="D312" t="s">
        <v>740</v>
      </c>
      <c r="E312" s="4">
        <v>39.565217391304351</v>
      </c>
      <c r="F312" s="4">
        <f>Nurse[[#This Row],[Total Nurse Staff Hours]]/Nurse[[#This Row],[MDS Census]]</f>
        <v>3.0175329670329667</v>
      </c>
      <c r="G312" s="4">
        <f>Nurse[[#This Row],[Total Direct Care Staff Hours]]/Nurse[[#This Row],[MDS Census]]</f>
        <v>2.6035384615384611</v>
      </c>
      <c r="H312" s="4">
        <f>Nurse[[#This Row],[Total RN Hours (w/ Admin, DON)]]/Nurse[[#This Row],[MDS Census]]</f>
        <v>0.65783516483516491</v>
      </c>
      <c r="I312" s="4">
        <f>Nurse[[#This Row],[RN Hours (excl. Admin, DON)]]/Nurse[[#This Row],[MDS Census]]</f>
        <v>0.3710357142857143</v>
      </c>
      <c r="J312" s="4">
        <f>SUM(Nurse[[#This Row],[RN Hours (excl. Admin, DON)]],Nurse[[#This Row],[RN Admin Hours]],Nurse[[#This Row],[RN DON Hours]],Nurse[[#This Row],[LPN Hours (excl. Admin)]],Nurse[[#This Row],[LPN Admin Hours]],Nurse[[#This Row],[CNA Hours]],Nurse[[#This Row],[NA TR Hours]],Nurse[[#This Row],[Med Aide/Tech Hours]])</f>
        <v>119.38934782608696</v>
      </c>
      <c r="K312" s="4">
        <f>SUM(Nurse[[#This Row],[RN Hours (excl. Admin, DON)]],Nurse[[#This Row],[LPN Hours (excl. Admin)]],Nurse[[#This Row],[CNA Hours]],Nurse[[#This Row],[NA TR Hours]],Nurse[[#This Row],[Med Aide/Tech Hours]])</f>
        <v>103.0095652173913</v>
      </c>
      <c r="L312" s="4">
        <f>SUM(Nurse[[#This Row],[RN Hours (excl. Admin, DON)]],Nurse[[#This Row],[RN Admin Hours]],Nurse[[#This Row],[RN DON Hours]])</f>
        <v>26.02739130434783</v>
      </c>
      <c r="M312" s="4">
        <v>14.680108695652176</v>
      </c>
      <c r="N312" s="4">
        <v>5.1295652173913044</v>
      </c>
      <c r="O312" s="4">
        <v>6.2177173913043475</v>
      </c>
      <c r="P312" s="4">
        <f>SUM(Nurse[[#This Row],[LPN Hours (excl. Admin)]],Nurse[[#This Row],[LPN Admin Hours]])</f>
        <v>23.655434782608694</v>
      </c>
      <c r="Q312" s="4">
        <v>18.622934782608692</v>
      </c>
      <c r="R312" s="4">
        <v>5.0325000000000015</v>
      </c>
      <c r="S312" s="4">
        <f>SUM(Nurse[[#This Row],[CNA Hours]],Nurse[[#This Row],[NA TR Hours]],Nurse[[#This Row],[Med Aide/Tech Hours]])</f>
        <v>69.706521739130437</v>
      </c>
      <c r="T312" s="4">
        <v>56.505434782608695</v>
      </c>
      <c r="U312" s="4">
        <v>13.201086956521738</v>
      </c>
      <c r="V312" s="4">
        <v>0</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1.6304347826086956E-2</v>
      </c>
      <c r="X312" s="4">
        <v>1.6304347826086956E-2</v>
      </c>
      <c r="Y312" s="4">
        <v>0</v>
      </c>
      <c r="Z312" s="4">
        <v>0</v>
      </c>
      <c r="AA312" s="4">
        <v>0</v>
      </c>
      <c r="AB312" s="4">
        <v>0</v>
      </c>
      <c r="AC312" s="4">
        <v>0</v>
      </c>
      <c r="AD312" s="4">
        <v>0</v>
      </c>
      <c r="AE312" s="4">
        <v>0</v>
      </c>
      <c r="AF312" s="1">
        <v>146088</v>
      </c>
      <c r="AG312" s="1">
        <v>5</v>
      </c>
      <c r="AH312"/>
    </row>
    <row r="313" spans="1:34" x14ac:dyDescent="0.25">
      <c r="A313" t="s">
        <v>702</v>
      </c>
      <c r="B313" t="s">
        <v>545</v>
      </c>
      <c r="C313" t="s">
        <v>1124</v>
      </c>
      <c r="D313" t="s">
        <v>824</v>
      </c>
      <c r="E313" s="4">
        <v>47.217391304347828</v>
      </c>
      <c r="F313" s="4">
        <f>Nurse[[#This Row],[Total Nurse Staff Hours]]/Nurse[[#This Row],[MDS Census]]</f>
        <v>3.1378061694290973</v>
      </c>
      <c r="G313" s="4">
        <f>Nurse[[#This Row],[Total Direct Care Staff Hours]]/Nurse[[#This Row],[MDS Census]]</f>
        <v>2.8287592081031305</v>
      </c>
      <c r="H313" s="4">
        <f>Nurse[[#This Row],[Total RN Hours (w/ Admin, DON)]]/Nurse[[#This Row],[MDS Census]]</f>
        <v>0.71091850828729297</v>
      </c>
      <c r="I313" s="4">
        <f>Nurse[[#This Row],[RN Hours (excl. Admin, DON)]]/Nurse[[#This Row],[MDS Census]]</f>
        <v>0.40187154696132593</v>
      </c>
      <c r="J313" s="4">
        <f>SUM(Nurse[[#This Row],[RN Hours (excl. Admin, DON)]],Nurse[[#This Row],[RN Admin Hours]],Nurse[[#This Row],[RN DON Hours]],Nurse[[#This Row],[LPN Hours (excl. Admin)]],Nurse[[#This Row],[LPN Admin Hours]],Nurse[[#This Row],[CNA Hours]],Nurse[[#This Row],[NA TR Hours]],Nurse[[#This Row],[Med Aide/Tech Hours]])</f>
        <v>148.15902173913042</v>
      </c>
      <c r="K313" s="4">
        <f>SUM(Nurse[[#This Row],[RN Hours (excl. Admin, DON)]],Nurse[[#This Row],[LPN Hours (excl. Admin)]],Nurse[[#This Row],[CNA Hours]],Nurse[[#This Row],[NA TR Hours]],Nurse[[#This Row],[Med Aide/Tech Hours]])</f>
        <v>133.56663043478261</v>
      </c>
      <c r="L313" s="4">
        <f>SUM(Nurse[[#This Row],[RN Hours (excl. Admin, DON)]],Nurse[[#This Row],[RN Admin Hours]],Nurse[[#This Row],[RN DON Hours]])</f>
        <v>33.567717391304356</v>
      </c>
      <c r="M313" s="4">
        <v>18.975326086956521</v>
      </c>
      <c r="N313" s="4">
        <v>11.088260869565223</v>
      </c>
      <c r="O313" s="4">
        <v>3.5041304347826094</v>
      </c>
      <c r="P313" s="4">
        <f>SUM(Nurse[[#This Row],[LPN Hours (excl. Admin)]],Nurse[[#This Row],[LPN Admin Hours]])</f>
        <v>28.271304347826078</v>
      </c>
      <c r="Q313" s="4">
        <v>28.271304347826078</v>
      </c>
      <c r="R313" s="4">
        <v>0</v>
      </c>
      <c r="S313" s="4">
        <f>SUM(Nurse[[#This Row],[CNA Hours]],Nurse[[#This Row],[NA TR Hours]],Nurse[[#This Row],[Med Aide/Tech Hours]])</f>
        <v>86.320000000000007</v>
      </c>
      <c r="T313" s="4">
        <v>79.304673913043487</v>
      </c>
      <c r="U313" s="4">
        <v>7.015326086956521</v>
      </c>
      <c r="V313" s="4">
        <v>0</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3" s="4">
        <v>0</v>
      </c>
      <c r="Y313" s="4">
        <v>0</v>
      </c>
      <c r="Z313" s="4">
        <v>0</v>
      </c>
      <c r="AA313" s="4">
        <v>0</v>
      </c>
      <c r="AB313" s="4">
        <v>0</v>
      </c>
      <c r="AC313" s="4">
        <v>0</v>
      </c>
      <c r="AD313" s="4">
        <v>0</v>
      </c>
      <c r="AE313" s="4">
        <v>0</v>
      </c>
      <c r="AF313" s="1">
        <v>146045</v>
      </c>
      <c r="AG313" s="1">
        <v>5</v>
      </c>
      <c r="AH313"/>
    </row>
    <row r="314" spans="1:34" x14ac:dyDescent="0.25">
      <c r="A314" t="s">
        <v>702</v>
      </c>
      <c r="B314" t="s">
        <v>380</v>
      </c>
      <c r="C314" t="s">
        <v>894</v>
      </c>
      <c r="D314" t="s">
        <v>782</v>
      </c>
      <c r="E314" s="4">
        <v>38.152173913043477</v>
      </c>
      <c r="F314" s="4">
        <f>Nurse[[#This Row],[Total Nurse Staff Hours]]/Nurse[[#This Row],[MDS Census]]</f>
        <v>2.5392905982905991</v>
      </c>
      <c r="G314" s="4">
        <f>Nurse[[#This Row],[Total Direct Care Staff Hours]]/Nurse[[#This Row],[MDS Census]]</f>
        <v>2.3137094017094029</v>
      </c>
      <c r="H314" s="4">
        <f>Nurse[[#This Row],[Total RN Hours (w/ Admin, DON)]]/Nurse[[#This Row],[MDS Census]]</f>
        <v>1.0711766381766381</v>
      </c>
      <c r="I314" s="4">
        <f>Nurse[[#This Row],[RN Hours (excl. Admin, DON)]]/Nurse[[#This Row],[MDS Census]]</f>
        <v>0.84559544159544175</v>
      </c>
      <c r="J314" s="4">
        <f>SUM(Nurse[[#This Row],[RN Hours (excl. Admin, DON)]],Nurse[[#This Row],[RN Admin Hours]],Nurse[[#This Row],[RN DON Hours]],Nurse[[#This Row],[LPN Hours (excl. Admin)]],Nurse[[#This Row],[LPN Admin Hours]],Nurse[[#This Row],[CNA Hours]],Nurse[[#This Row],[NA TR Hours]],Nurse[[#This Row],[Med Aide/Tech Hours]])</f>
        <v>96.879456521739158</v>
      </c>
      <c r="K314" s="4">
        <f>SUM(Nurse[[#This Row],[RN Hours (excl. Admin, DON)]],Nurse[[#This Row],[LPN Hours (excl. Admin)]],Nurse[[#This Row],[CNA Hours]],Nurse[[#This Row],[NA TR Hours]],Nurse[[#This Row],[Med Aide/Tech Hours]])</f>
        <v>88.273043478260902</v>
      </c>
      <c r="L314" s="4">
        <f>SUM(Nurse[[#This Row],[RN Hours (excl. Admin, DON)]],Nurse[[#This Row],[RN Admin Hours]],Nurse[[#This Row],[RN DON Hours]])</f>
        <v>40.867717391304346</v>
      </c>
      <c r="M314" s="4">
        <v>32.261304347826091</v>
      </c>
      <c r="N314" s="4">
        <v>3.8215217391304339</v>
      </c>
      <c r="O314" s="4">
        <v>4.7848913043478261</v>
      </c>
      <c r="P314" s="4">
        <f>SUM(Nurse[[#This Row],[LPN Hours (excl. Admin)]],Nurse[[#This Row],[LPN Admin Hours]])</f>
        <v>6.6014130434782627</v>
      </c>
      <c r="Q314" s="4">
        <v>6.6014130434782627</v>
      </c>
      <c r="R314" s="4">
        <v>0</v>
      </c>
      <c r="S314" s="4">
        <f>SUM(Nurse[[#This Row],[CNA Hours]],Nurse[[#This Row],[NA TR Hours]],Nurse[[#This Row],[Med Aide/Tech Hours]])</f>
        <v>49.410326086956545</v>
      </c>
      <c r="T314" s="4">
        <v>45.899891304347847</v>
      </c>
      <c r="U314" s="4">
        <v>3.5104347826086952</v>
      </c>
      <c r="V314" s="4">
        <v>0</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5.5446739130434777</v>
      </c>
      <c r="X314" s="4">
        <v>0</v>
      </c>
      <c r="Y314" s="4">
        <v>0</v>
      </c>
      <c r="Z314" s="4">
        <v>0</v>
      </c>
      <c r="AA314" s="4">
        <v>0</v>
      </c>
      <c r="AB314" s="4">
        <v>0</v>
      </c>
      <c r="AC314" s="4">
        <v>5.5446739130434777</v>
      </c>
      <c r="AD314" s="4">
        <v>0</v>
      </c>
      <c r="AE314" s="4">
        <v>0</v>
      </c>
      <c r="AF314" s="1">
        <v>145807</v>
      </c>
      <c r="AG314" s="1">
        <v>5</v>
      </c>
      <c r="AH314"/>
    </row>
    <row r="315" spans="1:34" x14ac:dyDescent="0.25">
      <c r="A315" t="s">
        <v>702</v>
      </c>
      <c r="B315" t="s">
        <v>127</v>
      </c>
      <c r="C315" t="s">
        <v>918</v>
      </c>
      <c r="D315" t="s">
        <v>795</v>
      </c>
      <c r="E315" s="4">
        <v>74.619565217391298</v>
      </c>
      <c r="F315" s="4">
        <f>Nurse[[#This Row],[Total Nurse Staff Hours]]/Nurse[[#This Row],[MDS Census]]</f>
        <v>2.6657479970866715</v>
      </c>
      <c r="G315" s="4">
        <f>Nurse[[#This Row],[Total Direct Care Staff Hours]]/Nurse[[#This Row],[MDS Census]]</f>
        <v>2.5197013838310274</v>
      </c>
      <c r="H315" s="4">
        <f>Nurse[[#This Row],[Total RN Hours (w/ Admin, DON)]]/Nurse[[#This Row],[MDS Census]]</f>
        <v>0.36165914056809889</v>
      </c>
      <c r="I315" s="4">
        <f>Nurse[[#This Row],[RN Hours (excl. Admin, DON)]]/Nurse[[#This Row],[MDS Census]]</f>
        <v>0.21561252731245437</v>
      </c>
      <c r="J315" s="4">
        <f>SUM(Nurse[[#This Row],[RN Hours (excl. Admin, DON)]],Nurse[[#This Row],[RN Admin Hours]],Nurse[[#This Row],[RN DON Hours]],Nurse[[#This Row],[LPN Hours (excl. Admin)]],Nurse[[#This Row],[LPN Admin Hours]],Nurse[[#This Row],[CNA Hours]],Nurse[[#This Row],[NA TR Hours]],Nurse[[#This Row],[Med Aide/Tech Hours]])</f>
        <v>198.91695652173911</v>
      </c>
      <c r="K315" s="4">
        <f>SUM(Nurse[[#This Row],[RN Hours (excl. Admin, DON)]],Nurse[[#This Row],[LPN Hours (excl. Admin)]],Nurse[[#This Row],[CNA Hours]],Nurse[[#This Row],[NA TR Hours]],Nurse[[#This Row],[Med Aide/Tech Hours]])</f>
        <v>188.01902173913044</v>
      </c>
      <c r="L315" s="4">
        <f>SUM(Nurse[[#This Row],[RN Hours (excl. Admin, DON)]],Nurse[[#This Row],[RN Admin Hours]],Nurse[[#This Row],[RN DON Hours]])</f>
        <v>26.986847826086944</v>
      </c>
      <c r="M315" s="4">
        <v>16.08891304347825</v>
      </c>
      <c r="N315" s="4">
        <v>5.5120652173913038</v>
      </c>
      <c r="O315" s="4">
        <v>5.3858695652173916</v>
      </c>
      <c r="P315" s="4">
        <f>SUM(Nurse[[#This Row],[LPN Hours (excl. Admin)]],Nurse[[#This Row],[LPN Admin Hours]])</f>
        <v>46.247826086956515</v>
      </c>
      <c r="Q315" s="4">
        <v>46.247826086956515</v>
      </c>
      <c r="R315" s="4">
        <v>0</v>
      </c>
      <c r="S315" s="4">
        <f>SUM(Nurse[[#This Row],[CNA Hours]],Nurse[[#This Row],[NA TR Hours]],Nurse[[#This Row],[Med Aide/Tech Hours]])</f>
        <v>125.68228260869566</v>
      </c>
      <c r="T315" s="4">
        <v>98.627608695652185</v>
      </c>
      <c r="U315" s="4">
        <v>27.054673913043477</v>
      </c>
      <c r="V315" s="4">
        <v>0</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5" s="4">
        <v>0</v>
      </c>
      <c r="Y315" s="4">
        <v>0</v>
      </c>
      <c r="Z315" s="4">
        <v>0</v>
      </c>
      <c r="AA315" s="4">
        <v>0</v>
      </c>
      <c r="AB315" s="4">
        <v>0</v>
      </c>
      <c r="AC315" s="4">
        <v>0</v>
      </c>
      <c r="AD315" s="4">
        <v>0</v>
      </c>
      <c r="AE315" s="4">
        <v>0</v>
      </c>
      <c r="AF315" s="1">
        <v>145388</v>
      </c>
      <c r="AG315" s="1">
        <v>5</v>
      </c>
      <c r="AH315"/>
    </row>
    <row r="316" spans="1:34" x14ac:dyDescent="0.25">
      <c r="A316" t="s">
        <v>702</v>
      </c>
      <c r="B316" t="s">
        <v>69</v>
      </c>
      <c r="C316" t="s">
        <v>914</v>
      </c>
      <c r="D316" t="s">
        <v>758</v>
      </c>
      <c r="E316" s="4">
        <v>88.771739130434781</v>
      </c>
      <c r="F316" s="4">
        <f>Nurse[[#This Row],[Total Nurse Staff Hours]]/Nurse[[#This Row],[MDS Census]]</f>
        <v>3.0851108118035997</v>
      </c>
      <c r="G316" s="4">
        <f>Nurse[[#This Row],[Total Direct Care Staff Hours]]/Nurse[[#This Row],[MDS Census]]</f>
        <v>2.8444361454634501</v>
      </c>
      <c r="H316" s="4">
        <f>Nurse[[#This Row],[Total RN Hours (w/ Admin, DON)]]/Nurse[[#This Row],[MDS Census]]</f>
        <v>0.32966940124892868</v>
      </c>
      <c r="I316" s="4">
        <f>Nurse[[#This Row],[RN Hours (excl. Admin, DON)]]/Nurse[[#This Row],[MDS Census]]</f>
        <v>0.14863842292151344</v>
      </c>
      <c r="J316" s="4">
        <f>SUM(Nurse[[#This Row],[RN Hours (excl. Admin, DON)]],Nurse[[#This Row],[RN Admin Hours]],Nurse[[#This Row],[RN DON Hours]],Nurse[[#This Row],[LPN Hours (excl. Admin)]],Nurse[[#This Row],[LPN Admin Hours]],Nurse[[#This Row],[CNA Hours]],Nurse[[#This Row],[NA TR Hours]],Nurse[[#This Row],[Med Aide/Tech Hours]])</f>
        <v>273.87065217391302</v>
      </c>
      <c r="K316" s="4">
        <f>SUM(Nurse[[#This Row],[RN Hours (excl. Admin, DON)]],Nurse[[#This Row],[LPN Hours (excl. Admin)]],Nurse[[#This Row],[CNA Hours]],Nurse[[#This Row],[NA TR Hours]],Nurse[[#This Row],[Med Aide/Tech Hours]])</f>
        <v>252.50554347826085</v>
      </c>
      <c r="L316" s="4">
        <f>SUM(Nurse[[#This Row],[RN Hours (excl. Admin, DON)]],Nurse[[#This Row],[RN Admin Hours]],Nurse[[#This Row],[RN DON Hours]])</f>
        <v>29.265326086956527</v>
      </c>
      <c r="M316" s="4">
        <v>13.194891304347829</v>
      </c>
      <c r="N316" s="4">
        <v>11.200869565217392</v>
      </c>
      <c r="O316" s="4">
        <v>4.8695652173913047</v>
      </c>
      <c r="P316" s="4">
        <f>SUM(Nurse[[#This Row],[LPN Hours (excl. Admin)]],Nurse[[#This Row],[LPN Admin Hours]])</f>
        <v>71.949891304347801</v>
      </c>
      <c r="Q316" s="4">
        <v>66.655217391304319</v>
      </c>
      <c r="R316" s="4">
        <v>5.2946739130434777</v>
      </c>
      <c r="S316" s="4">
        <f>SUM(Nurse[[#This Row],[CNA Hours]],Nurse[[#This Row],[NA TR Hours]],Nurse[[#This Row],[Med Aide/Tech Hours]])</f>
        <v>172.65543478260869</v>
      </c>
      <c r="T316" s="4">
        <v>169.24978260869565</v>
      </c>
      <c r="U316" s="4">
        <v>3.4056521739130421</v>
      </c>
      <c r="V316" s="4">
        <v>0</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102.38445652173912</v>
      </c>
      <c r="X316" s="4">
        <v>1.607826086956522</v>
      </c>
      <c r="Y316" s="4">
        <v>0</v>
      </c>
      <c r="Z316" s="4">
        <v>0</v>
      </c>
      <c r="AA316" s="4">
        <v>35.536413043478262</v>
      </c>
      <c r="AB316" s="4">
        <v>0</v>
      </c>
      <c r="AC316" s="4">
        <v>65.240217391304341</v>
      </c>
      <c r="AD316" s="4">
        <v>0</v>
      </c>
      <c r="AE316" s="4">
        <v>0</v>
      </c>
      <c r="AF316" s="1">
        <v>145241</v>
      </c>
      <c r="AG316" s="1">
        <v>5</v>
      </c>
      <c r="AH316"/>
    </row>
    <row r="317" spans="1:34" x14ac:dyDescent="0.25">
      <c r="A317" t="s">
        <v>702</v>
      </c>
      <c r="B317" t="s">
        <v>591</v>
      </c>
      <c r="C317" t="s">
        <v>1139</v>
      </c>
      <c r="D317" t="s">
        <v>833</v>
      </c>
      <c r="E317" s="4">
        <v>34.934782608695649</v>
      </c>
      <c r="F317" s="4">
        <f>Nurse[[#This Row],[Total Nurse Staff Hours]]/Nurse[[#This Row],[MDS Census]]</f>
        <v>3.7936683260734294</v>
      </c>
      <c r="G317" s="4">
        <f>Nurse[[#This Row],[Total Direct Care Staff Hours]]/Nurse[[#This Row],[MDS Census]]</f>
        <v>3.5239234598630995</v>
      </c>
      <c r="H317" s="4">
        <f>Nurse[[#This Row],[Total RN Hours (w/ Admin, DON)]]/Nurse[[#This Row],[MDS Census]]</f>
        <v>0.80288736776602387</v>
      </c>
      <c r="I317" s="4">
        <f>Nurse[[#This Row],[RN Hours (excl. Admin, DON)]]/Nurse[[#This Row],[MDS Census]]</f>
        <v>0.53314250155569398</v>
      </c>
      <c r="J317" s="4">
        <f>SUM(Nurse[[#This Row],[RN Hours (excl. Admin, DON)]],Nurse[[#This Row],[RN Admin Hours]],Nurse[[#This Row],[RN DON Hours]],Nurse[[#This Row],[LPN Hours (excl. Admin)]],Nurse[[#This Row],[LPN Admin Hours]],Nurse[[#This Row],[CNA Hours]],Nurse[[#This Row],[NA TR Hours]],Nurse[[#This Row],[Med Aide/Tech Hours]])</f>
        <v>132.53097826086957</v>
      </c>
      <c r="K317" s="4">
        <f>SUM(Nurse[[#This Row],[RN Hours (excl. Admin, DON)]],Nurse[[#This Row],[LPN Hours (excl. Admin)]],Nurse[[#This Row],[CNA Hours]],Nurse[[#This Row],[NA TR Hours]],Nurse[[#This Row],[Med Aide/Tech Hours]])</f>
        <v>123.1075</v>
      </c>
      <c r="L317" s="4">
        <f>SUM(Nurse[[#This Row],[RN Hours (excl. Admin, DON)]],Nurse[[#This Row],[RN Admin Hours]],Nurse[[#This Row],[RN DON Hours]])</f>
        <v>28.048695652173919</v>
      </c>
      <c r="M317" s="4">
        <v>18.62521739130435</v>
      </c>
      <c r="N317" s="4">
        <v>4.8656521739130447</v>
      </c>
      <c r="O317" s="4">
        <v>4.5578260869565224</v>
      </c>
      <c r="P317" s="4">
        <f>SUM(Nurse[[#This Row],[LPN Hours (excl. Admin)]],Nurse[[#This Row],[LPN Admin Hours]])</f>
        <v>26.519999999999992</v>
      </c>
      <c r="Q317" s="4">
        <v>26.519999999999992</v>
      </c>
      <c r="R317" s="4">
        <v>0</v>
      </c>
      <c r="S317" s="4">
        <f>SUM(Nurse[[#This Row],[CNA Hours]],Nurse[[#This Row],[NA TR Hours]],Nurse[[#This Row],[Med Aide/Tech Hours]])</f>
        <v>77.962282608695659</v>
      </c>
      <c r="T317" s="4">
        <v>77.962282608695659</v>
      </c>
      <c r="U317" s="4">
        <v>0</v>
      </c>
      <c r="V317" s="4">
        <v>0</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7" s="4">
        <v>0</v>
      </c>
      <c r="Y317" s="4">
        <v>0</v>
      </c>
      <c r="Z317" s="4">
        <v>0</v>
      </c>
      <c r="AA317" s="4">
        <v>0</v>
      </c>
      <c r="AB317" s="4">
        <v>0</v>
      </c>
      <c r="AC317" s="4">
        <v>0</v>
      </c>
      <c r="AD317" s="4">
        <v>0</v>
      </c>
      <c r="AE317" s="4">
        <v>0</v>
      </c>
      <c r="AF317" s="1">
        <v>146103</v>
      </c>
      <c r="AG317" s="1">
        <v>5</v>
      </c>
      <c r="AH317"/>
    </row>
    <row r="318" spans="1:34" x14ac:dyDescent="0.25">
      <c r="A318" t="s">
        <v>702</v>
      </c>
      <c r="B318" t="s">
        <v>234</v>
      </c>
      <c r="C318" t="s">
        <v>1019</v>
      </c>
      <c r="D318" t="s">
        <v>743</v>
      </c>
      <c r="E318" s="4">
        <v>59.315217391304351</v>
      </c>
      <c r="F318" s="4">
        <f>Nurse[[#This Row],[Total Nurse Staff Hours]]/Nurse[[#This Row],[MDS Census]]</f>
        <v>3.1293879420927251</v>
      </c>
      <c r="G318" s="4">
        <f>Nurse[[#This Row],[Total Direct Care Staff Hours]]/Nurse[[#This Row],[MDS Census]]</f>
        <v>3.0986017958585301</v>
      </c>
      <c r="H318" s="4">
        <f>Nurse[[#This Row],[Total RN Hours (w/ Admin, DON)]]/Nurse[[#This Row],[MDS Census]]</f>
        <v>0.63920285871357918</v>
      </c>
      <c r="I318" s="4">
        <f>Nurse[[#This Row],[RN Hours (excl. Admin, DON)]]/Nurse[[#This Row],[MDS Census]]</f>
        <v>0.60841671247938445</v>
      </c>
      <c r="J318" s="4">
        <f>SUM(Nurse[[#This Row],[RN Hours (excl. Admin, DON)]],Nurse[[#This Row],[RN Admin Hours]],Nurse[[#This Row],[RN DON Hours]],Nurse[[#This Row],[LPN Hours (excl. Admin)]],Nurse[[#This Row],[LPN Admin Hours]],Nurse[[#This Row],[CNA Hours]],Nurse[[#This Row],[NA TR Hours]],Nurse[[#This Row],[Med Aide/Tech Hours]])</f>
        <v>185.62032608695654</v>
      </c>
      <c r="K318" s="4">
        <f>SUM(Nurse[[#This Row],[RN Hours (excl. Admin, DON)]],Nurse[[#This Row],[LPN Hours (excl. Admin)]],Nurse[[#This Row],[CNA Hours]],Nurse[[#This Row],[NA TR Hours]],Nurse[[#This Row],[Med Aide/Tech Hours]])</f>
        <v>183.79423913043479</v>
      </c>
      <c r="L318" s="4">
        <f>SUM(Nurse[[#This Row],[RN Hours (excl. Admin, DON)]],Nurse[[#This Row],[RN Admin Hours]],Nurse[[#This Row],[RN DON Hours]])</f>
        <v>37.914456521739147</v>
      </c>
      <c r="M318" s="4">
        <v>36.088369565217405</v>
      </c>
      <c r="N318" s="4">
        <v>0</v>
      </c>
      <c r="O318" s="4">
        <v>1.826086956521739</v>
      </c>
      <c r="P318" s="4">
        <f>SUM(Nurse[[#This Row],[LPN Hours (excl. Admin)]],Nurse[[#This Row],[LPN Admin Hours]])</f>
        <v>38.419239130434775</v>
      </c>
      <c r="Q318" s="4">
        <v>38.419239130434775</v>
      </c>
      <c r="R318" s="4">
        <v>0</v>
      </c>
      <c r="S318" s="4">
        <f>SUM(Nurse[[#This Row],[CNA Hours]],Nurse[[#This Row],[NA TR Hours]],Nurse[[#This Row],[Med Aide/Tech Hours]])</f>
        <v>109.28663043478259</v>
      </c>
      <c r="T318" s="4">
        <v>109.28663043478259</v>
      </c>
      <c r="U318" s="4">
        <v>0</v>
      </c>
      <c r="V318" s="4">
        <v>0</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8" s="4">
        <v>0</v>
      </c>
      <c r="Y318" s="4">
        <v>0</v>
      </c>
      <c r="Z318" s="4">
        <v>0</v>
      </c>
      <c r="AA318" s="4">
        <v>0</v>
      </c>
      <c r="AB318" s="4">
        <v>0</v>
      </c>
      <c r="AC318" s="4">
        <v>0</v>
      </c>
      <c r="AD318" s="4">
        <v>0</v>
      </c>
      <c r="AE318" s="4">
        <v>0</v>
      </c>
      <c r="AF318" s="1">
        <v>145604</v>
      </c>
      <c r="AG318" s="1">
        <v>5</v>
      </c>
      <c r="AH318"/>
    </row>
    <row r="319" spans="1:34" x14ac:dyDescent="0.25">
      <c r="A319" t="s">
        <v>702</v>
      </c>
      <c r="B319" t="s">
        <v>479</v>
      </c>
      <c r="C319" t="s">
        <v>1104</v>
      </c>
      <c r="D319" t="s">
        <v>828</v>
      </c>
      <c r="E319" s="4">
        <v>44.510869565217391</v>
      </c>
      <c r="F319" s="4">
        <f>Nurse[[#This Row],[Total Nurse Staff Hours]]/Nurse[[#This Row],[MDS Census]]</f>
        <v>3.5261904761904765</v>
      </c>
      <c r="G319" s="4">
        <f>Nurse[[#This Row],[Total Direct Care Staff Hours]]/Nurse[[#This Row],[MDS Census]]</f>
        <v>3.2231379731379737</v>
      </c>
      <c r="H319" s="4">
        <f>Nurse[[#This Row],[Total RN Hours (w/ Admin, DON)]]/Nurse[[#This Row],[MDS Census]]</f>
        <v>0.55415140415140418</v>
      </c>
      <c r="I319" s="4">
        <f>Nurse[[#This Row],[RN Hours (excl. Admin, DON)]]/Nurse[[#This Row],[MDS Census]]</f>
        <v>0.25109890109890109</v>
      </c>
      <c r="J319" s="4">
        <f>SUM(Nurse[[#This Row],[RN Hours (excl. Admin, DON)]],Nurse[[#This Row],[RN Admin Hours]],Nurse[[#This Row],[RN DON Hours]],Nurse[[#This Row],[LPN Hours (excl. Admin)]],Nurse[[#This Row],[LPN Admin Hours]],Nurse[[#This Row],[CNA Hours]],Nurse[[#This Row],[NA TR Hours]],Nurse[[#This Row],[Med Aide/Tech Hours]])</f>
        <v>156.95380434782609</v>
      </c>
      <c r="K319" s="4">
        <f>SUM(Nurse[[#This Row],[RN Hours (excl. Admin, DON)]],Nurse[[#This Row],[LPN Hours (excl. Admin)]],Nurse[[#This Row],[CNA Hours]],Nurse[[#This Row],[NA TR Hours]],Nurse[[#This Row],[Med Aide/Tech Hours]])</f>
        <v>143.4646739130435</v>
      </c>
      <c r="L319" s="4">
        <f>SUM(Nurse[[#This Row],[RN Hours (excl. Admin, DON)]],Nurse[[#This Row],[RN Admin Hours]],Nurse[[#This Row],[RN DON Hours]])</f>
        <v>24.665760869565219</v>
      </c>
      <c r="M319" s="4">
        <v>11.176630434782609</v>
      </c>
      <c r="N319" s="4">
        <v>9.2282608695652169</v>
      </c>
      <c r="O319" s="4">
        <v>4.2608695652173916</v>
      </c>
      <c r="P319" s="4">
        <f>SUM(Nurse[[#This Row],[LPN Hours (excl. Admin)]],Nurse[[#This Row],[LPN Admin Hours]])</f>
        <v>50.589673913043477</v>
      </c>
      <c r="Q319" s="4">
        <v>50.589673913043477</v>
      </c>
      <c r="R319" s="4">
        <v>0</v>
      </c>
      <c r="S319" s="4">
        <f>SUM(Nurse[[#This Row],[CNA Hours]],Nurse[[#This Row],[NA TR Hours]],Nurse[[#This Row],[Med Aide/Tech Hours]])</f>
        <v>81.698369565217391</v>
      </c>
      <c r="T319" s="4">
        <v>80.641304347826093</v>
      </c>
      <c r="U319" s="4">
        <v>1.0570652173913044</v>
      </c>
      <c r="V319" s="4">
        <v>0</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6.3994565217391308</v>
      </c>
      <c r="X319" s="4">
        <v>0</v>
      </c>
      <c r="Y319" s="4">
        <v>0</v>
      </c>
      <c r="Z319" s="4">
        <v>0</v>
      </c>
      <c r="AA319" s="4">
        <v>0</v>
      </c>
      <c r="AB319" s="4">
        <v>0</v>
      </c>
      <c r="AC319" s="4">
        <v>6.3994565217391308</v>
      </c>
      <c r="AD319" s="4">
        <v>0</v>
      </c>
      <c r="AE319" s="4">
        <v>0</v>
      </c>
      <c r="AF319" s="1">
        <v>145952</v>
      </c>
      <c r="AG319" s="1">
        <v>5</v>
      </c>
      <c r="AH319"/>
    </row>
    <row r="320" spans="1:34" x14ac:dyDescent="0.25">
      <c r="A320" t="s">
        <v>702</v>
      </c>
      <c r="B320" t="s">
        <v>23</v>
      </c>
      <c r="C320" t="s">
        <v>900</v>
      </c>
      <c r="D320" t="s">
        <v>786</v>
      </c>
      <c r="E320" s="4">
        <v>46.706521739130437</v>
      </c>
      <c r="F320" s="4">
        <f>Nurse[[#This Row],[Total Nurse Staff Hours]]/Nurse[[#This Row],[MDS Census]]</f>
        <v>5.6225273446590647</v>
      </c>
      <c r="G320" s="4">
        <f>Nurse[[#This Row],[Total Direct Care Staff Hours]]/Nurse[[#This Row],[MDS Census]]</f>
        <v>5.034908075401443</v>
      </c>
      <c r="H320" s="4">
        <f>Nurse[[#This Row],[Total RN Hours (w/ Admin, DON)]]/Nurse[[#This Row],[MDS Census]]</f>
        <v>1.7554107516872239</v>
      </c>
      <c r="I320" s="4">
        <f>Nurse[[#This Row],[RN Hours (excl. Admin, DON)]]/Nurse[[#This Row],[MDS Census]]</f>
        <v>1.2975331626716313</v>
      </c>
      <c r="J320" s="4">
        <f>SUM(Nurse[[#This Row],[RN Hours (excl. Admin, DON)]],Nurse[[#This Row],[RN Admin Hours]],Nurse[[#This Row],[RN DON Hours]],Nurse[[#This Row],[LPN Hours (excl. Admin)]],Nurse[[#This Row],[LPN Admin Hours]],Nurse[[#This Row],[CNA Hours]],Nurse[[#This Row],[NA TR Hours]],Nurse[[#This Row],[Med Aide/Tech Hours]])</f>
        <v>262.60869565217394</v>
      </c>
      <c r="K320" s="4">
        <f>SUM(Nurse[[#This Row],[RN Hours (excl. Admin, DON)]],Nurse[[#This Row],[LPN Hours (excl. Admin)]],Nurse[[#This Row],[CNA Hours]],Nurse[[#This Row],[NA TR Hours]],Nurse[[#This Row],[Med Aide/Tech Hours]])</f>
        <v>235.16304347826087</v>
      </c>
      <c r="L320" s="4">
        <f>SUM(Nurse[[#This Row],[RN Hours (excl. Admin, DON)]],Nurse[[#This Row],[RN Admin Hours]],Nurse[[#This Row],[RN DON Hours]])</f>
        <v>81.989130434782624</v>
      </c>
      <c r="M320" s="4">
        <v>60.603260869565219</v>
      </c>
      <c r="N320" s="4">
        <v>16.516304347826086</v>
      </c>
      <c r="O320" s="4">
        <v>4.8695652173913047</v>
      </c>
      <c r="P320" s="4">
        <f>SUM(Nurse[[#This Row],[LPN Hours (excl. Admin)]],Nurse[[#This Row],[LPN Admin Hours]])</f>
        <v>42.489130434782609</v>
      </c>
      <c r="Q320" s="4">
        <v>36.429347826086953</v>
      </c>
      <c r="R320" s="4">
        <v>6.0597826086956523</v>
      </c>
      <c r="S320" s="4">
        <f>SUM(Nurse[[#This Row],[CNA Hours]],Nurse[[#This Row],[NA TR Hours]],Nurse[[#This Row],[Med Aide/Tech Hours]])</f>
        <v>138.13043478260869</v>
      </c>
      <c r="T320" s="4">
        <v>138.13043478260869</v>
      </c>
      <c r="U320" s="4">
        <v>0</v>
      </c>
      <c r="V320" s="4">
        <v>0</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13.323369565217391</v>
      </c>
      <c r="X320" s="4">
        <v>2.375</v>
      </c>
      <c r="Y320" s="4">
        <v>0</v>
      </c>
      <c r="Z320" s="4">
        <v>0</v>
      </c>
      <c r="AA320" s="4">
        <v>2.5054347826086958</v>
      </c>
      <c r="AB320" s="4">
        <v>0</v>
      </c>
      <c r="AC320" s="4">
        <v>8.4429347826086953</v>
      </c>
      <c r="AD320" s="4">
        <v>0</v>
      </c>
      <c r="AE320" s="4">
        <v>0</v>
      </c>
      <c r="AF320" s="1">
        <v>145016</v>
      </c>
      <c r="AG320" s="1">
        <v>5</v>
      </c>
      <c r="AH320"/>
    </row>
    <row r="321" spans="1:34" x14ac:dyDescent="0.25">
      <c r="A321" t="s">
        <v>702</v>
      </c>
      <c r="B321" t="s">
        <v>168</v>
      </c>
      <c r="C321" t="s">
        <v>987</v>
      </c>
      <c r="D321" t="s">
        <v>803</v>
      </c>
      <c r="E321" s="4">
        <v>60.739130434782609</v>
      </c>
      <c r="F321" s="4">
        <f>Nurse[[#This Row],[Total Nurse Staff Hours]]/Nurse[[#This Row],[MDS Census]]</f>
        <v>3.3927165354330708</v>
      </c>
      <c r="G321" s="4">
        <f>Nurse[[#This Row],[Total Direct Care Staff Hours]]/Nurse[[#This Row],[MDS Census]]</f>
        <v>3.0417859699355763</v>
      </c>
      <c r="H321" s="4">
        <f>Nurse[[#This Row],[Total RN Hours (w/ Admin, DON)]]/Nurse[[#This Row],[MDS Census]]</f>
        <v>0.38672154617036508</v>
      </c>
      <c r="I321" s="4">
        <f>Nurse[[#This Row],[RN Hours (excl. Admin, DON)]]/Nurse[[#This Row],[MDS Census]]</f>
        <v>0.12115246957766643</v>
      </c>
      <c r="J321" s="4">
        <f>SUM(Nurse[[#This Row],[RN Hours (excl. Admin, DON)]],Nurse[[#This Row],[RN Admin Hours]],Nurse[[#This Row],[RN DON Hours]],Nurse[[#This Row],[LPN Hours (excl. Admin)]],Nurse[[#This Row],[LPN Admin Hours]],Nurse[[#This Row],[CNA Hours]],Nurse[[#This Row],[NA TR Hours]],Nurse[[#This Row],[Med Aide/Tech Hours]])</f>
        <v>206.07065217391303</v>
      </c>
      <c r="K321" s="4">
        <f>SUM(Nurse[[#This Row],[RN Hours (excl. Admin, DON)]],Nurse[[#This Row],[LPN Hours (excl. Admin)]],Nurse[[#This Row],[CNA Hours]],Nurse[[#This Row],[NA TR Hours]],Nurse[[#This Row],[Med Aide/Tech Hours]])</f>
        <v>184.75543478260869</v>
      </c>
      <c r="L321" s="4">
        <f>SUM(Nurse[[#This Row],[RN Hours (excl. Admin, DON)]],Nurse[[#This Row],[RN Admin Hours]],Nurse[[#This Row],[RN DON Hours]])</f>
        <v>23.489130434782609</v>
      </c>
      <c r="M321" s="4">
        <v>7.3586956521739131</v>
      </c>
      <c r="N321" s="4">
        <v>10.217391304347826</v>
      </c>
      <c r="O321" s="4">
        <v>5.9130434782608692</v>
      </c>
      <c r="P321" s="4">
        <f>SUM(Nurse[[#This Row],[LPN Hours (excl. Admin)]],Nurse[[#This Row],[LPN Admin Hours]])</f>
        <v>59.415760869565219</v>
      </c>
      <c r="Q321" s="4">
        <v>54.230978260869563</v>
      </c>
      <c r="R321" s="4">
        <v>5.1847826086956523</v>
      </c>
      <c r="S321" s="4">
        <f>SUM(Nurse[[#This Row],[CNA Hours]],Nurse[[#This Row],[NA TR Hours]],Nurse[[#This Row],[Med Aide/Tech Hours]])</f>
        <v>123.16576086956522</v>
      </c>
      <c r="T321" s="4">
        <v>121.375</v>
      </c>
      <c r="U321" s="4">
        <v>1.7907608695652173</v>
      </c>
      <c r="V321" s="4">
        <v>0</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61.483695652173914</v>
      </c>
      <c r="X321" s="4">
        <v>3.1141304347826089</v>
      </c>
      <c r="Y321" s="4">
        <v>0</v>
      </c>
      <c r="Z321" s="4">
        <v>0</v>
      </c>
      <c r="AA321" s="4">
        <v>2.2092391304347827</v>
      </c>
      <c r="AB321" s="4">
        <v>0</v>
      </c>
      <c r="AC321" s="4">
        <v>56.160326086956523</v>
      </c>
      <c r="AD321" s="4">
        <v>0</v>
      </c>
      <c r="AE321" s="4">
        <v>0</v>
      </c>
      <c r="AF321" s="1">
        <v>145456</v>
      </c>
      <c r="AG321" s="1">
        <v>5</v>
      </c>
      <c r="AH321"/>
    </row>
    <row r="322" spans="1:34" x14ac:dyDescent="0.25">
      <c r="A322" t="s">
        <v>702</v>
      </c>
      <c r="B322" t="s">
        <v>35</v>
      </c>
      <c r="C322" t="s">
        <v>910</v>
      </c>
      <c r="D322" t="s">
        <v>791</v>
      </c>
      <c r="E322" s="4">
        <v>70.804347826086953</v>
      </c>
      <c r="F322" s="4">
        <f>Nurse[[#This Row],[Total Nurse Staff Hours]]/Nurse[[#This Row],[MDS Census]]</f>
        <v>3.537112373349709</v>
      </c>
      <c r="G322" s="4">
        <f>Nurse[[#This Row],[Total Direct Care Staff Hours]]/Nurse[[#This Row],[MDS Census]]</f>
        <v>3.31178999078907</v>
      </c>
      <c r="H322" s="4">
        <f>Nurse[[#This Row],[Total RN Hours (w/ Admin, DON)]]/Nurse[[#This Row],[MDS Census]]</f>
        <v>0.76911268038071856</v>
      </c>
      <c r="I322" s="4">
        <f>Nurse[[#This Row],[RN Hours (excl. Admin, DON)]]/Nurse[[#This Row],[MDS Census]]</f>
        <v>0.54379029782007993</v>
      </c>
      <c r="J322" s="4">
        <f>SUM(Nurse[[#This Row],[RN Hours (excl. Admin, DON)]],Nurse[[#This Row],[RN Admin Hours]],Nurse[[#This Row],[RN DON Hours]],Nurse[[#This Row],[LPN Hours (excl. Admin)]],Nurse[[#This Row],[LPN Admin Hours]],Nurse[[#This Row],[CNA Hours]],Nurse[[#This Row],[NA TR Hours]],Nurse[[#This Row],[Med Aide/Tech Hours]])</f>
        <v>250.44293478260872</v>
      </c>
      <c r="K322" s="4">
        <f>SUM(Nurse[[#This Row],[RN Hours (excl. Admin, DON)]],Nurse[[#This Row],[LPN Hours (excl. Admin)]],Nurse[[#This Row],[CNA Hours]],Nurse[[#This Row],[NA TR Hours]],Nurse[[#This Row],[Med Aide/Tech Hours]])</f>
        <v>234.48913043478262</v>
      </c>
      <c r="L322" s="4">
        <f>SUM(Nurse[[#This Row],[RN Hours (excl. Admin, DON)]],Nurse[[#This Row],[RN Admin Hours]],Nurse[[#This Row],[RN DON Hours]])</f>
        <v>54.456521739130437</v>
      </c>
      <c r="M322" s="4">
        <v>38.502717391304351</v>
      </c>
      <c r="N322" s="4">
        <v>11.192934782608695</v>
      </c>
      <c r="O322" s="4">
        <v>4.7608695652173916</v>
      </c>
      <c r="P322" s="4">
        <f>SUM(Nurse[[#This Row],[LPN Hours (excl. Admin)]],Nurse[[#This Row],[LPN Admin Hours]])</f>
        <v>34.758152173913047</v>
      </c>
      <c r="Q322" s="4">
        <v>34.758152173913047</v>
      </c>
      <c r="R322" s="4">
        <v>0</v>
      </c>
      <c r="S322" s="4">
        <f>SUM(Nurse[[#This Row],[CNA Hours]],Nurse[[#This Row],[NA TR Hours]],Nurse[[#This Row],[Med Aide/Tech Hours]])</f>
        <v>161.22826086956522</v>
      </c>
      <c r="T322" s="4">
        <v>158.75</v>
      </c>
      <c r="U322" s="4">
        <v>2.4782608695652173</v>
      </c>
      <c r="V322" s="4">
        <v>0</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78.171195652173921</v>
      </c>
      <c r="X322" s="4">
        <v>4.1956521739130439</v>
      </c>
      <c r="Y322" s="4">
        <v>0</v>
      </c>
      <c r="Z322" s="4">
        <v>0</v>
      </c>
      <c r="AA322" s="4">
        <v>0</v>
      </c>
      <c r="AB322" s="4">
        <v>0</v>
      </c>
      <c r="AC322" s="4">
        <v>73.975543478260875</v>
      </c>
      <c r="AD322" s="4">
        <v>0</v>
      </c>
      <c r="AE322" s="4">
        <v>0</v>
      </c>
      <c r="AF322" s="1">
        <v>145058</v>
      </c>
      <c r="AG322" s="1">
        <v>5</v>
      </c>
      <c r="AH322"/>
    </row>
    <row r="323" spans="1:34" x14ac:dyDescent="0.25">
      <c r="A323" t="s">
        <v>702</v>
      </c>
      <c r="B323" t="s">
        <v>166</v>
      </c>
      <c r="C323" t="s">
        <v>985</v>
      </c>
      <c r="D323" t="s">
        <v>814</v>
      </c>
      <c r="E323" s="4">
        <v>62.239130434782609</v>
      </c>
      <c r="F323" s="4">
        <f>Nurse[[#This Row],[Total Nurse Staff Hours]]/Nurse[[#This Row],[MDS Census]]</f>
        <v>3.2214547677261614</v>
      </c>
      <c r="G323" s="4">
        <f>Nurse[[#This Row],[Total Direct Care Staff Hours]]/Nurse[[#This Row],[MDS Census]]</f>
        <v>2.993765281173594</v>
      </c>
      <c r="H323" s="4">
        <f>Nurse[[#This Row],[Total RN Hours (w/ Admin, DON)]]/Nurse[[#This Row],[MDS Census]]</f>
        <v>1.0314355571079288</v>
      </c>
      <c r="I323" s="4">
        <f>Nurse[[#This Row],[RN Hours (excl. Admin, DON)]]/Nurse[[#This Row],[MDS Census]]</f>
        <v>0.80374607055536151</v>
      </c>
      <c r="J323" s="4">
        <f>SUM(Nurse[[#This Row],[RN Hours (excl. Admin, DON)]],Nurse[[#This Row],[RN Admin Hours]],Nurse[[#This Row],[RN DON Hours]],Nurse[[#This Row],[LPN Hours (excl. Admin)]],Nurse[[#This Row],[LPN Admin Hours]],Nurse[[#This Row],[CNA Hours]],Nurse[[#This Row],[NA TR Hours]],Nurse[[#This Row],[Med Aide/Tech Hours]])</f>
        <v>200.50054347826088</v>
      </c>
      <c r="K323" s="4">
        <f>SUM(Nurse[[#This Row],[RN Hours (excl. Admin, DON)]],Nurse[[#This Row],[LPN Hours (excl. Admin)]],Nurse[[#This Row],[CNA Hours]],Nurse[[#This Row],[NA TR Hours]],Nurse[[#This Row],[Med Aide/Tech Hours]])</f>
        <v>186.32934782608694</v>
      </c>
      <c r="L323" s="4">
        <f>SUM(Nurse[[#This Row],[RN Hours (excl. Admin, DON)]],Nurse[[#This Row],[RN Admin Hours]],Nurse[[#This Row],[RN DON Hours]])</f>
        <v>64.195652173913047</v>
      </c>
      <c r="M323" s="4">
        <v>50.024456521739133</v>
      </c>
      <c r="N323" s="4">
        <v>9.3016304347826093</v>
      </c>
      <c r="O323" s="4">
        <v>4.8695652173913047</v>
      </c>
      <c r="P323" s="4">
        <f>SUM(Nurse[[#This Row],[LPN Hours (excl. Admin)]],Nurse[[#This Row],[LPN Admin Hours]])</f>
        <v>17.522282608695651</v>
      </c>
      <c r="Q323" s="4">
        <v>17.522282608695651</v>
      </c>
      <c r="R323" s="4">
        <v>0</v>
      </c>
      <c r="S323" s="4">
        <f>SUM(Nurse[[#This Row],[CNA Hours]],Nurse[[#This Row],[NA TR Hours]],Nurse[[#This Row],[Med Aide/Tech Hours]])</f>
        <v>118.78260869565217</v>
      </c>
      <c r="T323" s="4">
        <v>118.65489130434783</v>
      </c>
      <c r="U323" s="4">
        <v>0.12771739130434784</v>
      </c>
      <c r="V323" s="4">
        <v>0</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6.7016304347826088</v>
      </c>
      <c r="X323" s="4">
        <v>0.48097826086956524</v>
      </c>
      <c r="Y323" s="4">
        <v>0</v>
      </c>
      <c r="Z323" s="4">
        <v>0</v>
      </c>
      <c r="AA323" s="4">
        <v>5.4570652173913041</v>
      </c>
      <c r="AB323" s="4">
        <v>0</v>
      </c>
      <c r="AC323" s="4">
        <v>0.76358695652173914</v>
      </c>
      <c r="AD323" s="4">
        <v>0</v>
      </c>
      <c r="AE323" s="4">
        <v>0</v>
      </c>
      <c r="AF323" s="1">
        <v>145452</v>
      </c>
      <c r="AG323" s="1">
        <v>5</v>
      </c>
      <c r="AH323"/>
    </row>
    <row r="324" spans="1:34" x14ac:dyDescent="0.25">
      <c r="A324" t="s">
        <v>702</v>
      </c>
      <c r="B324" t="s">
        <v>97</v>
      </c>
      <c r="C324" t="s">
        <v>947</v>
      </c>
      <c r="D324" t="s">
        <v>804</v>
      </c>
      <c r="E324" s="4">
        <v>55.456521739130437</v>
      </c>
      <c r="F324" s="4">
        <f>Nurse[[#This Row],[Total Nurse Staff Hours]]/Nurse[[#This Row],[MDS Census]]</f>
        <v>3.0555174441395527</v>
      </c>
      <c r="G324" s="4">
        <f>Nurse[[#This Row],[Total Direct Care Staff Hours]]/Nurse[[#This Row],[MDS Census]]</f>
        <v>2.811299490395923</v>
      </c>
      <c r="H324" s="4">
        <f>Nurse[[#This Row],[Total RN Hours (w/ Admin, DON)]]/Nurse[[#This Row],[MDS Census]]</f>
        <v>0.57011956095648764</v>
      </c>
      <c r="I324" s="4">
        <f>Nurse[[#This Row],[RN Hours (excl. Admin, DON)]]/Nurse[[#This Row],[MDS Census]]</f>
        <v>0.38862210897687183</v>
      </c>
      <c r="J324" s="4">
        <f>SUM(Nurse[[#This Row],[RN Hours (excl. Admin, DON)]],Nurse[[#This Row],[RN Admin Hours]],Nurse[[#This Row],[RN DON Hours]],Nurse[[#This Row],[LPN Hours (excl. Admin)]],Nurse[[#This Row],[LPN Admin Hours]],Nurse[[#This Row],[CNA Hours]],Nurse[[#This Row],[NA TR Hours]],Nurse[[#This Row],[Med Aide/Tech Hours]])</f>
        <v>169.44836956521738</v>
      </c>
      <c r="K324" s="4">
        <f>SUM(Nurse[[#This Row],[RN Hours (excl. Admin, DON)]],Nurse[[#This Row],[LPN Hours (excl. Admin)]],Nurse[[#This Row],[CNA Hours]],Nurse[[#This Row],[NA TR Hours]],Nurse[[#This Row],[Med Aide/Tech Hours]])</f>
        <v>155.90489130434781</v>
      </c>
      <c r="L324" s="4">
        <f>SUM(Nurse[[#This Row],[RN Hours (excl. Admin, DON)]],Nurse[[#This Row],[RN Admin Hours]],Nurse[[#This Row],[RN DON Hours]])</f>
        <v>31.616847826086957</v>
      </c>
      <c r="M324" s="4">
        <v>21.551630434782609</v>
      </c>
      <c r="N324" s="4">
        <v>5.3695652173913047</v>
      </c>
      <c r="O324" s="4">
        <v>4.6956521739130439</v>
      </c>
      <c r="P324" s="4">
        <f>SUM(Nurse[[#This Row],[LPN Hours (excl. Admin)]],Nurse[[#This Row],[LPN Admin Hours]])</f>
        <v>20.668478260869566</v>
      </c>
      <c r="Q324" s="4">
        <v>17.190217391304348</v>
      </c>
      <c r="R324" s="4">
        <v>3.4782608695652173</v>
      </c>
      <c r="S324" s="4">
        <f>SUM(Nurse[[#This Row],[CNA Hours]],Nurse[[#This Row],[NA TR Hours]],Nurse[[#This Row],[Med Aide/Tech Hours]])</f>
        <v>117.16304347826086</v>
      </c>
      <c r="T324" s="4">
        <v>111.78532608695652</v>
      </c>
      <c r="U324" s="4">
        <v>5.3777173913043477</v>
      </c>
      <c r="V324" s="4">
        <v>0</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39.603260869565219</v>
      </c>
      <c r="X324" s="4">
        <v>0.19565217391304349</v>
      </c>
      <c r="Y324" s="4">
        <v>0</v>
      </c>
      <c r="Z324" s="4">
        <v>0</v>
      </c>
      <c r="AA324" s="4">
        <v>3.9755434782608696</v>
      </c>
      <c r="AB324" s="4">
        <v>0</v>
      </c>
      <c r="AC324" s="4">
        <v>35.432065217391305</v>
      </c>
      <c r="AD324" s="4">
        <v>0</v>
      </c>
      <c r="AE324" s="4">
        <v>0</v>
      </c>
      <c r="AF324" s="1">
        <v>145319</v>
      </c>
      <c r="AG324" s="1">
        <v>5</v>
      </c>
      <c r="AH324"/>
    </row>
    <row r="325" spans="1:34" x14ac:dyDescent="0.25">
      <c r="A325" t="s">
        <v>702</v>
      </c>
      <c r="B325" t="s">
        <v>163</v>
      </c>
      <c r="C325" t="s">
        <v>896</v>
      </c>
      <c r="D325" t="s">
        <v>784</v>
      </c>
      <c r="E325" s="4">
        <v>57.804347826086953</v>
      </c>
      <c r="F325" s="4">
        <f>Nurse[[#This Row],[Total Nurse Staff Hours]]/Nurse[[#This Row],[MDS Census]]</f>
        <v>3.5720139150056411</v>
      </c>
      <c r="G325" s="4">
        <f>Nurse[[#This Row],[Total Direct Care Staff Hours]]/Nurse[[#This Row],[MDS Census]]</f>
        <v>3.2050056412185035</v>
      </c>
      <c r="H325" s="4">
        <f>Nurse[[#This Row],[Total RN Hours (w/ Admin, DON)]]/Nurse[[#This Row],[MDS Census]]</f>
        <v>1.0723016171493043</v>
      </c>
      <c r="I325" s="4">
        <f>Nurse[[#This Row],[RN Hours (excl. Admin, DON)]]/Nurse[[#This Row],[MDS Census]]</f>
        <v>0.70529334336216631</v>
      </c>
      <c r="J325" s="4">
        <f>SUM(Nurse[[#This Row],[RN Hours (excl. Admin, DON)]],Nurse[[#This Row],[RN Admin Hours]],Nurse[[#This Row],[RN DON Hours]],Nurse[[#This Row],[LPN Hours (excl. Admin)]],Nurse[[#This Row],[LPN Admin Hours]],Nurse[[#This Row],[CNA Hours]],Nurse[[#This Row],[NA TR Hours]],Nurse[[#This Row],[Med Aide/Tech Hours]])</f>
        <v>206.47793478260868</v>
      </c>
      <c r="K325" s="4">
        <f>SUM(Nurse[[#This Row],[RN Hours (excl. Admin, DON)]],Nurse[[#This Row],[LPN Hours (excl. Admin)]],Nurse[[#This Row],[CNA Hours]],Nurse[[#This Row],[NA TR Hours]],Nurse[[#This Row],[Med Aide/Tech Hours]])</f>
        <v>185.26326086956522</v>
      </c>
      <c r="L325" s="4">
        <f>SUM(Nurse[[#This Row],[RN Hours (excl. Admin, DON)]],Nurse[[#This Row],[RN Admin Hours]],Nurse[[#This Row],[RN DON Hours]])</f>
        <v>61.983695652173914</v>
      </c>
      <c r="M325" s="4">
        <v>40.769021739130437</v>
      </c>
      <c r="N325" s="4">
        <v>16.084239130434781</v>
      </c>
      <c r="O325" s="4">
        <v>5.1304347826086953</v>
      </c>
      <c r="P325" s="4">
        <f>SUM(Nurse[[#This Row],[LPN Hours (excl. Admin)]],Nurse[[#This Row],[LPN Admin Hours]])</f>
        <v>16.584239130434781</v>
      </c>
      <c r="Q325" s="4">
        <v>16.584239130434781</v>
      </c>
      <c r="R325" s="4">
        <v>0</v>
      </c>
      <c r="S325" s="4">
        <f>SUM(Nurse[[#This Row],[CNA Hours]],Nurse[[#This Row],[NA TR Hours]],Nurse[[#This Row],[Med Aide/Tech Hours]])</f>
        <v>127.91000000000001</v>
      </c>
      <c r="T325" s="4">
        <v>124.6083695652174</v>
      </c>
      <c r="U325" s="4">
        <v>3.3016304347826089</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5" s="4">
        <v>0</v>
      </c>
      <c r="Y325" s="4">
        <v>0</v>
      </c>
      <c r="Z325" s="4">
        <v>0</v>
      </c>
      <c r="AA325" s="4">
        <v>0</v>
      </c>
      <c r="AB325" s="4">
        <v>0</v>
      </c>
      <c r="AC325" s="4">
        <v>0</v>
      </c>
      <c r="AD325" s="4">
        <v>0</v>
      </c>
      <c r="AE325" s="4">
        <v>0</v>
      </c>
      <c r="AF325" s="1">
        <v>145447</v>
      </c>
      <c r="AG325" s="1">
        <v>5</v>
      </c>
      <c r="AH325"/>
    </row>
    <row r="326" spans="1:34" x14ac:dyDescent="0.25">
      <c r="A326" t="s">
        <v>702</v>
      </c>
      <c r="B326" t="s">
        <v>450</v>
      </c>
      <c r="C326" t="s">
        <v>1095</v>
      </c>
      <c r="D326" t="s">
        <v>813</v>
      </c>
      <c r="E326" s="4">
        <v>53.75</v>
      </c>
      <c r="F326" s="4">
        <f>Nurse[[#This Row],[Total Nurse Staff Hours]]/Nurse[[#This Row],[MDS Census]]</f>
        <v>3.3594034378159754</v>
      </c>
      <c r="G326" s="4">
        <f>Nurse[[#This Row],[Total Direct Care Staff Hours]]/Nurse[[#This Row],[MDS Census]]</f>
        <v>3.1623862487360972</v>
      </c>
      <c r="H326" s="4">
        <f>Nurse[[#This Row],[Total RN Hours (w/ Admin, DON)]]/Nurse[[#This Row],[MDS Census]]</f>
        <v>0.50085945399393328</v>
      </c>
      <c r="I326" s="4">
        <f>Nurse[[#This Row],[RN Hours (excl. Admin, DON)]]/Nurse[[#This Row],[MDS Census]]</f>
        <v>0.39620829120323559</v>
      </c>
      <c r="J326" s="4">
        <f>SUM(Nurse[[#This Row],[RN Hours (excl. Admin, DON)]],Nurse[[#This Row],[RN Admin Hours]],Nurse[[#This Row],[RN DON Hours]],Nurse[[#This Row],[LPN Hours (excl. Admin)]],Nurse[[#This Row],[LPN Admin Hours]],Nurse[[#This Row],[CNA Hours]],Nurse[[#This Row],[NA TR Hours]],Nurse[[#This Row],[Med Aide/Tech Hours]])</f>
        <v>180.56793478260869</v>
      </c>
      <c r="K326" s="4">
        <f>SUM(Nurse[[#This Row],[RN Hours (excl. Admin, DON)]],Nurse[[#This Row],[LPN Hours (excl. Admin)]],Nurse[[#This Row],[CNA Hours]],Nurse[[#This Row],[NA TR Hours]],Nurse[[#This Row],[Med Aide/Tech Hours]])</f>
        <v>169.97826086956522</v>
      </c>
      <c r="L326" s="4">
        <f>SUM(Nurse[[#This Row],[RN Hours (excl. Admin, DON)]],Nurse[[#This Row],[RN Admin Hours]],Nurse[[#This Row],[RN DON Hours]])</f>
        <v>26.921195652173914</v>
      </c>
      <c r="M326" s="4">
        <v>21.296195652173914</v>
      </c>
      <c r="N326" s="4">
        <v>1.2771739130434783</v>
      </c>
      <c r="O326" s="4">
        <v>4.3478260869565215</v>
      </c>
      <c r="P326" s="4">
        <f>SUM(Nurse[[#This Row],[LPN Hours (excl. Admin)]],Nurse[[#This Row],[LPN Admin Hours]])</f>
        <v>28.804347826086953</v>
      </c>
      <c r="Q326" s="4">
        <v>23.839673913043477</v>
      </c>
      <c r="R326" s="4">
        <v>4.9646739130434785</v>
      </c>
      <c r="S326" s="4">
        <f>SUM(Nurse[[#This Row],[CNA Hours]],Nurse[[#This Row],[NA TR Hours]],Nurse[[#This Row],[Med Aide/Tech Hours]])</f>
        <v>124.84239130434783</v>
      </c>
      <c r="T326" s="4">
        <v>124.84239130434783</v>
      </c>
      <c r="U326" s="4">
        <v>0</v>
      </c>
      <c r="V326" s="4">
        <v>0</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54.853260869565219</v>
      </c>
      <c r="X326" s="4">
        <v>10.304347826086957</v>
      </c>
      <c r="Y326" s="4">
        <v>0</v>
      </c>
      <c r="Z326" s="4">
        <v>0</v>
      </c>
      <c r="AA326" s="4">
        <v>5.9565217391304346</v>
      </c>
      <c r="AB326" s="4">
        <v>0</v>
      </c>
      <c r="AC326" s="4">
        <v>38.592391304347828</v>
      </c>
      <c r="AD326" s="4">
        <v>0</v>
      </c>
      <c r="AE326" s="4">
        <v>0</v>
      </c>
      <c r="AF326" s="1">
        <v>145911</v>
      </c>
      <c r="AG326" s="1">
        <v>5</v>
      </c>
      <c r="AH326"/>
    </row>
    <row r="327" spans="1:34" x14ac:dyDescent="0.25">
      <c r="A327" t="s">
        <v>702</v>
      </c>
      <c r="B327" t="s">
        <v>115</v>
      </c>
      <c r="C327" t="s">
        <v>957</v>
      </c>
      <c r="D327" t="s">
        <v>803</v>
      </c>
      <c r="E327" s="4">
        <v>62.163043478260867</v>
      </c>
      <c r="F327" s="4">
        <f>Nurse[[#This Row],[Total Nurse Staff Hours]]/Nurse[[#This Row],[MDS Census]]</f>
        <v>3.0700734394124849</v>
      </c>
      <c r="G327" s="4">
        <f>Nurse[[#This Row],[Total Direct Care Staff Hours]]/Nurse[[#This Row],[MDS Census]]</f>
        <v>2.832400769365274</v>
      </c>
      <c r="H327" s="4">
        <f>Nurse[[#This Row],[Total RN Hours (w/ Admin, DON)]]/Nurse[[#This Row],[MDS Census]]</f>
        <v>0.53999825144255997</v>
      </c>
      <c r="I327" s="4">
        <f>Nurse[[#This Row],[RN Hours (excl. Admin, DON)]]/Nurse[[#This Row],[MDS Census]]</f>
        <v>0.30232558139534887</v>
      </c>
      <c r="J327" s="4">
        <f>SUM(Nurse[[#This Row],[RN Hours (excl. Admin, DON)]],Nurse[[#This Row],[RN Admin Hours]],Nurse[[#This Row],[RN DON Hours]],Nurse[[#This Row],[LPN Hours (excl. Admin)]],Nurse[[#This Row],[LPN Admin Hours]],Nurse[[#This Row],[CNA Hours]],Nurse[[#This Row],[NA TR Hours]],Nurse[[#This Row],[Med Aide/Tech Hours]])</f>
        <v>190.84510869565219</v>
      </c>
      <c r="K327" s="4">
        <f>SUM(Nurse[[#This Row],[RN Hours (excl. Admin, DON)]],Nurse[[#This Row],[LPN Hours (excl. Admin)]],Nurse[[#This Row],[CNA Hours]],Nurse[[#This Row],[NA TR Hours]],Nurse[[#This Row],[Med Aide/Tech Hours]])</f>
        <v>176.07065217391306</v>
      </c>
      <c r="L327" s="4">
        <f>SUM(Nurse[[#This Row],[RN Hours (excl. Admin, DON)]],Nurse[[#This Row],[RN Admin Hours]],Nurse[[#This Row],[RN DON Hours]])</f>
        <v>33.567934782608702</v>
      </c>
      <c r="M327" s="4">
        <v>18.793478260869566</v>
      </c>
      <c r="N327" s="4">
        <v>10.084239130434783</v>
      </c>
      <c r="O327" s="4">
        <v>4.6902173913043477</v>
      </c>
      <c r="P327" s="4">
        <f>SUM(Nurse[[#This Row],[LPN Hours (excl. Admin)]],Nurse[[#This Row],[LPN Admin Hours]])</f>
        <v>47.073369565217391</v>
      </c>
      <c r="Q327" s="4">
        <v>47.073369565217391</v>
      </c>
      <c r="R327" s="4">
        <v>0</v>
      </c>
      <c r="S327" s="4">
        <f>SUM(Nurse[[#This Row],[CNA Hours]],Nurse[[#This Row],[NA TR Hours]],Nurse[[#This Row],[Med Aide/Tech Hours]])</f>
        <v>110.20380434782609</v>
      </c>
      <c r="T327" s="4">
        <v>110.20380434782609</v>
      </c>
      <c r="U327" s="4">
        <v>0</v>
      </c>
      <c r="V327" s="4">
        <v>0</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7" s="4">
        <v>0</v>
      </c>
      <c r="Y327" s="4">
        <v>0</v>
      </c>
      <c r="Z327" s="4">
        <v>0</v>
      </c>
      <c r="AA327" s="4">
        <v>0</v>
      </c>
      <c r="AB327" s="4">
        <v>0</v>
      </c>
      <c r="AC327" s="4">
        <v>0</v>
      </c>
      <c r="AD327" s="4">
        <v>0</v>
      </c>
      <c r="AE327" s="4">
        <v>0</v>
      </c>
      <c r="AF327" s="1">
        <v>145367</v>
      </c>
      <c r="AG327" s="1">
        <v>5</v>
      </c>
      <c r="AH327"/>
    </row>
    <row r="328" spans="1:34" x14ac:dyDescent="0.25">
      <c r="A328" t="s">
        <v>702</v>
      </c>
      <c r="B328" t="s">
        <v>177</v>
      </c>
      <c r="C328" t="s">
        <v>993</v>
      </c>
      <c r="D328" t="s">
        <v>798</v>
      </c>
      <c r="E328" s="4">
        <v>52.510869565217391</v>
      </c>
      <c r="F328" s="4">
        <f>Nurse[[#This Row],[Total Nurse Staff Hours]]/Nurse[[#This Row],[MDS Census]]</f>
        <v>4.3218277789277577</v>
      </c>
      <c r="G328" s="4">
        <f>Nurse[[#This Row],[Total Direct Care Staff Hours]]/Nurse[[#This Row],[MDS Census]]</f>
        <v>3.9488201200579587</v>
      </c>
      <c r="H328" s="4">
        <f>Nurse[[#This Row],[Total RN Hours (w/ Admin, DON)]]/Nurse[[#This Row],[MDS Census]]</f>
        <v>0.80454357275926314</v>
      </c>
      <c r="I328" s="4">
        <f>Nurse[[#This Row],[RN Hours (excl. Admin, DON)]]/Nurse[[#This Row],[MDS Census]]</f>
        <v>0.43153591388946394</v>
      </c>
      <c r="J328" s="4">
        <f>SUM(Nurse[[#This Row],[RN Hours (excl. Admin, DON)]],Nurse[[#This Row],[RN Admin Hours]],Nurse[[#This Row],[RN DON Hours]],Nurse[[#This Row],[LPN Hours (excl. Admin)]],Nurse[[#This Row],[LPN Admin Hours]],Nurse[[#This Row],[CNA Hours]],Nurse[[#This Row],[NA TR Hours]],Nurse[[#This Row],[Med Aide/Tech Hours]])</f>
        <v>226.94293478260866</v>
      </c>
      <c r="K328" s="4">
        <f>SUM(Nurse[[#This Row],[RN Hours (excl. Admin, DON)]],Nurse[[#This Row],[LPN Hours (excl. Admin)]],Nurse[[#This Row],[CNA Hours]],Nurse[[#This Row],[NA TR Hours]],Nurse[[#This Row],[Med Aide/Tech Hours]])</f>
        <v>207.35597826086953</v>
      </c>
      <c r="L328" s="4">
        <f>SUM(Nurse[[#This Row],[RN Hours (excl. Admin, DON)]],Nurse[[#This Row],[RN Admin Hours]],Nurse[[#This Row],[RN DON Hours]])</f>
        <v>42.247282608695656</v>
      </c>
      <c r="M328" s="4">
        <v>22.660326086956523</v>
      </c>
      <c r="N328" s="4">
        <v>14.625</v>
      </c>
      <c r="O328" s="4">
        <v>4.9619565217391308</v>
      </c>
      <c r="P328" s="4">
        <f>SUM(Nurse[[#This Row],[LPN Hours (excl. Admin)]],Nurse[[#This Row],[LPN Admin Hours]])</f>
        <v>41.657608695652172</v>
      </c>
      <c r="Q328" s="4">
        <v>41.657608695652172</v>
      </c>
      <c r="R328" s="4">
        <v>0</v>
      </c>
      <c r="S328" s="4">
        <f>SUM(Nurse[[#This Row],[CNA Hours]],Nurse[[#This Row],[NA TR Hours]],Nurse[[#This Row],[Med Aide/Tech Hours]])</f>
        <v>143.03804347826085</v>
      </c>
      <c r="T328" s="4">
        <v>138.67391304347825</v>
      </c>
      <c r="U328" s="4">
        <v>4.3641304347826084</v>
      </c>
      <c r="V328" s="4">
        <v>0</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145470</v>
      </c>
      <c r="AG328" s="1">
        <v>5</v>
      </c>
      <c r="AH328"/>
    </row>
    <row r="329" spans="1:34" x14ac:dyDescent="0.25">
      <c r="A329" t="s">
        <v>702</v>
      </c>
      <c r="B329" t="s">
        <v>556</v>
      </c>
      <c r="C329" t="s">
        <v>843</v>
      </c>
      <c r="D329" t="s">
        <v>744</v>
      </c>
      <c r="E329" s="4">
        <v>101.3695652173913</v>
      </c>
      <c r="F329" s="4">
        <f>Nurse[[#This Row],[Total Nurse Staff Hours]]/Nurse[[#This Row],[MDS Census]]</f>
        <v>3.3871788548144974</v>
      </c>
      <c r="G329" s="4">
        <f>Nurse[[#This Row],[Total Direct Care Staff Hours]]/Nurse[[#This Row],[MDS Census]]</f>
        <v>3.1871466866823934</v>
      </c>
      <c r="H329" s="4">
        <f>Nurse[[#This Row],[Total RN Hours (w/ Admin, DON)]]/Nurse[[#This Row],[MDS Census]]</f>
        <v>0.41800021445421409</v>
      </c>
      <c r="I329" s="4">
        <f>Nurse[[#This Row],[RN Hours (excl. Admin, DON)]]/Nurse[[#This Row],[MDS Census]]</f>
        <v>0.26370040746300671</v>
      </c>
      <c r="J329" s="4">
        <f>SUM(Nurse[[#This Row],[RN Hours (excl. Admin, DON)]],Nurse[[#This Row],[RN Admin Hours]],Nurse[[#This Row],[RN DON Hours]],Nurse[[#This Row],[LPN Hours (excl. Admin)]],Nurse[[#This Row],[LPN Admin Hours]],Nurse[[#This Row],[CNA Hours]],Nurse[[#This Row],[NA TR Hours]],Nurse[[#This Row],[Med Aide/Tech Hours]])</f>
        <v>343.35684782608695</v>
      </c>
      <c r="K329" s="4">
        <f>SUM(Nurse[[#This Row],[RN Hours (excl. Admin, DON)]],Nurse[[#This Row],[LPN Hours (excl. Admin)]],Nurse[[#This Row],[CNA Hours]],Nurse[[#This Row],[NA TR Hours]],Nurse[[#This Row],[Med Aide/Tech Hours]])</f>
        <v>323.07967391304345</v>
      </c>
      <c r="L329" s="4">
        <f>SUM(Nurse[[#This Row],[RN Hours (excl. Admin, DON)]],Nurse[[#This Row],[RN Admin Hours]],Nurse[[#This Row],[RN DON Hours]])</f>
        <v>42.372500000000002</v>
      </c>
      <c r="M329" s="4">
        <v>26.731195652173916</v>
      </c>
      <c r="N329" s="4">
        <v>13.293478260869565</v>
      </c>
      <c r="O329" s="4">
        <v>2.347826086956522</v>
      </c>
      <c r="P329" s="4">
        <f>SUM(Nurse[[#This Row],[LPN Hours (excl. Admin)]],Nurse[[#This Row],[LPN Admin Hours]])</f>
        <v>89.406956521739104</v>
      </c>
      <c r="Q329" s="4">
        <v>84.771086956521714</v>
      </c>
      <c r="R329" s="4">
        <v>4.6358695652173916</v>
      </c>
      <c r="S329" s="4">
        <f>SUM(Nurse[[#This Row],[CNA Hours]],Nurse[[#This Row],[NA TR Hours]],Nurse[[#This Row],[Med Aide/Tech Hours]])</f>
        <v>211.57739130434786</v>
      </c>
      <c r="T329" s="4">
        <v>210.54478260869567</v>
      </c>
      <c r="U329" s="4">
        <v>1.0326086956521738</v>
      </c>
      <c r="V329" s="4">
        <v>0</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33.50358695652173</v>
      </c>
      <c r="X329" s="4">
        <v>6.8290217391304342</v>
      </c>
      <c r="Y329" s="4">
        <v>0</v>
      </c>
      <c r="Z329" s="4">
        <v>0</v>
      </c>
      <c r="AA329" s="4">
        <v>6.6705434782608704</v>
      </c>
      <c r="AB329" s="4">
        <v>0</v>
      </c>
      <c r="AC329" s="4">
        <v>20.00402173913043</v>
      </c>
      <c r="AD329" s="4">
        <v>0</v>
      </c>
      <c r="AE329" s="4">
        <v>0</v>
      </c>
      <c r="AF329" s="1">
        <v>146059</v>
      </c>
      <c r="AG329" s="1">
        <v>5</v>
      </c>
      <c r="AH329"/>
    </row>
    <row r="330" spans="1:34" x14ac:dyDescent="0.25">
      <c r="A330" t="s">
        <v>702</v>
      </c>
      <c r="B330" t="s">
        <v>81</v>
      </c>
      <c r="C330" t="s">
        <v>940</v>
      </c>
      <c r="D330" t="s">
        <v>742</v>
      </c>
      <c r="E330" s="4">
        <v>48.826086956521742</v>
      </c>
      <c r="F330" s="4">
        <f>Nurse[[#This Row],[Total Nurse Staff Hours]]/Nurse[[#This Row],[MDS Census]]</f>
        <v>3.8904697239536956</v>
      </c>
      <c r="G330" s="4">
        <f>Nurse[[#This Row],[Total Direct Care Staff Hours]]/Nurse[[#This Row],[MDS Census]]</f>
        <v>3.627446571682992</v>
      </c>
      <c r="H330" s="4">
        <f>Nurse[[#This Row],[Total RN Hours (w/ Admin, DON)]]/Nurse[[#This Row],[MDS Census]]</f>
        <v>0.41073018699910951</v>
      </c>
      <c r="I330" s="4">
        <f>Nurse[[#This Row],[RN Hours (excl. Admin, DON)]]/Nurse[[#This Row],[MDS Census]]</f>
        <v>0.33504007123775603</v>
      </c>
      <c r="J330" s="4">
        <f>SUM(Nurse[[#This Row],[RN Hours (excl. Admin, DON)]],Nurse[[#This Row],[RN Admin Hours]],Nurse[[#This Row],[RN DON Hours]],Nurse[[#This Row],[LPN Hours (excl. Admin)]],Nurse[[#This Row],[LPN Admin Hours]],Nurse[[#This Row],[CNA Hours]],Nurse[[#This Row],[NA TR Hours]],Nurse[[#This Row],[Med Aide/Tech Hours]])</f>
        <v>189.95641304347828</v>
      </c>
      <c r="K330" s="4">
        <f>SUM(Nurse[[#This Row],[RN Hours (excl. Admin, DON)]],Nurse[[#This Row],[LPN Hours (excl. Admin)]],Nurse[[#This Row],[CNA Hours]],Nurse[[#This Row],[NA TR Hours]],Nurse[[#This Row],[Med Aide/Tech Hours]])</f>
        <v>177.11402173913044</v>
      </c>
      <c r="L330" s="4">
        <f>SUM(Nurse[[#This Row],[RN Hours (excl. Admin, DON)]],Nurse[[#This Row],[RN Admin Hours]],Nurse[[#This Row],[RN DON Hours]])</f>
        <v>20.054347826086957</v>
      </c>
      <c r="M330" s="4">
        <v>16.358695652173914</v>
      </c>
      <c r="N330" s="4">
        <v>0</v>
      </c>
      <c r="O330" s="4">
        <v>3.6956521739130435</v>
      </c>
      <c r="P330" s="4">
        <f>SUM(Nurse[[#This Row],[LPN Hours (excl. Admin)]],Nurse[[#This Row],[LPN Admin Hours]])</f>
        <v>48.320543478260866</v>
      </c>
      <c r="Q330" s="4">
        <v>39.173804347826085</v>
      </c>
      <c r="R330" s="4">
        <v>9.1467391304347831</v>
      </c>
      <c r="S330" s="4">
        <f>SUM(Nurse[[#This Row],[CNA Hours]],Nurse[[#This Row],[NA TR Hours]],Nurse[[#This Row],[Med Aide/Tech Hours]])</f>
        <v>121.58152173913044</v>
      </c>
      <c r="T330" s="4">
        <v>121.58152173913044</v>
      </c>
      <c r="U330" s="4">
        <v>0</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4.7988043478260867</v>
      </c>
      <c r="X330" s="4">
        <v>0</v>
      </c>
      <c r="Y330" s="4">
        <v>0</v>
      </c>
      <c r="Z330" s="4">
        <v>0.39130434782608697</v>
      </c>
      <c r="AA330" s="4">
        <v>0.72543478260869576</v>
      </c>
      <c r="AB330" s="4">
        <v>0</v>
      </c>
      <c r="AC330" s="4">
        <v>3.6820652173913042</v>
      </c>
      <c r="AD330" s="4">
        <v>0</v>
      </c>
      <c r="AE330" s="4">
        <v>0</v>
      </c>
      <c r="AF330" s="1">
        <v>145271</v>
      </c>
      <c r="AG330" s="1">
        <v>5</v>
      </c>
      <c r="AH330"/>
    </row>
    <row r="331" spans="1:34" x14ac:dyDescent="0.25">
      <c r="A331" t="s">
        <v>702</v>
      </c>
      <c r="B331" t="s">
        <v>47</v>
      </c>
      <c r="C331" t="s">
        <v>920</v>
      </c>
      <c r="D331" t="s">
        <v>793</v>
      </c>
      <c r="E331" s="4">
        <v>61.608695652173914</v>
      </c>
      <c r="F331" s="4">
        <f>Nurse[[#This Row],[Total Nurse Staff Hours]]/Nurse[[#This Row],[MDS Census]]</f>
        <v>4.1218242766407904</v>
      </c>
      <c r="G331" s="4">
        <f>Nurse[[#This Row],[Total Direct Care Staff Hours]]/Nurse[[#This Row],[MDS Census]]</f>
        <v>3.8748235709244883</v>
      </c>
      <c r="H331" s="4">
        <f>Nurse[[#This Row],[Total RN Hours (w/ Admin, DON)]]/Nurse[[#This Row],[MDS Census]]</f>
        <v>0.96145024700070558</v>
      </c>
      <c r="I331" s="4">
        <f>Nurse[[#This Row],[RN Hours (excl. Admin, DON)]]/Nurse[[#This Row],[MDS Census]]</f>
        <v>0.71444954128440363</v>
      </c>
      <c r="J331" s="4">
        <f>SUM(Nurse[[#This Row],[RN Hours (excl. Admin, DON)]],Nurse[[#This Row],[RN Admin Hours]],Nurse[[#This Row],[RN DON Hours]],Nurse[[#This Row],[LPN Hours (excl. Admin)]],Nurse[[#This Row],[LPN Admin Hours]],Nurse[[#This Row],[CNA Hours]],Nurse[[#This Row],[NA TR Hours]],Nurse[[#This Row],[Med Aide/Tech Hours]])</f>
        <v>253.94021739130434</v>
      </c>
      <c r="K331" s="4">
        <f>SUM(Nurse[[#This Row],[RN Hours (excl. Admin, DON)]],Nurse[[#This Row],[LPN Hours (excl. Admin)]],Nurse[[#This Row],[CNA Hours]],Nurse[[#This Row],[NA TR Hours]],Nurse[[#This Row],[Med Aide/Tech Hours]])</f>
        <v>238.72282608695653</v>
      </c>
      <c r="L331" s="4">
        <f>SUM(Nurse[[#This Row],[RN Hours (excl. Admin, DON)]],Nurse[[#This Row],[RN Admin Hours]],Nurse[[#This Row],[RN DON Hours]])</f>
        <v>59.233695652173907</v>
      </c>
      <c r="M331" s="4">
        <v>44.016304347826086</v>
      </c>
      <c r="N331" s="4">
        <v>9.9130434782608692</v>
      </c>
      <c r="O331" s="4">
        <v>5.3043478260869561</v>
      </c>
      <c r="P331" s="4">
        <f>SUM(Nurse[[#This Row],[LPN Hours (excl. Admin)]],Nurse[[#This Row],[LPN Admin Hours]])</f>
        <v>26.277173913043477</v>
      </c>
      <c r="Q331" s="4">
        <v>26.277173913043477</v>
      </c>
      <c r="R331" s="4">
        <v>0</v>
      </c>
      <c r="S331" s="4">
        <f>SUM(Nurse[[#This Row],[CNA Hours]],Nurse[[#This Row],[NA TR Hours]],Nurse[[#This Row],[Med Aide/Tech Hours]])</f>
        <v>168.42934782608697</v>
      </c>
      <c r="T331" s="4">
        <v>168.42934782608697</v>
      </c>
      <c r="U331" s="4">
        <v>0</v>
      </c>
      <c r="V331" s="4">
        <v>0</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7.7391304347826084</v>
      </c>
      <c r="X331" s="4">
        <v>5.7826086956521738</v>
      </c>
      <c r="Y331" s="4">
        <v>0</v>
      </c>
      <c r="Z331" s="4">
        <v>0</v>
      </c>
      <c r="AA331" s="4">
        <v>1.9565217391304348</v>
      </c>
      <c r="AB331" s="4">
        <v>0</v>
      </c>
      <c r="AC331" s="4">
        <v>0</v>
      </c>
      <c r="AD331" s="4">
        <v>0</v>
      </c>
      <c r="AE331" s="4">
        <v>0</v>
      </c>
      <c r="AF331" s="1">
        <v>145151</v>
      </c>
      <c r="AG331" s="1">
        <v>5</v>
      </c>
      <c r="AH331"/>
    </row>
    <row r="332" spans="1:34" x14ac:dyDescent="0.25">
      <c r="A332" t="s">
        <v>702</v>
      </c>
      <c r="B332" t="s">
        <v>339</v>
      </c>
      <c r="C332" t="s">
        <v>1061</v>
      </c>
      <c r="D332" t="s">
        <v>804</v>
      </c>
      <c r="E332" s="4">
        <v>24.771739130434781</v>
      </c>
      <c r="F332" s="4">
        <f>Nurse[[#This Row],[Total Nurse Staff Hours]]/Nurse[[#This Row],[MDS Census]]</f>
        <v>3.8455462922334358</v>
      </c>
      <c r="G332" s="4">
        <f>Nurse[[#This Row],[Total Direct Care Staff Hours]]/Nurse[[#This Row],[MDS Census]]</f>
        <v>3.4630320315928045</v>
      </c>
      <c r="H332" s="4">
        <f>Nurse[[#This Row],[Total RN Hours (w/ Admin, DON)]]/Nurse[[#This Row],[MDS Census]]</f>
        <v>0.72729267222465999</v>
      </c>
      <c r="I332" s="4">
        <f>Nurse[[#This Row],[RN Hours (excl. Admin, DON)]]/Nurse[[#This Row],[MDS Census]]</f>
        <v>0.34477841158402805</v>
      </c>
      <c r="J332" s="4">
        <f>SUM(Nurse[[#This Row],[RN Hours (excl. Admin, DON)]],Nurse[[#This Row],[RN Admin Hours]],Nurse[[#This Row],[RN DON Hours]],Nurse[[#This Row],[LPN Hours (excl. Admin)]],Nurse[[#This Row],[LPN Admin Hours]],Nurse[[#This Row],[CNA Hours]],Nurse[[#This Row],[NA TR Hours]],Nurse[[#This Row],[Med Aide/Tech Hours]])</f>
        <v>95.260869565217391</v>
      </c>
      <c r="K332" s="4">
        <f>SUM(Nurse[[#This Row],[RN Hours (excl. Admin, DON)]],Nurse[[#This Row],[LPN Hours (excl. Admin)]],Nurse[[#This Row],[CNA Hours]],Nurse[[#This Row],[NA TR Hours]],Nurse[[#This Row],[Med Aide/Tech Hours]])</f>
        <v>85.78532608695653</v>
      </c>
      <c r="L332" s="4">
        <f>SUM(Nurse[[#This Row],[RN Hours (excl. Admin, DON)]],Nurse[[#This Row],[RN Admin Hours]],Nurse[[#This Row],[RN DON Hours]])</f>
        <v>18.016304347826086</v>
      </c>
      <c r="M332" s="4">
        <v>8.5407608695652169</v>
      </c>
      <c r="N332" s="4">
        <v>4.1711956521739131</v>
      </c>
      <c r="O332" s="4">
        <v>5.3043478260869561</v>
      </c>
      <c r="P332" s="4">
        <f>SUM(Nurse[[#This Row],[LPN Hours (excl. Admin)]],Nurse[[#This Row],[LPN Admin Hours]])</f>
        <v>21.714673913043477</v>
      </c>
      <c r="Q332" s="4">
        <v>21.714673913043477</v>
      </c>
      <c r="R332" s="4">
        <v>0</v>
      </c>
      <c r="S332" s="4">
        <f>SUM(Nurse[[#This Row],[CNA Hours]],Nurse[[#This Row],[NA TR Hours]],Nurse[[#This Row],[Med Aide/Tech Hours]])</f>
        <v>55.529891304347828</v>
      </c>
      <c r="T332" s="4">
        <v>55.529891304347828</v>
      </c>
      <c r="U332" s="4">
        <v>0</v>
      </c>
      <c r="V332" s="4">
        <v>0</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17.755434782608695</v>
      </c>
      <c r="X332" s="4">
        <v>0</v>
      </c>
      <c r="Y332" s="4">
        <v>0</v>
      </c>
      <c r="Z332" s="4">
        <v>0</v>
      </c>
      <c r="AA332" s="4">
        <v>0</v>
      </c>
      <c r="AB332" s="4">
        <v>0</v>
      </c>
      <c r="AC332" s="4">
        <v>17.755434782608695</v>
      </c>
      <c r="AD332" s="4">
        <v>0</v>
      </c>
      <c r="AE332" s="4">
        <v>0</v>
      </c>
      <c r="AF332" s="1">
        <v>145744</v>
      </c>
      <c r="AG332" s="1">
        <v>5</v>
      </c>
      <c r="AH332"/>
    </row>
    <row r="333" spans="1:34" x14ac:dyDescent="0.25">
      <c r="A333" t="s">
        <v>702</v>
      </c>
      <c r="B333" t="s">
        <v>386</v>
      </c>
      <c r="C333" t="s">
        <v>1077</v>
      </c>
      <c r="D333" t="s">
        <v>823</v>
      </c>
      <c r="E333" s="4">
        <v>40.413043478260867</v>
      </c>
      <c r="F333" s="4">
        <f>Nurse[[#This Row],[Total Nurse Staff Hours]]/Nurse[[#This Row],[MDS Census]]</f>
        <v>3.5073964497041423</v>
      </c>
      <c r="G333" s="4">
        <f>Nurse[[#This Row],[Total Direct Care Staff Hours]]/Nurse[[#This Row],[MDS Census]]</f>
        <v>3.2625739644970415</v>
      </c>
      <c r="H333" s="4">
        <f>Nurse[[#This Row],[Total RN Hours (w/ Admin, DON)]]/Nurse[[#This Row],[MDS Census]]</f>
        <v>0.48964497041420113</v>
      </c>
      <c r="I333" s="4">
        <f>Nurse[[#This Row],[RN Hours (excl. Admin, DON)]]/Nurse[[#This Row],[MDS Census]]</f>
        <v>0.37990855298547604</v>
      </c>
      <c r="J333" s="4">
        <f>SUM(Nurse[[#This Row],[RN Hours (excl. Admin, DON)]],Nurse[[#This Row],[RN Admin Hours]],Nurse[[#This Row],[RN DON Hours]],Nurse[[#This Row],[LPN Hours (excl. Admin)]],Nurse[[#This Row],[LPN Admin Hours]],Nurse[[#This Row],[CNA Hours]],Nurse[[#This Row],[NA TR Hours]],Nurse[[#This Row],[Med Aide/Tech Hours]])</f>
        <v>141.74456521739131</v>
      </c>
      <c r="K333" s="4">
        <f>SUM(Nurse[[#This Row],[RN Hours (excl. Admin, DON)]],Nurse[[#This Row],[LPN Hours (excl. Admin)]],Nurse[[#This Row],[CNA Hours]],Nurse[[#This Row],[NA TR Hours]],Nurse[[#This Row],[Med Aide/Tech Hours]])</f>
        <v>131.85054347826087</v>
      </c>
      <c r="L333" s="4">
        <f>SUM(Nurse[[#This Row],[RN Hours (excl. Admin, DON)]],Nurse[[#This Row],[RN Admin Hours]],Nurse[[#This Row],[RN DON Hours]])</f>
        <v>19.788043478260867</v>
      </c>
      <c r="M333" s="4">
        <v>15.353260869565217</v>
      </c>
      <c r="N333" s="4">
        <v>0</v>
      </c>
      <c r="O333" s="4">
        <v>4.4347826086956523</v>
      </c>
      <c r="P333" s="4">
        <f>SUM(Nurse[[#This Row],[LPN Hours (excl. Admin)]],Nurse[[#This Row],[LPN Admin Hours]])</f>
        <v>43.20652173913043</v>
      </c>
      <c r="Q333" s="4">
        <v>37.747282608695649</v>
      </c>
      <c r="R333" s="4">
        <v>5.4592391304347823</v>
      </c>
      <c r="S333" s="4">
        <f>SUM(Nurse[[#This Row],[CNA Hours]],Nurse[[#This Row],[NA TR Hours]],Nurse[[#This Row],[Med Aide/Tech Hours]])</f>
        <v>78.75</v>
      </c>
      <c r="T333" s="4">
        <v>78.75</v>
      </c>
      <c r="U333" s="4">
        <v>0</v>
      </c>
      <c r="V333" s="4">
        <v>0</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31.315217391304348</v>
      </c>
      <c r="X333" s="4">
        <v>0</v>
      </c>
      <c r="Y333" s="4">
        <v>0</v>
      </c>
      <c r="Z333" s="4">
        <v>1.0434782608695652</v>
      </c>
      <c r="AA333" s="4">
        <v>12.777173913043478</v>
      </c>
      <c r="AB333" s="4">
        <v>0</v>
      </c>
      <c r="AC333" s="4">
        <v>17.494565217391305</v>
      </c>
      <c r="AD333" s="4">
        <v>0</v>
      </c>
      <c r="AE333" s="4">
        <v>0</v>
      </c>
      <c r="AF333" s="1">
        <v>145820</v>
      </c>
      <c r="AG333" s="1">
        <v>5</v>
      </c>
      <c r="AH333"/>
    </row>
    <row r="334" spans="1:34" x14ac:dyDescent="0.25">
      <c r="A334" t="s">
        <v>702</v>
      </c>
      <c r="B334" t="s">
        <v>208</v>
      </c>
      <c r="C334" t="s">
        <v>1008</v>
      </c>
      <c r="D334" t="s">
        <v>747</v>
      </c>
      <c r="E334" s="4">
        <v>63.391304347826086</v>
      </c>
      <c r="F334" s="4">
        <f>Nurse[[#This Row],[Total Nurse Staff Hours]]/Nurse[[#This Row],[MDS Census]]</f>
        <v>3.7512945816186551</v>
      </c>
      <c r="G334" s="4">
        <f>Nurse[[#This Row],[Total Direct Care Staff Hours]]/Nurse[[#This Row],[MDS Census]]</f>
        <v>3.3951131687242797</v>
      </c>
      <c r="H334" s="4">
        <f>Nurse[[#This Row],[Total RN Hours (w/ Admin, DON)]]/Nurse[[#This Row],[MDS Census]]</f>
        <v>0.78707990397805205</v>
      </c>
      <c r="I334" s="4">
        <f>Nurse[[#This Row],[RN Hours (excl. Admin, DON)]]/Nurse[[#This Row],[MDS Census]]</f>
        <v>0.47710905349794241</v>
      </c>
      <c r="J334" s="4">
        <f>SUM(Nurse[[#This Row],[RN Hours (excl. Admin, DON)]],Nurse[[#This Row],[RN Admin Hours]],Nurse[[#This Row],[RN DON Hours]],Nurse[[#This Row],[LPN Hours (excl. Admin)]],Nurse[[#This Row],[LPN Admin Hours]],Nurse[[#This Row],[CNA Hours]],Nurse[[#This Row],[NA TR Hours]],Nurse[[#This Row],[Med Aide/Tech Hours]])</f>
        <v>237.7994565217391</v>
      </c>
      <c r="K334" s="4">
        <f>SUM(Nurse[[#This Row],[RN Hours (excl. Admin, DON)]],Nurse[[#This Row],[LPN Hours (excl. Admin)]],Nurse[[#This Row],[CNA Hours]],Nurse[[#This Row],[NA TR Hours]],Nurse[[#This Row],[Med Aide/Tech Hours]])</f>
        <v>215.22065217391304</v>
      </c>
      <c r="L334" s="4">
        <f>SUM(Nurse[[#This Row],[RN Hours (excl. Admin, DON)]],Nurse[[#This Row],[RN Admin Hours]],Nurse[[#This Row],[RN DON Hours]])</f>
        <v>49.89402173913043</v>
      </c>
      <c r="M334" s="4">
        <v>30.244565217391305</v>
      </c>
      <c r="N334" s="4">
        <v>14.997282608695652</v>
      </c>
      <c r="O334" s="4">
        <v>4.6521739130434785</v>
      </c>
      <c r="P334" s="4">
        <f>SUM(Nurse[[#This Row],[LPN Hours (excl. Admin)]],Nurse[[#This Row],[LPN Admin Hours]])</f>
        <v>40.96521739130435</v>
      </c>
      <c r="Q334" s="4">
        <v>38.035869565217396</v>
      </c>
      <c r="R334" s="4">
        <v>2.9293478260869565</v>
      </c>
      <c r="S334" s="4">
        <f>SUM(Nurse[[#This Row],[CNA Hours]],Nurse[[#This Row],[NA TR Hours]],Nurse[[#This Row],[Med Aide/Tech Hours]])</f>
        <v>146.94021739130434</v>
      </c>
      <c r="T334" s="4">
        <v>146.94021739130434</v>
      </c>
      <c r="U334" s="4">
        <v>0</v>
      </c>
      <c r="V334" s="4">
        <v>0</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74.40271739130435</v>
      </c>
      <c r="X334" s="4">
        <v>10.885869565217391</v>
      </c>
      <c r="Y334" s="4">
        <v>0</v>
      </c>
      <c r="Z334" s="4">
        <v>0</v>
      </c>
      <c r="AA334" s="4">
        <v>16.443478260869565</v>
      </c>
      <c r="AB334" s="4">
        <v>0</v>
      </c>
      <c r="AC334" s="4">
        <v>47.073369565217391</v>
      </c>
      <c r="AD334" s="4">
        <v>0</v>
      </c>
      <c r="AE334" s="4">
        <v>0</v>
      </c>
      <c r="AF334" s="1">
        <v>145546</v>
      </c>
      <c r="AG334" s="1">
        <v>5</v>
      </c>
      <c r="AH334"/>
    </row>
    <row r="335" spans="1:34" x14ac:dyDescent="0.25">
      <c r="A335" t="s">
        <v>702</v>
      </c>
      <c r="B335" t="s">
        <v>329</v>
      </c>
      <c r="C335" t="s">
        <v>905</v>
      </c>
      <c r="D335" t="s">
        <v>786</v>
      </c>
      <c r="E335" s="4">
        <v>103.68478260869566</v>
      </c>
      <c r="F335" s="4">
        <f>Nurse[[#This Row],[Total Nurse Staff Hours]]/Nurse[[#This Row],[MDS Census]]</f>
        <v>3.610179264073802</v>
      </c>
      <c r="G335" s="4">
        <f>Nurse[[#This Row],[Total Direct Care Staff Hours]]/Nurse[[#This Row],[MDS Census]]</f>
        <v>3.3570342803228845</v>
      </c>
      <c r="H335" s="4">
        <f>Nurse[[#This Row],[Total RN Hours (w/ Admin, DON)]]/Nurse[[#This Row],[MDS Census]]</f>
        <v>0.63397630778907632</v>
      </c>
      <c r="I335" s="4">
        <f>Nurse[[#This Row],[RN Hours (excl. Admin, DON)]]/Nurse[[#This Row],[MDS Census]]</f>
        <v>0.43115106405283571</v>
      </c>
      <c r="J335" s="4">
        <f>SUM(Nurse[[#This Row],[RN Hours (excl. Admin, DON)]],Nurse[[#This Row],[RN Admin Hours]],Nurse[[#This Row],[RN DON Hours]],Nurse[[#This Row],[LPN Hours (excl. Admin)]],Nurse[[#This Row],[LPN Admin Hours]],Nurse[[#This Row],[CNA Hours]],Nurse[[#This Row],[NA TR Hours]],Nurse[[#This Row],[Med Aide/Tech Hours]])</f>
        <v>374.320652173913</v>
      </c>
      <c r="K335" s="4">
        <f>SUM(Nurse[[#This Row],[RN Hours (excl. Admin, DON)]],Nurse[[#This Row],[LPN Hours (excl. Admin)]],Nurse[[#This Row],[CNA Hours]],Nurse[[#This Row],[NA TR Hours]],Nurse[[#This Row],[Med Aide/Tech Hours]])</f>
        <v>348.07336956521738</v>
      </c>
      <c r="L335" s="4">
        <f>SUM(Nurse[[#This Row],[RN Hours (excl. Admin, DON)]],Nurse[[#This Row],[RN Admin Hours]],Nurse[[#This Row],[RN DON Hours]])</f>
        <v>65.733695652173907</v>
      </c>
      <c r="M335" s="4">
        <v>44.703804347826086</v>
      </c>
      <c r="N335" s="4">
        <v>16.894021739130434</v>
      </c>
      <c r="O335" s="4">
        <v>4.1358695652173916</v>
      </c>
      <c r="P335" s="4">
        <f>SUM(Nurse[[#This Row],[LPN Hours (excl. Admin)]],Nurse[[#This Row],[LPN Admin Hours]])</f>
        <v>94.388586956521735</v>
      </c>
      <c r="Q335" s="4">
        <v>89.171195652173907</v>
      </c>
      <c r="R335" s="4">
        <v>5.2173913043478262</v>
      </c>
      <c r="S335" s="4">
        <f>SUM(Nurse[[#This Row],[CNA Hours]],Nurse[[#This Row],[NA TR Hours]],Nurse[[#This Row],[Med Aide/Tech Hours]])</f>
        <v>214.1983695652174</v>
      </c>
      <c r="T335" s="4">
        <v>214.1983695652174</v>
      </c>
      <c r="U335" s="4">
        <v>0</v>
      </c>
      <c r="V335" s="4">
        <v>0</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56.298913043478265</v>
      </c>
      <c r="X335" s="4">
        <v>6.4701086956521738</v>
      </c>
      <c r="Y335" s="4">
        <v>0</v>
      </c>
      <c r="Z335" s="4">
        <v>0</v>
      </c>
      <c r="AA335" s="4">
        <v>8.866847826086957</v>
      </c>
      <c r="AB335" s="4">
        <v>0</v>
      </c>
      <c r="AC335" s="4">
        <v>40.961956521739133</v>
      </c>
      <c r="AD335" s="4">
        <v>0</v>
      </c>
      <c r="AE335" s="4">
        <v>0</v>
      </c>
      <c r="AF335" s="1">
        <v>145732</v>
      </c>
      <c r="AG335" s="1">
        <v>5</v>
      </c>
      <c r="AH335"/>
    </row>
    <row r="336" spans="1:34" x14ac:dyDescent="0.25">
      <c r="A336" t="s">
        <v>702</v>
      </c>
      <c r="B336" t="s">
        <v>78</v>
      </c>
      <c r="C336" t="s">
        <v>937</v>
      </c>
      <c r="D336" t="s">
        <v>801</v>
      </c>
      <c r="E336" s="4">
        <v>82.478260869565219</v>
      </c>
      <c r="F336" s="4">
        <f>Nurse[[#This Row],[Total Nurse Staff Hours]]/Nurse[[#This Row],[MDS Census]]</f>
        <v>3.8275566684238274</v>
      </c>
      <c r="G336" s="4">
        <f>Nurse[[#This Row],[Total Direct Care Staff Hours]]/Nurse[[#This Row],[MDS Census]]</f>
        <v>3.5371309963099629</v>
      </c>
      <c r="H336" s="4">
        <f>Nurse[[#This Row],[Total RN Hours (w/ Admin, DON)]]/Nurse[[#This Row],[MDS Census]]</f>
        <v>0.41081312598840275</v>
      </c>
      <c r="I336" s="4">
        <f>Nurse[[#This Row],[RN Hours (excl. Admin, DON)]]/Nurse[[#This Row],[MDS Census]]</f>
        <v>0.1846665788086452</v>
      </c>
      <c r="J336" s="4">
        <f>SUM(Nurse[[#This Row],[RN Hours (excl. Admin, DON)]],Nurse[[#This Row],[RN Admin Hours]],Nurse[[#This Row],[RN DON Hours]],Nurse[[#This Row],[LPN Hours (excl. Admin)]],Nurse[[#This Row],[LPN Admin Hours]],Nurse[[#This Row],[CNA Hours]],Nurse[[#This Row],[NA TR Hours]],Nurse[[#This Row],[Med Aide/Tech Hours]])</f>
        <v>315.69021739130437</v>
      </c>
      <c r="K336" s="4">
        <f>SUM(Nurse[[#This Row],[RN Hours (excl. Admin, DON)]],Nurse[[#This Row],[LPN Hours (excl. Admin)]],Nurse[[#This Row],[CNA Hours]],Nurse[[#This Row],[NA TR Hours]],Nurse[[#This Row],[Med Aide/Tech Hours]])</f>
        <v>291.73641304347825</v>
      </c>
      <c r="L336" s="4">
        <f>SUM(Nurse[[#This Row],[RN Hours (excl. Admin, DON)]],Nurse[[#This Row],[RN Admin Hours]],Nurse[[#This Row],[RN DON Hours]])</f>
        <v>33.883152173913047</v>
      </c>
      <c r="M336" s="4">
        <v>15.230978260869565</v>
      </c>
      <c r="N336" s="4">
        <v>14.652173913043478</v>
      </c>
      <c r="O336" s="4">
        <v>4</v>
      </c>
      <c r="P336" s="4">
        <f>SUM(Nurse[[#This Row],[LPN Hours (excl. Admin)]],Nurse[[#This Row],[LPN Admin Hours]])</f>
        <v>87.048913043478265</v>
      </c>
      <c r="Q336" s="4">
        <v>81.747282608695656</v>
      </c>
      <c r="R336" s="4">
        <v>5.3016304347826084</v>
      </c>
      <c r="S336" s="4">
        <f>SUM(Nurse[[#This Row],[CNA Hours]],Nurse[[#This Row],[NA TR Hours]],Nurse[[#This Row],[Med Aide/Tech Hours]])</f>
        <v>194.75815217391306</v>
      </c>
      <c r="T336" s="4">
        <v>187.65760869565219</v>
      </c>
      <c r="U336" s="4">
        <v>7.1005434782608692</v>
      </c>
      <c r="V336" s="4">
        <v>0</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27.573369565217394</v>
      </c>
      <c r="X336" s="4">
        <v>0</v>
      </c>
      <c r="Y336" s="4">
        <v>0</v>
      </c>
      <c r="Z336" s="4">
        <v>0</v>
      </c>
      <c r="AA336" s="4">
        <v>0.91032608695652173</v>
      </c>
      <c r="AB336" s="4">
        <v>0</v>
      </c>
      <c r="AC336" s="4">
        <v>26.663043478260871</v>
      </c>
      <c r="AD336" s="4">
        <v>0</v>
      </c>
      <c r="AE336" s="4">
        <v>0</v>
      </c>
      <c r="AF336" s="1">
        <v>145267</v>
      </c>
      <c r="AG336" s="1">
        <v>5</v>
      </c>
      <c r="AH336"/>
    </row>
    <row r="337" spans="1:34" x14ac:dyDescent="0.25">
      <c r="A337" t="s">
        <v>702</v>
      </c>
      <c r="B337" t="s">
        <v>32</v>
      </c>
      <c r="C337" t="s">
        <v>907</v>
      </c>
      <c r="D337" t="s">
        <v>793</v>
      </c>
      <c r="E337" s="4">
        <v>68.032608695652172</v>
      </c>
      <c r="F337" s="4">
        <f>Nurse[[#This Row],[Total Nurse Staff Hours]]/Nurse[[#This Row],[MDS Census]]</f>
        <v>4.3106726314107684</v>
      </c>
      <c r="G337" s="4">
        <f>Nurse[[#This Row],[Total Direct Care Staff Hours]]/Nurse[[#This Row],[MDS Census]]</f>
        <v>4.0067103371145549</v>
      </c>
      <c r="H337" s="4">
        <f>Nurse[[#This Row],[Total RN Hours (w/ Admin, DON)]]/Nurse[[#This Row],[MDS Census]]</f>
        <v>0.82233583639559027</v>
      </c>
      <c r="I337" s="4">
        <f>Nurse[[#This Row],[RN Hours (excl. Admin, DON)]]/Nurse[[#This Row],[MDS Census]]</f>
        <v>0.60341108803323218</v>
      </c>
      <c r="J337" s="4">
        <f>SUM(Nurse[[#This Row],[RN Hours (excl. Admin, DON)]],Nurse[[#This Row],[RN Admin Hours]],Nurse[[#This Row],[RN DON Hours]],Nurse[[#This Row],[LPN Hours (excl. Admin)]],Nurse[[#This Row],[LPN Admin Hours]],Nurse[[#This Row],[CNA Hours]],Nurse[[#This Row],[NA TR Hours]],Nurse[[#This Row],[Med Aide/Tech Hours]])</f>
        <v>293.26630434782606</v>
      </c>
      <c r="K337" s="4">
        <f>SUM(Nurse[[#This Row],[RN Hours (excl. Admin, DON)]],Nurse[[#This Row],[LPN Hours (excl. Admin)]],Nurse[[#This Row],[CNA Hours]],Nurse[[#This Row],[NA TR Hours]],Nurse[[#This Row],[Med Aide/Tech Hours]])</f>
        <v>272.58695652173913</v>
      </c>
      <c r="L337" s="4">
        <f>SUM(Nurse[[#This Row],[RN Hours (excl. Admin, DON)]],Nurse[[#This Row],[RN Admin Hours]],Nurse[[#This Row],[RN DON Hours]])</f>
        <v>55.945652173913039</v>
      </c>
      <c r="M337" s="4">
        <v>41.051630434782609</v>
      </c>
      <c r="N337" s="4">
        <v>9.5896739130434785</v>
      </c>
      <c r="O337" s="4">
        <v>5.3043478260869561</v>
      </c>
      <c r="P337" s="4">
        <f>SUM(Nurse[[#This Row],[LPN Hours (excl. Admin)]],Nurse[[#This Row],[LPN Admin Hours]])</f>
        <v>68.391304347826079</v>
      </c>
      <c r="Q337" s="4">
        <v>62.605978260869563</v>
      </c>
      <c r="R337" s="4">
        <v>5.7853260869565215</v>
      </c>
      <c r="S337" s="4">
        <f>SUM(Nurse[[#This Row],[CNA Hours]],Nurse[[#This Row],[NA TR Hours]],Nurse[[#This Row],[Med Aide/Tech Hours]])</f>
        <v>168.92934782608697</v>
      </c>
      <c r="T337" s="4">
        <v>168.92934782608697</v>
      </c>
      <c r="U337" s="4">
        <v>0</v>
      </c>
      <c r="V337" s="4">
        <v>0</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1.4755434782608696</v>
      </c>
      <c r="X337" s="4">
        <v>0</v>
      </c>
      <c r="Y337" s="4">
        <v>0</v>
      </c>
      <c r="Z337" s="4">
        <v>0</v>
      </c>
      <c r="AA337" s="4">
        <v>0</v>
      </c>
      <c r="AB337" s="4">
        <v>0</v>
      </c>
      <c r="AC337" s="4">
        <v>1.4755434782608696</v>
      </c>
      <c r="AD337" s="4">
        <v>0</v>
      </c>
      <c r="AE337" s="4">
        <v>0</v>
      </c>
      <c r="AF337" s="1">
        <v>145044</v>
      </c>
      <c r="AG337" s="1">
        <v>5</v>
      </c>
      <c r="AH337"/>
    </row>
    <row r="338" spans="1:34" x14ac:dyDescent="0.25">
      <c r="A338" t="s">
        <v>702</v>
      </c>
      <c r="B338" t="s">
        <v>347</v>
      </c>
      <c r="C338" t="s">
        <v>1064</v>
      </c>
      <c r="D338" t="s">
        <v>763</v>
      </c>
      <c r="E338" s="4">
        <v>38.815217391304351</v>
      </c>
      <c r="F338" s="4">
        <f>Nurse[[#This Row],[Total Nurse Staff Hours]]/Nurse[[#This Row],[MDS Census]]</f>
        <v>3.776673200784094</v>
      </c>
      <c r="G338" s="4">
        <f>Nurse[[#This Row],[Total Direct Care Staff Hours]]/Nurse[[#This Row],[MDS Census]]</f>
        <v>3.5508260991318958</v>
      </c>
      <c r="H338" s="4">
        <f>Nurse[[#This Row],[Total RN Hours (w/ Admin, DON)]]/Nurse[[#This Row],[MDS Census]]</f>
        <v>1.0685382245869504</v>
      </c>
      <c r="I338" s="4">
        <f>Nurse[[#This Row],[RN Hours (excl. Admin, DON)]]/Nurse[[#This Row],[MDS Census]]</f>
        <v>0.84269112293475201</v>
      </c>
      <c r="J338" s="4">
        <f>SUM(Nurse[[#This Row],[RN Hours (excl. Admin, DON)]],Nurse[[#This Row],[RN Admin Hours]],Nurse[[#This Row],[RN DON Hours]],Nurse[[#This Row],[LPN Hours (excl. Admin)]],Nurse[[#This Row],[LPN Admin Hours]],Nurse[[#This Row],[CNA Hours]],Nurse[[#This Row],[NA TR Hours]],Nurse[[#This Row],[Med Aide/Tech Hours]])</f>
        <v>146.59239130434784</v>
      </c>
      <c r="K338" s="4">
        <f>SUM(Nurse[[#This Row],[RN Hours (excl. Admin, DON)]],Nurse[[#This Row],[LPN Hours (excl. Admin)]],Nurse[[#This Row],[CNA Hours]],Nurse[[#This Row],[NA TR Hours]],Nurse[[#This Row],[Med Aide/Tech Hours]])</f>
        <v>137.82608695652175</v>
      </c>
      <c r="L338" s="4">
        <f>SUM(Nurse[[#This Row],[RN Hours (excl. Admin, DON)]],Nurse[[#This Row],[RN Admin Hours]],Nurse[[#This Row],[RN DON Hours]])</f>
        <v>41.475543478260875</v>
      </c>
      <c r="M338" s="4">
        <v>32.709239130434781</v>
      </c>
      <c r="N338" s="4">
        <v>4.5706521739130439</v>
      </c>
      <c r="O338" s="4">
        <v>4.1956521739130439</v>
      </c>
      <c r="P338" s="4">
        <f>SUM(Nurse[[#This Row],[LPN Hours (excl. Admin)]],Nurse[[#This Row],[LPN Admin Hours]])</f>
        <v>21.902173913043477</v>
      </c>
      <c r="Q338" s="4">
        <v>21.902173913043477</v>
      </c>
      <c r="R338" s="4">
        <v>0</v>
      </c>
      <c r="S338" s="4">
        <f>SUM(Nurse[[#This Row],[CNA Hours]],Nurse[[#This Row],[NA TR Hours]],Nurse[[#This Row],[Med Aide/Tech Hours]])</f>
        <v>83.214673913043484</v>
      </c>
      <c r="T338" s="4">
        <v>83.214673913043484</v>
      </c>
      <c r="U338" s="4">
        <v>0</v>
      </c>
      <c r="V338" s="4">
        <v>0</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1.0135869565217392</v>
      </c>
      <c r="X338" s="4">
        <v>0.25</v>
      </c>
      <c r="Y338" s="4">
        <v>0</v>
      </c>
      <c r="Z338" s="4">
        <v>0</v>
      </c>
      <c r="AA338" s="4">
        <v>0.63858695652173914</v>
      </c>
      <c r="AB338" s="4">
        <v>0</v>
      </c>
      <c r="AC338" s="4">
        <v>0.125</v>
      </c>
      <c r="AD338" s="4">
        <v>0</v>
      </c>
      <c r="AE338" s="4">
        <v>0</v>
      </c>
      <c r="AF338" s="1">
        <v>145760</v>
      </c>
      <c r="AG338" s="1">
        <v>5</v>
      </c>
      <c r="AH338"/>
    </row>
    <row r="339" spans="1:34" x14ac:dyDescent="0.25">
      <c r="A339" t="s">
        <v>702</v>
      </c>
      <c r="B339" t="s">
        <v>64</v>
      </c>
      <c r="C339" t="s">
        <v>876</v>
      </c>
      <c r="D339" t="s">
        <v>796</v>
      </c>
      <c r="E339" s="4">
        <v>42.293478260869563</v>
      </c>
      <c r="F339" s="4">
        <f>Nurse[[#This Row],[Total Nurse Staff Hours]]/Nurse[[#This Row],[MDS Census]]</f>
        <v>5.4010537136982784</v>
      </c>
      <c r="G339" s="4">
        <f>Nurse[[#This Row],[Total Direct Care Staff Hours]]/Nurse[[#This Row],[MDS Census]]</f>
        <v>4.8941788743253669</v>
      </c>
      <c r="H339" s="4">
        <f>Nurse[[#This Row],[Total RN Hours (w/ Admin, DON)]]/Nurse[[#This Row],[MDS Census]]</f>
        <v>0.90992032896427666</v>
      </c>
      <c r="I339" s="4">
        <f>Nurse[[#This Row],[RN Hours (excl. Admin, DON)]]/Nurse[[#This Row],[MDS Census]]</f>
        <v>0.42386276021588287</v>
      </c>
      <c r="J339" s="4">
        <f>SUM(Nurse[[#This Row],[RN Hours (excl. Admin, DON)]],Nurse[[#This Row],[RN Admin Hours]],Nurse[[#This Row],[RN DON Hours]],Nurse[[#This Row],[LPN Hours (excl. Admin)]],Nurse[[#This Row],[LPN Admin Hours]],Nurse[[#This Row],[CNA Hours]],Nurse[[#This Row],[NA TR Hours]],Nurse[[#This Row],[Med Aide/Tech Hours]])</f>
        <v>228.42934782608697</v>
      </c>
      <c r="K339" s="4">
        <f>SUM(Nurse[[#This Row],[RN Hours (excl. Admin, DON)]],Nurse[[#This Row],[LPN Hours (excl. Admin)]],Nurse[[#This Row],[CNA Hours]],Nurse[[#This Row],[NA TR Hours]],Nurse[[#This Row],[Med Aide/Tech Hours]])</f>
        <v>206.99184782608697</v>
      </c>
      <c r="L339" s="4">
        <f>SUM(Nurse[[#This Row],[RN Hours (excl. Admin, DON)]],Nurse[[#This Row],[RN Admin Hours]],Nurse[[#This Row],[RN DON Hours]])</f>
        <v>38.483695652173914</v>
      </c>
      <c r="M339" s="4">
        <v>17.926630434782609</v>
      </c>
      <c r="N339" s="4">
        <v>17.078804347826086</v>
      </c>
      <c r="O339" s="4">
        <v>3.4782608695652173</v>
      </c>
      <c r="P339" s="4">
        <f>SUM(Nurse[[#This Row],[LPN Hours (excl. Admin)]],Nurse[[#This Row],[LPN Admin Hours]])</f>
        <v>62.929347826086953</v>
      </c>
      <c r="Q339" s="4">
        <v>62.048913043478258</v>
      </c>
      <c r="R339" s="4">
        <v>0.88043478260869568</v>
      </c>
      <c r="S339" s="4">
        <f>SUM(Nurse[[#This Row],[CNA Hours]],Nurse[[#This Row],[NA TR Hours]],Nurse[[#This Row],[Med Aide/Tech Hours]])</f>
        <v>127.01630434782609</v>
      </c>
      <c r="T339" s="4">
        <v>127.01630434782609</v>
      </c>
      <c r="U339" s="4">
        <v>0</v>
      </c>
      <c r="V339" s="4">
        <v>0</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22.442934782608695</v>
      </c>
      <c r="X339" s="4">
        <v>4.7527173913043477</v>
      </c>
      <c r="Y339" s="4">
        <v>0</v>
      </c>
      <c r="Z339" s="4">
        <v>0</v>
      </c>
      <c r="AA339" s="4">
        <v>6.2989130434782608</v>
      </c>
      <c r="AB339" s="4">
        <v>0</v>
      </c>
      <c r="AC339" s="4">
        <v>11.391304347826088</v>
      </c>
      <c r="AD339" s="4">
        <v>0</v>
      </c>
      <c r="AE339" s="4">
        <v>0</v>
      </c>
      <c r="AF339" s="1">
        <v>145229</v>
      </c>
      <c r="AG339" s="1">
        <v>5</v>
      </c>
      <c r="AH339"/>
    </row>
    <row r="340" spans="1:34" x14ac:dyDescent="0.25">
      <c r="A340" t="s">
        <v>702</v>
      </c>
      <c r="B340" t="s">
        <v>86</v>
      </c>
      <c r="C340" t="s">
        <v>942</v>
      </c>
      <c r="D340" t="s">
        <v>803</v>
      </c>
      <c r="E340" s="4">
        <v>38.152173913043477</v>
      </c>
      <c r="F340" s="4">
        <f>Nurse[[#This Row],[Total Nurse Staff Hours]]/Nurse[[#This Row],[MDS Census]]</f>
        <v>2.8487179487179488</v>
      </c>
      <c r="G340" s="4">
        <f>Nurse[[#This Row],[Total Direct Care Staff Hours]]/Nurse[[#This Row],[MDS Census]]</f>
        <v>2.6149572649572654</v>
      </c>
      <c r="H340" s="4">
        <f>Nurse[[#This Row],[Total RN Hours (w/ Admin, DON)]]/Nurse[[#This Row],[MDS Census]]</f>
        <v>0.54266381766381766</v>
      </c>
      <c r="I340" s="4">
        <f>Nurse[[#This Row],[RN Hours (excl. Admin, DON)]]/Nurse[[#This Row],[MDS Census]]</f>
        <v>0.3089031339031339</v>
      </c>
      <c r="J340" s="4">
        <f>SUM(Nurse[[#This Row],[RN Hours (excl. Admin, DON)]],Nurse[[#This Row],[RN Admin Hours]],Nurse[[#This Row],[RN DON Hours]],Nurse[[#This Row],[LPN Hours (excl. Admin)]],Nurse[[#This Row],[LPN Admin Hours]],Nurse[[#This Row],[CNA Hours]],Nurse[[#This Row],[NA TR Hours]],Nurse[[#This Row],[Med Aide/Tech Hours]])</f>
        <v>108.68478260869566</v>
      </c>
      <c r="K340" s="4">
        <f>SUM(Nurse[[#This Row],[RN Hours (excl. Admin, DON)]],Nurse[[#This Row],[LPN Hours (excl. Admin)]],Nurse[[#This Row],[CNA Hours]],Nurse[[#This Row],[NA TR Hours]],Nurse[[#This Row],[Med Aide/Tech Hours]])</f>
        <v>99.766304347826093</v>
      </c>
      <c r="L340" s="4">
        <f>SUM(Nurse[[#This Row],[RN Hours (excl. Admin, DON)]],Nurse[[#This Row],[RN Admin Hours]],Nurse[[#This Row],[RN DON Hours]])</f>
        <v>20.703804347826086</v>
      </c>
      <c r="M340" s="4">
        <v>11.785326086956522</v>
      </c>
      <c r="N340" s="4">
        <v>4</v>
      </c>
      <c r="O340" s="4">
        <v>4.9184782608695654</v>
      </c>
      <c r="P340" s="4">
        <f>SUM(Nurse[[#This Row],[LPN Hours (excl. Admin)]],Nurse[[#This Row],[LPN Admin Hours]])</f>
        <v>23.274456521739129</v>
      </c>
      <c r="Q340" s="4">
        <v>23.274456521739129</v>
      </c>
      <c r="R340" s="4">
        <v>0</v>
      </c>
      <c r="S340" s="4">
        <f>SUM(Nurse[[#This Row],[CNA Hours]],Nurse[[#This Row],[NA TR Hours]],Nurse[[#This Row],[Med Aide/Tech Hours]])</f>
        <v>64.706521739130437</v>
      </c>
      <c r="T340" s="4">
        <v>64.706521739130437</v>
      </c>
      <c r="U340" s="4">
        <v>0</v>
      </c>
      <c r="V340" s="4">
        <v>0</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0" s="4">
        <v>0</v>
      </c>
      <c r="Y340" s="4">
        <v>0</v>
      </c>
      <c r="Z340" s="4">
        <v>0</v>
      </c>
      <c r="AA340" s="4">
        <v>0</v>
      </c>
      <c r="AB340" s="4">
        <v>0</v>
      </c>
      <c r="AC340" s="4">
        <v>0</v>
      </c>
      <c r="AD340" s="4">
        <v>0</v>
      </c>
      <c r="AE340" s="4">
        <v>0</v>
      </c>
      <c r="AF340" s="1">
        <v>145286</v>
      </c>
      <c r="AG340" s="1">
        <v>5</v>
      </c>
      <c r="AH340"/>
    </row>
    <row r="341" spans="1:34" x14ac:dyDescent="0.25">
      <c r="A341" t="s">
        <v>702</v>
      </c>
      <c r="B341" t="s">
        <v>36</v>
      </c>
      <c r="C341" t="s">
        <v>911</v>
      </c>
      <c r="D341" t="s">
        <v>793</v>
      </c>
      <c r="E341" s="4">
        <v>56.010869565217391</v>
      </c>
      <c r="F341" s="4">
        <f>Nurse[[#This Row],[Total Nurse Staff Hours]]/Nurse[[#This Row],[MDS Census]]</f>
        <v>4.3382495633611491</v>
      </c>
      <c r="G341" s="4">
        <f>Nurse[[#This Row],[Total Direct Care Staff Hours]]/Nurse[[#This Row],[MDS Census]]</f>
        <v>4.1062487871143025</v>
      </c>
      <c r="H341" s="4">
        <f>Nurse[[#This Row],[Total RN Hours (w/ Admin, DON)]]/Nurse[[#This Row],[MDS Census]]</f>
        <v>1.1307005627789637</v>
      </c>
      <c r="I341" s="4">
        <f>Nurse[[#This Row],[RN Hours (excl. Admin, DON)]]/Nurse[[#This Row],[MDS Census]]</f>
        <v>0.98374733165146511</v>
      </c>
      <c r="J341" s="4">
        <f>SUM(Nurse[[#This Row],[RN Hours (excl. Admin, DON)]],Nurse[[#This Row],[RN Admin Hours]],Nurse[[#This Row],[RN DON Hours]],Nurse[[#This Row],[LPN Hours (excl. Admin)]],Nurse[[#This Row],[LPN Admin Hours]],Nurse[[#This Row],[CNA Hours]],Nurse[[#This Row],[NA TR Hours]],Nurse[[#This Row],[Med Aide/Tech Hours]])</f>
        <v>242.98913043478262</v>
      </c>
      <c r="K341" s="4">
        <f>SUM(Nurse[[#This Row],[RN Hours (excl. Admin, DON)]],Nurse[[#This Row],[LPN Hours (excl. Admin)]],Nurse[[#This Row],[CNA Hours]],Nurse[[#This Row],[NA TR Hours]],Nurse[[#This Row],[Med Aide/Tech Hours]])</f>
        <v>229.99456521739131</v>
      </c>
      <c r="L341" s="4">
        <f>SUM(Nurse[[#This Row],[RN Hours (excl. Admin, DON)]],Nurse[[#This Row],[RN Admin Hours]],Nurse[[#This Row],[RN DON Hours]])</f>
        <v>63.331521739130437</v>
      </c>
      <c r="M341" s="4">
        <v>55.100543478260867</v>
      </c>
      <c r="N341" s="4">
        <v>3.0135869565217392</v>
      </c>
      <c r="O341" s="4">
        <v>5.2173913043478262</v>
      </c>
      <c r="P341" s="4">
        <f>SUM(Nurse[[#This Row],[LPN Hours (excl. Admin)]],Nurse[[#This Row],[LPN Admin Hours]])</f>
        <v>41.807065217391305</v>
      </c>
      <c r="Q341" s="4">
        <v>37.043478260869563</v>
      </c>
      <c r="R341" s="4">
        <v>4.7635869565217392</v>
      </c>
      <c r="S341" s="4">
        <f>SUM(Nurse[[#This Row],[CNA Hours]],Nurse[[#This Row],[NA TR Hours]],Nurse[[#This Row],[Med Aide/Tech Hours]])</f>
        <v>137.85054347826087</v>
      </c>
      <c r="T341" s="4">
        <v>136.19293478260869</v>
      </c>
      <c r="U341" s="4">
        <v>1.6576086956521738</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3.2391304347826089</v>
      </c>
      <c r="X341" s="4">
        <v>0</v>
      </c>
      <c r="Y341" s="4">
        <v>0</v>
      </c>
      <c r="Z341" s="4">
        <v>0</v>
      </c>
      <c r="AA341" s="4">
        <v>0</v>
      </c>
      <c r="AB341" s="4">
        <v>0</v>
      </c>
      <c r="AC341" s="4">
        <v>3.2391304347826089</v>
      </c>
      <c r="AD341" s="4">
        <v>0</v>
      </c>
      <c r="AE341" s="4">
        <v>0</v>
      </c>
      <c r="AF341" s="1">
        <v>145062</v>
      </c>
      <c r="AG341" s="1">
        <v>5</v>
      </c>
      <c r="AH341"/>
    </row>
    <row r="342" spans="1:34" x14ac:dyDescent="0.25">
      <c r="A342" t="s">
        <v>702</v>
      </c>
      <c r="B342" t="s">
        <v>559</v>
      </c>
      <c r="C342" t="s">
        <v>1129</v>
      </c>
      <c r="D342" t="s">
        <v>811</v>
      </c>
      <c r="E342" s="4">
        <v>42.489130434782609</v>
      </c>
      <c r="F342" s="4">
        <f>Nurse[[#This Row],[Total Nurse Staff Hours]]/Nurse[[#This Row],[MDS Census]]</f>
        <v>3.1140700946533642</v>
      </c>
      <c r="G342" s="4">
        <f>Nurse[[#This Row],[Total Direct Care Staff Hours]]/Nurse[[#This Row],[MDS Census]]</f>
        <v>2.9035303146584805</v>
      </c>
      <c r="H342" s="4">
        <f>Nurse[[#This Row],[Total RN Hours (w/ Admin, DON)]]/Nurse[[#This Row],[MDS Census]]</f>
        <v>0.67026093630084416</v>
      </c>
      <c r="I342" s="4">
        <f>Nurse[[#This Row],[RN Hours (excl. Admin, DON)]]/Nurse[[#This Row],[MDS Census]]</f>
        <v>0.45972115630596055</v>
      </c>
      <c r="J342" s="4">
        <f>SUM(Nurse[[#This Row],[RN Hours (excl. Admin, DON)]],Nurse[[#This Row],[RN Admin Hours]],Nurse[[#This Row],[RN DON Hours]],Nurse[[#This Row],[LPN Hours (excl. Admin)]],Nurse[[#This Row],[LPN Admin Hours]],Nurse[[#This Row],[CNA Hours]],Nurse[[#This Row],[NA TR Hours]],Nurse[[#This Row],[Med Aide/Tech Hours]])</f>
        <v>132.31413043478261</v>
      </c>
      <c r="K342" s="4">
        <f>SUM(Nurse[[#This Row],[RN Hours (excl. Admin, DON)]],Nurse[[#This Row],[LPN Hours (excl. Admin)]],Nurse[[#This Row],[CNA Hours]],Nurse[[#This Row],[NA TR Hours]],Nurse[[#This Row],[Med Aide/Tech Hours]])</f>
        <v>123.36847826086957</v>
      </c>
      <c r="L342" s="4">
        <f>SUM(Nurse[[#This Row],[RN Hours (excl. Admin, DON)]],Nurse[[#This Row],[RN Admin Hours]],Nurse[[#This Row],[RN DON Hours]])</f>
        <v>28.478804347826085</v>
      </c>
      <c r="M342" s="4">
        <v>19.533152173913042</v>
      </c>
      <c r="N342" s="4">
        <v>3.9565217391304346</v>
      </c>
      <c r="O342" s="4">
        <v>4.9891304347826084</v>
      </c>
      <c r="P342" s="4">
        <f>SUM(Nurse[[#This Row],[LPN Hours (excl. Admin)]],Nurse[[#This Row],[LPN Admin Hours]])</f>
        <v>20.846195652173911</v>
      </c>
      <c r="Q342" s="4">
        <v>20.846195652173911</v>
      </c>
      <c r="R342" s="4">
        <v>0</v>
      </c>
      <c r="S342" s="4">
        <f>SUM(Nurse[[#This Row],[CNA Hours]],Nurse[[#This Row],[NA TR Hours]],Nurse[[#This Row],[Med Aide/Tech Hours]])</f>
        <v>82.989130434782609</v>
      </c>
      <c r="T342" s="4">
        <v>82.989130434782609</v>
      </c>
      <c r="U342" s="4">
        <v>0</v>
      </c>
      <c r="V342" s="4">
        <v>0</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2" s="4">
        <v>0</v>
      </c>
      <c r="Y342" s="4">
        <v>0</v>
      </c>
      <c r="Z342" s="4">
        <v>0</v>
      </c>
      <c r="AA342" s="4">
        <v>0</v>
      </c>
      <c r="AB342" s="4">
        <v>0</v>
      </c>
      <c r="AC342" s="4">
        <v>0</v>
      </c>
      <c r="AD342" s="4">
        <v>0</v>
      </c>
      <c r="AE342" s="4">
        <v>0</v>
      </c>
      <c r="AF342" s="1">
        <v>146063</v>
      </c>
      <c r="AG342" s="1">
        <v>5</v>
      </c>
      <c r="AH342"/>
    </row>
    <row r="343" spans="1:34" x14ac:dyDescent="0.25">
      <c r="A343" t="s">
        <v>702</v>
      </c>
      <c r="B343" t="s">
        <v>667</v>
      </c>
      <c r="C343" t="s">
        <v>1161</v>
      </c>
      <c r="D343" t="s">
        <v>759</v>
      </c>
      <c r="E343" s="4">
        <v>19.543478260869566</v>
      </c>
      <c r="F343" s="4">
        <f>Nurse[[#This Row],[Total Nurse Staff Hours]]/Nurse[[#This Row],[MDS Census]]</f>
        <v>5.3493882091212459</v>
      </c>
      <c r="G343" s="4">
        <f>Nurse[[#This Row],[Total Direct Care Staff Hours]]/Nurse[[#This Row],[MDS Census]]</f>
        <v>4.7020022246941044</v>
      </c>
      <c r="H343" s="4">
        <f>Nurse[[#This Row],[Total RN Hours (w/ Admin, DON)]]/Nurse[[#This Row],[MDS Census]]</f>
        <v>1.2214961067853169</v>
      </c>
      <c r="I343" s="4">
        <f>Nurse[[#This Row],[RN Hours (excl. Admin, DON)]]/Nurse[[#This Row],[MDS Census]]</f>
        <v>0.925611790878754</v>
      </c>
      <c r="J343" s="4">
        <f>SUM(Nurse[[#This Row],[RN Hours (excl. Admin, DON)]],Nurse[[#This Row],[RN Admin Hours]],Nurse[[#This Row],[RN DON Hours]],Nurse[[#This Row],[LPN Hours (excl. Admin)]],Nurse[[#This Row],[LPN Admin Hours]],Nurse[[#This Row],[CNA Hours]],Nurse[[#This Row],[NA TR Hours]],Nurse[[#This Row],[Med Aide/Tech Hours]])</f>
        <v>104.54565217391306</v>
      </c>
      <c r="K343" s="4">
        <f>SUM(Nurse[[#This Row],[RN Hours (excl. Admin, DON)]],Nurse[[#This Row],[LPN Hours (excl. Admin)]],Nurse[[#This Row],[CNA Hours]],Nurse[[#This Row],[NA TR Hours]],Nurse[[#This Row],[Med Aide/Tech Hours]])</f>
        <v>91.893478260869571</v>
      </c>
      <c r="L343" s="4">
        <f>SUM(Nurse[[#This Row],[RN Hours (excl. Admin, DON)]],Nurse[[#This Row],[RN Admin Hours]],Nurse[[#This Row],[RN DON Hours]])</f>
        <v>23.872282608695652</v>
      </c>
      <c r="M343" s="4">
        <v>18.089673913043477</v>
      </c>
      <c r="N343" s="4">
        <v>4.3478260869565216E-2</v>
      </c>
      <c r="O343" s="4">
        <v>5.7391304347826084</v>
      </c>
      <c r="P343" s="4">
        <f>SUM(Nurse[[#This Row],[LPN Hours (excl. Admin)]],Nurse[[#This Row],[LPN Admin Hours]])</f>
        <v>23.352717391304349</v>
      </c>
      <c r="Q343" s="4">
        <v>16.483152173913044</v>
      </c>
      <c r="R343" s="4">
        <v>6.8695652173913047</v>
      </c>
      <c r="S343" s="4">
        <f>SUM(Nurse[[#This Row],[CNA Hours]],Nurse[[#This Row],[NA TR Hours]],Nurse[[#This Row],[Med Aide/Tech Hours]])</f>
        <v>57.320652173913047</v>
      </c>
      <c r="T343" s="4">
        <v>57.320652173913047</v>
      </c>
      <c r="U343" s="4">
        <v>0</v>
      </c>
      <c r="V343" s="4">
        <v>0</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4.3478260869565216E-2</v>
      </c>
      <c r="X343" s="4">
        <v>0</v>
      </c>
      <c r="Y343" s="4">
        <v>4.3478260869565216E-2</v>
      </c>
      <c r="Z343" s="4">
        <v>0</v>
      </c>
      <c r="AA343" s="4">
        <v>0</v>
      </c>
      <c r="AB343" s="4">
        <v>0</v>
      </c>
      <c r="AC343" s="4">
        <v>0</v>
      </c>
      <c r="AD343" s="4">
        <v>0</v>
      </c>
      <c r="AE343" s="4">
        <v>0</v>
      </c>
      <c r="AF343" t="s">
        <v>1</v>
      </c>
      <c r="AG343" s="1">
        <v>5</v>
      </c>
      <c r="AH343"/>
    </row>
    <row r="344" spans="1:34" x14ac:dyDescent="0.25">
      <c r="A344" t="s">
        <v>702</v>
      </c>
      <c r="B344" t="s">
        <v>418</v>
      </c>
      <c r="C344" t="s">
        <v>1085</v>
      </c>
      <c r="D344" t="s">
        <v>781</v>
      </c>
      <c r="E344" s="4">
        <v>62.152173913043477</v>
      </c>
      <c r="F344" s="4">
        <f>Nurse[[#This Row],[Total Nurse Staff Hours]]/Nurse[[#This Row],[MDS Census]]</f>
        <v>1.9810685554389649</v>
      </c>
      <c r="G344" s="4">
        <f>Nurse[[#This Row],[Total Direct Care Staff Hours]]/Nurse[[#This Row],[MDS Census]]</f>
        <v>1.8894281217208817</v>
      </c>
      <c r="H344" s="4">
        <f>Nurse[[#This Row],[Total RN Hours (w/ Admin, DON)]]/Nurse[[#This Row],[MDS Census]]</f>
        <v>0.30823714585519418</v>
      </c>
      <c r="I344" s="4">
        <f>Nurse[[#This Row],[RN Hours (excl. Admin, DON)]]/Nurse[[#This Row],[MDS Census]]</f>
        <v>0.2165967121371109</v>
      </c>
      <c r="J344" s="4">
        <f>SUM(Nurse[[#This Row],[RN Hours (excl. Admin, DON)]],Nurse[[#This Row],[RN Admin Hours]],Nurse[[#This Row],[RN DON Hours]],Nurse[[#This Row],[LPN Hours (excl. Admin)]],Nurse[[#This Row],[LPN Admin Hours]],Nurse[[#This Row],[CNA Hours]],Nurse[[#This Row],[NA TR Hours]],Nurse[[#This Row],[Med Aide/Tech Hours]])</f>
        <v>123.12771739130436</v>
      </c>
      <c r="K344" s="4">
        <f>SUM(Nurse[[#This Row],[RN Hours (excl. Admin, DON)]],Nurse[[#This Row],[LPN Hours (excl. Admin)]],Nurse[[#This Row],[CNA Hours]],Nurse[[#This Row],[NA TR Hours]],Nurse[[#This Row],[Med Aide/Tech Hours]])</f>
        <v>117.43206521739131</v>
      </c>
      <c r="L344" s="4">
        <f>SUM(Nurse[[#This Row],[RN Hours (excl. Admin, DON)]],Nurse[[#This Row],[RN Admin Hours]],Nurse[[#This Row],[RN DON Hours]])</f>
        <v>19.157608695652176</v>
      </c>
      <c r="M344" s="4">
        <v>13.461956521739131</v>
      </c>
      <c r="N344" s="4">
        <v>0</v>
      </c>
      <c r="O344" s="4">
        <v>5.6956521739130439</v>
      </c>
      <c r="P344" s="4">
        <f>SUM(Nurse[[#This Row],[LPN Hours (excl. Admin)]],Nurse[[#This Row],[LPN Admin Hours]])</f>
        <v>38.703804347826086</v>
      </c>
      <c r="Q344" s="4">
        <v>38.703804347826086</v>
      </c>
      <c r="R344" s="4">
        <v>0</v>
      </c>
      <c r="S344" s="4">
        <f>SUM(Nurse[[#This Row],[CNA Hours]],Nurse[[#This Row],[NA TR Hours]],Nurse[[#This Row],[Med Aide/Tech Hours]])</f>
        <v>65.266304347826093</v>
      </c>
      <c r="T344" s="4">
        <v>65.266304347826093</v>
      </c>
      <c r="U344" s="4">
        <v>0</v>
      </c>
      <c r="V344" s="4">
        <v>0</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4" s="4">
        <v>0</v>
      </c>
      <c r="Y344" s="4">
        <v>0</v>
      </c>
      <c r="Z344" s="4">
        <v>0</v>
      </c>
      <c r="AA344" s="4">
        <v>0</v>
      </c>
      <c r="AB344" s="4">
        <v>0</v>
      </c>
      <c r="AC344" s="4">
        <v>0</v>
      </c>
      <c r="AD344" s="4">
        <v>0</v>
      </c>
      <c r="AE344" s="4">
        <v>0</v>
      </c>
      <c r="AF344" s="1">
        <v>145866</v>
      </c>
      <c r="AG344" s="1">
        <v>5</v>
      </c>
      <c r="AH344"/>
    </row>
    <row r="345" spans="1:34" x14ac:dyDescent="0.25">
      <c r="A345" t="s">
        <v>702</v>
      </c>
      <c r="B345" t="s">
        <v>627</v>
      </c>
      <c r="C345" t="s">
        <v>885</v>
      </c>
      <c r="D345" t="s">
        <v>747</v>
      </c>
      <c r="E345" s="4">
        <v>50.154929577464792</v>
      </c>
      <c r="F345" s="4">
        <f>Nurse[[#This Row],[Total Nurse Staff Hours]]/Nurse[[#This Row],[MDS Census]]</f>
        <v>5.9509267059814661</v>
      </c>
      <c r="G345" s="4">
        <f>Nurse[[#This Row],[Total Direct Care Staff Hours]]/Nurse[[#This Row],[MDS Census]]</f>
        <v>5.2654450996910978</v>
      </c>
      <c r="H345" s="4">
        <f>Nurse[[#This Row],[Total RN Hours (w/ Admin, DON)]]/Nurse[[#This Row],[MDS Census]]</f>
        <v>1.7218477955630438</v>
      </c>
      <c r="I345" s="4">
        <f>Nurse[[#This Row],[RN Hours (excl. Admin, DON)]]/Nurse[[#This Row],[MDS Census]]</f>
        <v>1.1566273518674528</v>
      </c>
      <c r="J345" s="4">
        <f>SUM(Nurse[[#This Row],[RN Hours (excl. Admin, DON)]],Nurse[[#This Row],[RN Admin Hours]],Nurse[[#This Row],[RN DON Hours]],Nurse[[#This Row],[LPN Hours (excl. Admin)]],Nurse[[#This Row],[LPN Admin Hours]],Nurse[[#This Row],[CNA Hours]],Nurse[[#This Row],[NA TR Hours]],Nurse[[#This Row],[Med Aide/Tech Hours]])</f>
        <v>298.46830985915494</v>
      </c>
      <c r="K345" s="4">
        <f>SUM(Nurse[[#This Row],[RN Hours (excl. Admin, DON)]],Nurse[[#This Row],[LPN Hours (excl. Admin)]],Nurse[[#This Row],[CNA Hours]],Nurse[[#This Row],[NA TR Hours]],Nurse[[#This Row],[Med Aide/Tech Hours]])</f>
        <v>264.08802816901408</v>
      </c>
      <c r="L345" s="4">
        <f>SUM(Nurse[[#This Row],[RN Hours (excl. Admin, DON)]],Nurse[[#This Row],[RN Admin Hours]],Nurse[[#This Row],[RN DON Hours]])</f>
        <v>86.359154929577457</v>
      </c>
      <c r="M345" s="4">
        <v>58.010563380281688</v>
      </c>
      <c r="N345" s="4">
        <v>22.827464788732396</v>
      </c>
      <c r="O345" s="4">
        <v>5.52112676056338</v>
      </c>
      <c r="P345" s="4">
        <f>SUM(Nurse[[#This Row],[LPN Hours (excl. Admin)]],Nurse[[#This Row],[LPN Admin Hours]])</f>
        <v>33.25</v>
      </c>
      <c r="Q345" s="4">
        <v>27.218309859154928</v>
      </c>
      <c r="R345" s="4">
        <v>6.03169014084507</v>
      </c>
      <c r="S345" s="4">
        <f>SUM(Nurse[[#This Row],[CNA Hours]],Nurse[[#This Row],[NA TR Hours]],Nurse[[#This Row],[Med Aide/Tech Hours]])</f>
        <v>178.85915492957747</v>
      </c>
      <c r="T345" s="4">
        <v>178.85915492957747</v>
      </c>
      <c r="U345" s="4">
        <v>0</v>
      </c>
      <c r="V345" s="4">
        <v>0</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12.623239436619718</v>
      </c>
      <c r="X345" s="4">
        <v>12.623239436619718</v>
      </c>
      <c r="Y345" s="4">
        <v>0</v>
      </c>
      <c r="Z345" s="4">
        <v>0</v>
      </c>
      <c r="AA345" s="4">
        <v>0</v>
      </c>
      <c r="AB345" s="4">
        <v>0</v>
      </c>
      <c r="AC345" s="4">
        <v>0</v>
      </c>
      <c r="AD345" s="4">
        <v>0</v>
      </c>
      <c r="AE345" s="4">
        <v>0</v>
      </c>
      <c r="AF345" s="1">
        <v>146148</v>
      </c>
      <c r="AG345" s="1">
        <v>5</v>
      </c>
      <c r="AH345"/>
    </row>
    <row r="346" spans="1:34" x14ac:dyDescent="0.25">
      <c r="A346" t="s">
        <v>702</v>
      </c>
      <c r="B346" t="s">
        <v>194</v>
      </c>
      <c r="C346" t="s">
        <v>866</v>
      </c>
      <c r="D346" t="s">
        <v>746</v>
      </c>
      <c r="E346" s="4">
        <v>78.673913043478265</v>
      </c>
      <c r="F346" s="4">
        <f>Nurse[[#This Row],[Total Nurse Staff Hours]]/Nurse[[#This Row],[MDS Census]]</f>
        <v>3.0816358109975135</v>
      </c>
      <c r="G346" s="4">
        <f>Nurse[[#This Row],[Total Direct Care Staff Hours]]/Nurse[[#This Row],[MDS Census]]</f>
        <v>2.9371207515888367</v>
      </c>
      <c r="H346" s="4">
        <f>Nurse[[#This Row],[Total RN Hours (w/ Admin, DON)]]/Nurse[[#This Row],[MDS Census]]</f>
        <v>0.46769825918762081</v>
      </c>
      <c r="I346" s="4">
        <f>Nurse[[#This Row],[RN Hours (excl. Admin, DON)]]/Nurse[[#This Row],[MDS Census]]</f>
        <v>0.41070737772865423</v>
      </c>
      <c r="J346" s="4">
        <f>SUM(Nurse[[#This Row],[RN Hours (excl. Admin, DON)]],Nurse[[#This Row],[RN Admin Hours]],Nurse[[#This Row],[RN DON Hours]],Nurse[[#This Row],[LPN Hours (excl. Admin)]],Nurse[[#This Row],[LPN Admin Hours]],Nurse[[#This Row],[CNA Hours]],Nurse[[#This Row],[NA TR Hours]],Nurse[[#This Row],[Med Aide/Tech Hours]])</f>
        <v>242.44434782608698</v>
      </c>
      <c r="K346" s="4">
        <f>SUM(Nurse[[#This Row],[RN Hours (excl. Admin, DON)]],Nurse[[#This Row],[LPN Hours (excl. Admin)]],Nurse[[#This Row],[CNA Hours]],Nurse[[#This Row],[NA TR Hours]],Nurse[[#This Row],[Med Aide/Tech Hours]])</f>
        <v>231.07478260869567</v>
      </c>
      <c r="L346" s="4">
        <f>SUM(Nurse[[#This Row],[RN Hours (excl. Admin, DON)]],Nurse[[#This Row],[RN Admin Hours]],Nurse[[#This Row],[RN DON Hours]])</f>
        <v>36.795652173913041</v>
      </c>
      <c r="M346" s="4">
        <v>32.311956521739127</v>
      </c>
      <c r="N346" s="4">
        <v>0</v>
      </c>
      <c r="O346" s="4">
        <v>4.4836956521739131</v>
      </c>
      <c r="P346" s="4">
        <f>SUM(Nurse[[#This Row],[LPN Hours (excl. Admin)]],Nurse[[#This Row],[LPN Admin Hours]])</f>
        <v>58.253043478260864</v>
      </c>
      <c r="Q346" s="4">
        <v>51.367173913043473</v>
      </c>
      <c r="R346" s="4">
        <v>6.8858695652173916</v>
      </c>
      <c r="S346" s="4">
        <f>SUM(Nurse[[#This Row],[CNA Hours]],Nurse[[#This Row],[NA TR Hours]],Nurse[[#This Row],[Med Aide/Tech Hours]])</f>
        <v>147.39565217391305</v>
      </c>
      <c r="T346" s="4">
        <v>126.67260869565219</v>
      </c>
      <c r="U346" s="4">
        <v>20.723043478260873</v>
      </c>
      <c r="V346" s="4">
        <v>0</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0.38891304347826089</v>
      </c>
      <c r="X346" s="4">
        <v>0</v>
      </c>
      <c r="Y346" s="4">
        <v>0</v>
      </c>
      <c r="Z346" s="4">
        <v>0</v>
      </c>
      <c r="AA346" s="4">
        <v>0.38891304347826089</v>
      </c>
      <c r="AB346" s="4">
        <v>0</v>
      </c>
      <c r="AC346" s="4">
        <v>0</v>
      </c>
      <c r="AD346" s="4">
        <v>0</v>
      </c>
      <c r="AE346" s="4">
        <v>0</v>
      </c>
      <c r="AF346" s="1">
        <v>145508</v>
      </c>
      <c r="AG346" s="1">
        <v>5</v>
      </c>
      <c r="AH346"/>
    </row>
    <row r="347" spans="1:34" x14ac:dyDescent="0.25">
      <c r="A347" t="s">
        <v>702</v>
      </c>
      <c r="B347" t="s">
        <v>14</v>
      </c>
      <c r="C347" t="s">
        <v>990</v>
      </c>
      <c r="D347" t="s">
        <v>762</v>
      </c>
      <c r="E347" s="4">
        <v>72.934782608695656</v>
      </c>
      <c r="F347" s="4">
        <f>Nurse[[#This Row],[Total Nurse Staff Hours]]/Nurse[[#This Row],[MDS Census]]</f>
        <v>3.2737332339791356</v>
      </c>
      <c r="G347" s="4">
        <f>Nurse[[#This Row],[Total Direct Care Staff Hours]]/Nurse[[#This Row],[MDS Census]]</f>
        <v>2.9742921013412813</v>
      </c>
      <c r="H347" s="4">
        <f>Nurse[[#This Row],[Total RN Hours (w/ Admin, DON)]]/Nurse[[#This Row],[MDS Census]]</f>
        <v>0.25525335320417286</v>
      </c>
      <c r="I347" s="4">
        <f>Nurse[[#This Row],[RN Hours (excl. Admin, DON)]]/Nurse[[#This Row],[MDS Census]]</f>
        <v>0.1121833084947839</v>
      </c>
      <c r="J347" s="4">
        <f>SUM(Nurse[[#This Row],[RN Hours (excl. Admin, DON)]],Nurse[[#This Row],[RN Admin Hours]],Nurse[[#This Row],[RN DON Hours]],Nurse[[#This Row],[LPN Hours (excl. Admin)]],Nurse[[#This Row],[LPN Admin Hours]],Nurse[[#This Row],[CNA Hours]],Nurse[[#This Row],[NA TR Hours]],Nurse[[#This Row],[Med Aide/Tech Hours]])</f>
        <v>238.76902173913044</v>
      </c>
      <c r="K347" s="4">
        <f>SUM(Nurse[[#This Row],[RN Hours (excl. Admin, DON)]],Nurse[[#This Row],[LPN Hours (excl. Admin)]],Nurse[[#This Row],[CNA Hours]],Nurse[[#This Row],[NA TR Hours]],Nurse[[#This Row],[Med Aide/Tech Hours]])</f>
        <v>216.92934782608694</v>
      </c>
      <c r="L347" s="4">
        <f>SUM(Nurse[[#This Row],[RN Hours (excl. Admin, DON)]],Nurse[[#This Row],[RN Admin Hours]],Nurse[[#This Row],[RN DON Hours]])</f>
        <v>18.616847826086957</v>
      </c>
      <c r="M347" s="4">
        <v>8.1820652173913047</v>
      </c>
      <c r="N347" s="4">
        <v>4.9565217391304346</v>
      </c>
      <c r="O347" s="4">
        <v>5.4782608695652177</v>
      </c>
      <c r="P347" s="4">
        <f>SUM(Nurse[[#This Row],[LPN Hours (excl. Admin)]],Nurse[[#This Row],[LPN Admin Hours]])</f>
        <v>74.71467391304347</v>
      </c>
      <c r="Q347" s="4">
        <v>63.309782608695649</v>
      </c>
      <c r="R347" s="4">
        <v>11.404891304347826</v>
      </c>
      <c r="S347" s="4">
        <f>SUM(Nurse[[#This Row],[CNA Hours]],Nurse[[#This Row],[NA TR Hours]],Nurse[[#This Row],[Med Aide/Tech Hours]])</f>
        <v>145.4375</v>
      </c>
      <c r="T347" s="4">
        <v>135.55706521739131</v>
      </c>
      <c r="U347" s="4">
        <v>9.8804347826086953</v>
      </c>
      <c r="V347" s="4">
        <v>0</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7" s="4">
        <v>0</v>
      </c>
      <c r="Y347" s="4">
        <v>0</v>
      </c>
      <c r="Z347" s="4">
        <v>0</v>
      </c>
      <c r="AA347" s="4">
        <v>0</v>
      </c>
      <c r="AB347" s="4">
        <v>0</v>
      </c>
      <c r="AC347" s="4">
        <v>0</v>
      </c>
      <c r="AD347" s="4">
        <v>0</v>
      </c>
      <c r="AE347" s="4">
        <v>0</v>
      </c>
      <c r="AF347" s="1">
        <v>145949</v>
      </c>
      <c r="AG347" s="1">
        <v>5</v>
      </c>
      <c r="AH347"/>
    </row>
    <row r="348" spans="1:34" x14ac:dyDescent="0.25">
      <c r="A348" t="s">
        <v>702</v>
      </c>
      <c r="B348" t="s">
        <v>612</v>
      </c>
      <c r="C348" t="s">
        <v>1149</v>
      </c>
      <c r="D348" t="s">
        <v>774</v>
      </c>
      <c r="E348" s="4">
        <v>107.19565217391305</v>
      </c>
      <c r="F348" s="4">
        <f>Nurse[[#This Row],[Total Nurse Staff Hours]]/Nurse[[#This Row],[MDS Census]]</f>
        <v>2.6105962279456496</v>
      </c>
      <c r="G348" s="4">
        <f>Nurse[[#This Row],[Total Direct Care Staff Hours]]/Nurse[[#This Row],[MDS Census]]</f>
        <v>2.4796897181099169</v>
      </c>
      <c r="H348" s="4">
        <f>Nurse[[#This Row],[Total RN Hours (w/ Admin, DON)]]/Nurse[[#This Row],[MDS Census]]</f>
        <v>0.43153518556073817</v>
      </c>
      <c r="I348" s="4">
        <f>Nurse[[#This Row],[RN Hours (excl. Admin, DON)]]/Nurse[[#This Row],[MDS Census]]</f>
        <v>0.30062867572500507</v>
      </c>
      <c r="J348" s="4">
        <f>SUM(Nurse[[#This Row],[RN Hours (excl. Admin, DON)]],Nurse[[#This Row],[RN Admin Hours]],Nurse[[#This Row],[RN DON Hours]],Nurse[[#This Row],[LPN Hours (excl. Admin)]],Nurse[[#This Row],[LPN Admin Hours]],Nurse[[#This Row],[CNA Hours]],Nurse[[#This Row],[NA TR Hours]],Nurse[[#This Row],[Med Aide/Tech Hours]])</f>
        <v>279.84456521739128</v>
      </c>
      <c r="K348" s="4">
        <f>SUM(Nurse[[#This Row],[RN Hours (excl. Admin, DON)]],Nurse[[#This Row],[LPN Hours (excl. Admin)]],Nurse[[#This Row],[CNA Hours]],Nurse[[#This Row],[NA TR Hours]],Nurse[[#This Row],[Med Aide/Tech Hours]])</f>
        <v>265.81195652173915</v>
      </c>
      <c r="L348" s="4">
        <f>SUM(Nurse[[#This Row],[RN Hours (excl. Admin, DON)]],Nurse[[#This Row],[RN Admin Hours]],Nurse[[#This Row],[RN DON Hours]])</f>
        <v>46.258695652173913</v>
      </c>
      <c r="M348" s="4">
        <v>32.22608695652174</v>
      </c>
      <c r="N348" s="4">
        <v>8.8070652173913047</v>
      </c>
      <c r="O348" s="4">
        <v>5.2255434782608692</v>
      </c>
      <c r="P348" s="4">
        <f>SUM(Nurse[[#This Row],[LPN Hours (excl. Admin)]],Nurse[[#This Row],[LPN Admin Hours]])</f>
        <v>43.435869565217388</v>
      </c>
      <c r="Q348" s="4">
        <v>43.435869565217388</v>
      </c>
      <c r="R348" s="4">
        <v>0</v>
      </c>
      <c r="S348" s="4">
        <f>SUM(Nurse[[#This Row],[CNA Hours]],Nurse[[#This Row],[NA TR Hours]],Nurse[[#This Row],[Med Aide/Tech Hours]])</f>
        <v>190.15</v>
      </c>
      <c r="T348" s="4">
        <v>190.15</v>
      </c>
      <c r="U348" s="4">
        <v>0</v>
      </c>
      <c r="V348" s="4">
        <v>0</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1.9717391304347827</v>
      </c>
      <c r="X348" s="4">
        <v>0</v>
      </c>
      <c r="Y348" s="4">
        <v>0</v>
      </c>
      <c r="Z348" s="4">
        <v>0</v>
      </c>
      <c r="AA348" s="4">
        <v>0</v>
      </c>
      <c r="AB348" s="4">
        <v>0</v>
      </c>
      <c r="AC348" s="4">
        <v>1.9717391304347827</v>
      </c>
      <c r="AD348" s="4">
        <v>0</v>
      </c>
      <c r="AE348" s="4">
        <v>0</v>
      </c>
      <c r="AF348" s="1">
        <v>146130</v>
      </c>
      <c r="AG348" s="1">
        <v>5</v>
      </c>
      <c r="AH348"/>
    </row>
    <row r="349" spans="1:34" x14ac:dyDescent="0.25">
      <c r="A349" t="s">
        <v>702</v>
      </c>
      <c r="B349" t="s">
        <v>238</v>
      </c>
      <c r="C349" t="s">
        <v>1023</v>
      </c>
      <c r="D349" t="s">
        <v>819</v>
      </c>
      <c r="E349" s="4">
        <v>29.576086956521738</v>
      </c>
      <c r="F349" s="4">
        <f>Nurse[[#This Row],[Total Nurse Staff Hours]]/Nurse[[#This Row],[MDS Census]]</f>
        <v>2.2571407570746045</v>
      </c>
      <c r="G349" s="4">
        <f>Nurse[[#This Row],[Total Direct Care Staff Hours]]/Nurse[[#This Row],[MDS Census]]</f>
        <v>2.0865453877251006</v>
      </c>
      <c r="H349" s="4">
        <f>Nurse[[#This Row],[Total RN Hours (w/ Admin, DON)]]/Nurse[[#This Row],[MDS Census]]</f>
        <v>0.56431459022418218</v>
      </c>
      <c r="I349" s="4">
        <f>Nurse[[#This Row],[RN Hours (excl. Admin, DON)]]/Nurse[[#This Row],[MDS Census]]</f>
        <v>0.39371922087467831</v>
      </c>
      <c r="J349" s="4">
        <f>SUM(Nurse[[#This Row],[RN Hours (excl. Admin, DON)]],Nurse[[#This Row],[RN Admin Hours]],Nurse[[#This Row],[RN DON Hours]],Nurse[[#This Row],[LPN Hours (excl. Admin)]],Nurse[[#This Row],[LPN Admin Hours]],Nurse[[#This Row],[CNA Hours]],Nurse[[#This Row],[NA TR Hours]],Nurse[[#This Row],[Med Aide/Tech Hours]])</f>
        <v>66.757391304347806</v>
      </c>
      <c r="K349" s="4">
        <f>SUM(Nurse[[#This Row],[RN Hours (excl. Admin, DON)]],Nurse[[#This Row],[LPN Hours (excl. Admin)]],Nurse[[#This Row],[CNA Hours]],Nurse[[#This Row],[NA TR Hours]],Nurse[[#This Row],[Med Aide/Tech Hours]])</f>
        <v>61.711847826086945</v>
      </c>
      <c r="L349" s="4">
        <f>SUM(Nurse[[#This Row],[RN Hours (excl. Admin, DON)]],Nurse[[#This Row],[RN Admin Hours]],Nurse[[#This Row],[RN DON Hours]])</f>
        <v>16.690217391304344</v>
      </c>
      <c r="M349" s="4">
        <v>11.644673913043475</v>
      </c>
      <c r="N349" s="4">
        <v>4.7846739130434797</v>
      </c>
      <c r="O349" s="4">
        <v>0.2608695652173913</v>
      </c>
      <c r="P349" s="4">
        <f>SUM(Nurse[[#This Row],[LPN Hours (excl. Admin)]],Nurse[[#This Row],[LPN Admin Hours]])</f>
        <v>9.7631521739130438</v>
      </c>
      <c r="Q349" s="4">
        <v>9.7631521739130438</v>
      </c>
      <c r="R349" s="4">
        <v>0</v>
      </c>
      <c r="S349" s="4">
        <f>SUM(Nurse[[#This Row],[CNA Hours]],Nurse[[#This Row],[NA TR Hours]],Nurse[[#This Row],[Med Aide/Tech Hours]])</f>
        <v>40.304021739130427</v>
      </c>
      <c r="T349" s="4">
        <v>35.429999999999993</v>
      </c>
      <c r="U349" s="4">
        <v>3.4664130434782598</v>
      </c>
      <c r="V349" s="4">
        <v>1.4076086956521738</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7.6925000000000008</v>
      </c>
      <c r="X349" s="4">
        <v>3.6497826086956526</v>
      </c>
      <c r="Y349" s="4">
        <v>0.13858695652173914</v>
      </c>
      <c r="Z349" s="4">
        <v>0</v>
      </c>
      <c r="AA349" s="4">
        <v>1.1032608695652173</v>
      </c>
      <c r="AB349" s="4">
        <v>0</v>
      </c>
      <c r="AC349" s="4">
        <v>2.8008695652173912</v>
      </c>
      <c r="AD349" s="4">
        <v>0</v>
      </c>
      <c r="AE349" s="4">
        <v>0</v>
      </c>
      <c r="AF349" s="1">
        <v>145609</v>
      </c>
      <c r="AG349" s="1">
        <v>5</v>
      </c>
      <c r="AH349"/>
    </row>
    <row r="350" spans="1:34" x14ac:dyDescent="0.25">
      <c r="A350" t="s">
        <v>702</v>
      </c>
      <c r="B350" t="s">
        <v>415</v>
      </c>
      <c r="C350" t="s">
        <v>856</v>
      </c>
      <c r="D350" t="s">
        <v>818</v>
      </c>
      <c r="E350" s="4">
        <v>67.076086956521735</v>
      </c>
      <c r="F350" s="4">
        <f>Nurse[[#This Row],[Total Nurse Staff Hours]]/Nurse[[#This Row],[MDS Census]]</f>
        <v>3.0217160913952363</v>
      </c>
      <c r="G350" s="4">
        <f>Nurse[[#This Row],[Total Direct Care Staff Hours]]/Nurse[[#This Row],[MDS Census]]</f>
        <v>2.9436752552260579</v>
      </c>
      <c r="H350" s="4">
        <f>Nurse[[#This Row],[Total RN Hours (w/ Admin, DON)]]/Nurse[[#This Row],[MDS Census]]</f>
        <v>0.29679954626478694</v>
      </c>
      <c r="I350" s="4">
        <f>Nurse[[#This Row],[RN Hours (excl. Admin, DON)]]/Nurse[[#This Row],[MDS Census]]</f>
        <v>0.21875871009560852</v>
      </c>
      <c r="J350" s="4">
        <f>SUM(Nurse[[#This Row],[RN Hours (excl. Admin, DON)]],Nurse[[#This Row],[RN Admin Hours]],Nurse[[#This Row],[RN DON Hours]],Nurse[[#This Row],[LPN Hours (excl. Admin)]],Nurse[[#This Row],[LPN Admin Hours]],Nurse[[#This Row],[CNA Hours]],Nurse[[#This Row],[NA TR Hours]],Nurse[[#This Row],[Med Aide/Tech Hours]])</f>
        <v>202.68489130434784</v>
      </c>
      <c r="K350" s="4">
        <f>SUM(Nurse[[#This Row],[RN Hours (excl. Admin, DON)]],Nurse[[#This Row],[LPN Hours (excl. Admin)]],Nurse[[#This Row],[CNA Hours]],Nurse[[#This Row],[NA TR Hours]],Nurse[[#This Row],[Med Aide/Tech Hours]])</f>
        <v>197.45021739130436</v>
      </c>
      <c r="L350" s="4">
        <f>SUM(Nurse[[#This Row],[RN Hours (excl. Admin, DON)]],Nurse[[#This Row],[RN Admin Hours]],Nurse[[#This Row],[RN DON Hours]])</f>
        <v>19.908152173913045</v>
      </c>
      <c r="M350" s="4">
        <v>14.673478260869565</v>
      </c>
      <c r="N350" s="4">
        <v>0</v>
      </c>
      <c r="O350" s="4">
        <v>5.234673913043479</v>
      </c>
      <c r="P350" s="4">
        <f>SUM(Nurse[[#This Row],[LPN Hours (excl. Admin)]],Nurse[[#This Row],[LPN Admin Hours]])</f>
        <v>46.346521739130438</v>
      </c>
      <c r="Q350" s="4">
        <v>46.346521739130438</v>
      </c>
      <c r="R350" s="4">
        <v>0</v>
      </c>
      <c r="S350" s="4">
        <f>SUM(Nurse[[#This Row],[CNA Hours]],Nurse[[#This Row],[NA TR Hours]],Nurse[[#This Row],[Med Aide/Tech Hours]])</f>
        <v>136.43021739130435</v>
      </c>
      <c r="T350" s="4">
        <v>120.59641304347826</v>
      </c>
      <c r="U350" s="4">
        <v>15.833804347826087</v>
      </c>
      <c r="V350" s="4">
        <v>0</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0.73228260869565198</v>
      </c>
      <c r="X350" s="4">
        <v>0.64532608695652161</v>
      </c>
      <c r="Y350" s="4">
        <v>0</v>
      </c>
      <c r="Z350" s="4">
        <v>0</v>
      </c>
      <c r="AA350" s="4">
        <v>8.6956521739130432E-2</v>
      </c>
      <c r="AB350" s="4">
        <v>0</v>
      </c>
      <c r="AC350" s="4">
        <v>0</v>
      </c>
      <c r="AD350" s="4">
        <v>0</v>
      </c>
      <c r="AE350" s="4">
        <v>0</v>
      </c>
      <c r="AF350" s="1">
        <v>145862</v>
      </c>
      <c r="AG350" s="1">
        <v>5</v>
      </c>
      <c r="AH350"/>
    </row>
    <row r="351" spans="1:34" x14ac:dyDescent="0.25">
      <c r="A351" t="s">
        <v>702</v>
      </c>
      <c r="B351" t="s">
        <v>428</v>
      </c>
      <c r="C351" t="s">
        <v>1087</v>
      </c>
      <c r="D351" t="s">
        <v>765</v>
      </c>
      <c r="E351" s="4">
        <v>37.065217391304351</v>
      </c>
      <c r="F351" s="4">
        <f>Nurse[[#This Row],[Total Nurse Staff Hours]]/Nurse[[#This Row],[MDS Census]]</f>
        <v>2.4436217008797652</v>
      </c>
      <c r="G351" s="4">
        <f>Nurse[[#This Row],[Total Direct Care Staff Hours]]/Nurse[[#This Row],[MDS Census]]</f>
        <v>2.1846774193548386</v>
      </c>
      <c r="H351" s="4">
        <f>Nurse[[#This Row],[Total RN Hours (w/ Admin, DON)]]/Nurse[[#This Row],[MDS Census]]</f>
        <v>0.43944281524926676</v>
      </c>
      <c r="I351" s="4">
        <f>Nurse[[#This Row],[RN Hours (excl. Admin, DON)]]/Nurse[[#This Row],[MDS Census]]</f>
        <v>0.33152492668621697</v>
      </c>
      <c r="J351" s="4">
        <f>SUM(Nurse[[#This Row],[RN Hours (excl. Admin, DON)]],Nurse[[#This Row],[RN Admin Hours]],Nurse[[#This Row],[RN DON Hours]],Nurse[[#This Row],[LPN Hours (excl. Admin)]],Nurse[[#This Row],[LPN Admin Hours]],Nurse[[#This Row],[CNA Hours]],Nurse[[#This Row],[NA TR Hours]],Nurse[[#This Row],[Med Aide/Tech Hours]])</f>
        <v>90.573369565217391</v>
      </c>
      <c r="K351" s="4">
        <f>SUM(Nurse[[#This Row],[RN Hours (excl. Admin, DON)]],Nurse[[#This Row],[LPN Hours (excl. Admin)]],Nurse[[#This Row],[CNA Hours]],Nurse[[#This Row],[NA TR Hours]],Nurse[[#This Row],[Med Aide/Tech Hours]])</f>
        <v>80.975543478260875</v>
      </c>
      <c r="L351" s="4">
        <f>SUM(Nurse[[#This Row],[RN Hours (excl. Admin, DON)]],Nurse[[#This Row],[RN Admin Hours]],Nurse[[#This Row],[RN DON Hours]])</f>
        <v>16.288043478260867</v>
      </c>
      <c r="M351" s="4">
        <v>12.288043478260869</v>
      </c>
      <c r="N351" s="4">
        <v>0</v>
      </c>
      <c r="O351" s="4">
        <v>4</v>
      </c>
      <c r="P351" s="4">
        <f>SUM(Nurse[[#This Row],[LPN Hours (excl. Admin)]],Nurse[[#This Row],[LPN Admin Hours]])</f>
        <v>22.220108695652172</v>
      </c>
      <c r="Q351" s="4">
        <v>16.622282608695652</v>
      </c>
      <c r="R351" s="4">
        <v>5.5978260869565215</v>
      </c>
      <c r="S351" s="4">
        <f>SUM(Nurse[[#This Row],[CNA Hours]],Nurse[[#This Row],[NA TR Hours]],Nurse[[#This Row],[Med Aide/Tech Hours]])</f>
        <v>52.065217391304351</v>
      </c>
      <c r="T351" s="4">
        <v>52.065217391304351</v>
      </c>
      <c r="U351" s="4">
        <v>0</v>
      </c>
      <c r="V351" s="4">
        <v>0</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1" s="4">
        <v>0</v>
      </c>
      <c r="Y351" s="4">
        <v>0</v>
      </c>
      <c r="Z351" s="4">
        <v>0</v>
      </c>
      <c r="AA351" s="4">
        <v>0</v>
      </c>
      <c r="AB351" s="4">
        <v>0</v>
      </c>
      <c r="AC351" s="4">
        <v>0</v>
      </c>
      <c r="AD351" s="4">
        <v>0</v>
      </c>
      <c r="AE351" s="4">
        <v>0</v>
      </c>
      <c r="AF351" s="1">
        <v>145880</v>
      </c>
      <c r="AG351" s="1">
        <v>5</v>
      </c>
      <c r="AH351"/>
    </row>
    <row r="352" spans="1:34" x14ac:dyDescent="0.25">
      <c r="A352" t="s">
        <v>702</v>
      </c>
      <c r="B352" t="s">
        <v>456</v>
      </c>
      <c r="C352" t="s">
        <v>862</v>
      </c>
      <c r="D352" t="s">
        <v>746</v>
      </c>
      <c r="E352" s="4">
        <v>37.706521739130437</v>
      </c>
      <c r="F352" s="4">
        <f>Nurse[[#This Row],[Total Nurse Staff Hours]]/Nurse[[#This Row],[MDS Census]]</f>
        <v>3.8679821274142401</v>
      </c>
      <c r="G352" s="4">
        <f>Nurse[[#This Row],[Total Direct Care Staff Hours]]/Nurse[[#This Row],[MDS Census]]</f>
        <v>3.7513346785817232</v>
      </c>
      <c r="H352" s="4">
        <f>Nurse[[#This Row],[Total RN Hours (w/ Admin, DON)]]/Nurse[[#This Row],[MDS Census]]</f>
        <v>0.79085615451138669</v>
      </c>
      <c r="I352" s="4">
        <f>Nurse[[#This Row],[RN Hours (excl. Admin, DON)]]/Nurse[[#This Row],[MDS Census]]</f>
        <v>0.67420870567887015</v>
      </c>
      <c r="J352" s="4">
        <f>SUM(Nurse[[#This Row],[RN Hours (excl. Admin, DON)]],Nurse[[#This Row],[RN Admin Hours]],Nurse[[#This Row],[RN DON Hours]],Nurse[[#This Row],[LPN Hours (excl. Admin)]],Nurse[[#This Row],[LPN Admin Hours]],Nurse[[#This Row],[CNA Hours]],Nurse[[#This Row],[NA TR Hours]],Nurse[[#This Row],[Med Aide/Tech Hours]])</f>
        <v>145.84815217391304</v>
      </c>
      <c r="K352" s="4">
        <f>SUM(Nurse[[#This Row],[RN Hours (excl. Admin, DON)]],Nurse[[#This Row],[LPN Hours (excl. Admin)]],Nurse[[#This Row],[CNA Hours]],Nurse[[#This Row],[NA TR Hours]],Nurse[[#This Row],[Med Aide/Tech Hours]])</f>
        <v>141.44978260869564</v>
      </c>
      <c r="L352" s="4">
        <f>SUM(Nurse[[#This Row],[RN Hours (excl. Admin, DON)]],Nurse[[#This Row],[RN Admin Hours]],Nurse[[#This Row],[RN DON Hours]])</f>
        <v>29.8204347826087</v>
      </c>
      <c r="M352" s="4">
        <v>25.42206521739131</v>
      </c>
      <c r="N352" s="4">
        <v>0</v>
      </c>
      <c r="O352" s="4">
        <v>4.3983695652173918</v>
      </c>
      <c r="P352" s="4">
        <f>SUM(Nurse[[#This Row],[LPN Hours (excl. Admin)]],Nurse[[#This Row],[LPN Admin Hours]])</f>
        <v>21.536956521739132</v>
      </c>
      <c r="Q352" s="4">
        <v>21.536956521739132</v>
      </c>
      <c r="R352" s="4">
        <v>0</v>
      </c>
      <c r="S352" s="4">
        <f>SUM(Nurse[[#This Row],[CNA Hours]],Nurse[[#This Row],[NA TR Hours]],Nurse[[#This Row],[Med Aide/Tech Hours]])</f>
        <v>94.490760869565207</v>
      </c>
      <c r="T352" s="4">
        <v>94.490760869565207</v>
      </c>
      <c r="U352" s="4">
        <v>0</v>
      </c>
      <c r="V352" s="4">
        <v>0</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2" s="4">
        <v>0</v>
      </c>
      <c r="Y352" s="4">
        <v>0</v>
      </c>
      <c r="Z352" s="4">
        <v>0</v>
      </c>
      <c r="AA352" s="4">
        <v>0</v>
      </c>
      <c r="AB352" s="4">
        <v>0</v>
      </c>
      <c r="AC352" s="4">
        <v>0</v>
      </c>
      <c r="AD352" s="4">
        <v>0</v>
      </c>
      <c r="AE352" s="4">
        <v>0</v>
      </c>
      <c r="AF352" s="1">
        <v>145921</v>
      </c>
      <c r="AG352" s="1">
        <v>5</v>
      </c>
      <c r="AH352"/>
    </row>
    <row r="353" spans="1:34" x14ac:dyDescent="0.25">
      <c r="A353" t="s">
        <v>702</v>
      </c>
      <c r="B353" t="s">
        <v>80</v>
      </c>
      <c r="C353" t="s">
        <v>939</v>
      </c>
      <c r="D353" t="s">
        <v>789</v>
      </c>
      <c r="E353" s="4">
        <v>133.20652173913044</v>
      </c>
      <c r="F353" s="4">
        <f>Nurse[[#This Row],[Total Nurse Staff Hours]]/Nurse[[#This Row],[MDS Census]]</f>
        <v>3.3674606283149733</v>
      </c>
      <c r="G353" s="4">
        <f>Nurse[[#This Row],[Total Direct Care Staff Hours]]/Nurse[[#This Row],[MDS Census]]</f>
        <v>3.2781909424724596</v>
      </c>
      <c r="H353" s="4">
        <f>Nurse[[#This Row],[Total RN Hours (w/ Admin, DON)]]/Nurse[[#This Row],[MDS Census]]</f>
        <v>0.3530191758465932</v>
      </c>
      <c r="I353" s="4">
        <f>Nurse[[#This Row],[RN Hours (excl. Admin, DON)]]/Nurse[[#This Row],[MDS Census]]</f>
        <v>0.28759689922480619</v>
      </c>
      <c r="J353" s="4">
        <f>SUM(Nurse[[#This Row],[RN Hours (excl. Admin, DON)]],Nurse[[#This Row],[RN Admin Hours]],Nurse[[#This Row],[RN DON Hours]],Nurse[[#This Row],[LPN Hours (excl. Admin)]],Nurse[[#This Row],[LPN Admin Hours]],Nurse[[#This Row],[CNA Hours]],Nurse[[#This Row],[NA TR Hours]],Nurse[[#This Row],[Med Aide/Tech Hours]])</f>
        <v>448.56771739130431</v>
      </c>
      <c r="K353" s="4">
        <f>SUM(Nurse[[#This Row],[RN Hours (excl. Admin, DON)]],Nurse[[#This Row],[LPN Hours (excl. Admin)]],Nurse[[#This Row],[CNA Hours]],Nurse[[#This Row],[NA TR Hours]],Nurse[[#This Row],[Med Aide/Tech Hours]])</f>
        <v>436.67641304347819</v>
      </c>
      <c r="L353" s="4">
        <f>SUM(Nurse[[#This Row],[RN Hours (excl. Admin, DON)]],Nurse[[#This Row],[RN Admin Hours]],Nurse[[#This Row],[RN DON Hours]])</f>
        <v>47.024456521739125</v>
      </c>
      <c r="M353" s="4">
        <v>38.309782608695649</v>
      </c>
      <c r="N353" s="4">
        <v>4.1467391304347823</v>
      </c>
      <c r="O353" s="4">
        <v>4.5679347826086953</v>
      </c>
      <c r="P353" s="4">
        <f>SUM(Nurse[[#This Row],[LPN Hours (excl. Admin)]],Nurse[[#This Row],[LPN Admin Hours]])</f>
        <v>113.63293478260867</v>
      </c>
      <c r="Q353" s="4">
        <v>110.45630434782606</v>
      </c>
      <c r="R353" s="4">
        <v>3.1766304347826089</v>
      </c>
      <c r="S353" s="4">
        <f>SUM(Nurse[[#This Row],[CNA Hours]],Nurse[[#This Row],[NA TR Hours]],Nurse[[#This Row],[Med Aide/Tech Hours]])</f>
        <v>287.9103260869565</v>
      </c>
      <c r="T353" s="4">
        <v>287.9103260869565</v>
      </c>
      <c r="U353" s="4">
        <v>0</v>
      </c>
      <c r="V353" s="4">
        <v>0</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115.82858695652175</v>
      </c>
      <c r="X353" s="4">
        <v>10.239130434782609</v>
      </c>
      <c r="Y353" s="4">
        <v>0</v>
      </c>
      <c r="Z353" s="4">
        <v>0</v>
      </c>
      <c r="AA353" s="4">
        <v>55.502500000000005</v>
      </c>
      <c r="AB353" s="4">
        <v>0</v>
      </c>
      <c r="AC353" s="4">
        <v>50.086956521739133</v>
      </c>
      <c r="AD353" s="4">
        <v>0</v>
      </c>
      <c r="AE353" s="4">
        <v>0</v>
      </c>
      <c r="AF353" s="1">
        <v>145269</v>
      </c>
      <c r="AG353" s="1">
        <v>5</v>
      </c>
      <c r="AH353"/>
    </row>
    <row r="354" spans="1:34" x14ac:dyDescent="0.25">
      <c r="A354" t="s">
        <v>702</v>
      </c>
      <c r="B354" t="s">
        <v>664</v>
      </c>
      <c r="C354" t="s">
        <v>986</v>
      </c>
      <c r="D354" t="s">
        <v>799</v>
      </c>
      <c r="E354" s="4">
        <v>77.847826086956516</v>
      </c>
      <c r="F354" s="4">
        <f>Nurse[[#This Row],[Total Nurse Staff Hours]]/Nurse[[#This Row],[MDS Census]]</f>
        <v>3.9866503769896675</v>
      </c>
      <c r="G354" s="4">
        <f>Nurse[[#This Row],[Total Direct Care Staff Hours]]/Nurse[[#This Row],[MDS Census]]</f>
        <v>3.9866503769896675</v>
      </c>
      <c r="H354" s="4">
        <f>Nurse[[#This Row],[Total RN Hours (w/ Admin, DON)]]/Nurse[[#This Row],[MDS Census]]</f>
        <v>1.0888927673834126</v>
      </c>
      <c r="I354" s="4">
        <f>Nurse[[#This Row],[RN Hours (excl. Admin, DON)]]/Nurse[[#This Row],[MDS Census]]</f>
        <v>1.0888927673834126</v>
      </c>
      <c r="J354" s="4">
        <f>SUM(Nurse[[#This Row],[RN Hours (excl. Admin, DON)]],Nurse[[#This Row],[RN Admin Hours]],Nurse[[#This Row],[RN DON Hours]],Nurse[[#This Row],[LPN Hours (excl. Admin)]],Nurse[[#This Row],[LPN Admin Hours]],Nurse[[#This Row],[CNA Hours]],Nurse[[#This Row],[NA TR Hours]],Nurse[[#This Row],[Med Aide/Tech Hours]])</f>
        <v>310.35206521739127</v>
      </c>
      <c r="K354" s="4">
        <f>SUM(Nurse[[#This Row],[RN Hours (excl. Admin, DON)]],Nurse[[#This Row],[LPN Hours (excl. Admin)]],Nurse[[#This Row],[CNA Hours]],Nurse[[#This Row],[NA TR Hours]],Nurse[[#This Row],[Med Aide/Tech Hours]])</f>
        <v>310.35206521739127</v>
      </c>
      <c r="L354" s="4">
        <f>SUM(Nurse[[#This Row],[RN Hours (excl. Admin, DON)]],Nurse[[#This Row],[RN Admin Hours]],Nurse[[#This Row],[RN DON Hours]])</f>
        <v>84.767934782608705</v>
      </c>
      <c r="M354" s="4">
        <v>84.767934782608705</v>
      </c>
      <c r="N354" s="4">
        <v>0</v>
      </c>
      <c r="O354" s="4">
        <v>0</v>
      </c>
      <c r="P354" s="4">
        <f>SUM(Nurse[[#This Row],[LPN Hours (excl. Admin)]],Nurse[[#This Row],[LPN Admin Hours]])</f>
        <v>73.611630434782626</v>
      </c>
      <c r="Q354" s="4">
        <v>73.611630434782626</v>
      </c>
      <c r="R354" s="4">
        <v>0</v>
      </c>
      <c r="S354" s="4">
        <f>SUM(Nurse[[#This Row],[CNA Hours]],Nurse[[#This Row],[NA TR Hours]],Nurse[[#This Row],[Med Aide/Tech Hours]])</f>
        <v>151.97249999999994</v>
      </c>
      <c r="T354" s="4">
        <v>151.97249999999994</v>
      </c>
      <c r="U354" s="4">
        <v>0</v>
      </c>
      <c r="V354" s="4">
        <v>0</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0.21739130434782608</v>
      </c>
      <c r="X354" s="4">
        <v>0.21739130434782608</v>
      </c>
      <c r="Y354" s="4">
        <v>0</v>
      </c>
      <c r="Z354" s="4">
        <v>0</v>
      </c>
      <c r="AA354" s="4">
        <v>0</v>
      </c>
      <c r="AB354" s="4">
        <v>0</v>
      </c>
      <c r="AC354" s="4">
        <v>0</v>
      </c>
      <c r="AD354" s="4">
        <v>0</v>
      </c>
      <c r="AE354" s="4">
        <v>0</v>
      </c>
      <c r="AF354" s="1">
        <v>146195</v>
      </c>
      <c r="AG354" s="1">
        <v>5</v>
      </c>
      <c r="AH354"/>
    </row>
    <row r="355" spans="1:34" x14ac:dyDescent="0.25">
      <c r="A355" t="s">
        <v>702</v>
      </c>
      <c r="B355" t="s">
        <v>523</v>
      </c>
      <c r="C355" t="s">
        <v>1114</v>
      </c>
      <c r="D355" t="s">
        <v>806</v>
      </c>
      <c r="E355" s="4">
        <v>33.478260869565219</v>
      </c>
      <c r="F355" s="4">
        <f>Nurse[[#This Row],[Total Nurse Staff Hours]]/Nurse[[#This Row],[MDS Census]]</f>
        <v>3.250607142857143</v>
      </c>
      <c r="G355" s="4">
        <f>Nurse[[#This Row],[Total Direct Care Staff Hours]]/Nurse[[#This Row],[MDS Census]]</f>
        <v>3.1096233766233761</v>
      </c>
      <c r="H355" s="4">
        <f>Nurse[[#This Row],[Total RN Hours (w/ Admin, DON)]]/Nurse[[#This Row],[MDS Census]]</f>
        <v>0.23301623376623379</v>
      </c>
      <c r="I355" s="4">
        <f>Nurse[[#This Row],[RN Hours (excl. Admin, DON)]]/Nurse[[#This Row],[MDS Census]]</f>
        <v>9.5279220779220797E-2</v>
      </c>
      <c r="J355" s="4">
        <f>SUM(Nurse[[#This Row],[RN Hours (excl. Admin, DON)]],Nurse[[#This Row],[RN Admin Hours]],Nurse[[#This Row],[RN DON Hours]],Nurse[[#This Row],[LPN Hours (excl. Admin)]],Nurse[[#This Row],[LPN Admin Hours]],Nurse[[#This Row],[CNA Hours]],Nurse[[#This Row],[NA TR Hours]],Nurse[[#This Row],[Med Aide/Tech Hours]])</f>
        <v>108.82467391304348</v>
      </c>
      <c r="K355" s="4">
        <f>SUM(Nurse[[#This Row],[RN Hours (excl. Admin, DON)]],Nurse[[#This Row],[LPN Hours (excl. Admin)]],Nurse[[#This Row],[CNA Hours]],Nurse[[#This Row],[NA TR Hours]],Nurse[[#This Row],[Med Aide/Tech Hours]])</f>
        <v>104.10478260869564</v>
      </c>
      <c r="L355" s="4">
        <f>SUM(Nurse[[#This Row],[RN Hours (excl. Admin, DON)]],Nurse[[#This Row],[RN Admin Hours]],Nurse[[#This Row],[RN DON Hours]])</f>
        <v>7.8009782608695666</v>
      </c>
      <c r="M355" s="4">
        <v>3.1897826086956527</v>
      </c>
      <c r="N355" s="4">
        <v>4.6111956521739135</v>
      </c>
      <c r="O355" s="4">
        <v>0</v>
      </c>
      <c r="P355" s="4">
        <f>SUM(Nurse[[#This Row],[LPN Hours (excl. Admin)]],Nurse[[#This Row],[LPN Admin Hours]])</f>
        <v>39.043695652173916</v>
      </c>
      <c r="Q355" s="4">
        <v>38.935000000000002</v>
      </c>
      <c r="R355" s="4">
        <v>0.10869565217391304</v>
      </c>
      <c r="S355" s="4">
        <f>SUM(Nurse[[#This Row],[CNA Hours]],Nurse[[#This Row],[NA TR Hours]],Nurse[[#This Row],[Med Aide/Tech Hours]])</f>
        <v>61.97999999999999</v>
      </c>
      <c r="T355" s="4">
        <v>61.97999999999999</v>
      </c>
      <c r="U355" s="4">
        <v>0</v>
      </c>
      <c r="V355" s="4">
        <v>0</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5" s="4">
        <v>0</v>
      </c>
      <c r="Y355" s="4">
        <v>0</v>
      </c>
      <c r="Z355" s="4">
        <v>0</v>
      </c>
      <c r="AA355" s="4">
        <v>0</v>
      </c>
      <c r="AB355" s="4">
        <v>0</v>
      </c>
      <c r="AC355" s="4">
        <v>0</v>
      </c>
      <c r="AD355" s="4">
        <v>0</v>
      </c>
      <c r="AE355" s="4">
        <v>0</v>
      </c>
      <c r="AF355" s="1">
        <v>146017</v>
      </c>
      <c r="AG355" s="1">
        <v>5</v>
      </c>
      <c r="AH355"/>
    </row>
    <row r="356" spans="1:34" x14ac:dyDescent="0.25">
      <c r="A356" t="s">
        <v>702</v>
      </c>
      <c r="B356" t="s">
        <v>307</v>
      </c>
      <c r="C356" t="s">
        <v>1045</v>
      </c>
      <c r="D356" t="s">
        <v>789</v>
      </c>
      <c r="E356" s="4">
        <v>59.782608695652172</v>
      </c>
      <c r="F356" s="4">
        <f>Nurse[[#This Row],[Total Nurse Staff Hours]]/Nurse[[#This Row],[MDS Census]]</f>
        <v>3.6033127272727277</v>
      </c>
      <c r="G356" s="4">
        <f>Nurse[[#This Row],[Total Direct Care Staff Hours]]/Nurse[[#This Row],[MDS Census]]</f>
        <v>3.3077218181818182</v>
      </c>
      <c r="H356" s="4">
        <f>Nurse[[#This Row],[Total RN Hours (w/ Admin, DON)]]/Nurse[[#This Row],[MDS Census]]</f>
        <v>0.83720909090909068</v>
      </c>
      <c r="I356" s="4">
        <f>Nurse[[#This Row],[RN Hours (excl. Admin, DON)]]/Nurse[[#This Row],[MDS Census]]</f>
        <v>0.54161818181818167</v>
      </c>
      <c r="J356" s="4">
        <f>SUM(Nurse[[#This Row],[RN Hours (excl. Admin, DON)]],Nurse[[#This Row],[RN Admin Hours]],Nurse[[#This Row],[RN DON Hours]],Nurse[[#This Row],[LPN Hours (excl. Admin)]],Nurse[[#This Row],[LPN Admin Hours]],Nurse[[#This Row],[CNA Hours]],Nurse[[#This Row],[NA TR Hours]],Nurse[[#This Row],[Med Aide/Tech Hours]])</f>
        <v>215.41543478260871</v>
      </c>
      <c r="K356" s="4">
        <f>SUM(Nurse[[#This Row],[RN Hours (excl. Admin, DON)]],Nurse[[#This Row],[LPN Hours (excl. Admin)]],Nurse[[#This Row],[CNA Hours]],Nurse[[#This Row],[NA TR Hours]],Nurse[[#This Row],[Med Aide/Tech Hours]])</f>
        <v>197.74423913043478</v>
      </c>
      <c r="L356" s="4">
        <f>SUM(Nurse[[#This Row],[RN Hours (excl. Admin, DON)]],Nurse[[#This Row],[RN Admin Hours]],Nurse[[#This Row],[RN DON Hours]])</f>
        <v>50.050543478260856</v>
      </c>
      <c r="M356" s="4">
        <v>32.379347826086949</v>
      </c>
      <c r="N356" s="4">
        <v>16.019021739130434</v>
      </c>
      <c r="O356" s="4">
        <v>1.6521739130434783</v>
      </c>
      <c r="P356" s="4">
        <f>SUM(Nurse[[#This Row],[LPN Hours (excl. Admin)]],Nurse[[#This Row],[LPN Admin Hours]])</f>
        <v>35.622065217391302</v>
      </c>
      <c r="Q356" s="4">
        <v>35.622065217391302</v>
      </c>
      <c r="R356" s="4">
        <v>0</v>
      </c>
      <c r="S356" s="4">
        <f>SUM(Nurse[[#This Row],[CNA Hours]],Nurse[[#This Row],[NA TR Hours]],Nurse[[#This Row],[Med Aide/Tech Hours]])</f>
        <v>129.74282608695654</v>
      </c>
      <c r="T356" s="4">
        <v>129.74282608695654</v>
      </c>
      <c r="U356" s="4">
        <v>0</v>
      </c>
      <c r="V356" s="4">
        <v>0</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6" s="4">
        <v>0</v>
      </c>
      <c r="Y356" s="4">
        <v>0</v>
      </c>
      <c r="Z356" s="4">
        <v>0</v>
      </c>
      <c r="AA356" s="4">
        <v>0</v>
      </c>
      <c r="AB356" s="4">
        <v>0</v>
      </c>
      <c r="AC356" s="4">
        <v>0</v>
      </c>
      <c r="AD356" s="4">
        <v>0</v>
      </c>
      <c r="AE356" s="4">
        <v>0</v>
      </c>
      <c r="AF356" s="1">
        <v>145703</v>
      </c>
      <c r="AG356" s="1">
        <v>5</v>
      </c>
      <c r="AH356"/>
    </row>
    <row r="357" spans="1:34" x14ac:dyDescent="0.25">
      <c r="A357" t="s">
        <v>702</v>
      </c>
      <c r="B357" t="s">
        <v>473</v>
      </c>
      <c r="C357" t="s">
        <v>837</v>
      </c>
      <c r="D357" t="s">
        <v>747</v>
      </c>
      <c r="E357" s="4">
        <v>63.076086956521742</v>
      </c>
      <c r="F357" s="4">
        <f>Nurse[[#This Row],[Total Nurse Staff Hours]]/Nurse[[#This Row],[MDS Census]]</f>
        <v>4.1608030329140098</v>
      </c>
      <c r="G357" s="4">
        <f>Nurse[[#This Row],[Total Direct Care Staff Hours]]/Nurse[[#This Row],[MDS Census]]</f>
        <v>3.9033499913837661</v>
      </c>
      <c r="H357" s="4">
        <f>Nurse[[#This Row],[Total RN Hours (w/ Admin, DON)]]/Nurse[[#This Row],[MDS Census]]</f>
        <v>0.38260899534723414</v>
      </c>
      <c r="I357" s="4">
        <f>Nurse[[#This Row],[RN Hours (excl. Admin, DON)]]/Nurse[[#This Row],[MDS Census]]</f>
        <v>0.24733413751507838</v>
      </c>
      <c r="J357" s="4">
        <f>SUM(Nurse[[#This Row],[RN Hours (excl. Admin, DON)]],Nurse[[#This Row],[RN Admin Hours]],Nurse[[#This Row],[RN DON Hours]],Nurse[[#This Row],[LPN Hours (excl. Admin)]],Nurse[[#This Row],[LPN Admin Hours]],Nurse[[#This Row],[CNA Hours]],Nurse[[#This Row],[NA TR Hours]],Nurse[[#This Row],[Med Aide/Tech Hours]])</f>
        <v>262.44717391304346</v>
      </c>
      <c r="K357" s="4">
        <f>SUM(Nurse[[#This Row],[RN Hours (excl. Admin, DON)]],Nurse[[#This Row],[LPN Hours (excl. Admin)]],Nurse[[#This Row],[CNA Hours]],Nurse[[#This Row],[NA TR Hours]],Nurse[[#This Row],[Med Aide/Tech Hours]])</f>
        <v>246.20804347826083</v>
      </c>
      <c r="L357" s="4">
        <f>SUM(Nurse[[#This Row],[RN Hours (excl. Admin, DON)]],Nurse[[#This Row],[RN Admin Hours]],Nurse[[#This Row],[RN DON Hours]])</f>
        <v>24.133478260869563</v>
      </c>
      <c r="M357" s="4">
        <v>15.600869565217391</v>
      </c>
      <c r="N357" s="4">
        <v>3.5869565217391304</v>
      </c>
      <c r="O357" s="4">
        <v>4.9456521739130439</v>
      </c>
      <c r="P357" s="4">
        <f>SUM(Nurse[[#This Row],[LPN Hours (excl. Admin)]],Nurse[[#This Row],[LPN Admin Hours]])</f>
        <v>63.021847826086962</v>
      </c>
      <c r="Q357" s="4">
        <v>55.315326086956524</v>
      </c>
      <c r="R357" s="4">
        <v>7.7065217391304346</v>
      </c>
      <c r="S357" s="4">
        <f>SUM(Nurse[[#This Row],[CNA Hours]],Nurse[[#This Row],[NA TR Hours]],Nurse[[#This Row],[Med Aide/Tech Hours]])</f>
        <v>175.29184782608692</v>
      </c>
      <c r="T357" s="4">
        <v>173.02358695652171</v>
      </c>
      <c r="U357" s="4">
        <v>2.2682608695652173</v>
      </c>
      <c r="V357" s="4">
        <v>0</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16.95380434782609</v>
      </c>
      <c r="X357" s="4">
        <v>0.47826086956521741</v>
      </c>
      <c r="Y357" s="4">
        <v>0</v>
      </c>
      <c r="Z357" s="4">
        <v>0</v>
      </c>
      <c r="AA357" s="4">
        <v>0</v>
      </c>
      <c r="AB357" s="4">
        <v>0</v>
      </c>
      <c r="AC357" s="4">
        <v>16.475543478260871</v>
      </c>
      <c r="AD357" s="4">
        <v>0</v>
      </c>
      <c r="AE357" s="4">
        <v>0</v>
      </c>
      <c r="AF357" s="1">
        <v>145945</v>
      </c>
      <c r="AG357" s="1">
        <v>5</v>
      </c>
      <c r="AH357"/>
    </row>
    <row r="358" spans="1:34" x14ac:dyDescent="0.25">
      <c r="A358" t="s">
        <v>702</v>
      </c>
      <c r="B358" t="s">
        <v>147</v>
      </c>
      <c r="C358" t="s">
        <v>916</v>
      </c>
      <c r="D358" t="s">
        <v>746</v>
      </c>
      <c r="E358" s="4">
        <v>59.228260869565219</v>
      </c>
      <c r="F358" s="4">
        <f>Nurse[[#This Row],[Total Nurse Staff Hours]]/Nurse[[#This Row],[MDS Census]]</f>
        <v>4.2685355111029546</v>
      </c>
      <c r="G358" s="4">
        <f>Nurse[[#This Row],[Total Direct Care Staff Hours]]/Nurse[[#This Row],[MDS Census]]</f>
        <v>3.9766470912093959</v>
      </c>
      <c r="H358" s="4">
        <f>Nurse[[#This Row],[Total RN Hours (w/ Admin, DON)]]/Nurse[[#This Row],[MDS Census]]</f>
        <v>0.28518994310882728</v>
      </c>
      <c r="I358" s="4">
        <f>Nurse[[#This Row],[RN Hours (excl. Admin, DON)]]/Nurse[[#This Row],[MDS Census]]</f>
        <v>0.17572031565424848</v>
      </c>
      <c r="J358" s="4">
        <f>SUM(Nurse[[#This Row],[RN Hours (excl. Admin, DON)]],Nurse[[#This Row],[RN Admin Hours]],Nurse[[#This Row],[RN DON Hours]],Nurse[[#This Row],[LPN Hours (excl. Admin)]],Nurse[[#This Row],[LPN Admin Hours]],Nurse[[#This Row],[CNA Hours]],Nurse[[#This Row],[NA TR Hours]],Nurse[[#This Row],[Med Aide/Tech Hours]])</f>
        <v>252.81793478260869</v>
      </c>
      <c r="K358" s="4">
        <f>SUM(Nurse[[#This Row],[RN Hours (excl. Admin, DON)]],Nurse[[#This Row],[LPN Hours (excl. Admin)]],Nurse[[#This Row],[CNA Hours]],Nurse[[#This Row],[NA TR Hours]],Nurse[[#This Row],[Med Aide/Tech Hours]])</f>
        <v>235.52989130434781</v>
      </c>
      <c r="L358" s="4">
        <f>SUM(Nurse[[#This Row],[RN Hours (excl. Admin, DON)]],Nurse[[#This Row],[RN Admin Hours]],Nurse[[#This Row],[RN DON Hours]])</f>
        <v>16.891304347826086</v>
      </c>
      <c r="M358" s="4">
        <v>10.407608695652174</v>
      </c>
      <c r="N358" s="4">
        <v>6.4836956521739131</v>
      </c>
      <c r="O358" s="4">
        <v>0</v>
      </c>
      <c r="P358" s="4">
        <f>SUM(Nurse[[#This Row],[LPN Hours (excl. Admin)]],Nurse[[#This Row],[LPN Admin Hours]])</f>
        <v>70.961956521739125</v>
      </c>
      <c r="Q358" s="4">
        <v>60.157608695652172</v>
      </c>
      <c r="R358" s="4">
        <v>10.804347826086957</v>
      </c>
      <c r="S358" s="4">
        <f>SUM(Nurse[[#This Row],[CNA Hours]],Nurse[[#This Row],[NA TR Hours]],Nurse[[#This Row],[Med Aide/Tech Hours]])</f>
        <v>164.96467391304347</v>
      </c>
      <c r="T358" s="4">
        <v>164.96467391304347</v>
      </c>
      <c r="U358" s="4">
        <v>0</v>
      </c>
      <c r="V358" s="4">
        <v>0</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79.350543478260875</v>
      </c>
      <c r="X358" s="4">
        <v>0</v>
      </c>
      <c r="Y358" s="4">
        <v>4.9347826086956523</v>
      </c>
      <c r="Z358" s="4">
        <v>0</v>
      </c>
      <c r="AA358" s="4">
        <v>6.5461956521739131</v>
      </c>
      <c r="AB358" s="4">
        <v>1.3043478260869565</v>
      </c>
      <c r="AC358" s="4">
        <v>66.565217391304344</v>
      </c>
      <c r="AD358" s="4">
        <v>0</v>
      </c>
      <c r="AE358" s="4">
        <v>0</v>
      </c>
      <c r="AF358" s="1">
        <v>145427</v>
      </c>
      <c r="AG358" s="1">
        <v>5</v>
      </c>
      <c r="AH358"/>
    </row>
    <row r="359" spans="1:34" x14ac:dyDescent="0.25">
      <c r="A359" t="s">
        <v>702</v>
      </c>
      <c r="B359" t="s">
        <v>513</v>
      </c>
      <c r="C359" t="s">
        <v>1112</v>
      </c>
      <c r="D359" t="s">
        <v>767</v>
      </c>
      <c r="E359" s="4">
        <v>54.847826086956523</v>
      </c>
      <c r="F359" s="4">
        <f>Nurse[[#This Row],[Total Nurse Staff Hours]]/Nurse[[#This Row],[MDS Census]]</f>
        <v>2.4807273087594135</v>
      </c>
      <c r="G359" s="4">
        <f>Nurse[[#This Row],[Total Direct Care Staff Hours]]/Nurse[[#This Row],[MDS Census]]</f>
        <v>2.2862168053904082</v>
      </c>
      <c r="H359" s="4">
        <f>Nurse[[#This Row],[Total RN Hours (w/ Admin, DON)]]/Nurse[[#This Row],[MDS Census]]</f>
        <v>0.65006936187078879</v>
      </c>
      <c r="I359" s="4">
        <f>Nurse[[#This Row],[RN Hours (excl. Admin, DON)]]/Nurse[[#This Row],[MDS Census]]</f>
        <v>0.46744946492271106</v>
      </c>
      <c r="J359" s="4">
        <f>SUM(Nurse[[#This Row],[RN Hours (excl. Admin, DON)]],Nurse[[#This Row],[RN Admin Hours]],Nurse[[#This Row],[RN DON Hours]],Nurse[[#This Row],[LPN Hours (excl. Admin)]],Nurse[[#This Row],[LPN Admin Hours]],Nurse[[#This Row],[CNA Hours]],Nurse[[#This Row],[NA TR Hours]],Nurse[[#This Row],[Med Aide/Tech Hours]])</f>
        <v>136.0625</v>
      </c>
      <c r="K359" s="4">
        <f>SUM(Nurse[[#This Row],[RN Hours (excl. Admin, DON)]],Nurse[[#This Row],[LPN Hours (excl. Admin)]],Nurse[[#This Row],[CNA Hours]],Nurse[[#This Row],[NA TR Hours]],Nurse[[#This Row],[Med Aide/Tech Hours]])</f>
        <v>125.39402173913044</v>
      </c>
      <c r="L359" s="4">
        <f>SUM(Nurse[[#This Row],[RN Hours (excl. Admin, DON)]],Nurse[[#This Row],[RN Admin Hours]],Nurse[[#This Row],[RN DON Hours]])</f>
        <v>35.654891304347828</v>
      </c>
      <c r="M359" s="4">
        <v>25.638586956521738</v>
      </c>
      <c r="N359" s="4">
        <v>4.8451086956521738</v>
      </c>
      <c r="O359" s="4">
        <v>5.1711956521739131</v>
      </c>
      <c r="P359" s="4">
        <f>SUM(Nurse[[#This Row],[LPN Hours (excl. Admin)]],Nurse[[#This Row],[LPN Admin Hours]])</f>
        <v>27.646739130434781</v>
      </c>
      <c r="Q359" s="4">
        <v>26.994565217391305</v>
      </c>
      <c r="R359" s="4">
        <v>0.65217391304347827</v>
      </c>
      <c r="S359" s="4">
        <f>SUM(Nurse[[#This Row],[CNA Hours]],Nurse[[#This Row],[NA TR Hours]],Nurse[[#This Row],[Med Aide/Tech Hours]])</f>
        <v>72.760869565217391</v>
      </c>
      <c r="T359" s="4">
        <v>72.760869565217391</v>
      </c>
      <c r="U359" s="4">
        <v>0</v>
      </c>
      <c r="V359" s="4">
        <v>0</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1.4456521739130435</v>
      </c>
      <c r="X359" s="4">
        <v>0</v>
      </c>
      <c r="Y359" s="4">
        <v>4.3478260869565216E-2</v>
      </c>
      <c r="Z359" s="4">
        <v>0.75</v>
      </c>
      <c r="AA359" s="4">
        <v>0</v>
      </c>
      <c r="AB359" s="4">
        <v>0.65217391304347827</v>
      </c>
      <c r="AC359" s="4">
        <v>0</v>
      </c>
      <c r="AD359" s="4">
        <v>0</v>
      </c>
      <c r="AE359" s="4">
        <v>0</v>
      </c>
      <c r="AF359" s="1">
        <v>146006</v>
      </c>
      <c r="AG359" s="1">
        <v>5</v>
      </c>
      <c r="AH359"/>
    </row>
    <row r="360" spans="1:34" x14ac:dyDescent="0.25">
      <c r="A360" t="s">
        <v>702</v>
      </c>
      <c r="B360" t="s">
        <v>88</v>
      </c>
      <c r="C360" t="s">
        <v>914</v>
      </c>
      <c r="D360" t="s">
        <v>758</v>
      </c>
      <c r="E360" s="4">
        <v>104.97826086956522</v>
      </c>
      <c r="F360" s="4">
        <f>Nurse[[#This Row],[Total Nurse Staff Hours]]/Nurse[[#This Row],[MDS Census]]</f>
        <v>2.8562849451232135</v>
      </c>
      <c r="G360" s="4">
        <f>Nurse[[#This Row],[Total Direct Care Staff Hours]]/Nurse[[#This Row],[MDS Census]]</f>
        <v>2.708920066266308</v>
      </c>
      <c r="H360" s="4">
        <f>Nurse[[#This Row],[Total RN Hours (w/ Admin, DON)]]/Nurse[[#This Row],[MDS Census]]</f>
        <v>0.2364102298612549</v>
      </c>
      <c r="I360" s="4">
        <f>Nurse[[#This Row],[RN Hours (excl. Admin, DON)]]/Nurse[[#This Row],[MDS Census]]</f>
        <v>0.1214019465727894</v>
      </c>
      <c r="J360" s="4">
        <f>SUM(Nurse[[#This Row],[RN Hours (excl. Admin, DON)]],Nurse[[#This Row],[RN Admin Hours]],Nurse[[#This Row],[RN DON Hours]],Nurse[[#This Row],[LPN Hours (excl. Admin)]],Nurse[[#This Row],[LPN Admin Hours]],Nurse[[#This Row],[CNA Hours]],Nurse[[#This Row],[NA TR Hours]],Nurse[[#This Row],[Med Aide/Tech Hours]])</f>
        <v>299.8478260869565</v>
      </c>
      <c r="K360" s="4">
        <f>SUM(Nurse[[#This Row],[RN Hours (excl. Admin, DON)]],Nurse[[#This Row],[LPN Hours (excl. Admin)]],Nurse[[#This Row],[CNA Hours]],Nurse[[#This Row],[NA TR Hours]],Nurse[[#This Row],[Med Aide/Tech Hours]])</f>
        <v>284.37771739130437</v>
      </c>
      <c r="L360" s="4">
        <f>SUM(Nurse[[#This Row],[RN Hours (excl. Admin, DON)]],Nurse[[#This Row],[RN Admin Hours]],Nurse[[#This Row],[RN DON Hours]])</f>
        <v>24.817934782608695</v>
      </c>
      <c r="M360" s="4">
        <v>12.744565217391305</v>
      </c>
      <c r="N360" s="4">
        <v>5.3614130434782608</v>
      </c>
      <c r="O360" s="4">
        <v>6.7119565217391308</v>
      </c>
      <c r="P360" s="4">
        <f>SUM(Nurse[[#This Row],[LPN Hours (excl. Admin)]],Nurse[[#This Row],[LPN Admin Hours]])</f>
        <v>71.230978260869563</v>
      </c>
      <c r="Q360" s="4">
        <v>67.834239130434781</v>
      </c>
      <c r="R360" s="4">
        <v>3.3967391304347827</v>
      </c>
      <c r="S360" s="4">
        <f>SUM(Nurse[[#This Row],[CNA Hours]],Nurse[[#This Row],[NA TR Hours]],Nurse[[#This Row],[Med Aide/Tech Hours]])</f>
        <v>203.79891304347825</v>
      </c>
      <c r="T360" s="4">
        <v>203.79891304347825</v>
      </c>
      <c r="U360" s="4">
        <v>0</v>
      </c>
      <c r="V360" s="4">
        <v>0</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13.633152173913045</v>
      </c>
      <c r="X360" s="4">
        <v>2.347826086956522</v>
      </c>
      <c r="Y360" s="4">
        <v>2.5217391304347827</v>
      </c>
      <c r="Z360" s="4">
        <v>0</v>
      </c>
      <c r="AA360" s="4">
        <v>0</v>
      </c>
      <c r="AB360" s="4">
        <v>0.55434782608695654</v>
      </c>
      <c r="AC360" s="4">
        <v>8.2092391304347831</v>
      </c>
      <c r="AD360" s="4">
        <v>0</v>
      </c>
      <c r="AE360" s="4">
        <v>0</v>
      </c>
      <c r="AF360" s="1">
        <v>145290</v>
      </c>
      <c r="AG360" s="1">
        <v>5</v>
      </c>
      <c r="AH360"/>
    </row>
    <row r="361" spans="1:34" x14ac:dyDescent="0.25">
      <c r="A361" t="s">
        <v>702</v>
      </c>
      <c r="B361" t="s">
        <v>344</v>
      </c>
      <c r="C361" t="s">
        <v>874</v>
      </c>
      <c r="D361" t="s">
        <v>757</v>
      </c>
      <c r="E361" s="4">
        <v>44.532608695652172</v>
      </c>
      <c r="F361" s="4">
        <f>Nurse[[#This Row],[Total Nurse Staff Hours]]/Nurse[[#This Row],[MDS Census]]</f>
        <v>3.2769099340981209</v>
      </c>
      <c r="G361" s="4">
        <f>Nurse[[#This Row],[Total Direct Care Staff Hours]]/Nurse[[#This Row],[MDS Census]]</f>
        <v>3.184403221869661</v>
      </c>
      <c r="H361" s="4">
        <f>Nurse[[#This Row],[Total RN Hours (w/ Admin, DON)]]/Nurse[[#This Row],[MDS Census]]</f>
        <v>0.55613863802782526</v>
      </c>
      <c r="I361" s="4">
        <f>Nurse[[#This Row],[RN Hours (excl. Admin, DON)]]/Nurse[[#This Row],[MDS Census]]</f>
        <v>0.47925311203319498</v>
      </c>
      <c r="J361" s="4">
        <f>SUM(Nurse[[#This Row],[RN Hours (excl. Admin, DON)]],Nurse[[#This Row],[RN Admin Hours]],Nurse[[#This Row],[RN DON Hours]],Nurse[[#This Row],[LPN Hours (excl. Admin)]],Nurse[[#This Row],[LPN Admin Hours]],Nurse[[#This Row],[CNA Hours]],Nurse[[#This Row],[NA TR Hours]],Nurse[[#This Row],[Med Aide/Tech Hours]])</f>
        <v>145.92934782608697</v>
      </c>
      <c r="K361" s="4">
        <f>SUM(Nurse[[#This Row],[RN Hours (excl. Admin, DON)]],Nurse[[#This Row],[LPN Hours (excl. Admin)]],Nurse[[#This Row],[CNA Hours]],Nurse[[#This Row],[NA TR Hours]],Nurse[[#This Row],[Med Aide/Tech Hours]])</f>
        <v>141.80978260869566</v>
      </c>
      <c r="L361" s="4">
        <f>SUM(Nurse[[#This Row],[RN Hours (excl. Admin, DON)]],Nurse[[#This Row],[RN Admin Hours]],Nurse[[#This Row],[RN DON Hours]])</f>
        <v>24.766304347826086</v>
      </c>
      <c r="M361" s="4">
        <v>21.342391304347824</v>
      </c>
      <c r="N361" s="4">
        <v>3.4239130434782608</v>
      </c>
      <c r="O361" s="4">
        <v>0</v>
      </c>
      <c r="P361" s="4">
        <f>SUM(Nurse[[#This Row],[LPN Hours (excl. Admin)]],Nurse[[#This Row],[LPN Admin Hours]])</f>
        <v>40.75</v>
      </c>
      <c r="Q361" s="4">
        <v>40.054347826086953</v>
      </c>
      <c r="R361" s="4">
        <v>0.69565217391304346</v>
      </c>
      <c r="S361" s="4">
        <f>SUM(Nurse[[#This Row],[CNA Hours]],Nurse[[#This Row],[NA TR Hours]],Nurse[[#This Row],[Med Aide/Tech Hours]])</f>
        <v>80.413043478260875</v>
      </c>
      <c r="T361" s="4">
        <v>80.391304347826093</v>
      </c>
      <c r="U361" s="4">
        <v>2.1739130434782608E-2</v>
      </c>
      <c r="V361" s="4">
        <v>0</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4.1195652173913047</v>
      </c>
      <c r="X361" s="4">
        <v>0</v>
      </c>
      <c r="Y361" s="4">
        <v>3.4239130434782608</v>
      </c>
      <c r="Z361" s="4">
        <v>0</v>
      </c>
      <c r="AA361" s="4">
        <v>0</v>
      </c>
      <c r="AB361" s="4">
        <v>0.69565217391304346</v>
      </c>
      <c r="AC361" s="4">
        <v>0</v>
      </c>
      <c r="AD361" s="4">
        <v>0</v>
      </c>
      <c r="AE361" s="4">
        <v>0</v>
      </c>
      <c r="AF361" s="1">
        <v>145757</v>
      </c>
      <c r="AG361" s="1">
        <v>5</v>
      </c>
      <c r="AH361"/>
    </row>
    <row r="362" spans="1:34" x14ac:dyDescent="0.25">
      <c r="A362" t="s">
        <v>702</v>
      </c>
      <c r="B362" t="s">
        <v>457</v>
      </c>
      <c r="C362" t="s">
        <v>1096</v>
      </c>
      <c r="D362" t="s">
        <v>767</v>
      </c>
      <c r="E362" s="4">
        <v>64.402173913043484</v>
      </c>
      <c r="F362" s="4">
        <f>Nurse[[#This Row],[Total Nurse Staff Hours]]/Nurse[[#This Row],[MDS Census]]</f>
        <v>2.5711392405063287</v>
      </c>
      <c r="G362" s="4">
        <f>Nurse[[#This Row],[Total Direct Care Staff Hours]]/Nurse[[#This Row],[MDS Census]]</f>
        <v>2.3801265822784803</v>
      </c>
      <c r="H362" s="4">
        <f>Nurse[[#This Row],[Total RN Hours (w/ Admin, DON)]]/Nurse[[#This Row],[MDS Census]]</f>
        <v>0.29801687763713075</v>
      </c>
      <c r="I362" s="4">
        <f>Nurse[[#This Row],[RN Hours (excl. Admin, DON)]]/Nurse[[#This Row],[MDS Census]]</f>
        <v>0.19805907172995779</v>
      </c>
      <c r="J362" s="4">
        <f>SUM(Nurse[[#This Row],[RN Hours (excl. Admin, DON)]],Nurse[[#This Row],[RN Admin Hours]],Nurse[[#This Row],[RN DON Hours]],Nurse[[#This Row],[LPN Hours (excl. Admin)]],Nurse[[#This Row],[LPN Admin Hours]],Nurse[[#This Row],[CNA Hours]],Nurse[[#This Row],[NA TR Hours]],Nurse[[#This Row],[Med Aide/Tech Hours]])</f>
        <v>165.58695652173913</v>
      </c>
      <c r="K362" s="4">
        <f>SUM(Nurse[[#This Row],[RN Hours (excl. Admin, DON)]],Nurse[[#This Row],[LPN Hours (excl. Admin)]],Nurse[[#This Row],[CNA Hours]],Nurse[[#This Row],[NA TR Hours]],Nurse[[#This Row],[Med Aide/Tech Hours]])</f>
        <v>153.2853260869565</v>
      </c>
      <c r="L362" s="4">
        <f>SUM(Nurse[[#This Row],[RN Hours (excl. Admin, DON)]],Nurse[[#This Row],[RN Admin Hours]],Nurse[[#This Row],[RN DON Hours]])</f>
        <v>19.192934782608695</v>
      </c>
      <c r="M362" s="4">
        <v>12.755434782608695</v>
      </c>
      <c r="N362" s="4">
        <v>1</v>
      </c>
      <c r="O362" s="4">
        <v>5.4375</v>
      </c>
      <c r="P362" s="4">
        <f>SUM(Nurse[[#This Row],[LPN Hours (excl. Admin)]],Nurse[[#This Row],[LPN Admin Hours]])</f>
        <v>32.505434782608695</v>
      </c>
      <c r="Q362" s="4">
        <v>26.641304347826086</v>
      </c>
      <c r="R362" s="4">
        <v>5.8641304347826084</v>
      </c>
      <c r="S362" s="4">
        <f>SUM(Nurse[[#This Row],[CNA Hours]],Nurse[[#This Row],[NA TR Hours]],Nurse[[#This Row],[Med Aide/Tech Hours]])</f>
        <v>113.88858695652173</v>
      </c>
      <c r="T362" s="4">
        <v>113.88858695652173</v>
      </c>
      <c r="U362" s="4">
        <v>0</v>
      </c>
      <c r="V362" s="4">
        <v>0</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1.7826086956521738</v>
      </c>
      <c r="X362" s="4">
        <v>0</v>
      </c>
      <c r="Y362" s="4">
        <v>1</v>
      </c>
      <c r="Z362" s="4">
        <v>0</v>
      </c>
      <c r="AA362" s="4">
        <v>0</v>
      </c>
      <c r="AB362" s="4">
        <v>0.78260869565217395</v>
      </c>
      <c r="AC362" s="4">
        <v>0</v>
      </c>
      <c r="AD362" s="4">
        <v>0</v>
      </c>
      <c r="AE362" s="4">
        <v>0</v>
      </c>
      <c r="AF362" s="1">
        <v>145922</v>
      </c>
      <c r="AG362" s="1">
        <v>5</v>
      </c>
      <c r="AH362"/>
    </row>
    <row r="363" spans="1:34" x14ac:dyDescent="0.25">
      <c r="A363" t="s">
        <v>702</v>
      </c>
      <c r="B363" t="s">
        <v>317</v>
      </c>
      <c r="C363" t="s">
        <v>1051</v>
      </c>
      <c r="D363" t="s">
        <v>761</v>
      </c>
      <c r="E363" s="4">
        <v>63.836956521739133</v>
      </c>
      <c r="F363" s="4">
        <f>Nurse[[#This Row],[Total Nurse Staff Hours]]/Nurse[[#This Row],[MDS Census]]</f>
        <v>3.1352375276689934</v>
      </c>
      <c r="G363" s="4">
        <f>Nurse[[#This Row],[Total Direct Care Staff Hours]]/Nurse[[#This Row],[MDS Census]]</f>
        <v>2.8288779158862591</v>
      </c>
      <c r="H363" s="4">
        <f>Nurse[[#This Row],[Total RN Hours (w/ Admin, DON)]]/Nurse[[#This Row],[MDS Census]]</f>
        <v>0.45270730461433678</v>
      </c>
      <c r="I363" s="4">
        <f>Nurse[[#This Row],[RN Hours (excl. Admin, DON)]]/Nurse[[#This Row],[MDS Census]]</f>
        <v>0.32726034394687553</v>
      </c>
      <c r="J363" s="4">
        <f>SUM(Nurse[[#This Row],[RN Hours (excl. Admin, DON)]],Nurse[[#This Row],[RN Admin Hours]],Nurse[[#This Row],[RN DON Hours]],Nurse[[#This Row],[LPN Hours (excl. Admin)]],Nurse[[#This Row],[LPN Admin Hours]],Nurse[[#This Row],[CNA Hours]],Nurse[[#This Row],[NA TR Hours]],Nurse[[#This Row],[Med Aide/Tech Hours]])</f>
        <v>200.14402173913044</v>
      </c>
      <c r="K363" s="4">
        <f>SUM(Nurse[[#This Row],[RN Hours (excl. Admin, DON)]],Nurse[[#This Row],[LPN Hours (excl. Admin)]],Nurse[[#This Row],[CNA Hours]],Nurse[[#This Row],[NA TR Hours]],Nurse[[#This Row],[Med Aide/Tech Hours]])</f>
        <v>180.58695652173913</v>
      </c>
      <c r="L363" s="4">
        <f>SUM(Nurse[[#This Row],[RN Hours (excl. Admin, DON)]],Nurse[[#This Row],[RN Admin Hours]],Nurse[[#This Row],[RN DON Hours]])</f>
        <v>28.899456521739129</v>
      </c>
      <c r="M363" s="4">
        <v>20.891304347826086</v>
      </c>
      <c r="N363" s="4">
        <v>3.5760869565217392</v>
      </c>
      <c r="O363" s="4">
        <v>4.4320652173913047</v>
      </c>
      <c r="P363" s="4">
        <f>SUM(Nurse[[#This Row],[LPN Hours (excl. Admin)]],Nurse[[#This Row],[LPN Admin Hours]])</f>
        <v>39.872282608695656</v>
      </c>
      <c r="Q363" s="4">
        <v>28.323369565217391</v>
      </c>
      <c r="R363" s="4">
        <v>11.548913043478262</v>
      </c>
      <c r="S363" s="4">
        <f>SUM(Nurse[[#This Row],[CNA Hours]],Nurse[[#This Row],[NA TR Hours]],Nurse[[#This Row],[Med Aide/Tech Hours]])</f>
        <v>131.37228260869566</v>
      </c>
      <c r="T363" s="4">
        <v>131.37228260869566</v>
      </c>
      <c r="U363" s="4">
        <v>0</v>
      </c>
      <c r="V363" s="4">
        <v>0</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49.116847826086961</v>
      </c>
      <c r="X363" s="4">
        <v>2.5298913043478262</v>
      </c>
      <c r="Y363" s="4">
        <v>3.5760869565217392</v>
      </c>
      <c r="Z363" s="4">
        <v>0</v>
      </c>
      <c r="AA363" s="4">
        <v>4.5706521739130439</v>
      </c>
      <c r="AB363" s="4">
        <v>0.95652173913043481</v>
      </c>
      <c r="AC363" s="4">
        <v>37.483695652173914</v>
      </c>
      <c r="AD363" s="4">
        <v>0</v>
      </c>
      <c r="AE363" s="4">
        <v>0</v>
      </c>
      <c r="AF363" s="1">
        <v>145717</v>
      </c>
      <c r="AG363" s="1">
        <v>5</v>
      </c>
      <c r="AH363"/>
    </row>
    <row r="364" spans="1:34" x14ac:dyDescent="0.25">
      <c r="A364" t="s">
        <v>702</v>
      </c>
      <c r="B364" t="s">
        <v>274</v>
      </c>
      <c r="C364" t="s">
        <v>1035</v>
      </c>
      <c r="D364" t="s">
        <v>746</v>
      </c>
      <c r="E364" s="4">
        <v>50.206521739130437</v>
      </c>
      <c r="F364" s="4">
        <f>Nurse[[#This Row],[Total Nurse Staff Hours]]/Nurse[[#This Row],[MDS Census]]</f>
        <v>2.8585732842606624</v>
      </c>
      <c r="G364" s="4">
        <f>Nurse[[#This Row],[Total Direct Care Staff Hours]]/Nurse[[#This Row],[MDS Census]]</f>
        <v>2.62340333405499</v>
      </c>
      <c r="H364" s="4">
        <f>Nurse[[#This Row],[Total RN Hours (w/ Admin, DON)]]/Nurse[[#This Row],[MDS Census]]</f>
        <v>0.67189867936782854</v>
      </c>
      <c r="I364" s="4">
        <f>Nurse[[#This Row],[RN Hours (excl. Admin, DON)]]/Nurse[[#This Row],[MDS Census]]</f>
        <v>0.44538861225373455</v>
      </c>
      <c r="J364" s="4">
        <f>SUM(Nurse[[#This Row],[RN Hours (excl. Admin, DON)]],Nurse[[#This Row],[RN Admin Hours]],Nurse[[#This Row],[RN DON Hours]],Nurse[[#This Row],[LPN Hours (excl. Admin)]],Nurse[[#This Row],[LPN Admin Hours]],Nurse[[#This Row],[CNA Hours]],Nurse[[#This Row],[NA TR Hours]],Nurse[[#This Row],[Med Aide/Tech Hours]])</f>
        <v>143.51902173913044</v>
      </c>
      <c r="K364" s="4">
        <f>SUM(Nurse[[#This Row],[RN Hours (excl. Admin, DON)]],Nurse[[#This Row],[LPN Hours (excl. Admin)]],Nurse[[#This Row],[CNA Hours]],Nurse[[#This Row],[NA TR Hours]],Nurse[[#This Row],[Med Aide/Tech Hours]])</f>
        <v>131.71195652173913</v>
      </c>
      <c r="L364" s="4">
        <f>SUM(Nurse[[#This Row],[RN Hours (excl. Admin, DON)]],Nurse[[#This Row],[RN Admin Hours]],Nurse[[#This Row],[RN DON Hours]])</f>
        <v>33.733695652173914</v>
      </c>
      <c r="M364" s="4">
        <v>22.361413043478262</v>
      </c>
      <c r="N364" s="4">
        <v>6.2418478260869561</v>
      </c>
      <c r="O364" s="4">
        <v>5.1304347826086953</v>
      </c>
      <c r="P364" s="4">
        <f>SUM(Nurse[[#This Row],[LPN Hours (excl. Admin)]],Nurse[[#This Row],[LPN Admin Hours]])</f>
        <v>24.364130434782609</v>
      </c>
      <c r="Q364" s="4">
        <v>23.929347826086957</v>
      </c>
      <c r="R364" s="4">
        <v>0.43478260869565216</v>
      </c>
      <c r="S364" s="4">
        <f>SUM(Nurse[[#This Row],[CNA Hours]],Nurse[[#This Row],[NA TR Hours]],Nurse[[#This Row],[Med Aide/Tech Hours]])</f>
        <v>85.421195652173907</v>
      </c>
      <c r="T364" s="4">
        <v>85.421195652173907</v>
      </c>
      <c r="U364" s="4">
        <v>0</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v>
      </c>
      <c r="X364" s="4">
        <v>0</v>
      </c>
      <c r="Y364" s="4">
        <v>0.39130434782608697</v>
      </c>
      <c r="Z364" s="4">
        <v>0</v>
      </c>
      <c r="AA364" s="4">
        <v>0.43478260869565216</v>
      </c>
      <c r="AB364" s="4">
        <v>0.43478260869565216</v>
      </c>
      <c r="AC364" s="4">
        <v>7.7391304347826084</v>
      </c>
      <c r="AD364" s="4">
        <v>0</v>
      </c>
      <c r="AE364" s="4">
        <v>0</v>
      </c>
      <c r="AF364" s="1">
        <v>145656</v>
      </c>
      <c r="AG364" s="1">
        <v>5</v>
      </c>
      <c r="AH364"/>
    </row>
    <row r="365" spans="1:34" x14ac:dyDescent="0.25">
      <c r="A365" t="s">
        <v>702</v>
      </c>
      <c r="B365" t="s">
        <v>580</v>
      </c>
      <c r="C365" t="s">
        <v>1120</v>
      </c>
      <c r="D365" t="s">
        <v>824</v>
      </c>
      <c r="E365" s="4">
        <v>24.565217391304348</v>
      </c>
      <c r="F365" s="4">
        <f>Nurse[[#This Row],[Total Nurse Staff Hours]]/Nurse[[#This Row],[MDS Census]]</f>
        <v>3.5199115044247788</v>
      </c>
      <c r="G365" s="4">
        <f>Nurse[[#This Row],[Total Direct Care Staff Hours]]/Nurse[[#This Row],[MDS Census]]</f>
        <v>3.2056415929203541</v>
      </c>
      <c r="H365" s="4">
        <f>Nurse[[#This Row],[Total RN Hours (w/ Admin, DON)]]/Nurse[[#This Row],[MDS Census]]</f>
        <v>0.79081858407079653</v>
      </c>
      <c r="I365" s="4">
        <f>Nurse[[#This Row],[RN Hours (excl. Admin, DON)]]/Nurse[[#This Row],[MDS Census]]</f>
        <v>0.72179203539823011</v>
      </c>
      <c r="J365" s="4">
        <f>SUM(Nurse[[#This Row],[RN Hours (excl. Admin, DON)]],Nurse[[#This Row],[RN Admin Hours]],Nurse[[#This Row],[RN DON Hours]],Nurse[[#This Row],[LPN Hours (excl. Admin)]],Nurse[[#This Row],[LPN Admin Hours]],Nurse[[#This Row],[CNA Hours]],Nurse[[#This Row],[NA TR Hours]],Nurse[[#This Row],[Med Aide/Tech Hours]])</f>
        <v>86.467391304347828</v>
      </c>
      <c r="K365" s="4">
        <f>SUM(Nurse[[#This Row],[RN Hours (excl. Admin, DON)]],Nurse[[#This Row],[LPN Hours (excl. Admin)]],Nurse[[#This Row],[CNA Hours]],Nurse[[#This Row],[NA TR Hours]],Nurse[[#This Row],[Med Aide/Tech Hours]])</f>
        <v>78.747282608695656</v>
      </c>
      <c r="L365" s="4">
        <f>SUM(Nurse[[#This Row],[RN Hours (excl. Admin, DON)]],Nurse[[#This Row],[RN Admin Hours]],Nurse[[#This Row],[RN DON Hours]])</f>
        <v>19.426630434782609</v>
      </c>
      <c r="M365" s="4">
        <v>17.730978260869566</v>
      </c>
      <c r="N365" s="4">
        <v>1.6956521739130435</v>
      </c>
      <c r="O365" s="4">
        <v>0</v>
      </c>
      <c r="P365" s="4">
        <f>SUM(Nurse[[#This Row],[LPN Hours (excl. Admin)]],Nurse[[#This Row],[LPN Admin Hours]])</f>
        <v>14.190217391304348</v>
      </c>
      <c r="Q365" s="4">
        <v>8.1657608695652169</v>
      </c>
      <c r="R365" s="4">
        <v>6.0244565217391308</v>
      </c>
      <c r="S365" s="4">
        <f>SUM(Nurse[[#This Row],[CNA Hours]],Nurse[[#This Row],[NA TR Hours]],Nurse[[#This Row],[Med Aide/Tech Hours]])</f>
        <v>52.850543478260867</v>
      </c>
      <c r="T365" s="4">
        <v>52.850543478260867</v>
      </c>
      <c r="U365" s="4">
        <v>0</v>
      </c>
      <c r="V365" s="4">
        <v>0</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2.2173913043478262</v>
      </c>
      <c r="X365" s="4">
        <v>0</v>
      </c>
      <c r="Y365" s="4">
        <v>1.6956521739130435</v>
      </c>
      <c r="Z365" s="4">
        <v>0</v>
      </c>
      <c r="AA365" s="4">
        <v>0</v>
      </c>
      <c r="AB365" s="4">
        <v>0.52173913043478259</v>
      </c>
      <c r="AC365" s="4">
        <v>0</v>
      </c>
      <c r="AD365" s="4">
        <v>0</v>
      </c>
      <c r="AE365" s="4">
        <v>0</v>
      </c>
      <c r="AF365" s="1">
        <v>146092</v>
      </c>
      <c r="AG365" s="1">
        <v>5</v>
      </c>
      <c r="AH365"/>
    </row>
    <row r="366" spans="1:34" x14ac:dyDescent="0.25">
      <c r="A366" t="s">
        <v>702</v>
      </c>
      <c r="B366" t="s">
        <v>416</v>
      </c>
      <c r="C366" t="s">
        <v>836</v>
      </c>
      <c r="D366" t="s">
        <v>824</v>
      </c>
      <c r="E366" s="4">
        <v>67.956521739130437</v>
      </c>
      <c r="F366" s="4">
        <f>Nurse[[#This Row],[Total Nurse Staff Hours]]/Nurse[[#This Row],[MDS Census]]</f>
        <v>3.0601007677543182</v>
      </c>
      <c r="G366" s="4">
        <f>Nurse[[#This Row],[Total Direct Care Staff Hours]]/Nurse[[#This Row],[MDS Census]]</f>
        <v>2.8088611644273831</v>
      </c>
      <c r="H366" s="4">
        <f>Nurse[[#This Row],[Total RN Hours (w/ Admin, DON)]]/Nurse[[#This Row],[MDS Census]]</f>
        <v>0.40483045425463848</v>
      </c>
      <c r="I366" s="4">
        <f>Nurse[[#This Row],[RN Hours (excl. Admin, DON)]]/Nurse[[#This Row],[MDS Census]]</f>
        <v>0.25667786308381318</v>
      </c>
      <c r="J366" s="4">
        <f>SUM(Nurse[[#This Row],[RN Hours (excl. Admin, DON)]],Nurse[[#This Row],[RN Admin Hours]],Nurse[[#This Row],[RN DON Hours]],Nurse[[#This Row],[LPN Hours (excl. Admin)]],Nurse[[#This Row],[LPN Admin Hours]],Nurse[[#This Row],[CNA Hours]],Nurse[[#This Row],[NA TR Hours]],Nurse[[#This Row],[Med Aide/Tech Hours]])</f>
        <v>207.95380434782606</v>
      </c>
      <c r="K366" s="4">
        <f>SUM(Nurse[[#This Row],[RN Hours (excl. Admin, DON)]],Nurse[[#This Row],[LPN Hours (excl. Admin)]],Nurse[[#This Row],[CNA Hours]],Nurse[[#This Row],[NA TR Hours]],Nurse[[#This Row],[Med Aide/Tech Hours]])</f>
        <v>190.88043478260869</v>
      </c>
      <c r="L366" s="4">
        <f>SUM(Nurse[[#This Row],[RN Hours (excl. Admin, DON)]],Nurse[[#This Row],[RN Admin Hours]],Nurse[[#This Row],[RN DON Hours]])</f>
        <v>27.510869565217391</v>
      </c>
      <c r="M366" s="4">
        <v>17.442934782608695</v>
      </c>
      <c r="N366" s="4">
        <v>4.9184782608695654</v>
      </c>
      <c r="O366" s="4">
        <v>5.1494565217391308</v>
      </c>
      <c r="P366" s="4">
        <f>SUM(Nurse[[#This Row],[LPN Hours (excl. Admin)]],Nurse[[#This Row],[LPN Admin Hours]])</f>
        <v>71.019021739130437</v>
      </c>
      <c r="Q366" s="4">
        <v>64.013586956521735</v>
      </c>
      <c r="R366" s="4">
        <v>7.0054347826086953</v>
      </c>
      <c r="S366" s="4">
        <f>SUM(Nurse[[#This Row],[CNA Hours]],Nurse[[#This Row],[NA TR Hours]],Nurse[[#This Row],[Med Aide/Tech Hours]])</f>
        <v>109.42391304347827</v>
      </c>
      <c r="T366" s="4">
        <v>109.42391304347827</v>
      </c>
      <c r="U366" s="4">
        <v>0</v>
      </c>
      <c r="V366" s="4">
        <v>0</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1.0652173913043477</v>
      </c>
      <c r="X366" s="4">
        <v>0.44565217391304346</v>
      </c>
      <c r="Y366" s="4">
        <v>0.17391304347826086</v>
      </c>
      <c r="Z366" s="4">
        <v>9.7826086956521743E-2</v>
      </c>
      <c r="AA366" s="4">
        <v>0</v>
      </c>
      <c r="AB366" s="4">
        <v>0.34782608695652173</v>
      </c>
      <c r="AC366" s="4">
        <v>0</v>
      </c>
      <c r="AD366" s="4">
        <v>0</v>
      </c>
      <c r="AE366" s="4">
        <v>0</v>
      </c>
      <c r="AF366" s="1">
        <v>145863</v>
      </c>
      <c r="AG366" s="1">
        <v>5</v>
      </c>
      <c r="AH366"/>
    </row>
    <row r="367" spans="1:34" x14ac:dyDescent="0.25">
      <c r="A367" t="s">
        <v>702</v>
      </c>
      <c r="B367" t="s">
        <v>658</v>
      </c>
      <c r="C367" t="s">
        <v>1160</v>
      </c>
      <c r="D367" t="s">
        <v>758</v>
      </c>
      <c r="E367" s="4">
        <v>47.554347826086953</v>
      </c>
      <c r="F367" s="4">
        <f>Nurse[[#This Row],[Total Nurse Staff Hours]]/Nurse[[#This Row],[MDS Census]]</f>
        <v>2.9172571428571432</v>
      </c>
      <c r="G367" s="4">
        <f>Nurse[[#This Row],[Total Direct Care Staff Hours]]/Nurse[[#This Row],[MDS Census]]</f>
        <v>2.6189714285714287</v>
      </c>
      <c r="H367" s="4">
        <f>Nurse[[#This Row],[Total RN Hours (w/ Admin, DON)]]/Nurse[[#This Row],[MDS Census]]</f>
        <v>0.41400000000000003</v>
      </c>
      <c r="I367" s="4">
        <f>Nurse[[#This Row],[RN Hours (excl. Admin, DON)]]/Nurse[[#This Row],[MDS Census]]</f>
        <v>0.22542857142857145</v>
      </c>
      <c r="J367" s="4">
        <f>SUM(Nurse[[#This Row],[RN Hours (excl. Admin, DON)]],Nurse[[#This Row],[RN Admin Hours]],Nurse[[#This Row],[RN DON Hours]],Nurse[[#This Row],[LPN Hours (excl. Admin)]],Nurse[[#This Row],[LPN Admin Hours]],Nurse[[#This Row],[CNA Hours]],Nurse[[#This Row],[NA TR Hours]],Nurse[[#This Row],[Med Aide/Tech Hours]])</f>
        <v>138.72826086956522</v>
      </c>
      <c r="K367" s="4">
        <f>SUM(Nurse[[#This Row],[RN Hours (excl. Admin, DON)]],Nurse[[#This Row],[LPN Hours (excl. Admin)]],Nurse[[#This Row],[CNA Hours]],Nurse[[#This Row],[NA TR Hours]],Nurse[[#This Row],[Med Aide/Tech Hours]])</f>
        <v>124.54347826086956</v>
      </c>
      <c r="L367" s="4">
        <f>SUM(Nurse[[#This Row],[RN Hours (excl. Admin, DON)]],Nurse[[#This Row],[RN Admin Hours]],Nurse[[#This Row],[RN DON Hours]])</f>
        <v>19.6875</v>
      </c>
      <c r="M367" s="4">
        <v>10.720108695652174</v>
      </c>
      <c r="N367" s="4">
        <v>4.4456521739130439</v>
      </c>
      <c r="O367" s="4">
        <v>4.5217391304347823</v>
      </c>
      <c r="P367" s="4">
        <f>SUM(Nurse[[#This Row],[LPN Hours (excl. Admin)]],Nurse[[#This Row],[LPN Admin Hours]])</f>
        <v>41.451086956521742</v>
      </c>
      <c r="Q367" s="4">
        <v>36.233695652173914</v>
      </c>
      <c r="R367" s="4">
        <v>5.2173913043478262</v>
      </c>
      <c r="S367" s="4">
        <f>SUM(Nurse[[#This Row],[CNA Hours]],Nurse[[#This Row],[NA TR Hours]],Nurse[[#This Row],[Med Aide/Tech Hours]])</f>
        <v>77.589673913043484</v>
      </c>
      <c r="T367" s="4">
        <v>77.589673913043484</v>
      </c>
      <c r="U367" s="4">
        <v>0</v>
      </c>
      <c r="V367" s="4">
        <v>0</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59.875</v>
      </c>
      <c r="X367" s="4">
        <v>1.6059782608695652</v>
      </c>
      <c r="Y367" s="4">
        <v>4.4456521739130439</v>
      </c>
      <c r="Z367" s="4">
        <v>4.5217391304347823</v>
      </c>
      <c r="AA367" s="4">
        <v>7.7146739130434785</v>
      </c>
      <c r="AB367" s="4">
        <v>3.9565217391304346</v>
      </c>
      <c r="AC367" s="4">
        <v>37.630434782608695</v>
      </c>
      <c r="AD367" s="4">
        <v>0</v>
      </c>
      <c r="AE367" s="4">
        <v>0</v>
      </c>
      <c r="AF367" s="1">
        <v>146188</v>
      </c>
      <c r="AG367" s="1">
        <v>5</v>
      </c>
      <c r="AH367"/>
    </row>
    <row r="368" spans="1:34" x14ac:dyDescent="0.25">
      <c r="A368" t="s">
        <v>702</v>
      </c>
      <c r="B368" t="s">
        <v>273</v>
      </c>
      <c r="C368" t="s">
        <v>1034</v>
      </c>
      <c r="D368" t="s">
        <v>746</v>
      </c>
      <c r="E368" s="4">
        <v>79.923913043478265</v>
      </c>
      <c r="F368" s="4">
        <f>Nurse[[#This Row],[Total Nurse Staff Hours]]/Nurse[[#This Row],[MDS Census]]</f>
        <v>2.9880320957432338</v>
      </c>
      <c r="G368" s="4">
        <f>Nurse[[#This Row],[Total Direct Care Staff Hours]]/Nurse[[#This Row],[MDS Census]]</f>
        <v>2.8559091527267779</v>
      </c>
      <c r="H368" s="4">
        <f>Nurse[[#This Row],[Total RN Hours (w/ Admin, DON)]]/Nurse[[#This Row],[MDS Census]]</f>
        <v>0.52580579355365153</v>
      </c>
      <c r="I368" s="4">
        <f>Nurse[[#This Row],[RN Hours (excl. Admin, DON)]]/Nurse[[#This Row],[MDS Census]]</f>
        <v>0.39368285053719565</v>
      </c>
      <c r="J368" s="4">
        <f>SUM(Nurse[[#This Row],[RN Hours (excl. Admin, DON)]],Nurse[[#This Row],[RN Admin Hours]],Nurse[[#This Row],[RN DON Hours]],Nurse[[#This Row],[LPN Hours (excl. Admin)]],Nurse[[#This Row],[LPN Admin Hours]],Nurse[[#This Row],[CNA Hours]],Nurse[[#This Row],[NA TR Hours]],Nurse[[#This Row],[Med Aide/Tech Hours]])</f>
        <v>238.81521739130434</v>
      </c>
      <c r="K368" s="4">
        <f>SUM(Nurse[[#This Row],[RN Hours (excl. Admin, DON)]],Nurse[[#This Row],[LPN Hours (excl. Admin)]],Nurse[[#This Row],[CNA Hours]],Nurse[[#This Row],[NA TR Hours]],Nurse[[#This Row],[Med Aide/Tech Hours]])</f>
        <v>228.25543478260869</v>
      </c>
      <c r="L368" s="4">
        <f>SUM(Nurse[[#This Row],[RN Hours (excl. Admin, DON)]],Nurse[[#This Row],[RN Admin Hours]],Nurse[[#This Row],[RN DON Hours]])</f>
        <v>42.024456521739133</v>
      </c>
      <c r="M368" s="4">
        <v>31.464673913043477</v>
      </c>
      <c r="N368" s="4">
        <v>6.4103260869565215</v>
      </c>
      <c r="O368" s="4">
        <v>4.1494565217391308</v>
      </c>
      <c r="P368" s="4">
        <f>SUM(Nurse[[#This Row],[LPN Hours (excl. Admin)]],Nurse[[#This Row],[LPN Admin Hours]])</f>
        <v>54.918478260869563</v>
      </c>
      <c r="Q368" s="4">
        <v>54.918478260869563</v>
      </c>
      <c r="R368" s="4">
        <v>0</v>
      </c>
      <c r="S368" s="4">
        <f>SUM(Nurse[[#This Row],[CNA Hours]],Nurse[[#This Row],[NA TR Hours]],Nurse[[#This Row],[Med Aide/Tech Hours]])</f>
        <v>141.87228260869566</v>
      </c>
      <c r="T368" s="4">
        <v>141.87228260869566</v>
      </c>
      <c r="U368" s="4">
        <v>0</v>
      </c>
      <c r="V368" s="4">
        <v>0</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29.543478260869566</v>
      </c>
      <c r="X368" s="4">
        <v>0</v>
      </c>
      <c r="Y368" s="4">
        <v>0.2391304347826087</v>
      </c>
      <c r="Z368" s="4">
        <v>0</v>
      </c>
      <c r="AA368" s="4">
        <v>0.2608695652173913</v>
      </c>
      <c r="AB368" s="4">
        <v>0</v>
      </c>
      <c r="AC368" s="4">
        <v>29.043478260869566</v>
      </c>
      <c r="AD368" s="4">
        <v>0</v>
      </c>
      <c r="AE368" s="4">
        <v>0</v>
      </c>
      <c r="AF368" s="1">
        <v>145655</v>
      </c>
      <c r="AG368" s="1">
        <v>5</v>
      </c>
      <c r="AH368"/>
    </row>
    <row r="369" spans="1:34" x14ac:dyDescent="0.25">
      <c r="A369" t="s">
        <v>702</v>
      </c>
      <c r="B369" t="s">
        <v>505</v>
      </c>
      <c r="C369" t="s">
        <v>883</v>
      </c>
      <c r="D369" t="s">
        <v>781</v>
      </c>
      <c r="E369" s="4">
        <v>121.30434782608695</v>
      </c>
      <c r="F369" s="4">
        <f>Nurse[[#This Row],[Total Nurse Staff Hours]]/Nurse[[#This Row],[MDS Census]]</f>
        <v>2.9951084229390679</v>
      </c>
      <c r="G369" s="4">
        <f>Nurse[[#This Row],[Total Direct Care Staff Hours]]/Nurse[[#This Row],[MDS Census]]</f>
        <v>2.7588629032258059</v>
      </c>
      <c r="H369" s="4">
        <f>Nurse[[#This Row],[Total RN Hours (w/ Admin, DON)]]/Nurse[[#This Row],[MDS Census]]</f>
        <v>0.61918906810035834</v>
      </c>
      <c r="I369" s="4">
        <f>Nurse[[#This Row],[RN Hours (excl. Admin, DON)]]/Nurse[[#This Row],[MDS Census]]</f>
        <v>0.46219982078853034</v>
      </c>
      <c r="J369" s="4">
        <f>SUM(Nurse[[#This Row],[RN Hours (excl. Admin, DON)]],Nurse[[#This Row],[RN Admin Hours]],Nurse[[#This Row],[RN DON Hours]],Nurse[[#This Row],[LPN Hours (excl. Admin)]],Nurse[[#This Row],[LPN Admin Hours]],Nurse[[#This Row],[CNA Hours]],Nurse[[#This Row],[NA TR Hours]],Nurse[[#This Row],[Med Aide/Tech Hours]])</f>
        <v>363.31967391304346</v>
      </c>
      <c r="K369" s="4">
        <f>SUM(Nurse[[#This Row],[RN Hours (excl. Admin, DON)]],Nurse[[#This Row],[LPN Hours (excl. Admin)]],Nurse[[#This Row],[CNA Hours]],Nurse[[#This Row],[NA TR Hours]],Nurse[[#This Row],[Med Aide/Tech Hours]])</f>
        <v>334.66206521739122</v>
      </c>
      <c r="L369" s="4">
        <f>SUM(Nurse[[#This Row],[RN Hours (excl. Admin, DON)]],Nurse[[#This Row],[RN Admin Hours]],Nurse[[#This Row],[RN DON Hours]])</f>
        <v>75.110326086956505</v>
      </c>
      <c r="M369" s="4">
        <v>56.066847826086942</v>
      </c>
      <c r="N369" s="4">
        <v>14.434782608695652</v>
      </c>
      <c r="O369" s="4">
        <v>4.6086956521739131</v>
      </c>
      <c r="P369" s="4">
        <f>SUM(Nurse[[#This Row],[LPN Hours (excl. Admin)]],Nurse[[#This Row],[LPN Admin Hours]])</f>
        <v>93.654782608695641</v>
      </c>
      <c r="Q369" s="4">
        <v>84.040652173913031</v>
      </c>
      <c r="R369" s="4">
        <v>9.6141304347826093</v>
      </c>
      <c r="S369" s="4">
        <f>SUM(Nurse[[#This Row],[CNA Hours]],Nurse[[#This Row],[NA TR Hours]],Nurse[[#This Row],[Med Aide/Tech Hours]])</f>
        <v>194.55456521739129</v>
      </c>
      <c r="T369" s="4">
        <v>181.4594565217391</v>
      </c>
      <c r="U369" s="4">
        <v>13.095108695652174</v>
      </c>
      <c r="V369" s="4">
        <v>0</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83.649021739130433</v>
      </c>
      <c r="X369" s="4">
        <v>8.7385869565217416</v>
      </c>
      <c r="Y369" s="4">
        <v>0.2608695652173913</v>
      </c>
      <c r="Z369" s="4">
        <v>0</v>
      </c>
      <c r="AA369" s="4">
        <v>7.0466304347826094</v>
      </c>
      <c r="AB369" s="4">
        <v>0</v>
      </c>
      <c r="AC369" s="4">
        <v>67.602934782608699</v>
      </c>
      <c r="AD369" s="4">
        <v>0</v>
      </c>
      <c r="AE369" s="4">
        <v>0</v>
      </c>
      <c r="AF369" s="1">
        <v>145994</v>
      </c>
      <c r="AG369" s="1">
        <v>5</v>
      </c>
      <c r="AH369"/>
    </row>
    <row r="370" spans="1:34" x14ac:dyDescent="0.25">
      <c r="A370" t="s">
        <v>702</v>
      </c>
      <c r="B370" t="s">
        <v>549</v>
      </c>
      <c r="C370" t="s">
        <v>964</v>
      </c>
      <c r="D370" t="s">
        <v>805</v>
      </c>
      <c r="E370" s="4">
        <v>30.793478260869566</v>
      </c>
      <c r="F370" s="4">
        <f>Nurse[[#This Row],[Total Nurse Staff Hours]]/Nurse[[#This Row],[MDS Census]]</f>
        <v>3.4574655841863753</v>
      </c>
      <c r="G370" s="4">
        <f>Nurse[[#This Row],[Total Direct Care Staff Hours]]/Nurse[[#This Row],[MDS Census]]</f>
        <v>3.2645605365337098</v>
      </c>
      <c r="H370" s="4">
        <f>Nurse[[#This Row],[Total RN Hours (w/ Admin, DON)]]/Nurse[[#This Row],[MDS Census]]</f>
        <v>0.66140134133427464</v>
      </c>
      <c r="I370" s="4">
        <f>Nurse[[#This Row],[RN Hours (excl. Admin, DON)]]/Nurse[[#This Row],[MDS Census]]</f>
        <v>0.57650900105894809</v>
      </c>
      <c r="J370" s="4">
        <f>SUM(Nurse[[#This Row],[RN Hours (excl. Admin, DON)]],Nurse[[#This Row],[RN Admin Hours]],Nurse[[#This Row],[RN DON Hours]],Nurse[[#This Row],[LPN Hours (excl. Admin)]],Nurse[[#This Row],[LPN Admin Hours]],Nurse[[#This Row],[CNA Hours]],Nurse[[#This Row],[NA TR Hours]],Nurse[[#This Row],[Med Aide/Tech Hours]])</f>
        <v>106.46739130434784</v>
      </c>
      <c r="K370" s="4">
        <f>SUM(Nurse[[#This Row],[RN Hours (excl. Admin, DON)]],Nurse[[#This Row],[LPN Hours (excl. Admin)]],Nurse[[#This Row],[CNA Hours]],Nurse[[#This Row],[NA TR Hours]],Nurse[[#This Row],[Med Aide/Tech Hours]])</f>
        <v>100.52717391304348</v>
      </c>
      <c r="L370" s="4">
        <f>SUM(Nurse[[#This Row],[RN Hours (excl. Admin, DON)]],Nurse[[#This Row],[RN Admin Hours]],Nurse[[#This Row],[RN DON Hours]])</f>
        <v>20.366847826086957</v>
      </c>
      <c r="M370" s="4">
        <v>17.752717391304348</v>
      </c>
      <c r="N370" s="4">
        <v>0.24184782608695651</v>
      </c>
      <c r="O370" s="4">
        <v>2.3722826086956523</v>
      </c>
      <c r="P370" s="4">
        <f>SUM(Nurse[[#This Row],[LPN Hours (excl. Admin)]],Nurse[[#This Row],[LPN Admin Hours]])</f>
        <v>22.622282608695652</v>
      </c>
      <c r="Q370" s="4">
        <v>19.296195652173914</v>
      </c>
      <c r="R370" s="4">
        <v>3.3260869565217392</v>
      </c>
      <c r="S370" s="4">
        <f>SUM(Nurse[[#This Row],[CNA Hours]],Nurse[[#This Row],[NA TR Hours]],Nurse[[#This Row],[Med Aide/Tech Hours]])</f>
        <v>63.478260869565219</v>
      </c>
      <c r="T370" s="4">
        <v>63.478260869565219</v>
      </c>
      <c r="U370" s="4">
        <v>0</v>
      </c>
      <c r="V370" s="4">
        <v>0</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0" s="4">
        <v>0</v>
      </c>
      <c r="Y370" s="4">
        <v>0</v>
      </c>
      <c r="Z370" s="4">
        <v>0</v>
      </c>
      <c r="AA370" s="4">
        <v>0</v>
      </c>
      <c r="AB370" s="4">
        <v>0</v>
      </c>
      <c r="AC370" s="4">
        <v>0</v>
      </c>
      <c r="AD370" s="4">
        <v>0</v>
      </c>
      <c r="AE370" s="4">
        <v>0</v>
      </c>
      <c r="AF370" s="1">
        <v>146049</v>
      </c>
      <c r="AG370" s="1">
        <v>5</v>
      </c>
      <c r="AH370"/>
    </row>
    <row r="371" spans="1:34" x14ac:dyDescent="0.25">
      <c r="A371" t="s">
        <v>702</v>
      </c>
      <c r="B371" t="s">
        <v>82</v>
      </c>
      <c r="C371" t="s">
        <v>843</v>
      </c>
      <c r="D371" t="s">
        <v>744</v>
      </c>
      <c r="E371" s="4">
        <v>66.847826086956516</v>
      </c>
      <c r="F371" s="4">
        <f>Nurse[[#This Row],[Total Nurse Staff Hours]]/Nurse[[#This Row],[MDS Census]]</f>
        <v>3.7577252032520327</v>
      </c>
      <c r="G371" s="4">
        <f>Nurse[[#This Row],[Total Direct Care Staff Hours]]/Nurse[[#This Row],[MDS Census]]</f>
        <v>3.5840926829268294</v>
      </c>
      <c r="H371" s="4">
        <f>Nurse[[#This Row],[Total RN Hours (w/ Admin, DON)]]/Nurse[[#This Row],[MDS Census]]</f>
        <v>0.42970406504065051</v>
      </c>
      <c r="I371" s="4">
        <f>Nurse[[#This Row],[RN Hours (excl. Admin, DON)]]/Nurse[[#This Row],[MDS Census]]</f>
        <v>0.34322601626016264</v>
      </c>
      <c r="J371" s="4">
        <f>SUM(Nurse[[#This Row],[RN Hours (excl. Admin, DON)]],Nurse[[#This Row],[RN Admin Hours]],Nurse[[#This Row],[RN DON Hours]],Nurse[[#This Row],[LPN Hours (excl. Admin)]],Nurse[[#This Row],[LPN Admin Hours]],Nurse[[#This Row],[CNA Hours]],Nurse[[#This Row],[NA TR Hours]],Nurse[[#This Row],[Med Aide/Tech Hours]])</f>
        <v>251.19576086956522</v>
      </c>
      <c r="K371" s="4">
        <f>SUM(Nurse[[#This Row],[RN Hours (excl. Admin, DON)]],Nurse[[#This Row],[LPN Hours (excl. Admin)]],Nurse[[#This Row],[CNA Hours]],Nurse[[#This Row],[NA TR Hours]],Nurse[[#This Row],[Med Aide/Tech Hours]])</f>
        <v>239.58880434782608</v>
      </c>
      <c r="L371" s="4">
        <f>SUM(Nurse[[#This Row],[RN Hours (excl. Admin, DON)]],Nurse[[#This Row],[RN Admin Hours]],Nurse[[#This Row],[RN DON Hours]])</f>
        <v>28.724782608695655</v>
      </c>
      <c r="M371" s="4">
        <v>22.943913043478261</v>
      </c>
      <c r="N371" s="4">
        <v>0</v>
      </c>
      <c r="O371" s="4">
        <v>5.780869565217392</v>
      </c>
      <c r="P371" s="4">
        <f>SUM(Nurse[[#This Row],[LPN Hours (excl. Admin)]],Nurse[[#This Row],[LPN Admin Hours]])</f>
        <v>65.245434782608697</v>
      </c>
      <c r="Q371" s="4">
        <v>59.419347826086955</v>
      </c>
      <c r="R371" s="4">
        <v>5.8260869565217392</v>
      </c>
      <c r="S371" s="4">
        <f>SUM(Nurse[[#This Row],[CNA Hours]],Nurse[[#This Row],[NA TR Hours]],Nurse[[#This Row],[Med Aide/Tech Hours]])</f>
        <v>157.22554347826087</v>
      </c>
      <c r="T371" s="4">
        <v>157.22554347826087</v>
      </c>
      <c r="U371" s="4">
        <v>0</v>
      </c>
      <c r="V371" s="4">
        <v>0</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1" s="4">
        <v>0</v>
      </c>
      <c r="Y371" s="4">
        <v>0</v>
      </c>
      <c r="Z371" s="4">
        <v>0</v>
      </c>
      <c r="AA371" s="4">
        <v>0</v>
      </c>
      <c r="AB371" s="4">
        <v>0</v>
      </c>
      <c r="AC371" s="4">
        <v>0</v>
      </c>
      <c r="AD371" s="4">
        <v>0</v>
      </c>
      <c r="AE371" s="4">
        <v>0</v>
      </c>
      <c r="AF371" s="1">
        <v>145273</v>
      </c>
      <c r="AG371" s="1">
        <v>5</v>
      </c>
      <c r="AH371"/>
    </row>
    <row r="372" spans="1:34" x14ac:dyDescent="0.25">
      <c r="A372" t="s">
        <v>702</v>
      </c>
      <c r="B372" t="s">
        <v>330</v>
      </c>
      <c r="C372" t="s">
        <v>991</v>
      </c>
      <c r="D372" t="s">
        <v>815</v>
      </c>
      <c r="E372" s="4">
        <v>139.20652173913044</v>
      </c>
      <c r="F372" s="4">
        <f>Nurse[[#This Row],[Total Nurse Staff Hours]]/Nurse[[#This Row],[MDS Census]]</f>
        <v>2.624150855001171</v>
      </c>
      <c r="G372" s="4">
        <f>Nurse[[#This Row],[Total Direct Care Staff Hours]]/Nurse[[#This Row],[MDS Census]]</f>
        <v>2.5866713516045907</v>
      </c>
      <c r="H372" s="4">
        <f>Nurse[[#This Row],[Total RN Hours (w/ Admin, DON)]]/Nurse[[#This Row],[MDS Census]]</f>
        <v>0.25374795033965797</v>
      </c>
      <c r="I372" s="4">
        <f>Nurse[[#This Row],[RN Hours (excl. Admin, DON)]]/Nurse[[#This Row],[MDS Census]]</f>
        <v>0.21626844694307801</v>
      </c>
      <c r="J372" s="4">
        <f>SUM(Nurse[[#This Row],[RN Hours (excl. Admin, DON)]],Nurse[[#This Row],[RN Admin Hours]],Nurse[[#This Row],[RN DON Hours]],Nurse[[#This Row],[LPN Hours (excl. Admin)]],Nurse[[#This Row],[LPN Admin Hours]],Nurse[[#This Row],[CNA Hours]],Nurse[[#This Row],[NA TR Hours]],Nurse[[#This Row],[Med Aide/Tech Hours]])</f>
        <v>365.29891304347825</v>
      </c>
      <c r="K372" s="4">
        <f>SUM(Nurse[[#This Row],[RN Hours (excl. Admin, DON)]],Nurse[[#This Row],[LPN Hours (excl. Admin)]],Nurse[[#This Row],[CNA Hours]],Nurse[[#This Row],[NA TR Hours]],Nurse[[#This Row],[Med Aide/Tech Hours]])</f>
        <v>360.08152173913038</v>
      </c>
      <c r="L372" s="4">
        <f>SUM(Nurse[[#This Row],[RN Hours (excl. Admin, DON)]],Nurse[[#This Row],[RN Admin Hours]],Nurse[[#This Row],[RN DON Hours]])</f>
        <v>35.323369565217391</v>
      </c>
      <c r="M372" s="4">
        <v>30.105978260869566</v>
      </c>
      <c r="N372" s="4">
        <v>0</v>
      </c>
      <c r="O372" s="4">
        <v>5.2173913043478262</v>
      </c>
      <c r="P372" s="4">
        <f>SUM(Nurse[[#This Row],[LPN Hours (excl. Admin)]],Nurse[[#This Row],[LPN Admin Hours]])</f>
        <v>71.459239130434781</v>
      </c>
      <c r="Q372" s="4">
        <v>71.459239130434781</v>
      </c>
      <c r="R372" s="4">
        <v>0</v>
      </c>
      <c r="S372" s="4">
        <f>SUM(Nurse[[#This Row],[CNA Hours]],Nurse[[#This Row],[NA TR Hours]],Nurse[[#This Row],[Med Aide/Tech Hours]])</f>
        <v>258.51630434782606</v>
      </c>
      <c r="T372" s="4">
        <v>242.94293478260869</v>
      </c>
      <c r="U372" s="4">
        <v>15.573369565217391</v>
      </c>
      <c r="V372" s="4">
        <v>0</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2" s="4">
        <v>0</v>
      </c>
      <c r="Y372" s="4">
        <v>0</v>
      </c>
      <c r="Z372" s="4">
        <v>0</v>
      </c>
      <c r="AA372" s="4">
        <v>0</v>
      </c>
      <c r="AB372" s="4">
        <v>0</v>
      </c>
      <c r="AC372" s="4">
        <v>0</v>
      </c>
      <c r="AD372" s="4">
        <v>0</v>
      </c>
      <c r="AE372" s="4">
        <v>0</v>
      </c>
      <c r="AF372" s="1">
        <v>145733</v>
      </c>
      <c r="AG372" s="1">
        <v>5</v>
      </c>
      <c r="AH372"/>
    </row>
    <row r="373" spans="1:34" x14ac:dyDescent="0.25">
      <c r="A373" t="s">
        <v>702</v>
      </c>
      <c r="B373" t="s">
        <v>173</v>
      </c>
      <c r="C373" t="s">
        <v>991</v>
      </c>
      <c r="D373" t="s">
        <v>815</v>
      </c>
      <c r="E373" s="4">
        <v>51.271739130434781</v>
      </c>
      <c r="F373" s="4">
        <f>Nurse[[#This Row],[Total Nurse Staff Hours]]/Nurse[[#This Row],[MDS Census]]</f>
        <v>2.6582849268602926</v>
      </c>
      <c r="G373" s="4">
        <f>Nurse[[#This Row],[Total Direct Care Staff Hours]]/Nurse[[#This Row],[MDS Census]]</f>
        <v>2.3651134195463221</v>
      </c>
      <c r="H373" s="4">
        <f>Nurse[[#This Row],[Total RN Hours (w/ Admin, DON)]]/Nurse[[#This Row],[MDS Census]]</f>
        <v>0.48877040491838036</v>
      </c>
      <c r="I373" s="4">
        <f>Nurse[[#This Row],[RN Hours (excl. Admin, DON)]]/Nurse[[#This Row],[MDS Census]]</f>
        <v>0.19559889760440957</v>
      </c>
      <c r="J373" s="4">
        <f>SUM(Nurse[[#This Row],[RN Hours (excl. Admin, DON)]],Nurse[[#This Row],[RN Admin Hours]],Nurse[[#This Row],[RN DON Hours]],Nurse[[#This Row],[LPN Hours (excl. Admin)]],Nurse[[#This Row],[LPN Admin Hours]],Nurse[[#This Row],[CNA Hours]],Nurse[[#This Row],[NA TR Hours]],Nurse[[#This Row],[Med Aide/Tech Hours]])</f>
        <v>136.29489130434783</v>
      </c>
      <c r="K373" s="4">
        <f>SUM(Nurse[[#This Row],[RN Hours (excl. Admin, DON)]],Nurse[[#This Row],[LPN Hours (excl. Admin)]],Nurse[[#This Row],[CNA Hours]],Nurse[[#This Row],[NA TR Hours]],Nurse[[#This Row],[Med Aide/Tech Hours]])</f>
        <v>121.26347826086958</v>
      </c>
      <c r="L373" s="4">
        <f>SUM(Nurse[[#This Row],[RN Hours (excl. Admin, DON)]],Nurse[[#This Row],[RN Admin Hours]],Nurse[[#This Row],[RN DON Hours]])</f>
        <v>25.060108695652175</v>
      </c>
      <c r="M373" s="4">
        <v>10.028695652173912</v>
      </c>
      <c r="N373" s="4">
        <v>7.3605434782608707</v>
      </c>
      <c r="O373" s="4">
        <v>7.6708695652173944</v>
      </c>
      <c r="P373" s="4">
        <f>SUM(Nurse[[#This Row],[LPN Hours (excl. Admin)]],Nurse[[#This Row],[LPN Admin Hours]])</f>
        <v>23.992608695652176</v>
      </c>
      <c r="Q373" s="4">
        <v>23.992608695652176</v>
      </c>
      <c r="R373" s="4">
        <v>0</v>
      </c>
      <c r="S373" s="4">
        <f>SUM(Nurse[[#This Row],[CNA Hours]],Nurse[[#This Row],[NA TR Hours]],Nurse[[#This Row],[Med Aide/Tech Hours]])</f>
        <v>87.242173913043487</v>
      </c>
      <c r="T373" s="4">
        <v>86.398043478260874</v>
      </c>
      <c r="U373" s="4">
        <v>0.84413043478260863</v>
      </c>
      <c r="V373" s="4">
        <v>0</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28.783369565217392</v>
      </c>
      <c r="X373" s="4">
        <v>0.18478260869565216</v>
      </c>
      <c r="Y373" s="4">
        <v>0</v>
      </c>
      <c r="Z373" s="4">
        <v>0</v>
      </c>
      <c r="AA373" s="4">
        <v>0.27630434782608698</v>
      </c>
      <c r="AB373" s="4">
        <v>0</v>
      </c>
      <c r="AC373" s="4">
        <v>28.322282608695652</v>
      </c>
      <c r="AD373" s="4">
        <v>0</v>
      </c>
      <c r="AE373" s="4">
        <v>0</v>
      </c>
      <c r="AF373" s="1">
        <v>145465</v>
      </c>
      <c r="AG373" s="1">
        <v>5</v>
      </c>
      <c r="AH373"/>
    </row>
    <row r="374" spans="1:34" x14ac:dyDescent="0.25">
      <c r="A374" t="s">
        <v>702</v>
      </c>
      <c r="B374" t="s">
        <v>673</v>
      </c>
      <c r="C374" t="s">
        <v>904</v>
      </c>
      <c r="D374" t="s">
        <v>790</v>
      </c>
      <c r="E374" s="4">
        <v>95.239130434782609</v>
      </c>
      <c r="F374" s="4">
        <f>Nurse[[#This Row],[Total Nurse Staff Hours]]/Nurse[[#This Row],[MDS Census]]</f>
        <v>1.7749303811915083</v>
      </c>
      <c r="G374" s="4">
        <f>Nurse[[#This Row],[Total Direct Care Staff Hours]]/Nurse[[#This Row],[MDS Census]]</f>
        <v>1.6887103401049981</v>
      </c>
      <c r="H374" s="4">
        <f>Nurse[[#This Row],[Total RN Hours (w/ Admin, DON)]]/Nurse[[#This Row],[MDS Census]]</f>
        <v>0.28750513581374121</v>
      </c>
      <c r="I374" s="4">
        <f>Nurse[[#This Row],[RN Hours (excl. Admin, DON)]]/Nurse[[#This Row],[MDS Census]]</f>
        <v>0.23426843186487106</v>
      </c>
      <c r="J374" s="4">
        <f>SUM(Nurse[[#This Row],[RN Hours (excl. Admin, DON)]],Nurse[[#This Row],[RN Admin Hours]],Nurse[[#This Row],[RN DON Hours]],Nurse[[#This Row],[LPN Hours (excl. Admin)]],Nurse[[#This Row],[LPN Admin Hours]],Nurse[[#This Row],[CNA Hours]],Nurse[[#This Row],[NA TR Hours]],Nurse[[#This Row],[Med Aide/Tech Hours]])</f>
        <v>169.04282608695647</v>
      </c>
      <c r="K374" s="4">
        <f>SUM(Nurse[[#This Row],[RN Hours (excl. Admin, DON)]],Nurse[[#This Row],[LPN Hours (excl. Admin)]],Nurse[[#This Row],[CNA Hours]],Nurse[[#This Row],[NA TR Hours]],Nurse[[#This Row],[Med Aide/Tech Hours]])</f>
        <v>160.83130434782601</v>
      </c>
      <c r="L374" s="4">
        <f>SUM(Nurse[[#This Row],[RN Hours (excl. Admin, DON)]],Nurse[[#This Row],[RN Admin Hours]],Nurse[[#This Row],[RN DON Hours]])</f>
        <v>27.381739130434788</v>
      </c>
      <c r="M374" s="4">
        <v>22.311521739130438</v>
      </c>
      <c r="N374" s="4">
        <v>0.17934782608695651</v>
      </c>
      <c r="O374" s="4">
        <v>4.8908695652173915</v>
      </c>
      <c r="P374" s="4">
        <f>SUM(Nurse[[#This Row],[LPN Hours (excl. Admin)]],Nurse[[#This Row],[LPN Admin Hours]])</f>
        <v>48.107934782608709</v>
      </c>
      <c r="Q374" s="4">
        <v>44.966630434782623</v>
      </c>
      <c r="R374" s="4">
        <v>3.1413043478260869</v>
      </c>
      <c r="S374" s="4">
        <f>SUM(Nurse[[#This Row],[CNA Hours]],Nurse[[#This Row],[NA TR Hours]],Nurse[[#This Row],[Med Aide/Tech Hours]])</f>
        <v>93.553152173912963</v>
      </c>
      <c r="T374" s="4">
        <v>93.553152173912963</v>
      </c>
      <c r="U374" s="4">
        <v>0</v>
      </c>
      <c r="V374" s="4">
        <v>0</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77.519565217391303</v>
      </c>
      <c r="X374" s="4">
        <v>11.956521739130435</v>
      </c>
      <c r="Y374" s="4">
        <v>0</v>
      </c>
      <c r="Z374" s="4">
        <v>0</v>
      </c>
      <c r="AA374" s="4">
        <v>23.166304347826088</v>
      </c>
      <c r="AB374" s="4">
        <v>0</v>
      </c>
      <c r="AC374" s="4">
        <v>42.396739130434781</v>
      </c>
      <c r="AD374" s="4">
        <v>0</v>
      </c>
      <c r="AE374" s="4">
        <v>0</v>
      </c>
      <c r="AF374" s="7">
        <v>1.4000000000000001E+248</v>
      </c>
      <c r="AG374" s="1">
        <v>5</v>
      </c>
      <c r="AH374"/>
    </row>
    <row r="375" spans="1:34" x14ac:dyDescent="0.25">
      <c r="A375" t="s">
        <v>702</v>
      </c>
      <c r="B375" t="s">
        <v>445</v>
      </c>
      <c r="C375" t="s">
        <v>845</v>
      </c>
      <c r="D375" t="s">
        <v>767</v>
      </c>
      <c r="E375" s="4">
        <v>22.380434782608695</v>
      </c>
      <c r="F375" s="4">
        <f>Nurse[[#This Row],[Total Nurse Staff Hours]]/Nurse[[#This Row],[MDS Census]]</f>
        <v>3.0642350655658084</v>
      </c>
      <c r="G375" s="4">
        <f>Nurse[[#This Row],[Total Direct Care Staff Hours]]/Nurse[[#This Row],[MDS Census]]</f>
        <v>2.8911073336571151</v>
      </c>
      <c r="H375" s="4">
        <f>Nurse[[#This Row],[Total RN Hours (w/ Admin, DON)]]/Nurse[[#This Row],[MDS Census]]</f>
        <v>0.13078193297717339</v>
      </c>
      <c r="I375" s="4">
        <f>Nurse[[#This Row],[RN Hours (excl. Admin, DON)]]/Nurse[[#This Row],[MDS Census]]</f>
        <v>0.13078193297717339</v>
      </c>
      <c r="J375" s="4">
        <f>SUM(Nurse[[#This Row],[RN Hours (excl. Admin, DON)]],Nurse[[#This Row],[RN Admin Hours]],Nurse[[#This Row],[RN DON Hours]],Nurse[[#This Row],[LPN Hours (excl. Admin)]],Nurse[[#This Row],[LPN Admin Hours]],Nurse[[#This Row],[CNA Hours]],Nurse[[#This Row],[NA TR Hours]],Nurse[[#This Row],[Med Aide/Tech Hours]])</f>
        <v>68.578913043478252</v>
      </c>
      <c r="K375" s="4">
        <f>SUM(Nurse[[#This Row],[RN Hours (excl. Admin, DON)]],Nurse[[#This Row],[LPN Hours (excl. Admin)]],Nurse[[#This Row],[CNA Hours]],Nurse[[#This Row],[NA TR Hours]],Nurse[[#This Row],[Med Aide/Tech Hours]])</f>
        <v>64.704239130434786</v>
      </c>
      <c r="L375" s="4">
        <f>SUM(Nurse[[#This Row],[RN Hours (excl. Admin, DON)]],Nurse[[#This Row],[RN Admin Hours]],Nurse[[#This Row],[RN DON Hours]])</f>
        <v>2.9269565217391302</v>
      </c>
      <c r="M375" s="4">
        <v>2.9269565217391302</v>
      </c>
      <c r="N375" s="4">
        <v>0</v>
      </c>
      <c r="O375" s="4">
        <v>0</v>
      </c>
      <c r="P375" s="4">
        <f>SUM(Nurse[[#This Row],[LPN Hours (excl. Admin)]],Nurse[[#This Row],[LPN Admin Hours]])</f>
        <v>22.962173913043483</v>
      </c>
      <c r="Q375" s="4">
        <v>19.087500000000006</v>
      </c>
      <c r="R375" s="4">
        <v>3.8746739130434777</v>
      </c>
      <c r="S375" s="4">
        <f>SUM(Nurse[[#This Row],[CNA Hours]],Nurse[[#This Row],[NA TR Hours]],Nurse[[#This Row],[Med Aide/Tech Hours]])</f>
        <v>42.689782608695644</v>
      </c>
      <c r="T375" s="4">
        <v>42.689782608695644</v>
      </c>
      <c r="U375" s="4">
        <v>0</v>
      </c>
      <c r="V375" s="4">
        <v>0</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5" s="4">
        <v>0</v>
      </c>
      <c r="Y375" s="4">
        <v>0</v>
      </c>
      <c r="Z375" s="4">
        <v>0</v>
      </c>
      <c r="AA375" s="4">
        <v>0</v>
      </c>
      <c r="AB375" s="4">
        <v>0</v>
      </c>
      <c r="AC375" s="4">
        <v>0</v>
      </c>
      <c r="AD375" s="4">
        <v>0</v>
      </c>
      <c r="AE375" s="4">
        <v>0</v>
      </c>
      <c r="AF375" s="1">
        <v>145905</v>
      </c>
      <c r="AG375" s="1">
        <v>5</v>
      </c>
      <c r="AH375"/>
    </row>
    <row r="376" spans="1:34" x14ac:dyDescent="0.25">
      <c r="A376" t="s">
        <v>702</v>
      </c>
      <c r="B376" t="s">
        <v>391</v>
      </c>
      <c r="C376" t="s">
        <v>917</v>
      </c>
      <c r="D376" t="s">
        <v>781</v>
      </c>
      <c r="E376" s="4">
        <v>113.23913043478261</v>
      </c>
      <c r="F376" s="4">
        <f>Nurse[[#This Row],[Total Nurse Staff Hours]]/Nurse[[#This Row],[MDS Census]]</f>
        <v>2.2953541946630827</v>
      </c>
      <c r="G376" s="4">
        <f>Nurse[[#This Row],[Total Direct Care Staff Hours]]/Nurse[[#This Row],[MDS Census]]</f>
        <v>2.1031196006911115</v>
      </c>
      <c r="H376" s="4">
        <f>Nurse[[#This Row],[Total RN Hours (w/ Admin, DON)]]/Nurse[[#This Row],[MDS Census]]</f>
        <v>0.32172201958149355</v>
      </c>
      <c r="I376" s="4">
        <f>Nurse[[#This Row],[RN Hours (excl. Admin, DON)]]/Nurse[[#This Row],[MDS Census]]</f>
        <v>0.18289498944135149</v>
      </c>
      <c r="J376" s="4">
        <f>SUM(Nurse[[#This Row],[RN Hours (excl. Admin, DON)]],Nurse[[#This Row],[RN Admin Hours]],Nurse[[#This Row],[RN DON Hours]],Nurse[[#This Row],[LPN Hours (excl. Admin)]],Nurse[[#This Row],[LPN Admin Hours]],Nurse[[#This Row],[CNA Hours]],Nurse[[#This Row],[NA TR Hours]],Nurse[[#This Row],[Med Aide/Tech Hours]])</f>
        <v>259.92391304347819</v>
      </c>
      <c r="K376" s="4">
        <f>SUM(Nurse[[#This Row],[RN Hours (excl. Admin, DON)]],Nurse[[#This Row],[LPN Hours (excl. Admin)]],Nurse[[#This Row],[CNA Hours]],Nurse[[#This Row],[NA TR Hours]],Nurse[[#This Row],[Med Aide/Tech Hours]])</f>
        <v>238.15543478260867</v>
      </c>
      <c r="L376" s="4">
        <f>SUM(Nurse[[#This Row],[RN Hours (excl. Admin, DON)]],Nurse[[#This Row],[RN Admin Hours]],Nurse[[#This Row],[RN DON Hours]])</f>
        <v>36.431521739130432</v>
      </c>
      <c r="M376" s="4">
        <v>20.71086956521739</v>
      </c>
      <c r="N376" s="4">
        <v>10.503260869565217</v>
      </c>
      <c r="O376" s="4">
        <v>5.2173913043478262</v>
      </c>
      <c r="P376" s="4">
        <f>SUM(Nurse[[#This Row],[LPN Hours (excl. Admin)]],Nurse[[#This Row],[LPN Admin Hours]])</f>
        <v>84.102173913043472</v>
      </c>
      <c r="Q376" s="4">
        <v>78.054347826086953</v>
      </c>
      <c r="R376" s="4">
        <v>6.0478260869565226</v>
      </c>
      <c r="S376" s="4">
        <f>SUM(Nurse[[#This Row],[CNA Hours]],Nurse[[#This Row],[NA TR Hours]],Nurse[[#This Row],[Med Aide/Tech Hours]])</f>
        <v>139.3902173913043</v>
      </c>
      <c r="T376" s="4">
        <v>139.3902173913043</v>
      </c>
      <c r="U376" s="4">
        <v>0</v>
      </c>
      <c r="V376" s="4">
        <v>0</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6" s="4">
        <v>0</v>
      </c>
      <c r="Y376" s="4">
        <v>0</v>
      </c>
      <c r="Z376" s="4">
        <v>0</v>
      </c>
      <c r="AA376" s="4">
        <v>0</v>
      </c>
      <c r="AB376" s="4">
        <v>0</v>
      </c>
      <c r="AC376" s="4">
        <v>0</v>
      </c>
      <c r="AD376" s="4">
        <v>0</v>
      </c>
      <c r="AE376" s="4">
        <v>0</v>
      </c>
      <c r="AF376" s="1">
        <v>145829</v>
      </c>
      <c r="AG376" s="1">
        <v>5</v>
      </c>
      <c r="AH376"/>
    </row>
    <row r="377" spans="1:34" x14ac:dyDescent="0.25">
      <c r="A377" t="s">
        <v>702</v>
      </c>
      <c r="B377" t="s">
        <v>487</v>
      </c>
      <c r="C377" t="s">
        <v>971</v>
      </c>
      <c r="D377" t="s">
        <v>762</v>
      </c>
      <c r="E377" s="4">
        <v>49.369565217391305</v>
      </c>
      <c r="F377" s="4">
        <f>Nurse[[#This Row],[Total Nurse Staff Hours]]/Nurse[[#This Row],[MDS Census]]</f>
        <v>2.5574152355790405</v>
      </c>
      <c r="G377" s="4">
        <f>Nurse[[#This Row],[Total Direct Care Staff Hours]]/Nurse[[#This Row],[MDS Census]]</f>
        <v>2.4485424922941439</v>
      </c>
      <c r="H377" s="4">
        <f>Nurse[[#This Row],[Total RN Hours (w/ Admin, DON)]]/Nurse[[#This Row],[MDS Census]]</f>
        <v>0.22937472479084106</v>
      </c>
      <c r="I377" s="4">
        <f>Nurse[[#This Row],[RN Hours (excl. Admin, DON)]]/Nurse[[#This Row],[MDS Census]]</f>
        <v>0.12204315279612507</v>
      </c>
      <c r="J377" s="4">
        <f>SUM(Nurse[[#This Row],[RN Hours (excl. Admin, DON)]],Nurse[[#This Row],[RN Admin Hours]],Nurse[[#This Row],[RN DON Hours]],Nurse[[#This Row],[LPN Hours (excl. Admin)]],Nurse[[#This Row],[LPN Admin Hours]],Nurse[[#This Row],[CNA Hours]],Nurse[[#This Row],[NA TR Hours]],Nurse[[#This Row],[Med Aide/Tech Hours]])</f>
        <v>126.25847826086958</v>
      </c>
      <c r="K377" s="4">
        <f>SUM(Nurse[[#This Row],[RN Hours (excl. Admin, DON)]],Nurse[[#This Row],[LPN Hours (excl. Admin)]],Nurse[[#This Row],[CNA Hours]],Nurse[[#This Row],[NA TR Hours]],Nurse[[#This Row],[Med Aide/Tech Hours]])</f>
        <v>120.88347826086958</v>
      </c>
      <c r="L377" s="4">
        <f>SUM(Nurse[[#This Row],[RN Hours (excl. Admin, DON)]],Nurse[[#This Row],[RN Admin Hours]],Nurse[[#This Row],[RN DON Hours]])</f>
        <v>11.32413043478261</v>
      </c>
      <c r="M377" s="4">
        <v>6.0252173913043485</v>
      </c>
      <c r="N377" s="4">
        <v>0</v>
      </c>
      <c r="O377" s="4">
        <v>5.2989130434782608</v>
      </c>
      <c r="P377" s="4">
        <f>SUM(Nurse[[#This Row],[LPN Hours (excl. Admin)]],Nurse[[#This Row],[LPN Admin Hours]])</f>
        <v>36.94804347826085</v>
      </c>
      <c r="Q377" s="4">
        <v>36.871956521739108</v>
      </c>
      <c r="R377" s="4">
        <v>7.6086956521739135E-2</v>
      </c>
      <c r="S377" s="4">
        <f>SUM(Nurse[[#This Row],[CNA Hours]],Nurse[[#This Row],[NA TR Hours]],Nurse[[#This Row],[Med Aide/Tech Hours]])</f>
        <v>77.98630434782612</v>
      </c>
      <c r="T377" s="4">
        <v>77.98630434782612</v>
      </c>
      <c r="U377" s="4">
        <v>0</v>
      </c>
      <c r="V377" s="4">
        <v>0</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7" s="4">
        <v>0</v>
      </c>
      <c r="Y377" s="4">
        <v>0</v>
      </c>
      <c r="Z377" s="4">
        <v>0</v>
      </c>
      <c r="AA377" s="4">
        <v>0</v>
      </c>
      <c r="AB377" s="4">
        <v>0</v>
      </c>
      <c r="AC377" s="4">
        <v>0</v>
      </c>
      <c r="AD377" s="4">
        <v>0</v>
      </c>
      <c r="AE377" s="4">
        <v>0</v>
      </c>
      <c r="AF377" s="1">
        <v>145968</v>
      </c>
      <c r="AG377" s="1">
        <v>5</v>
      </c>
      <c r="AH377"/>
    </row>
    <row r="378" spans="1:34" x14ac:dyDescent="0.25">
      <c r="A378" t="s">
        <v>702</v>
      </c>
      <c r="B378" t="s">
        <v>303</v>
      </c>
      <c r="C378" t="s">
        <v>892</v>
      </c>
      <c r="D378" t="s">
        <v>785</v>
      </c>
      <c r="E378" s="4">
        <v>64.967391304347828</v>
      </c>
      <c r="F378" s="4">
        <f>Nurse[[#This Row],[Total Nurse Staff Hours]]/Nurse[[#This Row],[MDS Census]]</f>
        <v>3.5227538899113267</v>
      </c>
      <c r="G378" s="4">
        <f>Nurse[[#This Row],[Total Direct Care Staff Hours]]/Nurse[[#This Row],[MDS Census]]</f>
        <v>3.2725179856115103</v>
      </c>
      <c r="H378" s="4">
        <f>Nurse[[#This Row],[Total RN Hours (w/ Admin, DON)]]/Nurse[[#This Row],[MDS Census]]</f>
        <v>0.78275054375104558</v>
      </c>
      <c r="I378" s="4">
        <f>Nurse[[#This Row],[RN Hours (excl. Admin, DON)]]/Nurse[[#This Row],[MDS Census]]</f>
        <v>0.60561318387150742</v>
      </c>
      <c r="J378" s="4">
        <f>SUM(Nurse[[#This Row],[RN Hours (excl. Admin, DON)]],Nurse[[#This Row],[RN Admin Hours]],Nurse[[#This Row],[RN DON Hours]],Nurse[[#This Row],[LPN Hours (excl. Admin)]],Nurse[[#This Row],[LPN Admin Hours]],Nurse[[#This Row],[CNA Hours]],Nurse[[#This Row],[NA TR Hours]],Nurse[[#This Row],[Med Aide/Tech Hours]])</f>
        <v>228.8641304347826</v>
      </c>
      <c r="K378" s="4">
        <f>SUM(Nurse[[#This Row],[RN Hours (excl. Admin, DON)]],Nurse[[#This Row],[LPN Hours (excl. Admin)]],Nurse[[#This Row],[CNA Hours]],Nurse[[#This Row],[NA TR Hours]],Nurse[[#This Row],[Med Aide/Tech Hours]])</f>
        <v>212.60695652173911</v>
      </c>
      <c r="L378" s="4">
        <f>SUM(Nurse[[#This Row],[RN Hours (excl. Admin, DON)]],Nurse[[#This Row],[RN Admin Hours]],Nurse[[#This Row],[RN DON Hours]])</f>
        <v>50.853260869565212</v>
      </c>
      <c r="M378" s="4">
        <v>39.345108695652172</v>
      </c>
      <c r="N378" s="4">
        <v>4.7201086956521738</v>
      </c>
      <c r="O378" s="4">
        <v>6.7880434782608692</v>
      </c>
      <c r="P378" s="4">
        <f>SUM(Nurse[[#This Row],[LPN Hours (excl. Admin)]],Nurse[[#This Row],[LPN Admin Hours]])</f>
        <v>42.732826086956521</v>
      </c>
      <c r="Q378" s="4">
        <v>37.983804347826087</v>
      </c>
      <c r="R378" s="4">
        <v>4.749021739130435</v>
      </c>
      <c r="S378" s="4">
        <f>SUM(Nurse[[#This Row],[CNA Hours]],Nurse[[#This Row],[NA TR Hours]],Nurse[[#This Row],[Med Aide/Tech Hours]])</f>
        <v>135.27804347826086</v>
      </c>
      <c r="T378" s="4">
        <v>135.27804347826086</v>
      </c>
      <c r="U378" s="4">
        <v>0</v>
      </c>
      <c r="V378" s="4">
        <v>0</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47.970108695652172</v>
      </c>
      <c r="X378" s="4">
        <v>9.6032608695652169</v>
      </c>
      <c r="Y378" s="4">
        <v>0</v>
      </c>
      <c r="Z378" s="4">
        <v>0</v>
      </c>
      <c r="AA378" s="4">
        <v>17.614130434782609</v>
      </c>
      <c r="AB378" s="4">
        <v>0</v>
      </c>
      <c r="AC378" s="4">
        <v>20.752717391304348</v>
      </c>
      <c r="AD378" s="4">
        <v>0</v>
      </c>
      <c r="AE378" s="4">
        <v>0</v>
      </c>
      <c r="AF378" s="1">
        <v>145697</v>
      </c>
      <c r="AG378" s="1">
        <v>5</v>
      </c>
      <c r="AH378"/>
    </row>
    <row r="379" spans="1:34" x14ac:dyDescent="0.25">
      <c r="A379" t="s">
        <v>702</v>
      </c>
      <c r="B379" t="s">
        <v>601</v>
      </c>
      <c r="C379" t="s">
        <v>975</v>
      </c>
      <c r="D379" t="s">
        <v>793</v>
      </c>
      <c r="E379" s="4">
        <v>42.695652173913047</v>
      </c>
      <c r="F379" s="4">
        <f>Nurse[[#This Row],[Total Nurse Staff Hours]]/Nurse[[#This Row],[MDS Census]]</f>
        <v>3.5724287169042772</v>
      </c>
      <c r="G379" s="4">
        <f>Nurse[[#This Row],[Total Direct Care Staff Hours]]/Nurse[[#This Row],[MDS Census]]</f>
        <v>3.1826629327902234</v>
      </c>
      <c r="H379" s="4">
        <f>Nurse[[#This Row],[Total RN Hours (w/ Admin, DON)]]/Nurse[[#This Row],[MDS Census]]</f>
        <v>0.93228105906313652</v>
      </c>
      <c r="I379" s="4">
        <f>Nurse[[#This Row],[RN Hours (excl. Admin, DON)]]/Nurse[[#This Row],[MDS Census]]</f>
        <v>0.54251527494908347</v>
      </c>
      <c r="J379" s="4">
        <f>SUM(Nurse[[#This Row],[RN Hours (excl. Admin, DON)]],Nurse[[#This Row],[RN Admin Hours]],Nurse[[#This Row],[RN DON Hours]],Nurse[[#This Row],[LPN Hours (excl. Admin)]],Nurse[[#This Row],[LPN Admin Hours]],Nurse[[#This Row],[CNA Hours]],Nurse[[#This Row],[NA TR Hours]],Nurse[[#This Row],[Med Aide/Tech Hours]])</f>
        <v>152.5271739130435</v>
      </c>
      <c r="K379" s="4">
        <f>SUM(Nurse[[#This Row],[RN Hours (excl. Admin, DON)]],Nurse[[#This Row],[LPN Hours (excl. Admin)]],Nurse[[#This Row],[CNA Hours]],Nurse[[#This Row],[NA TR Hours]],Nurse[[#This Row],[Med Aide/Tech Hours]])</f>
        <v>135.88586956521738</v>
      </c>
      <c r="L379" s="4">
        <f>SUM(Nurse[[#This Row],[RN Hours (excl. Admin, DON)]],Nurse[[#This Row],[RN Admin Hours]],Nurse[[#This Row],[RN DON Hours]])</f>
        <v>39.804347826086961</v>
      </c>
      <c r="M379" s="4">
        <v>23.163043478260871</v>
      </c>
      <c r="N379" s="4">
        <v>12.288043478260869</v>
      </c>
      <c r="O379" s="4">
        <v>4.3532608695652177</v>
      </c>
      <c r="P379" s="4">
        <f>SUM(Nurse[[#This Row],[LPN Hours (excl. Admin)]],Nurse[[#This Row],[LPN Admin Hours]])</f>
        <v>30.980978260869566</v>
      </c>
      <c r="Q379" s="4">
        <v>30.980978260869566</v>
      </c>
      <c r="R379" s="4">
        <v>0</v>
      </c>
      <c r="S379" s="4">
        <f>SUM(Nurse[[#This Row],[CNA Hours]],Nurse[[#This Row],[NA TR Hours]],Nurse[[#This Row],[Med Aide/Tech Hours]])</f>
        <v>81.741847826086953</v>
      </c>
      <c r="T379" s="4">
        <v>81.741847826086953</v>
      </c>
      <c r="U379" s="4">
        <v>0</v>
      </c>
      <c r="V379" s="4">
        <v>0</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23.203804347826086</v>
      </c>
      <c r="X379" s="4">
        <v>0</v>
      </c>
      <c r="Y379" s="4">
        <v>0</v>
      </c>
      <c r="Z379" s="4">
        <v>0</v>
      </c>
      <c r="AA379" s="4">
        <v>8.6956521739130432E-2</v>
      </c>
      <c r="AB379" s="4">
        <v>0</v>
      </c>
      <c r="AC379" s="4">
        <v>23.116847826086957</v>
      </c>
      <c r="AD379" s="4">
        <v>0</v>
      </c>
      <c r="AE379" s="4">
        <v>0</v>
      </c>
      <c r="AF379" s="1">
        <v>146116</v>
      </c>
      <c r="AG379" s="1">
        <v>5</v>
      </c>
      <c r="AH379"/>
    </row>
    <row r="380" spans="1:34" x14ac:dyDescent="0.25">
      <c r="A380" t="s">
        <v>702</v>
      </c>
      <c r="B380" t="s">
        <v>606</v>
      </c>
      <c r="C380" t="s">
        <v>1147</v>
      </c>
      <c r="D380" t="s">
        <v>743</v>
      </c>
      <c r="E380" s="4">
        <v>59.989130434782609</v>
      </c>
      <c r="F380" s="4">
        <f>Nurse[[#This Row],[Total Nurse Staff Hours]]/Nurse[[#This Row],[MDS Census]]</f>
        <v>3.4284816089871359</v>
      </c>
      <c r="G380" s="4">
        <f>Nurse[[#This Row],[Total Direct Care Staff Hours]]/Nurse[[#This Row],[MDS Census]]</f>
        <v>3.3328121036419649</v>
      </c>
      <c r="H380" s="4">
        <f>Nurse[[#This Row],[Total RN Hours (w/ Admin, DON)]]/Nurse[[#This Row],[MDS Census]]</f>
        <v>0.77485957601014688</v>
      </c>
      <c r="I380" s="4">
        <f>Nurse[[#This Row],[RN Hours (excl. Admin, DON)]]/Nurse[[#This Row],[MDS Census]]</f>
        <v>0.67919007066497561</v>
      </c>
      <c r="J380" s="4">
        <f>SUM(Nurse[[#This Row],[RN Hours (excl. Admin, DON)]],Nurse[[#This Row],[RN Admin Hours]],Nurse[[#This Row],[RN DON Hours]],Nurse[[#This Row],[LPN Hours (excl. Admin)]],Nurse[[#This Row],[LPN Admin Hours]],Nurse[[#This Row],[CNA Hours]],Nurse[[#This Row],[NA TR Hours]],Nurse[[#This Row],[Med Aide/Tech Hours]])</f>
        <v>205.67163043478266</v>
      </c>
      <c r="K380" s="4">
        <f>SUM(Nurse[[#This Row],[RN Hours (excl. Admin, DON)]],Nurse[[#This Row],[LPN Hours (excl. Admin)]],Nurse[[#This Row],[CNA Hours]],Nurse[[#This Row],[NA TR Hours]],Nurse[[#This Row],[Med Aide/Tech Hours]])</f>
        <v>199.93250000000006</v>
      </c>
      <c r="L380" s="4">
        <f>SUM(Nurse[[#This Row],[RN Hours (excl. Admin, DON)]],Nurse[[#This Row],[RN Admin Hours]],Nurse[[#This Row],[RN DON Hours]])</f>
        <v>46.483152173913048</v>
      </c>
      <c r="M380" s="4">
        <v>40.744021739130439</v>
      </c>
      <c r="N380" s="4">
        <v>0</v>
      </c>
      <c r="O380" s="4">
        <v>5.7391304347826084</v>
      </c>
      <c r="P380" s="4">
        <f>SUM(Nurse[[#This Row],[LPN Hours (excl. Admin)]],Nurse[[#This Row],[LPN Admin Hours]])</f>
        <v>31.188369565217389</v>
      </c>
      <c r="Q380" s="4">
        <v>31.188369565217389</v>
      </c>
      <c r="R380" s="4">
        <v>0</v>
      </c>
      <c r="S380" s="4">
        <f>SUM(Nurse[[#This Row],[CNA Hours]],Nurse[[#This Row],[NA TR Hours]],Nurse[[#This Row],[Med Aide/Tech Hours]])</f>
        <v>128.00010869565222</v>
      </c>
      <c r="T380" s="4">
        <v>128.00010869565222</v>
      </c>
      <c r="U380" s="4">
        <v>0</v>
      </c>
      <c r="V380" s="4">
        <v>0</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0" s="4">
        <v>0</v>
      </c>
      <c r="Y380" s="4">
        <v>0</v>
      </c>
      <c r="Z380" s="4">
        <v>0</v>
      </c>
      <c r="AA380" s="4">
        <v>0</v>
      </c>
      <c r="AB380" s="4">
        <v>0</v>
      </c>
      <c r="AC380" s="4">
        <v>0</v>
      </c>
      <c r="AD380" s="4">
        <v>0</v>
      </c>
      <c r="AE380" s="4">
        <v>0</v>
      </c>
      <c r="AF380" s="1">
        <v>146123</v>
      </c>
      <c r="AG380" s="1">
        <v>5</v>
      </c>
      <c r="AH380"/>
    </row>
    <row r="381" spans="1:34" x14ac:dyDescent="0.25">
      <c r="A381" t="s">
        <v>702</v>
      </c>
      <c r="B381" t="s">
        <v>501</v>
      </c>
      <c r="C381" t="s">
        <v>869</v>
      </c>
      <c r="D381" t="s">
        <v>774</v>
      </c>
      <c r="E381" s="4">
        <v>45.352112676056336</v>
      </c>
      <c r="F381" s="4">
        <f>Nurse[[#This Row],[Total Nurse Staff Hours]]/Nurse[[#This Row],[MDS Census]]</f>
        <v>4.5374658385093172</v>
      </c>
      <c r="G381" s="4">
        <f>Nurse[[#This Row],[Total Direct Care Staff Hours]]/Nurse[[#This Row],[MDS Census]]</f>
        <v>4.1168913043478259</v>
      </c>
      <c r="H381" s="4">
        <f>Nurse[[#This Row],[Total RN Hours (w/ Admin, DON)]]/Nurse[[#This Row],[MDS Census]]</f>
        <v>2.1922453416149068</v>
      </c>
      <c r="I381" s="4">
        <f>Nurse[[#This Row],[RN Hours (excl. Admin, DON)]]/Nurse[[#This Row],[MDS Census]]</f>
        <v>1.771670807453416</v>
      </c>
      <c r="J381" s="4">
        <f>SUM(Nurse[[#This Row],[RN Hours (excl. Admin, DON)]],Nurse[[#This Row],[RN Admin Hours]],Nurse[[#This Row],[RN DON Hours]],Nurse[[#This Row],[LPN Hours (excl. Admin)]],Nurse[[#This Row],[LPN Admin Hours]],Nurse[[#This Row],[CNA Hours]],Nurse[[#This Row],[NA TR Hours]],Nurse[[#This Row],[Med Aide/Tech Hours]])</f>
        <v>205.78366197183098</v>
      </c>
      <c r="K381" s="4">
        <f>SUM(Nurse[[#This Row],[RN Hours (excl. Admin, DON)]],Nurse[[#This Row],[LPN Hours (excl. Admin)]],Nurse[[#This Row],[CNA Hours]],Nurse[[#This Row],[NA TR Hours]],Nurse[[#This Row],[Med Aide/Tech Hours]])</f>
        <v>186.70971830985914</v>
      </c>
      <c r="L381" s="4">
        <f>SUM(Nurse[[#This Row],[RN Hours (excl. Admin, DON)]],Nurse[[#This Row],[RN Admin Hours]],Nurse[[#This Row],[RN DON Hours]])</f>
        <v>99.422957746478872</v>
      </c>
      <c r="M381" s="4">
        <v>80.349014084507033</v>
      </c>
      <c r="N381" s="4">
        <v>14.742957746478874</v>
      </c>
      <c r="O381" s="4">
        <v>4.330985915492958</v>
      </c>
      <c r="P381" s="4">
        <f>SUM(Nurse[[#This Row],[LPN Hours (excl. Admin)]],Nurse[[#This Row],[LPN Admin Hours]])</f>
        <v>5.6433802816901411</v>
      </c>
      <c r="Q381" s="4">
        <v>5.6433802816901411</v>
      </c>
      <c r="R381" s="4">
        <v>0</v>
      </c>
      <c r="S381" s="4">
        <f>SUM(Nurse[[#This Row],[CNA Hours]],Nurse[[#This Row],[NA TR Hours]],Nurse[[#This Row],[Med Aide/Tech Hours]])</f>
        <v>100.71732394366197</v>
      </c>
      <c r="T381" s="4">
        <v>100.71732394366197</v>
      </c>
      <c r="U381" s="4">
        <v>0</v>
      </c>
      <c r="V381" s="4">
        <v>0</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10.788732394366196</v>
      </c>
      <c r="X381" s="4">
        <v>0</v>
      </c>
      <c r="Y381" s="4">
        <v>0</v>
      </c>
      <c r="Z381" s="4">
        <v>0</v>
      </c>
      <c r="AA381" s="4">
        <v>1.6901408450704225</v>
      </c>
      <c r="AB381" s="4">
        <v>0</v>
      </c>
      <c r="AC381" s="4">
        <v>9.0985915492957741</v>
      </c>
      <c r="AD381" s="4">
        <v>0</v>
      </c>
      <c r="AE381" s="4">
        <v>0</v>
      </c>
      <c r="AF381" s="1">
        <v>145986</v>
      </c>
      <c r="AG381" s="1">
        <v>5</v>
      </c>
      <c r="AH381"/>
    </row>
    <row r="382" spans="1:34" x14ac:dyDescent="0.25">
      <c r="A382" t="s">
        <v>702</v>
      </c>
      <c r="B382" t="s">
        <v>66</v>
      </c>
      <c r="C382" t="s">
        <v>917</v>
      </c>
      <c r="D382" t="s">
        <v>781</v>
      </c>
      <c r="E382" s="4">
        <v>93.228260869565219</v>
      </c>
      <c r="F382" s="4">
        <f>Nurse[[#This Row],[Total Nurse Staff Hours]]/Nurse[[#This Row],[MDS Census]]</f>
        <v>2.1173195756091872</v>
      </c>
      <c r="G382" s="4">
        <f>Nurse[[#This Row],[Total Direct Care Staff Hours]]/Nurse[[#This Row],[MDS Census]]</f>
        <v>1.9468054098169523</v>
      </c>
      <c r="H382" s="4">
        <f>Nurse[[#This Row],[Total RN Hours (w/ Admin, DON)]]/Nurse[[#This Row],[MDS Census]]</f>
        <v>0.46787921184563375</v>
      </c>
      <c r="I382" s="4">
        <f>Nurse[[#This Row],[RN Hours (excl. Admin, DON)]]/Nurse[[#This Row],[MDS Census]]</f>
        <v>0.35708872566165328</v>
      </c>
      <c r="J382" s="4">
        <f>SUM(Nurse[[#This Row],[RN Hours (excl. Admin, DON)]],Nurse[[#This Row],[RN Admin Hours]],Nurse[[#This Row],[RN DON Hours]],Nurse[[#This Row],[LPN Hours (excl. Admin)]],Nurse[[#This Row],[LPN Admin Hours]],Nurse[[#This Row],[CNA Hours]],Nurse[[#This Row],[NA TR Hours]],Nurse[[#This Row],[Med Aide/Tech Hours]])</f>
        <v>197.39402173913044</v>
      </c>
      <c r="K382" s="4">
        <f>SUM(Nurse[[#This Row],[RN Hours (excl. Admin, DON)]],Nurse[[#This Row],[LPN Hours (excl. Admin)]],Nurse[[#This Row],[CNA Hours]],Nurse[[#This Row],[NA TR Hours]],Nurse[[#This Row],[Med Aide/Tech Hours]])</f>
        <v>181.49728260869566</v>
      </c>
      <c r="L382" s="4">
        <f>SUM(Nurse[[#This Row],[RN Hours (excl. Admin, DON)]],Nurse[[#This Row],[RN Admin Hours]],Nurse[[#This Row],[RN DON Hours]])</f>
        <v>43.619565217391312</v>
      </c>
      <c r="M382" s="4">
        <v>33.290760869565219</v>
      </c>
      <c r="N382" s="4">
        <v>4.7635869565217392</v>
      </c>
      <c r="O382" s="4">
        <v>5.5652173913043477</v>
      </c>
      <c r="P382" s="4">
        <f>SUM(Nurse[[#This Row],[LPN Hours (excl. Admin)]],Nurse[[#This Row],[LPN Admin Hours]])</f>
        <v>52.160326086956523</v>
      </c>
      <c r="Q382" s="4">
        <v>46.592391304347828</v>
      </c>
      <c r="R382" s="4">
        <v>5.5679347826086953</v>
      </c>
      <c r="S382" s="4">
        <f>SUM(Nurse[[#This Row],[CNA Hours]],Nurse[[#This Row],[NA TR Hours]],Nurse[[#This Row],[Med Aide/Tech Hours]])</f>
        <v>101.61413043478261</v>
      </c>
      <c r="T382" s="4">
        <v>101.61413043478261</v>
      </c>
      <c r="U382" s="4">
        <v>0</v>
      </c>
      <c r="V382" s="4">
        <v>0</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2" s="4">
        <v>0</v>
      </c>
      <c r="Y382" s="4">
        <v>0</v>
      </c>
      <c r="Z382" s="4">
        <v>0</v>
      </c>
      <c r="AA382" s="4">
        <v>0</v>
      </c>
      <c r="AB382" s="4">
        <v>0</v>
      </c>
      <c r="AC382" s="4">
        <v>0</v>
      </c>
      <c r="AD382" s="4">
        <v>0</v>
      </c>
      <c r="AE382" s="4">
        <v>0</v>
      </c>
      <c r="AF382" s="1">
        <v>145235</v>
      </c>
      <c r="AG382" s="1">
        <v>5</v>
      </c>
      <c r="AH382"/>
    </row>
    <row r="383" spans="1:34" x14ac:dyDescent="0.25">
      <c r="A383" t="s">
        <v>702</v>
      </c>
      <c r="B383" t="s">
        <v>272</v>
      </c>
      <c r="C383" t="s">
        <v>917</v>
      </c>
      <c r="D383" t="s">
        <v>781</v>
      </c>
      <c r="E383" s="4">
        <v>120.69565217391305</v>
      </c>
      <c r="F383" s="4">
        <f>Nurse[[#This Row],[Total Nurse Staff Hours]]/Nurse[[#This Row],[MDS Census]]</f>
        <v>2.7152377521613831</v>
      </c>
      <c r="G383" s="4">
        <f>Nurse[[#This Row],[Total Direct Care Staff Hours]]/Nurse[[#This Row],[MDS Census]]</f>
        <v>2.5542146974063402</v>
      </c>
      <c r="H383" s="4">
        <f>Nurse[[#This Row],[Total RN Hours (w/ Admin, DON)]]/Nurse[[#This Row],[MDS Census]]</f>
        <v>0.45202179394812675</v>
      </c>
      <c r="I383" s="4">
        <f>Nurse[[#This Row],[RN Hours (excl. Admin, DON)]]/Nurse[[#This Row],[MDS Census]]</f>
        <v>0.29099873919308356</v>
      </c>
      <c r="J383" s="4">
        <f>SUM(Nurse[[#This Row],[RN Hours (excl. Admin, DON)]],Nurse[[#This Row],[RN Admin Hours]],Nurse[[#This Row],[RN DON Hours]],Nurse[[#This Row],[LPN Hours (excl. Admin)]],Nurse[[#This Row],[LPN Admin Hours]],Nurse[[#This Row],[CNA Hours]],Nurse[[#This Row],[NA TR Hours]],Nurse[[#This Row],[Med Aide/Tech Hours]])</f>
        <v>327.71739130434781</v>
      </c>
      <c r="K383" s="4">
        <f>SUM(Nurse[[#This Row],[RN Hours (excl. Admin, DON)]],Nurse[[#This Row],[LPN Hours (excl. Admin)]],Nurse[[#This Row],[CNA Hours]],Nurse[[#This Row],[NA TR Hours]],Nurse[[#This Row],[Med Aide/Tech Hours]])</f>
        <v>308.28260869565219</v>
      </c>
      <c r="L383" s="4">
        <f>SUM(Nurse[[#This Row],[RN Hours (excl. Admin, DON)]],Nurse[[#This Row],[RN Admin Hours]],Nurse[[#This Row],[RN DON Hours]])</f>
        <v>54.557065217391298</v>
      </c>
      <c r="M383" s="4">
        <v>35.122282608695649</v>
      </c>
      <c r="N383" s="4">
        <v>13.695652173913043</v>
      </c>
      <c r="O383" s="4">
        <v>5.7391304347826084</v>
      </c>
      <c r="P383" s="4">
        <f>SUM(Nurse[[#This Row],[LPN Hours (excl. Admin)]],Nurse[[#This Row],[LPN Admin Hours]])</f>
        <v>91.146739130434781</v>
      </c>
      <c r="Q383" s="4">
        <v>91.146739130434781</v>
      </c>
      <c r="R383" s="4">
        <v>0</v>
      </c>
      <c r="S383" s="4">
        <f>SUM(Nurse[[#This Row],[CNA Hours]],Nurse[[#This Row],[NA TR Hours]],Nurse[[#This Row],[Med Aide/Tech Hours]])</f>
        <v>182.01358695652175</v>
      </c>
      <c r="T383" s="4">
        <v>182.01358695652175</v>
      </c>
      <c r="U383" s="4">
        <v>0</v>
      </c>
      <c r="V383" s="4">
        <v>0</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55.725543478260867</v>
      </c>
      <c r="X383" s="4">
        <v>7.0163043478260869</v>
      </c>
      <c r="Y383" s="4">
        <v>0</v>
      </c>
      <c r="Z383" s="4">
        <v>0</v>
      </c>
      <c r="AA383" s="4">
        <v>10.171195652173912</v>
      </c>
      <c r="AB383" s="4">
        <v>0</v>
      </c>
      <c r="AC383" s="4">
        <v>38.538043478260867</v>
      </c>
      <c r="AD383" s="4">
        <v>0</v>
      </c>
      <c r="AE383" s="4">
        <v>0</v>
      </c>
      <c r="AF383" s="1">
        <v>145654</v>
      </c>
      <c r="AG383" s="1">
        <v>5</v>
      </c>
      <c r="AH383"/>
    </row>
    <row r="384" spans="1:34" x14ac:dyDescent="0.25">
      <c r="A384" t="s">
        <v>702</v>
      </c>
      <c r="B384" t="s">
        <v>348</v>
      </c>
      <c r="C384" t="s">
        <v>877</v>
      </c>
      <c r="D384" t="s">
        <v>790</v>
      </c>
      <c r="E384" s="4">
        <v>93.217391304347828</v>
      </c>
      <c r="F384" s="4">
        <f>Nurse[[#This Row],[Total Nurse Staff Hours]]/Nurse[[#This Row],[MDS Census]]</f>
        <v>3.262954757462686</v>
      </c>
      <c r="G384" s="4">
        <f>Nurse[[#This Row],[Total Direct Care Staff Hours]]/Nurse[[#This Row],[MDS Census]]</f>
        <v>3.05791744402985</v>
      </c>
      <c r="H384" s="4">
        <f>Nurse[[#This Row],[Total RN Hours (w/ Admin, DON)]]/Nurse[[#This Row],[MDS Census]]</f>
        <v>0.84836753731343273</v>
      </c>
      <c r="I384" s="4">
        <f>Nurse[[#This Row],[RN Hours (excl. Admin, DON)]]/Nurse[[#This Row],[MDS Census]]</f>
        <v>0.73013059701492533</v>
      </c>
      <c r="J384" s="4">
        <f>SUM(Nurse[[#This Row],[RN Hours (excl. Admin, DON)]],Nurse[[#This Row],[RN Admin Hours]],Nurse[[#This Row],[RN DON Hours]],Nurse[[#This Row],[LPN Hours (excl. Admin)]],Nurse[[#This Row],[LPN Admin Hours]],Nurse[[#This Row],[CNA Hours]],Nurse[[#This Row],[NA TR Hours]],Nurse[[#This Row],[Med Aide/Tech Hours]])</f>
        <v>304.16413043478258</v>
      </c>
      <c r="K384" s="4">
        <f>SUM(Nurse[[#This Row],[RN Hours (excl. Admin, DON)]],Nurse[[#This Row],[LPN Hours (excl. Admin)]],Nurse[[#This Row],[CNA Hours]],Nurse[[#This Row],[NA TR Hours]],Nurse[[#This Row],[Med Aide/Tech Hours]])</f>
        <v>285.05108695652166</v>
      </c>
      <c r="L384" s="4">
        <f>SUM(Nurse[[#This Row],[RN Hours (excl. Admin, DON)]],Nurse[[#This Row],[RN Admin Hours]],Nurse[[#This Row],[RN DON Hours]])</f>
        <v>79.082608695652169</v>
      </c>
      <c r="M384" s="4">
        <v>68.060869565217388</v>
      </c>
      <c r="N384" s="4">
        <v>5.7173913043478262</v>
      </c>
      <c r="O384" s="4">
        <v>5.3043478260869561</v>
      </c>
      <c r="P384" s="4">
        <f>SUM(Nurse[[#This Row],[LPN Hours (excl. Admin)]],Nurse[[#This Row],[LPN Admin Hours]])</f>
        <v>64.479891304347817</v>
      </c>
      <c r="Q384" s="4">
        <v>56.388586956521728</v>
      </c>
      <c r="R384" s="4">
        <v>8.0913043478260871</v>
      </c>
      <c r="S384" s="4">
        <f>SUM(Nurse[[#This Row],[CNA Hours]],Nurse[[#This Row],[NA TR Hours]],Nurse[[#This Row],[Med Aide/Tech Hours]])</f>
        <v>160.60163043478258</v>
      </c>
      <c r="T384" s="4">
        <v>160.60163043478258</v>
      </c>
      <c r="U384" s="4">
        <v>0</v>
      </c>
      <c r="V384" s="4">
        <v>0</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107.30706521739131</v>
      </c>
      <c r="X384" s="4">
        <v>19.309782608695652</v>
      </c>
      <c r="Y384" s="4">
        <v>0.58695652173913049</v>
      </c>
      <c r="Z384" s="4">
        <v>0</v>
      </c>
      <c r="AA384" s="4">
        <v>8.7228260869565215</v>
      </c>
      <c r="AB384" s="4">
        <v>0</v>
      </c>
      <c r="AC384" s="4">
        <v>78.6875</v>
      </c>
      <c r="AD384" s="4">
        <v>0</v>
      </c>
      <c r="AE384" s="4">
        <v>0</v>
      </c>
      <c r="AF384" s="1">
        <v>145761</v>
      </c>
      <c r="AG384" s="1">
        <v>5</v>
      </c>
      <c r="AH384"/>
    </row>
    <row r="385" spans="1:34" x14ac:dyDescent="0.25">
      <c r="A385" t="s">
        <v>702</v>
      </c>
      <c r="B385" t="s">
        <v>102</v>
      </c>
      <c r="C385" t="s">
        <v>952</v>
      </c>
      <c r="D385" t="s">
        <v>781</v>
      </c>
      <c r="E385" s="4">
        <v>140.2608695652174</v>
      </c>
      <c r="F385" s="4">
        <f>Nurse[[#This Row],[Total Nurse Staff Hours]]/Nurse[[#This Row],[MDS Census]]</f>
        <v>3.2685756354618722</v>
      </c>
      <c r="G385" s="4">
        <f>Nurse[[#This Row],[Total Direct Care Staff Hours]]/Nurse[[#This Row],[MDS Census]]</f>
        <v>3.0547117172969616</v>
      </c>
      <c r="H385" s="4">
        <f>Nurse[[#This Row],[Total RN Hours (w/ Admin, DON)]]/Nurse[[#This Row],[MDS Census]]</f>
        <v>0.79186298822070678</v>
      </c>
      <c r="I385" s="4">
        <f>Nurse[[#This Row],[RN Hours (excl. Admin, DON)]]/Nurse[[#This Row],[MDS Census]]</f>
        <v>0.57799907005579665</v>
      </c>
      <c r="J385" s="4">
        <f>SUM(Nurse[[#This Row],[RN Hours (excl. Admin, DON)]],Nurse[[#This Row],[RN Admin Hours]],Nurse[[#This Row],[RN DON Hours]],Nurse[[#This Row],[LPN Hours (excl. Admin)]],Nurse[[#This Row],[LPN Admin Hours]],Nurse[[#This Row],[CNA Hours]],Nurse[[#This Row],[NA TR Hours]],Nurse[[#This Row],[Med Aide/Tech Hours]])</f>
        <v>458.45326086956527</v>
      </c>
      <c r="K385" s="4">
        <f>SUM(Nurse[[#This Row],[RN Hours (excl. Admin, DON)]],Nurse[[#This Row],[LPN Hours (excl. Admin)]],Nurse[[#This Row],[CNA Hours]],Nurse[[#This Row],[NA TR Hours]],Nurse[[#This Row],[Med Aide/Tech Hours]])</f>
        <v>428.45652173913038</v>
      </c>
      <c r="L385" s="4">
        <f>SUM(Nurse[[#This Row],[RN Hours (excl. Admin, DON)]],Nurse[[#This Row],[RN Admin Hours]],Nurse[[#This Row],[RN DON Hours]])</f>
        <v>111.06739130434784</v>
      </c>
      <c r="M385" s="4">
        <v>81.070652173913047</v>
      </c>
      <c r="N385" s="4">
        <v>24.497282608695652</v>
      </c>
      <c r="O385" s="4">
        <v>5.4994565217391305</v>
      </c>
      <c r="P385" s="4">
        <f>SUM(Nurse[[#This Row],[LPN Hours (excl. Admin)]],Nurse[[#This Row],[LPN Admin Hours]])</f>
        <v>146.63315217391303</v>
      </c>
      <c r="Q385" s="4">
        <v>146.63315217391303</v>
      </c>
      <c r="R385" s="4">
        <v>0</v>
      </c>
      <c r="S385" s="4">
        <f>SUM(Nurse[[#This Row],[CNA Hours]],Nurse[[#This Row],[NA TR Hours]],Nurse[[#This Row],[Med Aide/Tech Hours]])</f>
        <v>200.75271739130434</v>
      </c>
      <c r="T385" s="4">
        <v>200.75271739130434</v>
      </c>
      <c r="U385" s="4">
        <v>0</v>
      </c>
      <c r="V385" s="4">
        <v>0</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1.9891304347826089</v>
      </c>
      <c r="X385" s="4">
        <v>0.25</v>
      </c>
      <c r="Y385" s="4">
        <v>0</v>
      </c>
      <c r="Z385" s="4">
        <v>0</v>
      </c>
      <c r="AA385" s="4">
        <v>0.12771739130434784</v>
      </c>
      <c r="AB385" s="4">
        <v>0</v>
      </c>
      <c r="AC385" s="4">
        <v>1.611413043478261</v>
      </c>
      <c r="AD385" s="4">
        <v>0</v>
      </c>
      <c r="AE385" s="4">
        <v>0</v>
      </c>
      <c r="AF385" s="1">
        <v>145334</v>
      </c>
      <c r="AG385" s="1">
        <v>5</v>
      </c>
      <c r="AH385"/>
    </row>
    <row r="386" spans="1:34" x14ac:dyDescent="0.25">
      <c r="A386" t="s">
        <v>702</v>
      </c>
      <c r="B386" t="s">
        <v>145</v>
      </c>
      <c r="C386" t="s">
        <v>974</v>
      </c>
      <c r="D386" t="s">
        <v>781</v>
      </c>
      <c r="E386" s="4">
        <v>170.15217391304347</v>
      </c>
      <c r="F386" s="4">
        <f>Nurse[[#This Row],[Total Nurse Staff Hours]]/Nurse[[#This Row],[MDS Census]]</f>
        <v>1.9970295132234577</v>
      </c>
      <c r="G386" s="4">
        <f>Nurse[[#This Row],[Total Direct Care Staff Hours]]/Nurse[[#This Row],[MDS Census]]</f>
        <v>1.8904752778842469</v>
      </c>
      <c r="H386" s="4">
        <f>Nurse[[#This Row],[Total RN Hours (w/ Admin, DON)]]/Nurse[[#This Row],[MDS Census]]</f>
        <v>0.30053021591925388</v>
      </c>
      <c r="I386" s="4">
        <f>Nurse[[#This Row],[RN Hours (excl. Admin, DON)]]/Nurse[[#This Row],[MDS Census]]</f>
        <v>0.26124313274562416</v>
      </c>
      <c r="J386" s="4">
        <f>SUM(Nurse[[#This Row],[RN Hours (excl. Admin, DON)]],Nurse[[#This Row],[RN Admin Hours]],Nurse[[#This Row],[RN DON Hours]],Nurse[[#This Row],[LPN Hours (excl. Admin)]],Nurse[[#This Row],[LPN Admin Hours]],Nurse[[#This Row],[CNA Hours]],Nurse[[#This Row],[NA TR Hours]],Nurse[[#This Row],[Med Aide/Tech Hours]])</f>
        <v>339.79891304347831</v>
      </c>
      <c r="K386" s="4">
        <f>SUM(Nurse[[#This Row],[RN Hours (excl. Admin, DON)]],Nurse[[#This Row],[LPN Hours (excl. Admin)]],Nurse[[#This Row],[CNA Hours]],Nurse[[#This Row],[NA TR Hours]],Nurse[[#This Row],[Med Aide/Tech Hours]])</f>
        <v>321.66847826086956</v>
      </c>
      <c r="L386" s="4">
        <f>SUM(Nurse[[#This Row],[RN Hours (excl. Admin, DON)]],Nurse[[#This Row],[RN Admin Hours]],Nurse[[#This Row],[RN DON Hours]])</f>
        <v>51.135869565217391</v>
      </c>
      <c r="M386" s="4">
        <v>44.451086956521742</v>
      </c>
      <c r="N386" s="4">
        <v>2.3913043478260869</v>
      </c>
      <c r="O386" s="4">
        <v>4.2934782608695654</v>
      </c>
      <c r="P386" s="4">
        <f>SUM(Nurse[[#This Row],[LPN Hours (excl. Admin)]],Nurse[[#This Row],[LPN Admin Hours]])</f>
        <v>109.47554347826087</v>
      </c>
      <c r="Q386" s="4">
        <v>98.029891304347828</v>
      </c>
      <c r="R386" s="4">
        <v>11.445652173913043</v>
      </c>
      <c r="S386" s="4">
        <f>SUM(Nurse[[#This Row],[CNA Hours]],Nurse[[#This Row],[NA TR Hours]],Nurse[[#This Row],[Med Aide/Tech Hours]])</f>
        <v>179.1875</v>
      </c>
      <c r="T386" s="4">
        <v>177.82880434782609</v>
      </c>
      <c r="U386" s="4">
        <v>1.3586956521739131</v>
      </c>
      <c r="V386" s="4">
        <v>0</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0.27717391304347827</v>
      </c>
      <c r="X386" s="4">
        <v>0</v>
      </c>
      <c r="Y386" s="4">
        <v>0</v>
      </c>
      <c r="Z386" s="4">
        <v>0</v>
      </c>
      <c r="AA386" s="4">
        <v>0</v>
      </c>
      <c r="AB386" s="4">
        <v>0</v>
      </c>
      <c r="AC386" s="4">
        <v>0.27717391304347827</v>
      </c>
      <c r="AD386" s="4">
        <v>0</v>
      </c>
      <c r="AE386" s="4">
        <v>0</v>
      </c>
      <c r="AF386" s="1">
        <v>145424</v>
      </c>
      <c r="AG386" s="1">
        <v>5</v>
      </c>
      <c r="AH386"/>
    </row>
    <row r="387" spans="1:34" x14ac:dyDescent="0.25">
      <c r="A387" t="s">
        <v>702</v>
      </c>
      <c r="B387" t="s">
        <v>439</v>
      </c>
      <c r="C387" t="s">
        <v>1012</v>
      </c>
      <c r="D387" t="s">
        <v>758</v>
      </c>
      <c r="E387" s="4">
        <v>51.5</v>
      </c>
      <c r="F387" s="4">
        <f>Nurse[[#This Row],[Total Nurse Staff Hours]]/Nurse[[#This Row],[MDS Census]]</f>
        <v>3.2549113550021107</v>
      </c>
      <c r="G387" s="4">
        <f>Nurse[[#This Row],[Total Direct Care Staff Hours]]/Nurse[[#This Row],[MDS Census]]</f>
        <v>2.9276677923174335</v>
      </c>
      <c r="H387" s="4">
        <f>Nurse[[#This Row],[Total RN Hours (w/ Admin, DON)]]/Nurse[[#This Row],[MDS Census]]</f>
        <v>0.17944280287040945</v>
      </c>
      <c r="I387" s="4">
        <f>Nurse[[#This Row],[RN Hours (excl. Admin, DON)]]/Nurse[[#This Row],[MDS Census]]</f>
        <v>1.5502321654706627E-2</v>
      </c>
      <c r="J387" s="4">
        <f>SUM(Nurse[[#This Row],[RN Hours (excl. Admin, DON)]],Nurse[[#This Row],[RN Admin Hours]],Nurse[[#This Row],[RN DON Hours]],Nurse[[#This Row],[LPN Hours (excl. Admin)]],Nurse[[#This Row],[LPN Admin Hours]],Nurse[[#This Row],[CNA Hours]],Nurse[[#This Row],[NA TR Hours]],Nurse[[#This Row],[Med Aide/Tech Hours]])</f>
        <v>167.62793478260869</v>
      </c>
      <c r="K387" s="4">
        <f>SUM(Nurse[[#This Row],[RN Hours (excl. Admin, DON)]],Nurse[[#This Row],[LPN Hours (excl. Admin)]],Nurse[[#This Row],[CNA Hours]],Nurse[[#This Row],[NA TR Hours]],Nurse[[#This Row],[Med Aide/Tech Hours]])</f>
        <v>150.77489130434782</v>
      </c>
      <c r="L387" s="4">
        <f>SUM(Nurse[[#This Row],[RN Hours (excl. Admin, DON)]],Nurse[[#This Row],[RN Admin Hours]],Nurse[[#This Row],[RN DON Hours]])</f>
        <v>9.2413043478260875</v>
      </c>
      <c r="M387" s="4">
        <v>0.79836956521739133</v>
      </c>
      <c r="N387" s="4">
        <v>3.3885869565217392</v>
      </c>
      <c r="O387" s="4">
        <v>5.0543478260869561</v>
      </c>
      <c r="P387" s="4">
        <f>SUM(Nurse[[#This Row],[LPN Hours (excl. Admin)]],Nurse[[#This Row],[LPN Admin Hours]])</f>
        <v>63.78456521739129</v>
      </c>
      <c r="Q387" s="4">
        <v>55.37445652173912</v>
      </c>
      <c r="R387" s="4">
        <v>8.4101086956521733</v>
      </c>
      <c r="S387" s="4">
        <f>SUM(Nurse[[#This Row],[CNA Hours]],Nurse[[#This Row],[NA TR Hours]],Nurse[[#This Row],[Med Aide/Tech Hours]])</f>
        <v>94.602065217391313</v>
      </c>
      <c r="T387" s="4">
        <v>94.602065217391313</v>
      </c>
      <c r="U387" s="4">
        <v>0</v>
      </c>
      <c r="V387" s="4">
        <v>0</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34.706521739130437</v>
      </c>
      <c r="X387" s="4">
        <v>0.72554347826086951</v>
      </c>
      <c r="Y387" s="4">
        <v>0</v>
      </c>
      <c r="Z387" s="4">
        <v>0</v>
      </c>
      <c r="AA387" s="4">
        <v>21.225543478260871</v>
      </c>
      <c r="AB387" s="4">
        <v>0</v>
      </c>
      <c r="AC387" s="4">
        <v>12.755434782608695</v>
      </c>
      <c r="AD387" s="4">
        <v>0</v>
      </c>
      <c r="AE387" s="4">
        <v>0</v>
      </c>
      <c r="AF387" s="1">
        <v>145897</v>
      </c>
      <c r="AG387" s="1">
        <v>5</v>
      </c>
      <c r="AH387"/>
    </row>
    <row r="388" spans="1:34" x14ac:dyDescent="0.25">
      <c r="A388" t="s">
        <v>702</v>
      </c>
      <c r="B388" t="s">
        <v>123</v>
      </c>
      <c r="C388" t="s">
        <v>952</v>
      </c>
      <c r="D388" t="s">
        <v>781</v>
      </c>
      <c r="E388" s="4">
        <v>203.79347826086956</v>
      </c>
      <c r="F388" s="4">
        <f>Nurse[[#This Row],[Total Nurse Staff Hours]]/Nurse[[#This Row],[MDS Census]]</f>
        <v>2.9894351698757262</v>
      </c>
      <c r="G388" s="4">
        <f>Nurse[[#This Row],[Total Direct Care Staff Hours]]/Nurse[[#This Row],[MDS Census]]</f>
        <v>2.8136471278468185</v>
      </c>
      <c r="H388" s="4">
        <f>Nurse[[#This Row],[Total RN Hours (w/ Admin, DON)]]/Nurse[[#This Row],[MDS Census]]</f>
        <v>0.91778761533948472</v>
      </c>
      <c r="I388" s="4">
        <f>Nurse[[#This Row],[RN Hours (excl. Admin, DON)]]/Nurse[[#This Row],[MDS Census]]</f>
        <v>0.75280014934129824</v>
      </c>
      <c r="J388" s="4">
        <f>SUM(Nurse[[#This Row],[RN Hours (excl. Admin, DON)]],Nurse[[#This Row],[RN Admin Hours]],Nurse[[#This Row],[RN DON Hours]],Nurse[[#This Row],[LPN Hours (excl. Admin)]],Nurse[[#This Row],[LPN Admin Hours]],Nurse[[#This Row],[CNA Hours]],Nurse[[#This Row],[NA TR Hours]],Nurse[[#This Row],[Med Aide/Tech Hours]])</f>
        <v>609.22739130434775</v>
      </c>
      <c r="K388" s="4">
        <f>SUM(Nurse[[#This Row],[RN Hours (excl. Admin, DON)]],Nurse[[#This Row],[LPN Hours (excl. Admin)]],Nurse[[#This Row],[CNA Hours]],Nurse[[#This Row],[NA TR Hours]],Nurse[[#This Row],[Med Aide/Tech Hours]])</f>
        <v>573.40293478260867</v>
      </c>
      <c r="L388" s="4">
        <f>SUM(Nurse[[#This Row],[RN Hours (excl. Admin, DON)]],Nurse[[#This Row],[RN Admin Hours]],Nurse[[#This Row],[RN DON Hours]])</f>
        <v>187.03913043478261</v>
      </c>
      <c r="M388" s="4">
        <v>153.41576086956522</v>
      </c>
      <c r="N388" s="4">
        <v>28.405978260869563</v>
      </c>
      <c r="O388" s="4">
        <v>5.2173913043478262</v>
      </c>
      <c r="P388" s="4">
        <f>SUM(Nurse[[#This Row],[LPN Hours (excl. Admin)]],Nurse[[#This Row],[LPN Admin Hours]])</f>
        <v>58.157608695652179</v>
      </c>
      <c r="Q388" s="4">
        <v>55.956521739130437</v>
      </c>
      <c r="R388" s="4">
        <v>2.2010869565217392</v>
      </c>
      <c r="S388" s="4">
        <f>SUM(Nurse[[#This Row],[CNA Hours]],Nurse[[#This Row],[NA TR Hours]],Nurse[[#This Row],[Med Aide/Tech Hours]])</f>
        <v>364.03065217391298</v>
      </c>
      <c r="T388" s="4">
        <v>352.28336956521736</v>
      </c>
      <c r="U388" s="4">
        <v>11.747282608695652</v>
      </c>
      <c r="V388" s="4">
        <v>0</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2.7880434782608692</v>
      </c>
      <c r="X388" s="4">
        <v>0</v>
      </c>
      <c r="Y388" s="4">
        <v>2.7065217391304346</v>
      </c>
      <c r="Z388" s="4">
        <v>0</v>
      </c>
      <c r="AA388" s="4">
        <v>8.1521739130434784E-2</v>
      </c>
      <c r="AB388" s="4">
        <v>0</v>
      </c>
      <c r="AC388" s="4">
        <v>0</v>
      </c>
      <c r="AD388" s="4">
        <v>0</v>
      </c>
      <c r="AE388" s="4">
        <v>0</v>
      </c>
      <c r="AF388" s="1">
        <v>145382</v>
      </c>
      <c r="AG388" s="1">
        <v>5</v>
      </c>
      <c r="AH388"/>
    </row>
    <row r="389" spans="1:34" x14ac:dyDescent="0.25">
      <c r="A389" t="s">
        <v>702</v>
      </c>
      <c r="B389" t="s">
        <v>442</v>
      </c>
      <c r="C389" t="s">
        <v>1093</v>
      </c>
      <c r="D389" t="s">
        <v>781</v>
      </c>
      <c r="E389" s="4">
        <v>86.739130434782609</v>
      </c>
      <c r="F389" s="4">
        <f>Nurse[[#This Row],[Total Nurse Staff Hours]]/Nurse[[#This Row],[MDS Census]]</f>
        <v>2.6257205513784463</v>
      </c>
      <c r="G389" s="4">
        <f>Nurse[[#This Row],[Total Direct Care Staff Hours]]/Nurse[[#This Row],[MDS Census]]</f>
        <v>2.5128383458646617</v>
      </c>
      <c r="H389" s="4">
        <f>Nurse[[#This Row],[Total RN Hours (w/ Admin, DON)]]/Nurse[[#This Row],[MDS Census]]</f>
        <v>0.48305764411027574</v>
      </c>
      <c r="I389" s="4">
        <f>Nurse[[#This Row],[RN Hours (excl. Admin, DON)]]/Nurse[[#This Row],[MDS Census]]</f>
        <v>0.37017543859649132</v>
      </c>
      <c r="J389" s="4">
        <f>SUM(Nurse[[#This Row],[RN Hours (excl. Admin, DON)]],Nurse[[#This Row],[RN Admin Hours]],Nurse[[#This Row],[RN DON Hours]],Nurse[[#This Row],[LPN Hours (excl. Admin)]],Nurse[[#This Row],[LPN Admin Hours]],Nurse[[#This Row],[CNA Hours]],Nurse[[#This Row],[NA TR Hours]],Nurse[[#This Row],[Med Aide/Tech Hours]])</f>
        <v>227.75271739130437</v>
      </c>
      <c r="K389" s="4">
        <f>SUM(Nurse[[#This Row],[RN Hours (excl. Admin, DON)]],Nurse[[#This Row],[LPN Hours (excl. Admin)]],Nurse[[#This Row],[CNA Hours]],Nurse[[#This Row],[NA TR Hours]],Nurse[[#This Row],[Med Aide/Tech Hours]])</f>
        <v>217.96141304347827</v>
      </c>
      <c r="L389" s="4">
        <f>SUM(Nurse[[#This Row],[RN Hours (excl. Admin, DON)]],Nurse[[#This Row],[RN Admin Hours]],Nurse[[#This Row],[RN DON Hours]])</f>
        <v>41.900000000000006</v>
      </c>
      <c r="M389" s="4">
        <v>32.108695652173921</v>
      </c>
      <c r="N389" s="4">
        <v>4.052173913043478</v>
      </c>
      <c r="O389" s="4">
        <v>5.7391304347826084</v>
      </c>
      <c r="P389" s="4">
        <f>SUM(Nurse[[#This Row],[LPN Hours (excl. Admin)]],Nurse[[#This Row],[LPN Admin Hours]])</f>
        <v>69.403804347826096</v>
      </c>
      <c r="Q389" s="4">
        <v>69.403804347826096</v>
      </c>
      <c r="R389" s="4">
        <v>0</v>
      </c>
      <c r="S389" s="4">
        <f>SUM(Nurse[[#This Row],[CNA Hours]],Nurse[[#This Row],[NA TR Hours]],Nurse[[#This Row],[Med Aide/Tech Hours]])</f>
        <v>116.44891304347827</v>
      </c>
      <c r="T389" s="4">
        <v>116.44891304347827</v>
      </c>
      <c r="U389" s="4">
        <v>0</v>
      </c>
      <c r="V389" s="4">
        <v>0</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77.510326086956525</v>
      </c>
      <c r="X389" s="4">
        <v>17.445652173913043</v>
      </c>
      <c r="Y389" s="4">
        <v>3.6739130434782608</v>
      </c>
      <c r="Z389" s="4">
        <v>0</v>
      </c>
      <c r="AA389" s="4">
        <v>13.736413043478262</v>
      </c>
      <c r="AB389" s="4">
        <v>0</v>
      </c>
      <c r="AC389" s="4">
        <v>42.654347826086955</v>
      </c>
      <c r="AD389" s="4">
        <v>0</v>
      </c>
      <c r="AE389" s="4">
        <v>0</v>
      </c>
      <c r="AF389" s="1">
        <v>145901</v>
      </c>
      <c r="AG389" s="1">
        <v>5</v>
      </c>
      <c r="AH389"/>
    </row>
    <row r="390" spans="1:34" x14ac:dyDescent="0.25">
      <c r="A390" t="s">
        <v>702</v>
      </c>
      <c r="B390" t="s">
        <v>600</v>
      </c>
      <c r="C390" t="s">
        <v>1145</v>
      </c>
      <c r="D390" t="s">
        <v>800</v>
      </c>
      <c r="E390" s="4">
        <v>63.423913043478258</v>
      </c>
      <c r="F390" s="4">
        <f>Nurse[[#This Row],[Total Nurse Staff Hours]]/Nurse[[#This Row],[MDS Census]]</f>
        <v>1.4998886032562126</v>
      </c>
      <c r="G390" s="4">
        <f>Nurse[[#This Row],[Total Direct Care Staff Hours]]/Nurse[[#This Row],[MDS Census]]</f>
        <v>1.3547729220222793</v>
      </c>
      <c r="H390" s="4">
        <f>Nurse[[#This Row],[Total RN Hours (w/ Admin, DON)]]/Nurse[[#This Row],[MDS Census]]</f>
        <v>0.19353041988003428</v>
      </c>
      <c r="I390" s="4">
        <f>Nurse[[#This Row],[RN Hours (excl. Admin, DON)]]/Nurse[[#This Row],[MDS Census]]</f>
        <v>4.8414738646101116E-2</v>
      </c>
      <c r="J390" s="4">
        <f>SUM(Nurse[[#This Row],[RN Hours (excl. Admin, DON)]],Nurse[[#This Row],[RN Admin Hours]],Nurse[[#This Row],[RN DON Hours]],Nurse[[#This Row],[LPN Hours (excl. Admin)]],Nurse[[#This Row],[LPN Admin Hours]],Nurse[[#This Row],[CNA Hours]],Nurse[[#This Row],[NA TR Hours]],Nurse[[#This Row],[Med Aide/Tech Hours]])</f>
        <v>95.12880434782609</v>
      </c>
      <c r="K390" s="4">
        <f>SUM(Nurse[[#This Row],[RN Hours (excl. Admin, DON)]],Nurse[[#This Row],[LPN Hours (excl. Admin)]],Nurse[[#This Row],[CNA Hours]],Nurse[[#This Row],[NA TR Hours]],Nurse[[#This Row],[Med Aide/Tech Hours]])</f>
        <v>85.924999999999997</v>
      </c>
      <c r="L390" s="4">
        <f>SUM(Nurse[[#This Row],[RN Hours (excl. Admin, DON)]],Nurse[[#This Row],[RN Admin Hours]],Nurse[[#This Row],[RN DON Hours]])</f>
        <v>12.274456521739131</v>
      </c>
      <c r="M390" s="4">
        <v>3.0706521739130435</v>
      </c>
      <c r="N390" s="4">
        <v>9.2038043478260878</v>
      </c>
      <c r="O390" s="4">
        <v>0</v>
      </c>
      <c r="P390" s="4">
        <f>SUM(Nurse[[#This Row],[LPN Hours (excl. Admin)]],Nurse[[#This Row],[LPN Admin Hours]])</f>
        <v>1.3913043478260869</v>
      </c>
      <c r="Q390" s="4">
        <v>1.3913043478260869</v>
      </c>
      <c r="R390" s="4">
        <v>0</v>
      </c>
      <c r="S390" s="4">
        <f>SUM(Nurse[[#This Row],[CNA Hours]],Nurse[[#This Row],[NA TR Hours]],Nurse[[#This Row],[Med Aide/Tech Hours]])</f>
        <v>81.463043478260872</v>
      </c>
      <c r="T390" s="4">
        <v>81.463043478260872</v>
      </c>
      <c r="U390" s="4">
        <v>0</v>
      </c>
      <c r="V390" s="4">
        <v>0</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83.732065217391309</v>
      </c>
      <c r="X390" s="4">
        <v>0.46195652173913043</v>
      </c>
      <c r="Y390" s="4">
        <v>2.652173913043478</v>
      </c>
      <c r="Z390" s="4">
        <v>0</v>
      </c>
      <c r="AA390" s="4">
        <v>0</v>
      </c>
      <c r="AB390" s="4">
        <v>0</v>
      </c>
      <c r="AC390" s="4">
        <v>80.6179347826087</v>
      </c>
      <c r="AD390" s="4">
        <v>0</v>
      </c>
      <c r="AE390" s="4">
        <v>0</v>
      </c>
      <c r="AF390" s="1">
        <v>146114</v>
      </c>
      <c r="AG390" s="1">
        <v>5</v>
      </c>
      <c r="AH390"/>
    </row>
    <row r="391" spans="1:34" x14ac:dyDescent="0.25">
      <c r="A391" t="s">
        <v>702</v>
      </c>
      <c r="B391" t="s">
        <v>529</v>
      </c>
      <c r="C391" t="s">
        <v>876</v>
      </c>
      <c r="D391" t="s">
        <v>796</v>
      </c>
      <c r="E391" s="4">
        <v>108.83098591549296</v>
      </c>
      <c r="F391" s="4">
        <f>Nurse[[#This Row],[Total Nurse Staff Hours]]/Nurse[[#This Row],[MDS Census]]</f>
        <v>3.9093115051119449</v>
      </c>
      <c r="G391" s="4">
        <f>Nurse[[#This Row],[Total Direct Care Staff Hours]]/Nurse[[#This Row],[MDS Census]]</f>
        <v>3.5850265303481299</v>
      </c>
      <c r="H391" s="4">
        <f>Nurse[[#This Row],[Total RN Hours (w/ Admin, DON)]]/Nurse[[#This Row],[MDS Census]]</f>
        <v>0.40914973469651866</v>
      </c>
      <c r="I391" s="4">
        <f>Nurse[[#This Row],[RN Hours (excl. Admin, DON)]]/Nurse[[#This Row],[MDS Census]]</f>
        <v>0.29911349812346316</v>
      </c>
      <c r="J391" s="4">
        <f>SUM(Nurse[[#This Row],[RN Hours (excl. Admin, DON)]],Nurse[[#This Row],[RN Admin Hours]],Nurse[[#This Row],[RN DON Hours]],Nurse[[#This Row],[LPN Hours (excl. Admin)]],Nurse[[#This Row],[LPN Admin Hours]],Nurse[[#This Row],[CNA Hours]],Nurse[[#This Row],[NA TR Hours]],Nurse[[#This Row],[Med Aide/Tech Hours]])</f>
        <v>425.45422535211264</v>
      </c>
      <c r="K391" s="4">
        <f>SUM(Nurse[[#This Row],[RN Hours (excl. Admin, DON)]],Nurse[[#This Row],[LPN Hours (excl. Admin)]],Nurse[[#This Row],[CNA Hours]],Nurse[[#This Row],[NA TR Hours]],Nurse[[#This Row],[Med Aide/Tech Hours]])</f>
        <v>390.16197183098592</v>
      </c>
      <c r="L391" s="4">
        <f>SUM(Nurse[[#This Row],[RN Hours (excl. Admin, DON)]],Nurse[[#This Row],[RN Admin Hours]],Nurse[[#This Row],[RN DON Hours]])</f>
        <v>44.528169014084504</v>
      </c>
      <c r="M391" s="4">
        <v>32.552816901408448</v>
      </c>
      <c r="N391" s="4">
        <v>11.975352112676056</v>
      </c>
      <c r="O391" s="4">
        <v>0</v>
      </c>
      <c r="P391" s="4">
        <f>SUM(Nurse[[#This Row],[LPN Hours (excl. Admin)]],Nurse[[#This Row],[LPN Admin Hours]])</f>
        <v>146.88028169014086</v>
      </c>
      <c r="Q391" s="4">
        <v>123.56338028169014</v>
      </c>
      <c r="R391" s="4">
        <v>23.316901408450704</v>
      </c>
      <c r="S391" s="4">
        <f>SUM(Nurse[[#This Row],[CNA Hours]],Nurse[[#This Row],[NA TR Hours]],Nurse[[#This Row],[Med Aide/Tech Hours]])</f>
        <v>234.04577464788733</v>
      </c>
      <c r="T391" s="4">
        <v>234.04577464788733</v>
      </c>
      <c r="U391" s="4">
        <v>0</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4.51056338028169</v>
      </c>
      <c r="X391" s="4">
        <v>0</v>
      </c>
      <c r="Y391" s="4">
        <v>0</v>
      </c>
      <c r="Z391" s="4">
        <v>0</v>
      </c>
      <c r="AA391" s="4">
        <v>1.4647887323943662</v>
      </c>
      <c r="AB391" s="4">
        <v>0</v>
      </c>
      <c r="AC391" s="4">
        <v>3.045774647887324</v>
      </c>
      <c r="AD391" s="4">
        <v>0</v>
      </c>
      <c r="AE391" s="4">
        <v>0</v>
      </c>
      <c r="AF391" s="1">
        <v>146026</v>
      </c>
      <c r="AG391" s="1">
        <v>5</v>
      </c>
      <c r="AH391"/>
    </row>
    <row r="392" spans="1:34" x14ac:dyDescent="0.25">
      <c r="A392" t="s">
        <v>702</v>
      </c>
      <c r="B392" t="s">
        <v>109</v>
      </c>
      <c r="C392" t="s">
        <v>954</v>
      </c>
      <c r="D392" t="s">
        <v>774</v>
      </c>
      <c r="E392" s="4">
        <v>16.315217391304348</v>
      </c>
      <c r="F392" s="4">
        <f>Nurse[[#This Row],[Total Nurse Staff Hours]]/Nurse[[#This Row],[MDS Census]]</f>
        <v>6.8919053964023993</v>
      </c>
      <c r="G392" s="4">
        <f>Nurse[[#This Row],[Total Direct Care Staff Hours]]/Nurse[[#This Row],[MDS Census]]</f>
        <v>5.8977348434377088</v>
      </c>
      <c r="H392" s="4">
        <f>Nurse[[#This Row],[Total RN Hours (w/ Admin, DON)]]/Nurse[[#This Row],[MDS Census]]</f>
        <v>1.8134576948700867</v>
      </c>
      <c r="I392" s="4">
        <f>Nurse[[#This Row],[RN Hours (excl. Admin, DON)]]/Nurse[[#This Row],[MDS Census]]</f>
        <v>1.1099267155229848</v>
      </c>
      <c r="J392" s="4">
        <f>SUM(Nurse[[#This Row],[RN Hours (excl. Admin, DON)]],Nurse[[#This Row],[RN Admin Hours]],Nurse[[#This Row],[RN DON Hours]],Nurse[[#This Row],[LPN Hours (excl. Admin)]],Nurse[[#This Row],[LPN Admin Hours]],Nurse[[#This Row],[CNA Hours]],Nurse[[#This Row],[NA TR Hours]],Nurse[[#This Row],[Med Aide/Tech Hours]])</f>
        <v>112.4429347826087</v>
      </c>
      <c r="K392" s="4">
        <f>SUM(Nurse[[#This Row],[RN Hours (excl. Admin, DON)]],Nurse[[#This Row],[LPN Hours (excl. Admin)]],Nurse[[#This Row],[CNA Hours]],Nurse[[#This Row],[NA TR Hours]],Nurse[[#This Row],[Med Aide/Tech Hours]])</f>
        <v>96.22282608695653</v>
      </c>
      <c r="L392" s="4">
        <f>SUM(Nurse[[#This Row],[RN Hours (excl. Admin, DON)]],Nurse[[#This Row],[RN Admin Hours]],Nurse[[#This Row],[RN DON Hours]])</f>
        <v>29.586956521739133</v>
      </c>
      <c r="M392" s="4">
        <v>18.108695652173914</v>
      </c>
      <c r="N392" s="4">
        <v>5.7391304347826084</v>
      </c>
      <c r="O392" s="4">
        <v>5.7391304347826084</v>
      </c>
      <c r="P392" s="4">
        <f>SUM(Nurse[[#This Row],[LPN Hours (excl. Admin)]],Nurse[[#This Row],[LPN Admin Hours]])</f>
        <v>28.910326086956523</v>
      </c>
      <c r="Q392" s="4">
        <v>24.168478260869566</v>
      </c>
      <c r="R392" s="4">
        <v>4.7418478260869561</v>
      </c>
      <c r="S392" s="4">
        <f>SUM(Nurse[[#This Row],[CNA Hours]],Nurse[[#This Row],[NA TR Hours]],Nurse[[#This Row],[Med Aide/Tech Hours]])</f>
        <v>53.945652173913047</v>
      </c>
      <c r="T392" s="4">
        <v>53.945652173913047</v>
      </c>
      <c r="U392" s="4">
        <v>0</v>
      </c>
      <c r="V392" s="4">
        <v>0</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1.2418478260869565</v>
      </c>
      <c r="X392" s="4">
        <v>1.2418478260869565</v>
      </c>
      <c r="Y392" s="4">
        <v>0</v>
      </c>
      <c r="Z392" s="4">
        <v>0</v>
      </c>
      <c r="AA392" s="4">
        <v>0</v>
      </c>
      <c r="AB392" s="4">
        <v>0</v>
      </c>
      <c r="AC392" s="4">
        <v>0</v>
      </c>
      <c r="AD392" s="4">
        <v>0</v>
      </c>
      <c r="AE392" s="4">
        <v>0</v>
      </c>
      <c r="AF392" s="1">
        <v>145344</v>
      </c>
      <c r="AG392" s="1">
        <v>5</v>
      </c>
      <c r="AH392"/>
    </row>
    <row r="393" spans="1:34" x14ac:dyDescent="0.25">
      <c r="A393" t="s">
        <v>702</v>
      </c>
      <c r="B393" t="s">
        <v>319</v>
      </c>
      <c r="C393" t="s">
        <v>870</v>
      </c>
      <c r="D393" t="s">
        <v>773</v>
      </c>
      <c r="E393" s="4">
        <v>69.326086956521735</v>
      </c>
      <c r="F393" s="4">
        <f>Nurse[[#This Row],[Total Nurse Staff Hours]]/Nurse[[#This Row],[MDS Census]]</f>
        <v>3.2371495766698017</v>
      </c>
      <c r="G393" s="4">
        <f>Nurse[[#This Row],[Total Direct Care Staff Hours]]/Nurse[[#This Row],[MDS Census]]</f>
        <v>3.1836061461273122</v>
      </c>
      <c r="H393" s="4">
        <f>Nurse[[#This Row],[Total RN Hours (w/ Admin, DON)]]/Nurse[[#This Row],[MDS Census]]</f>
        <v>0.4114926309187833</v>
      </c>
      <c r="I393" s="4">
        <f>Nurse[[#This Row],[RN Hours (excl. Admin, DON)]]/Nurse[[#This Row],[MDS Census]]</f>
        <v>0.35794920037629346</v>
      </c>
      <c r="J393" s="4">
        <f>SUM(Nurse[[#This Row],[RN Hours (excl. Admin, DON)]],Nurse[[#This Row],[RN Admin Hours]],Nurse[[#This Row],[RN DON Hours]],Nurse[[#This Row],[LPN Hours (excl. Admin)]],Nurse[[#This Row],[LPN Admin Hours]],Nurse[[#This Row],[CNA Hours]],Nurse[[#This Row],[NA TR Hours]],Nurse[[#This Row],[Med Aide/Tech Hours]])</f>
        <v>224.4189130434782</v>
      </c>
      <c r="K393" s="4">
        <f>SUM(Nurse[[#This Row],[RN Hours (excl. Admin, DON)]],Nurse[[#This Row],[LPN Hours (excl. Admin)]],Nurse[[#This Row],[CNA Hours]],Nurse[[#This Row],[NA TR Hours]],Nurse[[#This Row],[Med Aide/Tech Hours]])</f>
        <v>220.70695652173907</v>
      </c>
      <c r="L393" s="4">
        <f>SUM(Nurse[[#This Row],[RN Hours (excl. Admin, DON)]],Nurse[[#This Row],[RN Admin Hours]],Nurse[[#This Row],[RN DON Hours]])</f>
        <v>28.527173913043473</v>
      </c>
      <c r="M393" s="4">
        <v>24.815217391304344</v>
      </c>
      <c r="N393" s="4">
        <v>0</v>
      </c>
      <c r="O393" s="4">
        <v>3.7119565217391304</v>
      </c>
      <c r="P393" s="4">
        <f>SUM(Nurse[[#This Row],[LPN Hours (excl. Admin)]],Nurse[[#This Row],[LPN Admin Hours]])</f>
        <v>68.344565217391306</v>
      </c>
      <c r="Q393" s="4">
        <v>68.344565217391306</v>
      </c>
      <c r="R393" s="4">
        <v>0</v>
      </c>
      <c r="S393" s="4">
        <f>SUM(Nurse[[#This Row],[CNA Hours]],Nurse[[#This Row],[NA TR Hours]],Nurse[[#This Row],[Med Aide/Tech Hours]])</f>
        <v>127.54717391304342</v>
      </c>
      <c r="T393" s="4">
        <v>127.54717391304342</v>
      </c>
      <c r="U393" s="4">
        <v>0</v>
      </c>
      <c r="V393" s="4">
        <v>0</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3" s="4">
        <v>0</v>
      </c>
      <c r="Y393" s="4">
        <v>0</v>
      </c>
      <c r="Z393" s="4">
        <v>0</v>
      </c>
      <c r="AA393" s="4">
        <v>0</v>
      </c>
      <c r="AB393" s="4">
        <v>0</v>
      </c>
      <c r="AC393" s="4">
        <v>0</v>
      </c>
      <c r="AD393" s="4">
        <v>0</v>
      </c>
      <c r="AE393" s="4">
        <v>0</v>
      </c>
      <c r="AF393" s="1">
        <v>145719</v>
      </c>
      <c r="AG393" s="1">
        <v>5</v>
      </c>
      <c r="AH393"/>
    </row>
    <row r="394" spans="1:34" x14ac:dyDescent="0.25">
      <c r="A394" t="s">
        <v>702</v>
      </c>
      <c r="B394" t="s">
        <v>366</v>
      </c>
      <c r="C394" t="s">
        <v>1071</v>
      </c>
      <c r="D394" t="s">
        <v>781</v>
      </c>
      <c r="E394" s="4">
        <v>24.076086956521738</v>
      </c>
      <c r="F394" s="4">
        <f>Nurse[[#This Row],[Total Nurse Staff Hours]]/Nurse[[#This Row],[MDS Census]]</f>
        <v>4.1920135440180593</v>
      </c>
      <c r="G394" s="4">
        <f>Nurse[[#This Row],[Total Direct Care Staff Hours]]/Nurse[[#This Row],[MDS Census]]</f>
        <v>3.7680406320541762</v>
      </c>
      <c r="H394" s="4">
        <f>Nurse[[#This Row],[Total RN Hours (w/ Admin, DON)]]/Nurse[[#This Row],[MDS Census]]</f>
        <v>1.2959458239277653</v>
      </c>
      <c r="I394" s="4">
        <f>Nurse[[#This Row],[RN Hours (excl. Admin, DON)]]/Nurse[[#This Row],[MDS Census]]</f>
        <v>1.0083160270880362</v>
      </c>
      <c r="J394" s="4">
        <f>SUM(Nurse[[#This Row],[RN Hours (excl. Admin, DON)]],Nurse[[#This Row],[RN Admin Hours]],Nurse[[#This Row],[RN DON Hours]],Nurse[[#This Row],[LPN Hours (excl. Admin)]],Nurse[[#This Row],[LPN Admin Hours]],Nurse[[#This Row],[CNA Hours]],Nurse[[#This Row],[NA TR Hours]],Nurse[[#This Row],[Med Aide/Tech Hours]])</f>
        <v>100.92728260869566</v>
      </c>
      <c r="K394" s="4">
        <f>SUM(Nurse[[#This Row],[RN Hours (excl. Admin, DON)]],Nurse[[#This Row],[LPN Hours (excl. Admin)]],Nurse[[#This Row],[CNA Hours]],Nurse[[#This Row],[NA TR Hours]],Nurse[[#This Row],[Med Aide/Tech Hours]])</f>
        <v>90.719673913043479</v>
      </c>
      <c r="L394" s="4">
        <f>SUM(Nurse[[#This Row],[RN Hours (excl. Admin, DON)]],Nurse[[#This Row],[RN Admin Hours]],Nurse[[#This Row],[RN DON Hours]])</f>
        <v>31.201304347826088</v>
      </c>
      <c r="M394" s="4">
        <v>24.276304347826088</v>
      </c>
      <c r="N394" s="4">
        <v>1.6206521739130437</v>
      </c>
      <c r="O394" s="4">
        <v>5.3043478260869561</v>
      </c>
      <c r="P394" s="4">
        <f>SUM(Nurse[[#This Row],[LPN Hours (excl. Admin)]],Nurse[[#This Row],[LPN Admin Hours]])</f>
        <v>18.975978260869567</v>
      </c>
      <c r="Q394" s="4">
        <v>15.693369565217393</v>
      </c>
      <c r="R394" s="4">
        <v>3.2826086956521738</v>
      </c>
      <c r="S394" s="4">
        <f>SUM(Nurse[[#This Row],[CNA Hours]],Nurse[[#This Row],[NA TR Hours]],Nurse[[#This Row],[Med Aide/Tech Hours]])</f>
        <v>50.75</v>
      </c>
      <c r="T394" s="4">
        <v>50.75</v>
      </c>
      <c r="U394" s="4">
        <v>0</v>
      </c>
      <c r="V394" s="4">
        <v>0</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19.1175</v>
      </c>
      <c r="X394" s="4">
        <v>1.8741304347826089</v>
      </c>
      <c r="Y394" s="4">
        <v>1.6206521739130437</v>
      </c>
      <c r="Z394" s="4">
        <v>0</v>
      </c>
      <c r="AA394" s="4">
        <v>5.1906521739130431</v>
      </c>
      <c r="AB394" s="4">
        <v>0</v>
      </c>
      <c r="AC394" s="4">
        <v>10.432065217391303</v>
      </c>
      <c r="AD394" s="4">
        <v>0</v>
      </c>
      <c r="AE394" s="4">
        <v>0</v>
      </c>
      <c r="AF394" s="1">
        <v>145786</v>
      </c>
      <c r="AG394" s="1">
        <v>5</v>
      </c>
      <c r="AH394"/>
    </row>
    <row r="395" spans="1:34" x14ac:dyDescent="0.25">
      <c r="A395" t="s">
        <v>702</v>
      </c>
      <c r="B395" t="s">
        <v>16</v>
      </c>
      <c r="C395" t="s">
        <v>917</v>
      </c>
      <c r="D395" t="s">
        <v>781</v>
      </c>
      <c r="E395" s="4">
        <v>37.804347826086953</v>
      </c>
      <c r="F395" s="4">
        <f>Nurse[[#This Row],[Total Nurse Staff Hours]]/Nurse[[#This Row],[MDS Census]]</f>
        <v>5.5926106958021862</v>
      </c>
      <c r="G395" s="4">
        <f>Nurse[[#This Row],[Total Direct Care Staff Hours]]/Nurse[[#This Row],[MDS Census]]</f>
        <v>5.4218803910293278</v>
      </c>
      <c r="H395" s="4">
        <f>Nurse[[#This Row],[Total RN Hours (w/ Admin, DON)]]/Nurse[[#This Row],[MDS Census]]</f>
        <v>0.65897067280046018</v>
      </c>
      <c r="I395" s="4">
        <f>Nurse[[#This Row],[RN Hours (excl. Admin, DON)]]/Nurse[[#This Row],[MDS Census]]</f>
        <v>0.48824036802760218</v>
      </c>
      <c r="J395" s="4">
        <f>SUM(Nurse[[#This Row],[RN Hours (excl. Admin, DON)]],Nurse[[#This Row],[RN Admin Hours]],Nurse[[#This Row],[RN DON Hours]],Nurse[[#This Row],[LPN Hours (excl. Admin)]],Nurse[[#This Row],[LPN Admin Hours]],Nurse[[#This Row],[CNA Hours]],Nurse[[#This Row],[NA TR Hours]],Nurse[[#This Row],[Med Aide/Tech Hours]])</f>
        <v>211.42500000000001</v>
      </c>
      <c r="K395" s="4">
        <f>SUM(Nurse[[#This Row],[RN Hours (excl. Admin, DON)]],Nurse[[#This Row],[LPN Hours (excl. Admin)]],Nurse[[#This Row],[CNA Hours]],Nurse[[#This Row],[NA TR Hours]],Nurse[[#This Row],[Med Aide/Tech Hours]])</f>
        <v>204.97065217391304</v>
      </c>
      <c r="L395" s="4">
        <f>SUM(Nurse[[#This Row],[RN Hours (excl. Admin, DON)]],Nurse[[#This Row],[RN Admin Hours]],Nurse[[#This Row],[RN DON Hours]])</f>
        <v>24.911956521739135</v>
      </c>
      <c r="M395" s="4">
        <v>18.457608695652176</v>
      </c>
      <c r="N395" s="4">
        <v>1.2369565217391305</v>
      </c>
      <c r="O395" s="4">
        <v>5.2173913043478262</v>
      </c>
      <c r="P395" s="4">
        <f>SUM(Nurse[[#This Row],[LPN Hours (excl. Admin)]],Nurse[[#This Row],[LPN Admin Hours]])</f>
        <v>34.930434782608707</v>
      </c>
      <c r="Q395" s="4">
        <v>34.930434782608707</v>
      </c>
      <c r="R395" s="4">
        <v>0</v>
      </c>
      <c r="S395" s="4">
        <f>SUM(Nurse[[#This Row],[CNA Hours]],Nurse[[#This Row],[NA TR Hours]],Nurse[[#This Row],[Med Aide/Tech Hours]])</f>
        <v>151.58260869565217</v>
      </c>
      <c r="T395" s="4">
        <v>151.58260869565217</v>
      </c>
      <c r="U395" s="4">
        <v>0</v>
      </c>
      <c r="V395" s="4">
        <v>0</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6.6086956521739131</v>
      </c>
      <c r="X395" s="4">
        <v>0</v>
      </c>
      <c r="Y395" s="4">
        <v>0</v>
      </c>
      <c r="Z395" s="4">
        <v>0</v>
      </c>
      <c r="AA395" s="4">
        <v>0</v>
      </c>
      <c r="AB395" s="4">
        <v>0</v>
      </c>
      <c r="AC395" s="4">
        <v>6.6086956521739131</v>
      </c>
      <c r="AD395" s="4">
        <v>0</v>
      </c>
      <c r="AE395" s="4">
        <v>0</v>
      </c>
      <c r="AF395" s="1">
        <v>146185</v>
      </c>
      <c r="AG395" s="1">
        <v>5</v>
      </c>
      <c r="AH395"/>
    </row>
    <row r="396" spans="1:34" x14ac:dyDescent="0.25">
      <c r="A396" t="s">
        <v>702</v>
      </c>
      <c r="B396" t="s">
        <v>659</v>
      </c>
      <c r="C396" t="s">
        <v>1037</v>
      </c>
      <c r="D396" t="s">
        <v>781</v>
      </c>
      <c r="E396" s="4">
        <v>40.478260869565219</v>
      </c>
      <c r="F396" s="4">
        <f>Nurse[[#This Row],[Total Nurse Staff Hours]]/Nurse[[#This Row],[MDS Census]]</f>
        <v>4.7265843179377001</v>
      </c>
      <c r="G396" s="4">
        <f>Nurse[[#This Row],[Total Direct Care Staff Hours]]/Nurse[[#This Row],[MDS Census]]</f>
        <v>4.495381310418904</v>
      </c>
      <c r="H396" s="4">
        <f>Nurse[[#This Row],[Total RN Hours (w/ Admin, DON)]]/Nurse[[#This Row],[MDS Census]]</f>
        <v>1.2970193340494092</v>
      </c>
      <c r="I396" s="4">
        <f>Nurse[[#This Row],[RN Hours (excl. Admin, DON)]]/Nurse[[#This Row],[MDS Census]]</f>
        <v>1.0658163265306122</v>
      </c>
      <c r="J396" s="4">
        <f>SUM(Nurse[[#This Row],[RN Hours (excl. Admin, DON)]],Nurse[[#This Row],[RN Admin Hours]],Nurse[[#This Row],[RN DON Hours]],Nurse[[#This Row],[LPN Hours (excl. Admin)]],Nurse[[#This Row],[LPN Admin Hours]],Nurse[[#This Row],[CNA Hours]],Nurse[[#This Row],[NA TR Hours]],Nurse[[#This Row],[Med Aide/Tech Hours]])</f>
        <v>191.32391304347823</v>
      </c>
      <c r="K396" s="4">
        <f>SUM(Nurse[[#This Row],[RN Hours (excl. Admin, DON)]],Nurse[[#This Row],[LPN Hours (excl. Admin)]],Nurse[[#This Row],[CNA Hours]],Nurse[[#This Row],[NA TR Hours]],Nurse[[#This Row],[Med Aide/Tech Hours]])</f>
        <v>181.96521739130432</v>
      </c>
      <c r="L396" s="4">
        <f>SUM(Nurse[[#This Row],[RN Hours (excl. Admin, DON)]],Nurse[[#This Row],[RN Admin Hours]],Nurse[[#This Row],[RN DON Hours]])</f>
        <v>52.501086956521739</v>
      </c>
      <c r="M396" s="4">
        <v>43.142391304347825</v>
      </c>
      <c r="N396" s="4">
        <v>7.0978260869565233</v>
      </c>
      <c r="O396" s="4">
        <v>2.2608695652173911</v>
      </c>
      <c r="P396" s="4">
        <f>SUM(Nurse[[#This Row],[LPN Hours (excl. Admin)]],Nurse[[#This Row],[LPN Admin Hours]])</f>
        <v>25.322826086956535</v>
      </c>
      <c r="Q396" s="4">
        <v>25.322826086956535</v>
      </c>
      <c r="R396" s="4">
        <v>0</v>
      </c>
      <c r="S396" s="4">
        <f>SUM(Nurse[[#This Row],[CNA Hours]],Nurse[[#This Row],[NA TR Hours]],Nurse[[#This Row],[Med Aide/Tech Hours]])</f>
        <v>113.49999999999996</v>
      </c>
      <c r="T396" s="4">
        <v>113.49999999999996</v>
      </c>
      <c r="U396" s="4">
        <v>0</v>
      </c>
      <c r="V396" s="4">
        <v>0</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17.331521739130434</v>
      </c>
      <c r="X396" s="4">
        <v>3.6739130434782608</v>
      </c>
      <c r="Y396" s="4">
        <v>0</v>
      </c>
      <c r="Z396" s="4">
        <v>0</v>
      </c>
      <c r="AA396" s="4">
        <v>0</v>
      </c>
      <c r="AB396" s="4">
        <v>0</v>
      </c>
      <c r="AC396" s="4">
        <v>13.657608695652174</v>
      </c>
      <c r="AD396" s="4">
        <v>0</v>
      </c>
      <c r="AE396" s="4">
        <v>0</v>
      </c>
      <c r="AF396" s="1">
        <v>146189</v>
      </c>
      <c r="AG396" s="1">
        <v>5</v>
      </c>
      <c r="AH396"/>
    </row>
    <row r="397" spans="1:34" x14ac:dyDescent="0.25">
      <c r="A397" t="s">
        <v>702</v>
      </c>
      <c r="B397" t="s">
        <v>524</v>
      </c>
      <c r="C397" t="s">
        <v>917</v>
      </c>
      <c r="D397" t="s">
        <v>781</v>
      </c>
      <c r="E397" s="4">
        <v>83.282608695652172</v>
      </c>
      <c r="F397" s="4">
        <f>Nurse[[#This Row],[Total Nurse Staff Hours]]/Nurse[[#This Row],[MDS Census]]</f>
        <v>2.3645914904724616</v>
      </c>
      <c r="G397" s="4">
        <f>Nurse[[#This Row],[Total Direct Care Staff Hours]]/Nurse[[#This Row],[MDS Census]]</f>
        <v>2.0844753328112766</v>
      </c>
      <c r="H397" s="4">
        <f>Nurse[[#This Row],[Total RN Hours (w/ Admin, DON)]]/Nurse[[#This Row],[MDS Census]]</f>
        <v>0.1102845210127904</v>
      </c>
      <c r="I397" s="4">
        <f>Nurse[[#This Row],[RN Hours (excl. Admin, DON)]]/Nurse[[#This Row],[MDS Census]]</f>
        <v>3.7131297311406943E-2</v>
      </c>
      <c r="J397" s="4">
        <f>SUM(Nurse[[#This Row],[RN Hours (excl. Admin, DON)]],Nurse[[#This Row],[RN Admin Hours]],Nurse[[#This Row],[RN DON Hours]],Nurse[[#This Row],[LPN Hours (excl. Admin)]],Nurse[[#This Row],[LPN Admin Hours]],Nurse[[#This Row],[CNA Hours]],Nurse[[#This Row],[NA TR Hours]],Nurse[[#This Row],[Med Aide/Tech Hours]])</f>
        <v>196.92934782608697</v>
      </c>
      <c r="K397" s="4">
        <f>SUM(Nurse[[#This Row],[RN Hours (excl. Admin, DON)]],Nurse[[#This Row],[LPN Hours (excl. Admin)]],Nurse[[#This Row],[CNA Hours]],Nurse[[#This Row],[NA TR Hours]],Nurse[[#This Row],[Med Aide/Tech Hours]])</f>
        <v>173.60054347826087</v>
      </c>
      <c r="L397" s="4">
        <f>SUM(Nurse[[#This Row],[RN Hours (excl. Admin, DON)]],Nurse[[#This Row],[RN Admin Hours]],Nurse[[#This Row],[RN DON Hours]])</f>
        <v>9.1847826086956523</v>
      </c>
      <c r="M397" s="4">
        <v>3.0923913043478262</v>
      </c>
      <c r="N397" s="4">
        <v>0</v>
      </c>
      <c r="O397" s="4">
        <v>6.0923913043478262</v>
      </c>
      <c r="P397" s="4">
        <f>SUM(Nurse[[#This Row],[LPN Hours (excl. Admin)]],Nurse[[#This Row],[LPN Admin Hours]])</f>
        <v>67.154891304347828</v>
      </c>
      <c r="Q397" s="4">
        <v>49.918478260869563</v>
      </c>
      <c r="R397" s="4">
        <v>17.236413043478262</v>
      </c>
      <c r="S397" s="4">
        <f>SUM(Nurse[[#This Row],[CNA Hours]],Nurse[[#This Row],[NA TR Hours]],Nurse[[#This Row],[Med Aide/Tech Hours]])</f>
        <v>120.58967391304348</v>
      </c>
      <c r="T397" s="4">
        <v>120.58967391304348</v>
      </c>
      <c r="U397" s="4">
        <v>0</v>
      </c>
      <c r="V397" s="4">
        <v>0</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7" s="4">
        <v>0</v>
      </c>
      <c r="Y397" s="4">
        <v>0</v>
      </c>
      <c r="Z397" s="4">
        <v>0</v>
      </c>
      <c r="AA397" s="4">
        <v>0</v>
      </c>
      <c r="AB397" s="4">
        <v>0</v>
      </c>
      <c r="AC397" s="4">
        <v>0</v>
      </c>
      <c r="AD397" s="4">
        <v>0</v>
      </c>
      <c r="AE397" s="4">
        <v>0</v>
      </c>
      <c r="AF397" s="1">
        <v>146018</v>
      </c>
      <c r="AG397" s="1">
        <v>5</v>
      </c>
      <c r="AH397"/>
    </row>
    <row r="398" spans="1:34" x14ac:dyDescent="0.25">
      <c r="A398" t="s">
        <v>702</v>
      </c>
      <c r="B398" t="s">
        <v>230</v>
      </c>
      <c r="C398" t="s">
        <v>888</v>
      </c>
      <c r="D398" t="s">
        <v>772</v>
      </c>
      <c r="E398" s="4">
        <v>56.521739130434781</v>
      </c>
      <c r="F398" s="4">
        <f>Nurse[[#This Row],[Total Nurse Staff Hours]]/Nurse[[#This Row],[MDS Census]]</f>
        <v>3.6241826923076927</v>
      </c>
      <c r="G398" s="4">
        <f>Nurse[[#This Row],[Total Direct Care Staff Hours]]/Nurse[[#This Row],[MDS Census]]</f>
        <v>3.167644230769231</v>
      </c>
      <c r="H398" s="4">
        <f>Nurse[[#This Row],[Total RN Hours (w/ Admin, DON)]]/Nurse[[#This Row],[MDS Census]]</f>
        <v>0.96509615384615377</v>
      </c>
      <c r="I398" s="4">
        <f>Nurse[[#This Row],[RN Hours (excl. Admin, DON)]]/Nurse[[#This Row],[MDS Census]]</f>
        <v>0.60038461538461529</v>
      </c>
      <c r="J398" s="4">
        <f>SUM(Nurse[[#This Row],[RN Hours (excl. Admin, DON)]],Nurse[[#This Row],[RN Admin Hours]],Nurse[[#This Row],[RN DON Hours]],Nurse[[#This Row],[LPN Hours (excl. Admin)]],Nurse[[#This Row],[LPN Admin Hours]],Nurse[[#This Row],[CNA Hours]],Nurse[[#This Row],[NA TR Hours]],Nurse[[#This Row],[Med Aide/Tech Hours]])</f>
        <v>204.84510869565219</v>
      </c>
      <c r="K398" s="4">
        <f>SUM(Nurse[[#This Row],[RN Hours (excl. Admin, DON)]],Nurse[[#This Row],[LPN Hours (excl. Admin)]],Nurse[[#This Row],[CNA Hours]],Nurse[[#This Row],[NA TR Hours]],Nurse[[#This Row],[Med Aide/Tech Hours]])</f>
        <v>179.04076086956522</v>
      </c>
      <c r="L398" s="4">
        <f>SUM(Nurse[[#This Row],[RN Hours (excl. Admin, DON)]],Nurse[[#This Row],[RN Admin Hours]],Nurse[[#This Row],[RN DON Hours]])</f>
        <v>54.548913043478258</v>
      </c>
      <c r="M398" s="4">
        <v>33.934782608695649</v>
      </c>
      <c r="N398" s="4">
        <v>15.347826086956522</v>
      </c>
      <c r="O398" s="4">
        <v>5.2663043478260869</v>
      </c>
      <c r="P398" s="4">
        <f>SUM(Nurse[[#This Row],[LPN Hours (excl. Admin)]],Nurse[[#This Row],[LPN Admin Hours]])</f>
        <v>36.464673913043477</v>
      </c>
      <c r="Q398" s="4">
        <v>31.274456521739129</v>
      </c>
      <c r="R398" s="4">
        <v>5.1902173913043477</v>
      </c>
      <c r="S398" s="4">
        <f>SUM(Nurse[[#This Row],[CNA Hours]],Nurse[[#This Row],[NA TR Hours]],Nurse[[#This Row],[Med Aide/Tech Hours]])</f>
        <v>113.83152173913044</v>
      </c>
      <c r="T398" s="4">
        <v>90.538043478260875</v>
      </c>
      <c r="U398" s="4">
        <v>23.293478260869566</v>
      </c>
      <c r="V398" s="4">
        <v>0</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8" s="4">
        <v>0</v>
      </c>
      <c r="Y398" s="4">
        <v>0</v>
      </c>
      <c r="Z398" s="4">
        <v>0</v>
      </c>
      <c r="AA398" s="4">
        <v>0</v>
      </c>
      <c r="AB398" s="4">
        <v>0</v>
      </c>
      <c r="AC398" s="4">
        <v>0</v>
      </c>
      <c r="AD398" s="4">
        <v>0</v>
      </c>
      <c r="AE398" s="4">
        <v>0</v>
      </c>
      <c r="AF398" s="1">
        <v>145600</v>
      </c>
      <c r="AG398" s="1">
        <v>5</v>
      </c>
      <c r="AH398"/>
    </row>
    <row r="399" spans="1:34" x14ac:dyDescent="0.25">
      <c r="A399" t="s">
        <v>702</v>
      </c>
      <c r="B399" t="s">
        <v>29</v>
      </c>
      <c r="C399" t="s">
        <v>905</v>
      </c>
      <c r="D399" t="s">
        <v>786</v>
      </c>
      <c r="E399" s="4">
        <v>81.760869565217391</v>
      </c>
      <c r="F399" s="4">
        <f>Nurse[[#This Row],[Total Nurse Staff Hours]]/Nurse[[#This Row],[MDS Census]]</f>
        <v>3.2339218293007175</v>
      </c>
      <c r="G399" s="4">
        <f>Nurse[[#This Row],[Total Direct Care Staff Hours]]/Nurse[[#This Row],[MDS Census]]</f>
        <v>2.8495493219888326</v>
      </c>
      <c r="H399" s="4">
        <f>Nurse[[#This Row],[Total RN Hours (w/ Admin, DON)]]/Nurse[[#This Row],[MDS Census]]</f>
        <v>0.55657936718957723</v>
      </c>
      <c r="I399" s="4">
        <f>Nurse[[#This Row],[RN Hours (excl. Admin, DON)]]/Nurse[[#This Row],[MDS Census]]</f>
        <v>0.25014490826907737</v>
      </c>
      <c r="J399" s="4">
        <f>SUM(Nurse[[#This Row],[RN Hours (excl. Admin, DON)]],Nurse[[#This Row],[RN Admin Hours]],Nurse[[#This Row],[RN DON Hours]],Nurse[[#This Row],[LPN Hours (excl. Admin)]],Nurse[[#This Row],[LPN Admin Hours]],Nurse[[#This Row],[CNA Hours]],Nurse[[#This Row],[NA TR Hours]],Nurse[[#This Row],[Med Aide/Tech Hours]])</f>
        <v>264.4082608695652</v>
      </c>
      <c r="K399" s="4">
        <f>SUM(Nurse[[#This Row],[RN Hours (excl. Admin, DON)]],Nurse[[#This Row],[LPN Hours (excl. Admin)]],Nurse[[#This Row],[CNA Hours]],Nurse[[#This Row],[NA TR Hours]],Nurse[[#This Row],[Med Aide/Tech Hours]])</f>
        <v>232.9816304347826</v>
      </c>
      <c r="L399" s="4">
        <f>SUM(Nurse[[#This Row],[RN Hours (excl. Admin, DON)]],Nurse[[#This Row],[RN Admin Hours]],Nurse[[#This Row],[RN DON Hours]])</f>
        <v>45.506413043478261</v>
      </c>
      <c r="M399" s="4">
        <v>20.452065217391304</v>
      </c>
      <c r="N399" s="4">
        <v>19.489130434782609</v>
      </c>
      <c r="O399" s="4">
        <v>5.5652173913043477</v>
      </c>
      <c r="P399" s="4">
        <f>SUM(Nurse[[#This Row],[LPN Hours (excl. Admin)]],Nurse[[#This Row],[LPN Admin Hours]])</f>
        <v>52.258369565217393</v>
      </c>
      <c r="Q399" s="4">
        <v>45.886086956521737</v>
      </c>
      <c r="R399" s="4">
        <v>6.3722826086956523</v>
      </c>
      <c r="S399" s="4">
        <f>SUM(Nurse[[#This Row],[CNA Hours]],Nurse[[#This Row],[NA TR Hours]],Nurse[[#This Row],[Med Aide/Tech Hours]])</f>
        <v>166.64347826086956</v>
      </c>
      <c r="T399" s="4">
        <v>147.76</v>
      </c>
      <c r="U399" s="4">
        <v>18.883478260869566</v>
      </c>
      <c r="V399" s="4">
        <v>0</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2.6153260869565216</v>
      </c>
      <c r="X399" s="4">
        <v>0</v>
      </c>
      <c r="Y399" s="4">
        <v>0</v>
      </c>
      <c r="Z399" s="4">
        <v>0</v>
      </c>
      <c r="AA399" s="4">
        <v>2.2783695652173912</v>
      </c>
      <c r="AB399" s="4">
        <v>0</v>
      </c>
      <c r="AC399" s="4">
        <v>0.33695652173913043</v>
      </c>
      <c r="AD399" s="4">
        <v>0</v>
      </c>
      <c r="AE399" s="4">
        <v>0</v>
      </c>
      <c r="AF399" s="1">
        <v>145031</v>
      </c>
      <c r="AG399" s="1">
        <v>5</v>
      </c>
      <c r="AH399"/>
    </row>
    <row r="400" spans="1:34" x14ac:dyDescent="0.25">
      <c r="A400" t="s">
        <v>702</v>
      </c>
      <c r="B400" t="s">
        <v>485</v>
      </c>
      <c r="C400" t="s">
        <v>837</v>
      </c>
      <c r="D400" t="s">
        <v>747</v>
      </c>
      <c r="E400" s="4">
        <v>75.565217391304344</v>
      </c>
      <c r="F400" s="4">
        <f>Nurse[[#This Row],[Total Nurse Staff Hours]]/Nurse[[#This Row],[MDS Census]]</f>
        <v>3.027422324510932</v>
      </c>
      <c r="G400" s="4">
        <f>Nurse[[#This Row],[Total Direct Care Staff Hours]]/Nurse[[#This Row],[MDS Census]]</f>
        <v>2.6719030494821632</v>
      </c>
      <c r="H400" s="4">
        <f>Nurse[[#This Row],[Total RN Hours (w/ Admin, DON)]]/Nurse[[#This Row],[MDS Census]]</f>
        <v>0.37963895281933258</v>
      </c>
      <c r="I400" s="4">
        <f>Nurse[[#This Row],[RN Hours (excl. Admin, DON)]]/Nurse[[#This Row],[MDS Census]]</f>
        <v>0.29915851553509787</v>
      </c>
      <c r="J400" s="4">
        <f>SUM(Nurse[[#This Row],[RN Hours (excl. Admin, DON)]],Nurse[[#This Row],[RN Admin Hours]],Nurse[[#This Row],[RN DON Hours]],Nurse[[#This Row],[LPN Hours (excl. Admin)]],Nurse[[#This Row],[LPN Admin Hours]],Nurse[[#This Row],[CNA Hours]],Nurse[[#This Row],[NA TR Hours]],Nurse[[#This Row],[Med Aide/Tech Hours]])</f>
        <v>228.76782608695649</v>
      </c>
      <c r="K400" s="4">
        <f>SUM(Nurse[[#This Row],[RN Hours (excl. Admin, DON)]],Nurse[[#This Row],[LPN Hours (excl. Admin)]],Nurse[[#This Row],[CNA Hours]],Nurse[[#This Row],[NA TR Hours]],Nurse[[#This Row],[Med Aide/Tech Hours]])</f>
        <v>201.90293478260867</v>
      </c>
      <c r="L400" s="4">
        <f>SUM(Nurse[[#This Row],[RN Hours (excl. Admin, DON)]],Nurse[[#This Row],[RN Admin Hours]],Nurse[[#This Row],[RN DON Hours]])</f>
        <v>28.6875</v>
      </c>
      <c r="M400" s="4">
        <v>22.605978260869566</v>
      </c>
      <c r="N400" s="4">
        <v>0.60869565217391308</v>
      </c>
      <c r="O400" s="4">
        <v>5.4728260869565215</v>
      </c>
      <c r="P400" s="4">
        <f>SUM(Nurse[[#This Row],[LPN Hours (excl. Admin)]],Nurse[[#This Row],[LPN Admin Hours]])</f>
        <v>87.74532608695651</v>
      </c>
      <c r="Q400" s="4">
        <v>66.961956521739125</v>
      </c>
      <c r="R400" s="4">
        <v>20.783369565217392</v>
      </c>
      <c r="S400" s="4">
        <f>SUM(Nurse[[#This Row],[CNA Hours]],Nurse[[#This Row],[NA TR Hours]],Nurse[[#This Row],[Med Aide/Tech Hours]])</f>
        <v>112.33499999999998</v>
      </c>
      <c r="T400" s="4">
        <v>112.33499999999998</v>
      </c>
      <c r="U400" s="4">
        <v>0</v>
      </c>
      <c r="V400" s="4">
        <v>0</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35.696413043478259</v>
      </c>
      <c r="X400" s="4">
        <v>9.1059782608695645</v>
      </c>
      <c r="Y400" s="4">
        <v>0</v>
      </c>
      <c r="Z400" s="4">
        <v>0</v>
      </c>
      <c r="AA400" s="4">
        <v>7.7119565217391308</v>
      </c>
      <c r="AB400" s="4">
        <v>0</v>
      </c>
      <c r="AC400" s="4">
        <v>18.878478260869564</v>
      </c>
      <c r="AD400" s="4">
        <v>0</v>
      </c>
      <c r="AE400" s="4">
        <v>0</v>
      </c>
      <c r="AF400" s="1">
        <v>145965</v>
      </c>
      <c r="AG400" s="1">
        <v>5</v>
      </c>
      <c r="AH400"/>
    </row>
    <row r="401" spans="1:34" x14ac:dyDescent="0.25">
      <c r="A401" t="s">
        <v>702</v>
      </c>
      <c r="B401" t="s">
        <v>512</v>
      </c>
      <c r="C401" t="s">
        <v>837</v>
      </c>
      <c r="D401" t="s">
        <v>747</v>
      </c>
      <c r="E401" s="4">
        <v>107.65217391304348</v>
      </c>
      <c r="F401" s="4">
        <f>Nurse[[#This Row],[Total Nurse Staff Hours]]/Nurse[[#This Row],[MDS Census]]</f>
        <v>3.9284087237479799</v>
      </c>
      <c r="G401" s="4">
        <f>Nurse[[#This Row],[Total Direct Care Staff Hours]]/Nurse[[#This Row],[MDS Census]]</f>
        <v>3.5417467689822288</v>
      </c>
      <c r="H401" s="4">
        <f>Nurse[[#This Row],[Total RN Hours (w/ Admin, DON)]]/Nurse[[#This Row],[MDS Census]]</f>
        <v>0.35561490306946691</v>
      </c>
      <c r="I401" s="4">
        <f>Nurse[[#This Row],[RN Hours (excl. Admin, DON)]]/Nurse[[#This Row],[MDS Census]]</f>
        <v>0.24371567043618741</v>
      </c>
      <c r="J401" s="4">
        <f>SUM(Nurse[[#This Row],[RN Hours (excl. Admin, DON)]],Nurse[[#This Row],[RN Admin Hours]],Nurse[[#This Row],[RN DON Hours]],Nurse[[#This Row],[LPN Hours (excl. Admin)]],Nurse[[#This Row],[LPN Admin Hours]],Nurse[[#This Row],[CNA Hours]],Nurse[[#This Row],[NA TR Hours]],Nurse[[#This Row],[Med Aide/Tech Hours]])</f>
        <v>422.90173913043475</v>
      </c>
      <c r="K401" s="4">
        <f>SUM(Nurse[[#This Row],[RN Hours (excl. Admin, DON)]],Nurse[[#This Row],[LPN Hours (excl. Admin)]],Nurse[[#This Row],[CNA Hours]],Nurse[[#This Row],[NA TR Hours]],Nurse[[#This Row],[Med Aide/Tech Hours]])</f>
        <v>381.27673913043475</v>
      </c>
      <c r="L401" s="4">
        <f>SUM(Nurse[[#This Row],[RN Hours (excl. Admin, DON)]],Nurse[[#This Row],[RN Admin Hours]],Nurse[[#This Row],[RN DON Hours]])</f>
        <v>38.282717391304352</v>
      </c>
      <c r="M401" s="4">
        <v>26.236521739130438</v>
      </c>
      <c r="N401" s="4">
        <v>1.8070652173913044</v>
      </c>
      <c r="O401" s="4">
        <v>10.239130434782609</v>
      </c>
      <c r="P401" s="4">
        <f>SUM(Nurse[[#This Row],[LPN Hours (excl. Admin)]],Nurse[[#This Row],[LPN Admin Hours]])</f>
        <v>142.70206521739129</v>
      </c>
      <c r="Q401" s="4">
        <v>113.12326086956521</v>
      </c>
      <c r="R401" s="4">
        <v>29.578804347826086</v>
      </c>
      <c r="S401" s="4">
        <f>SUM(Nurse[[#This Row],[CNA Hours]],Nurse[[#This Row],[NA TR Hours]],Nurse[[#This Row],[Med Aide/Tech Hours]])</f>
        <v>241.91695652173911</v>
      </c>
      <c r="T401" s="4">
        <v>241.91695652173911</v>
      </c>
      <c r="U401" s="4">
        <v>0</v>
      </c>
      <c r="V401" s="4">
        <v>0</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46.515869565217386</v>
      </c>
      <c r="X401" s="4">
        <v>10.562608695652173</v>
      </c>
      <c r="Y401" s="4">
        <v>0</v>
      </c>
      <c r="Z401" s="4">
        <v>0</v>
      </c>
      <c r="AA401" s="4">
        <v>11.316195652173912</v>
      </c>
      <c r="AB401" s="4">
        <v>0</v>
      </c>
      <c r="AC401" s="4">
        <v>24.637065217391307</v>
      </c>
      <c r="AD401" s="4">
        <v>0</v>
      </c>
      <c r="AE401" s="4">
        <v>0</v>
      </c>
      <c r="AF401" s="1">
        <v>146003</v>
      </c>
      <c r="AG401" s="1">
        <v>5</v>
      </c>
      <c r="AH401"/>
    </row>
    <row r="402" spans="1:34" x14ac:dyDescent="0.25">
      <c r="A402" t="s">
        <v>702</v>
      </c>
      <c r="B402" t="s">
        <v>150</v>
      </c>
      <c r="C402" t="s">
        <v>859</v>
      </c>
      <c r="D402" t="s">
        <v>804</v>
      </c>
      <c r="E402" s="4">
        <v>57.293478260869563</v>
      </c>
      <c r="F402" s="4">
        <f>Nurse[[#This Row],[Total Nurse Staff Hours]]/Nurse[[#This Row],[MDS Census]]</f>
        <v>4.1658641623980266</v>
      </c>
      <c r="G402" s="4">
        <f>Nurse[[#This Row],[Total Direct Care Staff Hours]]/Nurse[[#This Row],[MDS Census]]</f>
        <v>3.7259096945551131</v>
      </c>
      <c r="H402" s="4">
        <f>Nurse[[#This Row],[Total RN Hours (w/ Admin, DON)]]/Nurse[[#This Row],[MDS Census]]</f>
        <v>0.67517169417567835</v>
      </c>
      <c r="I402" s="4">
        <f>Nurse[[#This Row],[RN Hours (excl. Admin, DON)]]/Nurse[[#This Row],[MDS Census]]</f>
        <v>0.3732840068298236</v>
      </c>
      <c r="J402" s="4">
        <f>SUM(Nurse[[#This Row],[RN Hours (excl. Admin, DON)]],Nurse[[#This Row],[RN Admin Hours]],Nurse[[#This Row],[RN DON Hours]],Nurse[[#This Row],[LPN Hours (excl. Admin)]],Nurse[[#This Row],[LPN Admin Hours]],Nurse[[#This Row],[CNA Hours]],Nurse[[#This Row],[NA TR Hours]],Nurse[[#This Row],[Med Aide/Tech Hours]])</f>
        <v>238.67684782608694</v>
      </c>
      <c r="K402" s="4">
        <f>SUM(Nurse[[#This Row],[RN Hours (excl. Admin, DON)]],Nurse[[#This Row],[LPN Hours (excl. Admin)]],Nurse[[#This Row],[CNA Hours]],Nurse[[#This Row],[NA TR Hours]],Nurse[[#This Row],[Med Aide/Tech Hours]])</f>
        <v>213.47032608695653</v>
      </c>
      <c r="L402" s="4">
        <f>SUM(Nurse[[#This Row],[RN Hours (excl. Admin, DON)]],Nurse[[#This Row],[RN Admin Hours]],Nurse[[#This Row],[RN DON Hours]])</f>
        <v>38.682934782608697</v>
      </c>
      <c r="M402" s="4">
        <v>21.386739130434783</v>
      </c>
      <c r="N402" s="4">
        <v>15.086956521739131</v>
      </c>
      <c r="O402" s="4">
        <v>2.2092391304347827</v>
      </c>
      <c r="P402" s="4">
        <f>SUM(Nurse[[#This Row],[LPN Hours (excl. Admin)]],Nurse[[#This Row],[LPN Admin Hours]])</f>
        <v>37.585434782608694</v>
      </c>
      <c r="Q402" s="4">
        <v>29.675108695652174</v>
      </c>
      <c r="R402" s="4">
        <v>7.9103260869565215</v>
      </c>
      <c r="S402" s="4">
        <f>SUM(Nurse[[#This Row],[CNA Hours]],Nurse[[#This Row],[NA TR Hours]],Nurse[[#This Row],[Med Aide/Tech Hours]])</f>
        <v>162.40847826086957</v>
      </c>
      <c r="T402" s="4">
        <v>134.57695652173913</v>
      </c>
      <c r="U402" s="4">
        <v>27.831521739130434</v>
      </c>
      <c r="V402" s="4">
        <v>0</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40.092608695652189</v>
      </c>
      <c r="X402" s="4">
        <v>2.5063043478260871</v>
      </c>
      <c r="Y402" s="4">
        <v>0</v>
      </c>
      <c r="Z402" s="4">
        <v>2.0951086956521738</v>
      </c>
      <c r="AA402" s="4">
        <v>9.0120652173913047</v>
      </c>
      <c r="AB402" s="4">
        <v>0</v>
      </c>
      <c r="AC402" s="4">
        <v>26.479130434782618</v>
      </c>
      <c r="AD402" s="4">
        <v>0</v>
      </c>
      <c r="AE402" s="4">
        <v>0</v>
      </c>
      <c r="AF402" s="1">
        <v>145431</v>
      </c>
      <c r="AG402" s="1">
        <v>5</v>
      </c>
      <c r="AH402"/>
    </row>
    <row r="403" spans="1:34" x14ac:dyDescent="0.25">
      <c r="A403" t="s">
        <v>702</v>
      </c>
      <c r="B403" t="s">
        <v>655</v>
      </c>
      <c r="C403" t="s">
        <v>900</v>
      </c>
      <c r="D403" t="s">
        <v>786</v>
      </c>
      <c r="E403" s="4">
        <v>16.902173913043477</v>
      </c>
      <c r="F403" s="4">
        <f>Nurse[[#This Row],[Total Nurse Staff Hours]]/Nurse[[#This Row],[MDS Census]]</f>
        <v>4.7678906752411576</v>
      </c>
      <c r="G403" s="4">
        <f>Nurse[[#This Row],[Total Direct Care Staff Hours]]/Nurse[[#This Row],[MDS Census]]</f>
        <v>4.3397556270096462</v>
      </c>
      <c r="H403" s="4">
        <f>Nurse[[#This Row],[Total RN Hours (w/ Admin, DON)]]/Nurse[[#This Row],[MDS Census]]</f>
        <v>1.1511254019292605</v>
      </c>
      <c r="I403" s="4">
        <f>Nurse[[#This Row],[RN Hours (excl. Admin, DON)]]/Nurse[[#This Row],[MDS Census]]</f>
        <v>0.72299035369774922</v>
      </c>
      <c r="J403" s="4">
        <f>SUM(Nurse[[#This Row],[RN Hours (excl. Admin, DON)]],Nurse[[#This Row],[RN Admin Hours]],Nurse[[#This Row],[RN DON Hours]],Nurse[[#This Row],[LPN Hours (excl. Admin)]],Nurse[[#This Row],[LPN Admin Hours]],Nurse[[#This Row],[CNA Hours]],Nurse[[#This Row],[NA TR Hours]],Nurse[[#This Row],[Med Aide/Tech Hours]])</f>
        <v>80.587717391304338</v>
      </c>
      <c r="K403" s="4">
        <f>SUM(Nurse[[#This Row],[RN Hours (excl. Admin, DON)]],Nurse[[#This Row],[LPN Hours (excl. Admin)]],Nurse[[#This Row],[CNA Hours]],Nurse[[#This Row],[NA TR Hours]],Nurse[[#This Row],[Med Aide/Tech Hours]])</f>
        <v>73.351304347826073</v>
      </c>
      <c r="L403" s="4">
        <f>SUM(Nurse[[#This Row],[RN Hours (excl. Admin, DON)]],Nurse[[#This Row],[RN Admin Hours]],Nurse[[#This Row],[RN DON Hours]])</f>
        <v>19.456521739130434</v>
      </c>
      <c r="M403" s="4">
        <v>12.220108695652174</v>
      </c>
      <c r="N403" s="4">
        <v>0</v>
      </c>
      <c r="O403" s="4">
        <v>7.2364130434782608</v>
      </c>
      <c r="P403" s="4">
        <f>SUM(Nurse[[#This Row],[LPN Hours (excl. Admin)]],Nurse[[#This Row],[LPN Admin Hours]])</f>
        <v>9.0076086956521753</v>
      </c>
      <c r="Q403" s="4">
        <v>9.0076086956521753</v>
      </c>
      <c r="R403" s="4">
        <v>0</v>
      </c>
      <c r="S403" s="4">
        <f>SUM(Nurse[[#This Row],[CNA Hours]],Nurse[[#This Row],[NA TR Hours]],Nurse[[#This Row],[Med Aide/Tech Hours]])</f>
        <v>52.123586956521727</v>
      </c>
      <c r="T403" s="4">
        <v>52.123586956521727</v>
      </c>
      <c r="U403" s="4">
        <v>0</v>
      </c>
      <c r="V403" s="4">
        <v>0</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6.726304347826086</v>
      </c>
      <c r="X403" s="4">
        <v>8.6956521739130432E-2</v>
      </c>
      <c r="Y403" s="4">
        <v>0</v>
      </c>
      <c r="Z403" s="4">
        <v>2.4266304347826089</v>
      </c>
      <c r="AA403" s="4">
        <v>0.29293478260869565</v>
      </c>
      <c r="AB403" s="4">
        <v>0</v>
      </c>
      <c r="AC403" s="4">
        <v>3.9197826086956509</v>
      </c>
      <c r="AD403" s="4">
        <v>0</v>
      </c>
      <c r="AE403" s="4">
        <v>0</v>
      </c>
      <c r="AF403" s="1">
        <v>146184</v>
      </c>
      <c r="AG403" s="1">
        <v>5</v>
      </c>
      <c r="AH403"/>
    </row>
    <row r="404" spans="1:34" x14ac:dyDescent="0.25">
      <c r="A404" t="s">
        <v>702</v>
      </c>
      <c r="B404" t="s">
        <v>121</v>
      </c>
      <c r="C404" t="s">
        <v>960</v>
      </c>
      <c r="D404" t="s">
        <v>778</v>
      </c>
      <c r="E404" s="4">
        <v>47.728260869565219</v>
      </c>
      <c r="F404" s="4">
        <f>Nurse[[#This Row],[Total Nurse Staff Hours]]/Nurse[[#This Row],[MDS Census]]</f>
        <v>3.7029150535185611</v>
      </c>
      <c r="G404" s="4">
        <f>Nurse[[#This Row],[Total Direct Care Staff Hours]]/Nurse[[#This Row],[MDS Census]]</f>
        <v>3.4107264859940787</v>
      </c>
      <c r="H404" s="4">
        <f>Nurse[[#This Row],[Total RN Hours (w/ Admin, DON)]]/Nurse[[#This Row],[MDS Census]]</f>
        <v>0.89580961056706898</v>
      </c>
      <c r="I404" s="4">
        <f>Nurse[[#This Row],[RN Hours (excl. Admin, DON)]]/Nurse[[#This Row],[MDS Census]]</f>
        <v>0.68879526303803229</v>
      </c>
      <c r="J404" s="4">
        <f>SUM(Nurse[[#This Row],[RN Hours (excl. Admin, DON)]],Nurse[[#This Row],[RN Admin Hours]],Nurse[[#This Row],[RN DON Hours]],Nurse[[#This Row],[LPN Hours (excl. Admin)]],Nurse[[#This Row],[LPN Admin Hours]],Nurse[[#This Row],[CNA Hours]],Nurse[[#This Row],[NA TR Hours]],Nurse[[#This Row],[Med Aide/Tech Hours]])</f>
        <v>176.73369565217394</v>
      </c>
      <c r="K404" s="4">
        <f>SUM(Nurse[[#This Row],[RN Hours (excl. Admin, DON)]],Nurse[[#This Row],[LPN Hours (excl. Admin)]],Nurse[[#This Row],[CNA Hours]],Nurse[[#This Row],[NA TR Hours]],Nurse[[#This Row],[Med Aide/Tech Hours]])</f>
        <v>162.78804347826087</v>
      </c>
      <c r="L404" s="4">
        <f>SUM(Nurse[[#This Row],[RN Hours (excl. Admin, DON)]],Nurse[[#This Row],[RN Admin Hours]],Nurse[[#This Row],[RN DON Hours]])</f>
        <v>42.755434782608695</v>
      </c>
      <c r="M404" s="4">
        <v>32.875</v>
      </c>
      <c r="N404" s="4">
        <v>4.8016304347826084</v>
      </c>
      <c r="O404" s="4">
        <v>5.0788043478260869</v>
      </c>
      <c r="P404" s="4">
        <f>SUM(Nurse[[#This Row],[LPN Hours (excl. Admin)]],Nurse[[#This Row],[LPN Admin Hours]])</f>
        <v>9.3777173913043477</v>
      </c>
      <c r="Q404" s="4">
        <v>5.3125</v>
      </c>
      <c r="R404" s="4">
        <v>4.0652173913043477</v>
      </c>
      <c r="S404" s="4">
        <f>SUM(Nurse[[#This Row],[CNA Hours]],Nurse[[#This Row],[NA TR Hours]],Nurse[[#This Row],[Med Aide/Tech Hours]])</f>
        <v>124.60054347826087</v>
      </c>
      <c r="T404" s="4">
        <v>124.60054347826087</v>
      </c>
      <c r="U404" s="4">
        <v>0</v>
      </c>
      <c r="V404" s="4">
        <v>0</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4" s="4">
        <v>0</v>
      </c>
      <c r="Y404" s="4">
        <v>0</v>
      </c>
      <c r="Z404" s="4">
        <v>0</v>
      </c>
      <c r="AA404" s="4">
        <v>0</v>
      </c>
      <c r="AB404" s="4">
        <v>0</v>
      </c>
      <c r="AC404" s="4">
        <v>0</v>
      </c>
      <c r="AD404" s="4">
        <v>0</v>
      </c>
      <c r="AE404" s="4">
        <v>0</v>
      </c>
      <c r="AF404" s="1">
        <v>145380</v>
      </c>
      <c r="AG404" s="1">
        <v>5</v>
      </c>
      <c r="AH404"/>
    </row>
    <row r="405" spans="1:34" x14ac:dyDescent="0.25">
      <c r="A405" t="s">
        <v>702</v>
      </c>
      <c r="B405" t="s">
        <v>335</v>
      </c>
      <c r="C405" t="s">
        <v>925</v>
      </c>
      <c r="D405" t="s">
        <v>781</v>
      </c>
      <c r="E405" s="4">
        <v>260.31521739130437</v>
      </c>
      <c r="F405" s="4">
        <f>Nurse[[#This Row],[Total Nurse Staff Hours]]/Nurse[[#This Row],[MDS Census]]</f>
        <v>3.82276044928807</v>
      </c>
      <c r="G405" s="4">
        <f>Nurse[[#This Row],[Total Direct Care Staff Hours]]/Nurse[[#This Row],[MDS Census]]</f>
        <v>3.6320531128648375</v>
      </c>
      <c r="H405" s="4">
        <f>Nurse[[#This Row],[Total RN Hours (w/ Admin, DON)]]/Nurse[[#This Row],[MDS Census]]</f>
        <v>1.0909336506743497</v>
      </c>
      <c r="I405" s="4">
        <f>Nurse[[#This Row],[RN Hours (excl. Admin, DON)]]/Nurse[[#This Row],[MDS Census]]</f>
        <v>0.90022631425111688</v>
      </c>
      <c r="J405" s="4">
        <f>SUM(Nurse[[#This Row],[RN Hours (excl. Admin, DON)]],Nurse[[#This Row],[RN Admin Hours]],Nurse[[#This Row],[RN DON Hours]],Nurse[[#This Row],[LPN Hours (excl. Admin)]],Nurse[[#This Row],[LPN Admin Hours]],Nurse[[#This Row],[CNA Hours]],Nurse[[#This Row],[NA TR Hours]],Nurse[[#This Row],[Med Aide/Tech Hours]])</f>
        <v>995.12271739130438</v>
      </c>
      <c r="K405" s="4">
        <f>SUM(Nurse[[#This Row],[RN Hours (excl. Admin, DON)]],Nurse[[#This Row],[LPN Hours (excl. Admin)]],Nurse[[#This Row],[CNA Hours]],Nurse[[#This Row],[NA TR Hours]],Nurse[[#This Row],[Med Aide/Tech Hours]])</f>
        <v>945.47869565217388</v>
      </c>
      <c r="L405" s="4">
        <f>SUM(Nurse[[#This Row],[RN Hours (excl. Admin, DON)]],Nurse[[#This Row],[RN Admin Hours]],Nurse[[#This Row],[RN DON Hours]])</f>
        <v>283.98663043478263</v>
      </c>
      <c r="M405" s="4">
        <v>234.34260869565219</v>
      </c>
      <c r="N405" s="4">
        <v>44.508152173913047</v>
      </c>
      <c r="O405" s="4">
        <v>5.1358695652173916</v>
      </c>
      <c r="P405" s="4">
        <f>SUM(Nurse[[#This Row],[LPN Hours (excl. Admin)]],Nurse[[#This Row],[LPN Admin Hours]])</f>
        <v>95.35847826086956</v>
      </c>
      <c r="Q405" s="4">
        <v>95.35847826086956</v>
      </c>
      <c r="R405" s="4">
        <v>0</v>
      </c>
      <c r="S405" s="4">
        <f>SUM(Nurse[[#This Row],[CNA Hours]],Nurse[[#This Row],[NA TR Hours]],Nurse[[#This Row],[Med Aide/Tech Hours]])</f>
        <v>615.77760869565213</v>
      </c>
      <c r="T405" s="4">
        <v>615.77760869565213</v>
      </c>
      <c r="U405" s="4">
        <v>0</v>
      </c>
      <c r="V405" s="4">
        <v>0</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5" s="4">
        <v>0</v>
      </c>
      <c r="Y405" s="4">
        <v>0</v>
      </c>
      <c r="Z405" s="4">
        <v>0</v>
      </c>
      <c r="AA405" s="4">
        <v>0</v>
      </c>
      <c r="AB405" s="4">
        <v>0</v>
      </c>
      <c r="AC405" s="4">
        <v>0</v>
      </c>
      <c r="AD405" s="4">
        <v>0</v>
      </c>
      <c r="AE405" s="4">
        <v>0</v>
      </c>
      <c r="AF405" s="1">
        <v>145739</v>
      </c>
      <c r="AG405" s="1">
        <v>5</v>
      </c>
      <c r="AH405"/>
    </row>
    <row r="406" spans="1:34" x14ac:dyDescent="0.25">
      <c r="A406" t="s">
        <v>702</v>
      </c>
      <c r="B406" t="s">
        <v>352</v>
      </c>
      <c r="C406" t="s">
        <v>858</v>
      </c>
      <c r="D406" t="s">
        <v>791</v>
      </c>
      <c r="E406" s="4">
        <v>74.934782608695656</v>
      </c>
      <c r="F406" s="4">
        <f>Nurse[[#This Row],[Total Nurse Staff Hours]]/Nurse[[#This Row],[MDS Census]]</f>
        <v>5.0271758050478699</v>
      </c>
      <c r="G406" s="4">
        <f>Nurse[[#This Row],[Total Direct Care Staff Hours]]/Nurse[[#This Row],[MDS Census]]</f>
        <v>4.7087467362924302</v>
      </c>
      <c r="H406" s="4">
        <f>Nurse[[#This Row],[Total RN Hours (w/ Admin, DON)]]/Nurse[[#This Row],[MDS Census]]</f>
        <v>0.75435161009573548</v>
      </c>
      <c r="I406" s="4">
        <f>Nurse[[#This Row],[RN Hours (excl. Admin, DON)]]/Nurse[[#This Row],[MDS Census]]</f>
        <v>0.45818827966347547</v>
      </c>
      <c r="J406" s="4">
        <f>SUM(Nurse[[#This Row],[RN Hours (excl. Admin, DON)]],Nurse[[#This Row],[RN Admin Hours]],Nurse[[#This Row],[RN DON Hours]],Nurse[[#This Row],[LPN Hours (excl. Admin)]],Nurse[[#This Row],[LPN Admin Hours]],Nurse[[#This Row],[CNA Hours]],Nurse[[#This Row],[NA TR Hours]],Nurse[[#This Row],[Med Aide/Tech Hours]])</f>
        <v>376.71032608695668</v>
      </c>
      <c r="K406" s="4">
        <f>SUM(Nurse[[#This Row],[RN Hours (excl. Admin, DON)]],Nurse[[#This Row],[LPN Hours (excl. Admin)]],Nurse[[#This Row],[CNA Hours]],Nurse[[#This Row],[NA TR Hours]],Nurse[[#This Row],[Med Aide/Tech Hours]])</f>
        <v>352.84891304347843</v>
      </c>
      <c r="L406" s="4">
        <f>SUM(Nurse[[#This Row],[RN Hours (excl. Admin, DON)]],Nurse[[#This Row],[RN Admin Hours]],Nurse[[#This Row],[RN DON Hours]])</f>
        <v>56.527173913043484</v>
      </c>
      <c r="M406" s="4">
        <v>34.334239130434781</v>
      </c>
      <c r="N406" s="4">
        <v>16.975543478260871</v>
      </c>
      <c r="O406" s="4">
        <v>5.2173913043478262</v>
      </c>
      <c r="P406" s="4">
        <f>SUM(Nurse[[#This Row],[LPN Hours (excl. Admin)]],Nurse[[#This Row],[LPN Admin Hours]])</f>
        <v>74.978260869565219</v>
      </c>
      <c r="Q406" s="4">
        <v>73.309782608695656</v>
      </c>
      <c r="R406" s="4">
        <v>1.6684782608695652</v>
      </c>
      <c r="S406" s="4">
        <f>SUM(Nurse[[#This Row],[CNA Hours]],Nurse[[#This Row],[NA TR Hours]],Nurse[[#This Row],[Med Aide/Tech Hours]])</f>
        <v>245.20489130434797</v>
      </c>
      <c r="T406" s="4">
        <v>245.20489130434797</v>
      </c>
      <c r="U406" s="4">
        <v>0</v>
      </c>
      <c r="V406" s="4">
        <v>0</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76.50380434782609</v>
      </c>
      <c r="X406" s="4">
        <v>0.41032608695652173</v>
      </c>
      <c r="Y406" s="4">
        <v>0</v>
      </c>
      <c r="Z406" s="4">
        <v>0</v>
      </c>
      <c r="AA406" s="4">
        <v>0.42934782608695654</v>
      </c>
      <c r="AB406" s="4">
        <v>0</v>
      </c>
      <c r="AC406" s="4">
        <v>75.664130434782606</v>
      </c>
      <c r="AD406" s="4">
        <v>0</v>
      </c>
      <c r="AE406" s="4">
        <v>0</v>
      </c>
      <c r="AF406" s="1">
        <v>145768</v>
      </c>
      <c r="AG406" s="1">
        <v>5</v>
      </c>
      <c r="AH406"/>
    </row>
    <row r="407" spans="1:34" x14ac:dyDescent="0.25">
      <c r="A407" t="s">
        <v>702</v>
      </c>
      <c r="B407" t="s">
        <v>407</v>
      </c>
      <c r="C407" t="s">
        <v>912</v>
      </c>
      <c r="D407" t="s">
        <v>781</v>
      </c>
      <c r="E407" s="4">
        <v>15.565217391304348</v>
      </c>
      <c r="F407" s="4">
        <f>Nurse[[#This Row],[Total Nurse Staff Hours]]/Nurse[[#This Row],[MDS Census]]</f>
        <v>3.0076187150837987</v>
      </c>
      <c r="G407" s="4">
        <f>Nurse[[#This Row],[Total Direct Care Staff Hours]]/Nurse[[#This Row],[MDS Census]]</f>
        <v>2.5371857541899439</v>
      </c>
      <c r="H407" s="4">
        <f>Nurse[[#This Row],[Total RN Hours (w/ Admin, DON)]]/Nurse[[#This Row],[MDS Census]]</f>
        <v>0.84752793296089379</v>
      </c>
      <c r="I407" s="4">
        <f>Nurse[[#This Row],[RN Hours (excl. Admin, DON)]]/Nurse[[#This Row],[MDS Census]]</f>
        <v>0.37709497206703912</v>
      </c>
      <c r="J407" s="4">
        <f>SUM(Nurse[[#This Row],[RN Hours (excl. Admin, DON)]],Nurse[[#This Row],[RN Admin Hours]],Nurse[[#This Row],[RN DON Hours]],Nurse[[#This Row],[LPN Hours (excl. Admin)]],Nurse[[#This Row],[LPN Admin Hours]],Nurse[[#This Row],[CNA Hours]],Nurse[[#This Row],[NA TR Hours]],Nurse[[#This Row],[Med Aide/Tech Hours]])</f>
        <v>46.814239130434778</v>
      </c>
      <c r="K407" s="4">
        <f>SUM(Nurse[[#This Row],[RN Hours (excl. Admin, DON)]],Nurse[[#This Row],[LPN Hours (excl. Admin)]],Nurse[[#This Row],[CNA Hours]],Nurse[[#This Row],[NA TR Hours]],Nurse[[#This Row],[Med Aide/Tech Hours]])</f>
        <v>39.491847826086953</v>
      </c>
      <c r="L407" s="4">
        <f>SUM(Nurse[[#This Row],[RN Hours (excl. Admin, DON)]],Nurse[[#This Row],[RN Admin Hours]],Nurse[[#This Row],[RN DON Hours]])</f>
        <v>13.191956521739129</v>
      </c>
      <c r="M407" s="4">
        <v>5.8695652173913047</v>
      </c>
      <c r="N407" s="4">
        <v>5.4963043478260865</v>
      </c>
      <c r="O407" s="4">
        <v>1.826086956521739</v>
      </c>
      <c r="P407" s="4">
        <f>SUM(Nurse[[#This Row],[LPN Hours (excl. Admin)]],Nurse[[#This Row],[LPN Admin Hours]])</f>
        <v>0</v>
      </c>
      <c r="Q407" s="4">
        <v>0</v>
      </c>
      <c r="R407" s="4">
        <v>0</v>
      </c>
      <c r="S407" s="4">
        <f>SUM(Nurse[[#This Row],[CNA Hours]],Nurse[[#This Row],[NA TR Hours]],Nurse[[#This Row],[Med Aide/Tech Hours]])</f>
        <v>33.622282608695649</v>
      </c>
      <c r="T407" s="4">
        <v>33.622282608695649</v>
      </c>
      <c r="U407" s="4">
        <v>0</v>
      </c>
      <c r="V407" s="4">
        <v>0</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7" s="4">
        <v>0</v>
      </c>
      <c r="Y407" s="4">
        <v>0</v>
      </c>
      <c r="Z407" s="4">
        <v>0</v>
      </c>
      <c r="AA407" s="4">
        <v>0</v>
      </c>
      <c r="AB407" s="4">
        <v>0</v>
      </c>
      <c r="AC407" s="4">
        <v>0</v>
      </c>
      <c r="AD407" s="4">
        <v>0</v>
      </c>
      <c r="AE407" s="4">
        <v>0</v>
      </c>
      <c r="AF407" s="1">
        <v>145848</v>
      </c>
      <c r="AG407" s="1">
        <v>5</v>
      </c>
      <c r="AH407"/>
    </row>
    <row r="408" spans="1:34" x14ac:dyDescent="0.25">
      <c r="A408" t="s">
        <v>702</v>
      </c>
      <c r="B408" t="s">
        <v>24</v>
      </c>
      <c r="C408" t="s">
        <v>901</v>
      </c>
      <c r="D408" t="s">
        <v>787</v>
      </c>
      <c r="E408" s="4">
        <v>41.804347826086953</v>
      </c>
      <c r="F408" s="4">
        <f>Nurse[[#This Row],[Total Nurse Staff Hours]]/Nurse[[#This Row],[MDS Census]]</f>
        <v>3.4077873114924606</v>
      </c>
      <c r="G408" s="4">
        <f>Nurse[[#This Row],[Total Direct Care Staff Hours]]/Nurse[[#This Row],[MDS Census]]</f>
        <v>3.2705018200728033</v>
      </c>
      <c r="H408" s="4">
        <f>Nurse[[#This Row],[Total RN Hours (w/ Admin, DON)]]/Nurse[[#This Row],[MDS Census]]</f>
        <v>0.72291991679667189</v>
      </c>
      <c r="I408" s="4">
        <f>Nurse[[#This Row],[RN Hours (excl. Admin, DON)]]/Nurse[[#This Row],[MDS Census]]</f>
        <v>0.58563442537701504</v>
      </c>
      <c r="J408" s="4">
        <f>SUM(Nurse[[#This Row],[RN Hours (excl. Admin, DON)]],Nurse[[#This Row],[RN Admin Hours]],Nurse[[#This Row],[RN DON Hours]],Nurse[[#This Row],[LPN Hours (excl. Admin)]],Nurse[[#This Row],[LPN Admin Hours]],Nurse[[#This Row],[CNA Hours]],Nurse[[#This Row],[NA TR Hours]],Nurse[[#This Row],[Med Aide/Tech Hours]])</f>
        <v>142.46032608695654</v>
      </c>
      <c r="K408" s="4">
        <f>SUM(Nurse[[#This Row],[RN Hours (excl. Admin, DON)]],Nurse[[#This Row],[LPN Hours (excl. Admin)]],Nurse[[#This Row],[CNA Hours]],Nurse[[#This Row],[NA TR Hours]],Nurse[[#This Row],[Med Aide/Tech Hours]])</f>
        <v>136.72119565217392</v>
      </c>
      <c r="L408" s="4">
        <f>SUM(Nurse[[#This Row],[RN Hours (excl. Admin, DON)]],Nurse[[#This Row],[RN Admin Hours]],Nurse[[#This Row],[RN DON Hours]])</f>
        <v>30.221195652173911</v>
      </c>
      <c r="M408" s="4">
        <v>24.482065217391302</v>
      </c>
      <c r="N408" s="4">
        <v>0</v>
      </c>
      <c r="O408" s="4">
        <v>5.7391304347826084</v>
      </c>
      <c r="P408" s="4">
        <f>SUM(Nurse[[#This Row],[LPN Hours (excl. Admin)]],Nurse[[#This Row],[LPN Admin Hours]])</f>
        <v>29.641847826086959</v>
      </c>
      <c r="Q408" s="4">
        <v>29.641847826086959</v>
      </c>
      <c r="R408" s="4">
        <v>0</v>
      </c>
      <c r="S408" s="4">
        <f>SUM(Nurse[[#This Row],[CNA Hours]],Nurse[[#This Row],[NA TR Hours]],Nurse[[#This Row],[Med Aide/Tech Hours]])</f>
        <v>82.597282608695664</v>
      </c>
      <c r="T408" s="4">
        <v>82.597282608695664</v>
      </c>
      <c r="U408" s="4">
        <v>0</v>
      </c>
      <c r="V408" s="4">
        <v>0</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8" s="4">
        <v>0</v>
      </c>
      <c r="Y408" s="4">
        <v>0</v>
      </c>
      <c r="Z408" s="4">
        <v>0</v>
      </c>
      <c r="AA408" s="4">
        <v>0</v>
      </c>
      <c r="AB408" s="4">
        <v>0</v>
      </c>
      <c r="AC408" s="4">
        <v>0</v>
      </c>
      <c r="AD408" s="4">
        <v>0</v>
      </c>
      <c r="AE408" s="4">
        <v>0</v>
      </c>
      <c r="AF408" s="1">
        <v>145021</v>
      </c>
      <c r="AG408" s="1">
        <v>5</v>
      </c>
      <c r="AH408"/>
    </row>
    <row r="409" spans="1:34" x14ac:dyDescent="0.25">
      <c r="A409" t="s">
        <v>702</v>
      </c>
      <c r="B409" t="s">
        <v>660</v>
      </c>
      <c r="C409" t="s">
        <v>917</v>
      </c>
      <c r="D409" t="s">
        <v>781</v>
      </c>
      <c r="E409" s="4">
        <v>112.65217391304348</v>
      </c>
      <c r="F409" s="4">
        <f>Nurse[[#This Row],[Total Nurse Staff Hours]]/Nurse[[#This Row],[MDS Census]]</f>
        <v>2.4546507140100347</v>
      </c>
      <c r="G409" s="4">
        <f>Nurse[[#This Row],[Total Direct Care Staff Hours]]/Nurse[[#This Row],[MDS Census]]</f>
        <v>2.3524459668081823</v>
      </c>
      <c r="H409" s="4">
        <f>Nurse[[#This Row],[Total RN Hours (w/ Admin, DON)]]/Nurse[[#This Row],[MDS Census]]</f>
        <v>0.14868776534156697</v>
      </c>
      <c r="I409" s="4">
        <f>Nurse[[#This Row],[RN Hours (excl. Admin, DON)]]/Nurse[[#This Row],[MDS Census]]</f>
        <v>9.7187379390196824E-2</v>
      </c>
      <c r="J409" s="4">
        <f>SUM(Nurse[[#This Row],[RN Hours (excl. Admin, DON)]],Nurse[[#This Row],[RN Admin Hours]],Nurse[[#This Row],[RN DON Hours]],Nurse[[#This Row],[LPN Hours (excl. Admin)]],Nurse[[#This Row],[LPN Admin Hours]],Nurse[[#This Row],[CNA Hours]],Nurse[[#This Row],[NA TR Hours]],Nurse[[#This Row],[Med Aide/Tech Hours]])</f>
        <v>276.52173913043481</v>
      </c>
      <c r="K409" s="4">
        <f>SUM(Nurse[[#This Row],[RN Hours (excl. Admin, DON)]],Nurse[[#This Row],[LPN Hours (excl. Admin)]],Nurse[[#This Row],[CNA Hours]],Nurse[[#This Row],[NA TR Hours]],Nurse[[#This Row],[Med Aide/Tech Hours]])</f>
        <v>265.00815217391306</v>
      </c>
      <c r="L409" s="4">
        <f>SUM(Nurse[[#This Row],[RN Hours (excl. Admin, DON)]],Nurse[[#This Row],[RN Admin Hours]],Nurse[[#This Row],[RN DON Hours]])</f>
        <v>16.75</v>
      </c>
      <c r="M409" s="4">
        <v>10.948369565217391</v>
      </c>
      <c r="N409" s="4">
        <v>0</v>
      </c>
      <c r="O409" s="4">
        <v>5.8016304347826084</v>
      </c>
      <c r="P409" s="4">
        <f>SUM(Nurse[[#This Row],[LPN Hours (excl. Admin)]],Nurse[[#This Row],[LPN Admin Hours]])</f>
        <v>86.779891304347828</v>
      </c>
      <c r="Q409" s="4">
        <v>81.067934782608702</v>
      </c>
      <c r="R409" s="4">
        <v>5.7119565217391308</v>
      </c>
      <c r="S409" s="4">
        <f>SUM(Nurse[[#This Row],[CNA Hours]],Nurse[[#This Row],[NA TR Hours]],Nurse[[#This Row],[Med Aide/Tech Hours]])</f>
        <v>172.99184782608697</v>
      </c>
      <c r="T409" s="4">
        <v>172.99184782608697</v>
      </c>
      <c r="U409" s="4">
        <v>0</v>
      </c>
      <c r="V409" s="4">
        <v>0</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34.622282608695656</v>
      </c>
      <c r="X409" s="4">
        <v>0</v>
      </c>
      <c r="Y409" s="4">
        <v>0</v>
      </c>
      <c r="Z409" s="4">
        <v>1.0788043478260869</v>
      </c>
      <c r="AA409" s="4">
        <v>12.065217391304348</v>
      </c>
      <c r="AB409" s="4">
        <v>0</v>
      </c>
      <c r="AC409" s="4">
        <v>21.478260869565219</v>
      </c>
      <c r="AD409" s="4">
        <v>0</v>
      </c>
      <c r="AE409" s="4">
        <v>0</v>
      </c>
      <c r="AF409" s="1">
        <v>146191</v>
      </c>
      <c r="AG409" s="1">
        <v>5</v>
      </c>
      <c r="AH409"/>
    </row>
    <row r="410" spans="1:34" x14ac:dyDescent="0.25">
      <c r="A410" t="s">
        <v>702</v>
      </c>
      <c r="B410" t="s">
        <v>643</v>
      </c>
      <c r="C410" t="s">
        <v>874</v>
      </c>
      <c r="D410" t="s">
        <v>757</v>
      </c>
      <c r="E410" s="4">
        <v>84.152173913043484</v>
      </c>
      <c r="F410" s="4">
        <f>Nurse[[#This Row],[Total Nurse Staff Hours]]/Nurse[[#This Row],[MDS Census]]</f>
        <v>3.9930948075432697</v>
      </c>
      <c r="G410" s="4">
        <f>Nurse[[#This Row],[Total Direct Care Staff Hours]]/Nurse[[#This Row],[MDS Census]]</f>
        <v>3.9393619219839833</v>
      </c>
      <c r="H410" s="4">
        <f>Nurse[[#This Row],[Total RN Hours (w/ Admin, DON)]]/Nurse[[#This Row],[MDS Census]]</f>
        <v>0.47387884267631103</v>
      </c>
      <c r="I410" s="4">
        <f>Nurse[[#This Row],[RN Hours (excl. Admin, DON)]]/Nurse[[#This Row],[MDS Census]]</f>
        <v>0.42014595711702402</v>
      </c>
      <c r="J410" s="4">
        <f>SUM(Nurse[[#This Row],[RN Hours (excl. Admin, DON)]],Nurse[[#This Row],[RN Admin Hours]],Nurse[[#This Row],[RN DON Hours]],Nurse[[#This Row],[LPN Hours (excl. Admin)]],Nurse[[#This Row],[LPN Admin Hours]],Nurse[[#This Row],[CNA Hours]],Nurse[[#This Row],[NA TR Hours]],Nurse[[#This Row],[Med Aide/Tech Hours]])</f>
        <v>336.02760869565213</v>
      </c>
      <c r="K410" s="4">
        <f>SUM(Nurse[[#This Row],[RN Hours (excl. Admin, DON)]],Nurse[[#This Row],[LPN Hours (excl. Admin)]],Nurse[[#This Row],[CNA Hours]],Nurse[[#This Row],[NA TR Hours]],Nurse[[#This Row],[Med Aide/Tech Hours]])</f>
        <v>331.50586956521738</v>
      </c>
      <c r="L410" s="4">
        <f>SUM(Nurse[[#This Row],[RN Hours (excl. Admin, DON)]],Nurse[[#This Row],[RN Admin Hours]],Nurse[[#This Row],[RN DON Hours]])</f>
        <v>39.877934782608698</v>
      </c>
      <c r="M410" s="4">
        <v>35.356195652173916</v>
      </c>
      <c r="N410" s="4">
        <v>0</v>
      </c>
      <c r="O410" s="4">
        <v>4.5217391304347823</v>
      </c>
      <c r="P410" s="4">
        <f>SUM(Nurse[[#This Row],[LPN Hours (excl. Admin)]],Nurse[[#This Row],[LPN Admin Hours]])</f>
        <v>55.312065217391307</v>
      </c>
      <c r="Q410" s="4">
        <v>55.312065217391307</v>
      </c>
      <c r="R410" s="4">
        <v>0</v>
      </c>
      <c r="S410" s="4">
        <f>SUM(Nurse[[#This Row],[CNA Hours]],Nurse[[#This Row],[NA TR Hours]],Nurse[[#This Row],[Med Aide/Tech Hours]])</f>
        <v>240.83760869565214</v>
      </c>
      <c r="T410" s="4">
        <v>230.06043478260867</v>
      </c>
      <c r="U410" s="4">
        <v>10.777173913043478</v>
      </c>
      <c r="V410" s="4">
        <v>0</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36.576521739130442</v>
      </c>
      <c r="X410" s="4">
        <v>1.6768478260869566</v>
      </c>
      <c r="Y410" s="4">
        <v>0</v>
      </c>
      <c r="Z410" s="4">
        <v>0</v>
      </c>
      <c r="AA410" s="4">
        <v>12.966956521739132</v>
      </c>
      <c r="AB410" s="4">
        <v>0</v>
      </c>
      <c r="AC410" s="4">
        <v>21.932717391304351</v>
      </c>
      <c r="AD410" s="4">
        <v>0</v>
      </c>
      <c r="AE410" s="4">
        <v>0</v>
      </c>
      <c r="AF410" s="1">
        <v>146171</v>
      </c>
      <c r="AG410" s="1">
        <v>5</v>
      </c>
      <c r="AH410"/>
    </row>
    <row r="411" spans="1:34" x14ac:dyDescent="0.25">
      <c r="A411" t="s">
        <v>702</v>
      </c>
      <c r="B411" t="s">
        <v>569</v>
      </c>
      <c r="C411" t="s">
        <v>855</v>
      </c>
      <c r="D411" t="s">
        <v>832</v>
      </c>
      <c r="E411" s="4">
        <v>73.532608695652172</v>
      </c>
      <c r="F411" s="4">
        <f>Nurse[[#This Row],[Total Nurse Staff Hours]]/Nurse[[#This Row],[MDS Census]]</f>
        <v>3.6132697708795281</v>
      </c>
      <c r="G411" s="4">
        <f>Nurse[[#This Row],[Total Direct Care Staff Hours]]/Nurse[[#This Row],[MDS Census]]</f>
        <v>3.6132697708795281</v>
      </c>
      <c r="H411" s="4">
        <f>Nurse[[#This Row],[Total RN Hours (w/ Admin, DON)]]/Nurse[[#This Row],[MDS Census]]</f>
        <v>0.18562453806356247</v>
      </c>
      <c r="I411" s="4">
        <f>Nurse[[#This Row],[RN Hours (excl. Admin, DON)]]/Nurse[[#This Row],[MDS Census]]</f>
        <v>0.18562453806356247</v>
      </c>
      <c r="J411" s="4">
        <f>SUM(Nurse[[#This Row],[RN Hours (excl. Admin, DON)]],Nurse[[#This Row],[RN Admin Hours]],Nurse[[#This Row],[RN DON Hours]],Nurse[[#This Row],[LPN Hours (excl. Admin)]],Nurse[[#This Row],[LPN Admin Hours]],Nurse[[#This Row],[CNA Hours]],Nurse[[#This Row],[NA TR Hours]],Nurse[[#This Row],[Med Aide/Tech Hours]])</f>
        <v>265.69315217391312</v>
      </c>
      <c r="K411" s="4">
        <f>SUM(Nurse[[#This Row],[RN Hours (excl. Admin, DON)]],Nurse[[#This Row],[LPN Hours (excl. Admin)]],Nurse[[#This Row],[CNA Hours]],Nurse[[#This Row],[NA TR Hours]],Nurse[[#This Row],[Med Aide/Tech Hours]])</f>
        <v>265.69315217391312</v>
      </c>
      <c r="L411" s="4">
        <f>SUM(Nurse[[#This Row],[RN Hours (excl. Admin, DON)]],Nurse[[#This Row],[RN Admin Hours]],Nurse[[#This Row],[RN DON Hours]])</f>
        <v>13.649456521739131</v>
      </c>
      <c r="M411" s="4">
        <v>13.649456521739131</v>
      </c>
      <c r="N411" s="4">
        <v>0</v>
      </c>
      <c r="O411" s="4">
        <v>0</v>
      </c>
      <c r="P411" s="4">
        <f>SUM(Nurse[[#This Row],[LPN Hours (excl. Admin)]],Nurse[[#This Row],[LPN Admin Hours]])</f>
        <v>63.847826086956523</v>
      </c>
      <c r="Q411" s="4">
        <v>63.847826086956523</v>
      </c>
      <c r="R411" s="4">
        <v>0</v>
      </c>
      <c r="S411" s="4">
        <f>SUM(Nurse[[#This Row],[CNA Hours]],Nurse[[#This Row],[NA TR Hours]],Nurse[[#This Row],[Med Aide/Tech Hours]])</f>
        <v>188.19586956521744</v>
      </c>
      <c r="T411" s="4">
        <v>185.96489130434787</v>
      </c>
      <c r="U411" s="4">
        <v>2.2309782608695654</v>
      </c>
      <c r="V411" s="4">
        <v>0</v>
      </c>
      <c r="W4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69.084456521739142</v>
      </c>
      <c r="X411" s="4">
        <v>1.3668478260869565</v>
      </c>
      <c r="Y411" s="4">
        <v>0</v>
      </c>
      <c r="Z411" s="4">
        <v>0</v>
      </c>
      <c r="AA411" s="4">
        <v>4.5896739130434785</v>
      </c>
      <c r="AB411" s="4">
        <v>0</v>
      </c>
      <c r="AC411" s="4">
        <v>63.127934782608712</v>
      </c>
      <c r="AD411" s="4">
        <v>0</v>
      </c>
      <c r="AE411" s="4">
        <v>0</v>
      </c>
      <c r="AF411" s="1">
        <v>146076</v>
      </c>
      <c r="AG411" s="1">
        <v>5</v>
      </c>
      <c r="AH411"/>
    </row>
    <row r="412" spans="1:34" x14ac:dyDescent="0.25">
      <c r="A412" t="s">
        <v>702</v>
      </c>
      <c r="B412" t="s">
        <v>590</v>
      </c>
      <c r="C412" t="s">
        <v>930</v>
      </c>
      <c r="D412" t="s">
        <v>800</v>
      </c>
      <c r="E412" s="4">
        <v>87.108695652173907</v>
      </c>
      <c r="F412" s="4">
        <f>Nurse[[#This Row],[Total Nurse Staff Hours]]/Nurse[[#This Row],[MDS Census]]</f>
        <v>3.3551846768155729</v>
      </c>
      <c r="G412" s="4">
        <f>Nurse[[#This Row],[Total Direct Care Staff Hours]]/Nurse[[#This Row],[MDS Census]]</f>
        <v>3.2962877464437237</v>
      </c>
      <c r="H412" s="4">
        <f>Nurse[[#This Row],[Total RN Hours (w/ Admin, DON)]]/Nurse[[#This Row],[MDS Census]]</f>
        <v>0.64215997005240844</v>
      </c>
      <c r="I412" s="4">
        <f>Nurse[[#This Row],[RN Hours (excl. Admin, DON)]]/Nurse[[#This Row],[MDS Census]]</f>
        <v>0.58326303968055926</v>
      </c>
      <c r="J412" s="4">
        <f>SUM(Nurse[[#This Row],[RN Hours (excl. Admin, DON)]],Nurse[[#This Row],[RN Admin Hours]],Nurse[[#This Row],[RN DON Hours]],Nurse[[#This Row],[LPN Hours (excl. Admin)]],Nurse[[#This Row],[LPN Admin Hours]],Nurse[[#This Row],[CNA Hours]],Nurse[[#This Row],[NA TR Hours]],Nurse[[#This Row],[Med Aide/Tech Hours]])</f>
        <v>292.26576086956521</v>
      </c>
      <c r="K412" s="4">
        <f>SUM(Nurse[[#This Row],[RN Hours (excl. Admin, DON)]],Nurse[[#This Row],[LPN Hours (excl. Admin)]],Nurse[[#This Row],[CNA Hours]],Nurse[[#This Row],[NA TR Hours]],Nurse[[#This Row],[Med Aide/Tech Hours]])</f>
        <v>287.13532608695652</v>
      </c>
      <c r="L412" s="4">
        <f>SUM(Nurse[[#This Row],[RN Hours (excl. Admin, DON)]],Nurse[[#This Row],[RN Admin Hours]],Nurse[[#This Row],[RN DON Hours]])</f>
        <v>55.937717391304361</v>
      </c>
      <c r="M412" s="4">
        <v>50.807282608695665</v>
      </c>
      <c r="N412" s="4">
        <v>0</v>
      </c>
      <c r="O412" s="4">
        <v>5.1304347826086953</v>
      </c>
      <c r="P412" s="4">
        <f>SUM(Nurse[[#This Row],[LPN Hours (excl. Admin)]],Nurse[[#This Row],[LPN Admin Hours]])</f>
        <v>40.533695652173918</v>
      </c>
      <c r="Q412" s="4">
        <v>40.533695652173918</v>
      </c>
      <c r="R412" s="4">
        <v>0</v>
      </c>
      <c r="S412" s="4">
        <f>SUM(Nurse[[#This Row],[CNA Hours]],Nurse[[#This Row],[NA TR Hours]],Nurse[[#This Row],[Med Aide/Tech Hours]])</f>
        <v>195.79434782608698</v>
      </c>
      <c r="T412" s="4">
        <v>190.87858695652176</v>
      </c>
      <c r="U412" s="4">
        <v>4.9157608695652177</v>
      </c>
      <c r="V412" s="4">
        <v>0</v>
      </c>
      <c r="W4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35.89076086956522</v>
      </c>
      <c r="X412" s="4">
        <v>8.8154347826086958</v>
      </c>
      <c r="Y412" s="4">
        <v>0</v>
      </c>
      <c r="Z412" s="4">
        <v>0</v>
      </c>
      <c r="AA412" s="4">
        <v>1.2402173913043477</v>
      </c>
      <c r="AB412" s="4">
        <v>0</v>
      </c>
      <c r="AC412" s="4">
        <v>25.835108695652174</v>
      </c>
      <c r="AD412" s="4">
        <v>0</v>
      </c>
      <c r="AE412" s="4">
        <v>0</v>
      </c>
      <c r="AF412" s="1">
        <v>146102</v>
      </c>
      <c r="AG412" s="1">
        <v>5</v>
      </c>
      <c r="AH412"/>
    </row>
    <row r="413" spans="1:34" x14ac:dyDescent="0.25">
      <c r="A413" t="s">
        <v>702</v>
      </c>
      <c r="B413" t="s">
        <v>325</v>
      </c>
      <c r="C413" t="s">
        <v>686</v>
      </c>
      <c r="D413" t="s">
        <v>746</v>
      </c>
      <c r="E413" s="4">
        <v>93.684782608695656</v>
      </c>
      <c r="F413" s="4">
        <f>Nurse[[#This Row],[Total Nurse Staff Hours]]/Nurse[[#This Row],[MDS Census]]</f>
        <v>4.1035212901728739</v>
      </c>
      <c r="G413" s="4">
        <f>Nurse[[#This Row],[Total Direct Care Staff Hours]]/Nurse[[#This Row],[MDS Census]]</f>
        <v>4.0441176470588234</v>
      </c>
      <c r="H413" s="4">
        <f>Nurse[[#This Row],[Total RN Hours (w/ Admin, DON)]]/Nurse[[#This Row],[MDS Census]]</f>
        <v>0.30348648335073675</v>
      </c>
      <c r="I413" s="4">
        <f>Nurse[[#This Row],[RN Hours (excl. Admin, DON)]]/Nurse[[#This Row],[MDS Census]]</f>
        <v>0.24408284023668639</v>
      </c>
      <c r="J413" s="4">
        <f>SUM(Nurse[[#This Row],[RN Hours (excl. Admin, DON)]],Nurse[[#This Row],[RN Admin Hours]],Nurse[[#This Row],[RN DON Hours]],Nurse[[#This Row],[LPN Hours (excl. Admin)]],Nurse[[#This Row],[LPN Admin Hours]],Nurse[[#This Row],[CNA Hours]],Nurse[[#This Row],[NA TR Hours]],Nurse[[#This Row],[Med Aide/Tech Hours]])</f>
        <v>384.4375</v>
      </c>
      <c r="K413" s="4">
        <f>SUM(Nurse[[#This Row],[RN Hours (excl. Admin, DON)]],Nurse[[#This Row],[LPN Hours (excl. Admin)]],Nurse[[#This Row],[CNA Hours]],Nurse[[#This Row],[NA TR Hours]],Nurse[[#This Row],[Med Aide/Tech Hours]])</f>
        <v>378.87228260869563</v>
      </c>
      <c r="L413" s="4">
        <f>SUM(Nurse[[#This Row],[RN Hours (excl. Admin, DON)]],Nurse[[#This Row],[RN Admin Hours]],Nurse[[#This Row],[RN DON Hours]])</f>
        <v>28.432065217391305</v>
      </c>
      <c r="M413" s="4">
        <v>22.866847826086957</v>
      </c>
      <c r="N413" s="4">
        <v>0</v>
      </c>
      <c r="O413" s="4">
        <v>5.5652173913043477</v>
      </c>
      <c r="P413" s="4">
        <f>SUM(Nurse[[#This Row],[LPN Hours (excl. Admin)]],Nurse[[#This Row],[LPN Admin Hours]])</f>
        <v>98.372282608695656</v>
      </c>
      <c r="Q413" s="4">
        <v>98.372282608695656</v>
      </c>
      <c r="R413" s="4">
        <v>0</v>
      </c>
      <c r="S413" s="4">
        <f>SUM(Nurse[[#This Row],[CNA Hours]],Nurse[[#This Row],[NA TR Hours]],Nurse[[#This Row],[Med Aide/Tech Hours]])</f>
        <v>257.63315217391306</v>
      </c>
      <c r="T413" s="4">
        <v>224.04619565217391</v>
      </c>
      <c r="U413" s="4">
        <v>33.586956521739133</v>
      </c>
      <c r="V413" s="4">
        <v>0</v>
      </c>
      <c r="W4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7.9456521739130448</v>
      </c>
      <c r="X413" s="4">
        <v>0</v>
      </c>
      <c r="Y413" s="4">
        <v>0</v>
      </c>
      <c r="Z413" s="4">
        <v>0</v>
      </c>
      <c r="AA413" s="4">
        <v>2.9483695652173911</v>
      </c>
      <c r="AB413" s="4">
        <v>0</v>
      </c>
      <c r="AC413" s="4">
        <v>4.9972826086956532</v>
      </c>
      <c r="AD413" s="4">
        <v>0</v>
      </c>
      <c r="AE413" s="4">
        <v>0</v>
      </c>
      <c r="AF413" s="1">
        <v>145728</v>
      </c>
      <c r="AG413" s="1">
        <v>5</v>
      </c>
      <c r="AH413"/>
    </row>
    <row r="414" spans="1:34" x14ac:dyDescent="0.25">
      <c r="A414" t="s">
        <v>702</v>
      </c>
      <c r="B414" t="s">
        <v>595</v>
      </c>
      <c r="C414" t="s">
        <v>858</v>
      </c>
      <c r="D414" t="s">
        <v>791</v>
      </c>
      <c r="E414" s="4">
        <v>31.586956521739129</v>
      </c>
      <c r="F414" s="4">
        <f>Nurse[[#This Row],[Total Nurse Staff Hours]]/Nurse[[#This Row],[MDS Census]]</f>
        <v>4.4863214039917416</v>
      </c>
      <c r="G414" s="4">
        <f>Nurse[[#This Row],[Total Direct Care Staff Hours]]/Nurse[[#This Row],[MDS Census]]</f>
        <v>4.3146077081899517</v>
      </c>
      <c r="H414" s="4">
        <f>Nurse[[#This Row],[Total RN Hours (w/ Admin, DON)]]/Nurse[[#This Row],[MDS Census]]</f>
        <v>0.72238472126634556</v>
      </c>
      <c r="I414" s="4">
        <f>Nurse[[#This Row],[RN Hours (excl. Admin, DON)]]/Nurse[[#This Row],[MDS Census]]</f>
        <v>0.55067102546455604</v>
      </c>
      <c r="J414" s="4">
        <f>SUM(Nurse[[#This Row],[RN Hours (excl. Admin, DON)]],Nurse[[#This Row],[RN Admin Hours]],Nurse[[#This Row],[RN DON Hours]],Nurse[[#This Row],[LPN Hours (excl. Admin)]],Nurse[[#This Row],[LPN Admin Hours]],Nurse[[#This Row],[CNA Hours]],Nurse[[#This Row],[NA TR Hours]],Nurse[[#This Row],[Med Aide/Tech Hours]])</f>
        <v>141.70923913043478</v>
      </c>
      <c r="K414" s="4">
        <f>SUM(Nurse[[#This Row],[RN Hours (excl. Admin, DON)]],Nurse[[#This Row],[LPN Hours (excl. Admin)]],Nurse[[#This Row],[CNA Hours]],Nurse[[#This Row],[NA TR Hours]],Nurse[[#This Row],[Med Aide/Tech Hours]])</f>
        <v>136.2853260869565</v>
      </c>
      <c r="L414" s="4">
        <f>SUM(Nurse[[#This Row],[RN Hours (excl. Admin, DON)]],Nurse[[#This Row],[RN Admin Hours]],Nurse[[#This Row],[RN DON Hours]])</f>
        <v>22.817934782608695</v>
      </c>
      <c r="M414" s="4">
        <v>17.394021739130434</v>
      </c>
      <c r="N414" s="4">
        <v>0</v>
      </c>
      <c r="O414" s="4">
        <v>5.4239130434782608</v>
      </c>
      <c r="P414" s="4">
        <f>SUM(Nurse[[#This Row],[LPN Hours (excl. Admin)]],Nurse[[#This Row],[LPN Admin Hours]])</f>
        <v>37.600543478260867</v>
      </c>
      <c r="Q414" s="4">
        <v>37.600543478260867</v>
      </c>
      <c r="R414" s="4">
        <v>0</v>
      </c>
      <c r="S414" s="4">
        <f>SUM(Nurse[[#This Row],[CNA Hours]],Nurse[[#This Row],[NA TR Hours]],Nurse[[#This Row],[Med Aide/Tech Hours]])</f>
        <v>81.290760869565219</v>
      </c>
      <c r="T414" s="4">
        <v>81.290760869565219</v>
      </c>
      <c r="U414" s="4">
        <v>0</v>
      </c>
      <c r="V414" s="4">
        <v>0</v>
      </c>
      <c r="W4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2.2173913043478262</v>
      </c>
      <c r="X414" s="4">
        <v>0</v>
      </c>
      <c r="Y414" s="4">
        <v>0</v>
      </c>
      <c r="Z414" s="4">
        <v>0</v>
      </c>
      <c r="AA414" s="4">
        <v>2.2173913043478262</v>
      </c>
      <c r="AB414" s="4">
        <v>0</v>
      </c>
      <c r="AC414" s="4">
        <v>0</v>
      </c>
      <c r="AD414" s="4">
        <v>0</v>
      </c>
      <c r="AE414" s="4">
        <v>0</v>
      </c>
      <c r="AF414" s="1">
        <v>146108</v>
      </c>
      <c r="AG414" s="1">
        <v>5</v>
      </c>
      <c r="AH414"/>
    </row>
    <row r="415" spans="1:34" x14ac:dyDescent="0.25">
      <c r="A415" t="s">
        <v>702</v>
      </c>
      <c r="B415" t="s">
        <v>579</v>
      </c>
      <c r="C415" t="s">
        <v>907</v>
      </c>
      <c r="D415" t="s">
        <v>793</v>
      </c>
      <c r="E415" s="4">
        <v>85.206521739130437</v>
      </c>
      <c r="F415" s="4">
        <f>Nurse[[#This Row],[Total Nurse Staff Hours]]/Nurse[[#This Row],[MDS Census]]</f>
        <v>3.3797997193519582</v>
      </c>
      <c r="G415" s="4">
        <f>Nurse[[#This Row],[Total Direct Care Staff Hours]]/Nurse[[#This Row],[MDS Census]]</f>
        <v>3.3262214568184718</v>
      </c>
      <c r="H415" s="4">
        <f>Nurse[[#This Row],[Total RN Hours (w/ Admin, DON)]]/Nurse[[#This Row],[MDS Census]]</f>
        <v>0.95146064549049625</v>
      </c>
      <c r="I415" s="4">
        <f>Nurse[[#This Row],[RN Hours (excl. Admin, DON)]]/Nurse[[#This Row],[MDS Census]]</f>
        <v>0.89788238295700984</v>
      </c>
      <c r="J415" s="4">
        <f>SUM(Nurse[[#This Row],[RN Hours (excl. Admin, DON)]],Nurse[[#This Row],[RN Admin Hours]],Nurse[[#This Row],[RN DON Hours]],Nurse[[#This Row],[LPN Hours (excl. Admin)]],Nurse[[#This Row],[LPN Admin Hours]],Nurse[[#This Row],[CNA Hours]],Nurse[[#This Row],[NA TR Hours]],Nurse[[#This Row],[Med Aide/Tech Hours]])</f>
        <v>287.98097826086956</v>
      </c>
      <c r="K415" s="4">
        <f>SUM(Nurse[[#This Row],[RN Hours (excl. Admin, DON)]],Nurse[[#This Row],[LPN Hours (excl. Admin)]],Nurse[[#This Row],[CNA Hours]],Nurse[[#This Row],[NA TR Hours]],Nurse[[#This Row],[Med Aide/Tech Hours]])</f>
        <v>283.41576086956525</v>
      </c>
      <c r="L415" s="4">
        <f>SUM(Nurse[[#This Row],[RN Hours (excl. Admin, DON)]],Nurse[[#This Row],[RN Admin Hours]],Nurse[[#This Row],[RN DON Hours]])</f>
        <v>81.070652173913047</v>
      </c>
      <c r="M415" s="4">
        <v>76.505434782608702</v>
      </c>
      <c r="N415" s="4">
        <v>0</v>
      </c>
      <c r="O415" s="4">
        <v>4.5652173913043477</v>
      </c>
      <c r="P415" s="4">
        <f>SUM(Nurse[[#This Row],[LPN Hours (excl. Admin)]],Nurse[[#This Row],[LPN Admin Hours]])</f>
        <v>39.192934782608695</v>
      </c>
      <c r="Q415" s="4">
        <v>39.192934782608695</v>
      </c>
      <c r="R415" s="4">
        <v>0</v>
      </c>
      <c r="S415" s="4">
        <f>SUM(Nurse[[#This Row],[CNA Hours]],Nurse[[#This Row],[NA TR Hours]],Nurse[[#This Row],[Med Aide/Tech Hours]])</f>
        <v>167.71739130434781</v>
      </c>
      <c r="T415" s="4">
        <v>154.57065217391303</v>
      </c>
      <c r="U415" s="4">
        <v>13.146739130434783</v>
      </c>
      <c r="V415" s="4">
        <v>0</v>
      </c>
      <c r="W4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9.4402173913043477</v>
      </c>
      <c r="X415" s="4">
        <v>0.28260869565217389</v>
      </c>
      <c r="Y415" s="4">
        <v>0</v>
      </c>
      <c r="Z415" s="4">
        <v>0</v>
      </c>
      <c r="AA415" s="4">
        <v>0</v>
      </c>
      <c r="AB415" s="4">
        <v>0</v>
      </c>
      <c r="AC415" s="4">
        <v>9.1576086956521738</v>
      </c>
      <c r="AD415" s="4">
        <v>0</v>
      </c>
      <c r="AE415" s="4">
        <v>0</v>
      </c>
      <c r="AF415" s="1">
        <v>146091</v>
      </c>
      <c r="AG415" s="1">
        <v>5</v>
      </c>
      <c r="AH415"/>
    </row>
    <row r="416" spans="1:34" x14ac:dyDescent="0.25">
      <c r="A416" t="s">
        <v>702</v>
      </c>
      <c r="B416" t="s">
        <v>573</v>
      </c>
      <c r="C416" t="s">
        <v>978</v>
      </c>
      <c r="D416" t="s">
        <v>811</v>
      </c>
      <c r="E416" s="4">
        <v>77.510869565217391</v>
      </c>
      <c r="F416" s="4">
        <f>Nurse[[#This Row],[Total Nurse Staff Hours]]/Nurse[[#This Row],[MDS Census]]</f>
        <v>2.7016421259290415</v>
      </c>
      <c r="G416" s="4">
        <f>Nurse[[#This Row],[Total Direct Care Staff Hours]]/Nurse[[#This Row],[MDS Census]]</f>
        <v>2.6298429392792029</v>
      </c>
      <c r="H416" s="4">
        <f>Nurse[[#This Row],[Total RN Hours (w/ Admin, DON)]]/Nurse[[#This Row],[MDS Census]]</f>
        <v>0.44141775347076145</v>
      </c>
      <c r="I416" s="4">
        <f>Nurse[[#This Row],[RN Hours (excl. Admin, DON)]]/Nurse[[#This Row],[MDS Census]]</f>
        <v>0.3696185668209227</v>
      </c>
      <c r="J416" s="4">
        <f>SUM(Nurse[[#This Row],[RN Hours (excl. Admin, DON)]],Nurse[[#This Row],[RN Admin Hours]],Nurse[[#This Row],[RN DON Hours]],Nurse[[#This Row],[LPN Hours (excl. Admin)]],Nurse[[#This Row],[LPN Admin Hours]],Nurse[[#This Row],[CNA Hours]],Nurse[[#This Row],[NA TR Hours]],Nurse[[#This Row],[Med Aide/Tech Hours]])</f>
        <v>209.40663043478256</v>
      </c>
      <c r="K416" s="4">
        <f>SUM(Nurse[[#This Row],[RN Hours (excl. Admin, DON)]],Nurse[[#This Row],[LPN Hours (excl. Admin)]],Nurse[[#This Row],[CNA Hours]],Nurse[[#This Row],[NA TR Hours]],Nurse[[#This Row],[Med Aide/Tech Hours]])</f>
        <v>203.84141304347821</v>
      </c>
      <c r="L416" s="4">
        <f>SUM(Nurse[[#This Row],[RN Hours (excl. Admin, DON)]],Nurse[[#This Row],[RN Admin Hours]],Nurse[[#This Row],[RN DON Hours]])</f>
        <v>34.214673913043477</v>
      </c>
      <c r="M416" s="4">
        <v>28.649456521739129</v>
      </c>
      <c r="N416" s="4">
        <v>0</v>
      </c>
      <c r="O416" s="4">
        <v>5.5652173913043477</v>
      </c>
      <c r="P416" s="4">
        <f>SUM(Nurse[[#This Row],[LPN Hours (excl. Admin)]],Nurse[[#This Row],[LPN Admin Hours]])</f>
        <v>42.222826086956523</v>
      </c>
      <c r="Q416" s="4">
        <v>42.222826086956523</v>
      </c>
      <c r="R416" s="4">
        <v>0</v>
      </c>
      <c r="S416" s="4">
        <f>SUM(Nurse[[#This Row],[CNA Hours]],Nurse[[#This Row],[NA TR Hours]],Nurse[[#This Row],[Med Aide/Tech Hours]])</f>
        <v>132.96913043478256</v>
      </c>
      <c r="T416" s="4">
        <v>117.39847826086952</v>
      </c>
      <c r="U416" s="4">
        <v>15.570652173913043</v>
      </c>
      <c r="V416" s="4">
        <v>0</v>
      </c>
      <c r="W4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33.35499999999999</v>
      </c>
      <c r="X416" s="4">
        <v>0.3233695652173913</v>
      </c>
      <c r="Y416" s="4">
        <v>0</v>
      </c>
      <c r="Z416" s="4">
        <v>0</v>
      </c>
      <c r="AA416" s="4">
        <v>0</v>
      </c>
      <c r="AB416" s="4">
        <v>0</v>
      </c>
      <c r="AC416" s="4">
        <v>33.031630434782599</v>
      </c>
      <c r="AD416" s="4">
        <v>0</v>
      </c>
      <c r="AE416" s="4">
        <v>0</v>
      </c>
      <c r="AF416" s="1">
        <v>146083</v>
      </c>
      <c r="AG416" s="1">
        <v>5</v>
      </c>
      <c r="AH416"/>
    </row>
    <row r="417" spans="1:34" x14ac:dyDescent="0.25">
      <c r="A417" t="s">
        <v>702</v>
      </c>
      <c r="B417" t="s">
        <v>662</v>
      </c>
      <c r="C417" t="s">
        <v>1110</v>
      </c>
      <c r="D417" t="s">
        <v>788</v>
      </c>
      <c r="E417" s="4">
        <v>36.163043478260867</v>
      </c>
      <c r="F417" s="4">
        <f>Nurse[[#This Row],[Total Nurse Staff Hours]]/Nurse[[#This Row],[MDS Census]]</f>
        <v>3.6783618875864144</v>
      </c>
      <c r="G417" s="4">
        <f>Nurse[[#This Row],[Total Direct Care Staff Hours]]/Nurse[[#This Row],[MDS Census]]</f>
        <v>3.5268740607153597</v>
      </c>
      <c r="H417" s="4">
        <f>Nurse[[#This Row],[Total RN Hours (w/ Admin, DON)]]/Nurse[[#This Row],[MDS Census]]</f>
        <v>1.0970453862338443</v>
      </c>
      <c r="I417" s="4">
        <f>Nurse[[#This Row],[RN Hours (excl. Admin, DON)]]/Nurse[[#This Row],[MDS Census]]</f>
        <v>0.94555755936278929</v>
      </c>
      <c r="J417" s="4">
        <f>SUM(Nurse[[#This Row],[RN Hours (excl. Admin, DON)]],Nurse[[#This Row],[RN Admin Hours]],Nurse[[#This Row],[RN DON Hours]],Nurse[[#This Row],[LPN Hours (excl. Admin)]],Nurse[[#This Row],[LPN Admin Hours]],Nurse[[#This Row],[CNA Hours]],Nurse[[#This Row],[NA TR Hours]],Nurse[[#This Row],[Med Aide/Tech Hours]])</f>
        <v>133.02076086956521</v>
      </c>
      <c r="K417" s="4">
        <f>SUM(Nurse[[#This Row],[RN Hours (excl. Admin, DON)]],Nurse[[#This Row],[LPN Hours (excl. Admin)]],Nurse[[#This Row],[CNA Hours]],Nurse[[#This Row],[NA TR Hours]],Nurse[[#This Row],[Med Aide/Tech Hours]])</f>
        <v>127.5425</v>
      </c>
      <c r="L417" s="4">
        <f>SUM(Nurse[[#This Row],[RN Hours (excl. Admin, DON)]],Nurse[[#This Row],[RN Admin Hours]],Nurse[[#This Row],[RN DON Hours]])</f>
        <v>39.672499999999999</v>
      </c>
      <c r="M417" s="4">
        <v>34.194239130434781</v>
      </c>
      <c r="N417" s="4">
        <v>0</v>
      </c>
      <c r="O417" s="4">
        <v>5.4782608695652177</v>
      </c>
      <c r="P417" s="4">
        <f>SUM(Nurse[[#This Row],[LPN Hours (excl. Admin)]],Nurse[[#This Row],[LPN Admin Hours]])</f>
        <v>2.6927173913043476</v>
      </c>
      <c r="Q417" s="4">
        <v>2.6927173913043476</v>
      </c>
      <c r="R417" s="4">
        <v>0</v>
      </c>
      <c r="S417" s="4">
        <f>SUM(Nurse[[#This Row],[CNA Hours]],Nurse[[#This Row],[NA TR Hours]],Nurse[[#This Row],[Med Aide/Tech Hours]])</f>
        <v>90.655543478260867</v>
      </c>
      <c r="T417" s="4">
        <v>81.103913043478258</v>
      </c>
      <c r="U417" s="4">
        <v>9.5516304347826093</v>
      </c>
      <c r="V417" s="4">
        <v>0</v>
      </c>
      <c r="W4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51.079673913043479</v>
      </c>
      <c r="X417" s="4">
        <v>3.8790217391304349</v>
      </c>
      <c r="Y417" s="4">
        <v>0</v>
      </c>
      <c r="Z417" s="4">
        <v>0</v>
      </c>
      <c r="AA417" s="4">
        <v>2.6927173913043476</v>
      </c>
      <c r="AB417" s="4">
        <v>0</v>
      </c>
      <c r="AC417" s="4">
        <v>44.507934782608693</v>
      </c>
      <c r="AD417" s="4">
        <v>0</v>
      </c>
      <c r="AE417" s="4">
        <v>0</v>
      </c>
      <c r="AF417" s="1">
        <v>146193</v>
      </c>
      <c r="AG417" s="1">
        <v>5</v>
      </c>
      <c r="AH417"/>
    </row>
    <row r="418" spans="1:34" x14ac:dyDescent="0.25">
      <c r="A418" t="s">
        <v>702</v>
      </c>
      <c r="B418" t="s">
        <v>162</v>
      </c>
      <c r="C418" t="s">
        <v>899</v>
      </c>
      <c r="D418" t="s">
        <v>785</v>
      </c>
      <c r="E418" s="4">
        <v>86.163043478260875</v>
      </c>
      <c r="F418" s="4">
        <f>Nurse[[#This Row],[Total Nurse Staff Hours]]/Nurse[[#This Row],[MDS Census]]</f>
        <v>2.5989592531853147</v>
      </c>
      <c r="G418" s="4">
        <f>Nurse[[#This Row],[Total Direct Care Staff Hours]]/Nurse[[#This Row],[MDS Census]]</f>
        <v>2.3953425003153765</v>
      </c>
      <c r="H418" s="4">
        <f>Nurse[[#This Row],[Total RN Hours (w/ Admin, DON)]]/Nurse[[#This Row],[MDS Census]]</f>
        <v>0.22658004289138384</v>
      </c>
      <c r="I418" s="4">
        <f>Nurse[[#This Row],[RN Hours (excl. Admin, DON)]]/Nurse[[#This Row],[MDS Census]]</f>
        <v>0.11432824523779486</v>
      </c>
      <c r="J418" s="4">
        <f>SUM(Nurse[[#This Row],[RN Hours (excl. Admin, DON)]],Nurse[[#This Row],[RN Admin Hours]],Nurse[[#This Row],[RN DON Hours]],Nurse[[#This Row],[LPN Hours (excl. Admin)]],Nurse[[#This Row],[LPN Admin Hours]],Nurse[[#This Row],[CNA Hours]],Nurse[[#This Row],[NA TR Hours]],Nurse[[#This Row],[Med Aide/Tech Hours]])</f>
        <v>223.93423913043469</v>
      </c>
      <c r="K418" s="4">
        <f>SUM(Nurse[[#This Row],[RN Hours (excl. Admin, DON)]],Nurse[[#This Row],[LPN Hours (excl. Admin)]],Nurse[[#This Row],[CNA Hours]],Nurse[[#This Row],[NA TR Hours]],Nurse[[#This Row],[Med Aide/Tech Hours]])</f>
        <v>206.3899999999999</v>
      </c>
      <c r="L418" s="4">
        <f>SUM(Nurse[[#This Row],[RN Hours (excl. Admin, DON)]],Nurse[[#This Row],[RN Admin Hours]],Nurse[[#This Row],[RN DON Hours]])</f>
        <v>19.52282608695652</v>
      </c>
      <c r="M418" s="4">
        <v>9.8508695652173905</v>
      </c>
      <c r="N418" s="4">
        <v>6.9002173913043485</v>
      </c>
      <c r="O418" s="4">
        <v>2.7717391304347827</v>
      </c>
      <c r="P418" s="4">
        <f>SUM(Nurse[[#This Row],[LPN Hours (excl. Admin)]],Nurse[[#This Row],[LPN Admin Hours]])</f>
        <v>76.146195652173901</v>
      </c>
      <c r="Q418" s="4">
        <v>68.273913043478245</v>
      </c>
      <c r="R418" s="4">
        <v>7.8722826086956523</v>
      </c>
      <c r="S418" s="4">
        <f>SUM(Nurse[[#This Row],[CNA Hours]],Nurse[[#This Row],[NA TR Hours]],Nurse[[#This Row],[Med Aide/Tech Hours]])</f>
        <v>128.26521739130425</v>
      </c>
      <c r="T418" s="4">
        <v>114.03695652173904</v>
      </c>
      <c r="U418" s="4">
        <v>14.228260869565217</v>
      </c>
      <c r="V418" s="4">
        <v>0</v>
      </c>
      <c r="W4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43.782608695652172</v>
      </c>
      <c r="X418" s="4">
        <v>0</v>
      </c>
      <c r="Y418" s="4">
        <v>0</v>
      </c>
      <c r="Z418" s="4">
        <v>0</v>
      </c>
      <c r="AA418" s="4">
        <v>10.391304347826088</v>
      </c>
      <c r="AB418" s="4">
        <v>0</v>
      </c>
      <c r="AC418" s="4">
        <v>33.391304347826086</v>
      </c>
      <c r="AD418" s="4">
        <v>0</v>
      </c>
      <c r="AE418" s="4">
        <v>0</v>
      </c>
      <c r="AF418" s="1">
        <v>145446</v>
      </c>
      <c r="AG418" s="1">
        <v>5</v>
      </c>
      <c r="AH418"/>
    </row>
    <row r="419" spans="1:34" x14ac:dyDescent="0.25">
      <c r="A419" t="s">
        <v>702</v>
      </c>
      <c r="B419" t="s">
        <v>546</v>
      </c>
      <c r="C419" t="s">
        <v>851</v>
      </c>
      <c r="D419" t="s">
        <v>770</v>
      </c>
      <c r="E419" s="4">
        <v>53.032608695652172</v>
      </c>
      <c r="F419" s="4">
        <f>Nurse[[#This Row],[Total Nurse Staff Hours]]/Nurse[[#This Row],[MDS Census]]</f>
        <v>3.2762020905923355</v>
      </c>
      <c r="G419" s="4">
        <f>Nurse[[#This Row],[Total Direct Care Staff Hours]]/Nurse[[#This Row],[MDS Census]]</f>
        <v>3.195857757737242</v>
      </c>
      <c r="H419" s="4">
        <f>Nurse[[#This Row],[Total RN Hours (w/ Admin, DON)]]/Nurse[[#This Row],[MDS Census]]</f>
        <v>0.55828243492518959</v>
      </c>
      <c r="I419" s="4">
        <f>Nurse[[#This Row],[RN Hours (excl. Admin, DON)]]/Nurse[[#This Row],[MDS Census]]</f>
        <v>0.47793810207009635</v>
      </c>
      <c r="J419" s="4">
        <f>SUM(Nurse[[#This Row],[RN Hours (excl. Admin, DON)]],Nurse[[#This Row],[RN Admin Hours]],Nurse[[#This Row],[RN DON Hours]],Nurse[[#This Row],[LPN Hours (excl. Admin)]],Nurse[[#This Row],[LPN Admin Hours]],Nurse[[#This Row],[CNA Hours]],Nurse[[#This Row],[NA TR Hours]],Nurse[[#This Row],[Med Aide/Tech Hours]])</f>
        <v>173.74554347826091</v>
      </c>
      <c r="K419" s="4">
        <f>SUM(Nurse[[#This Row],[RN Hours (excl. Admin, DON)]],Nurse[[#This Row],[LPN Hours (excl. Admin)]],Nurse[[#This Row],[CNA Hours]],Nurse[[#This Row],[NA TR Hours]],Nurse[[#This Row],[Med Aide/Tech Hours]])</f>
        <v>169.48467391304351</v>
      </c>
      <c r="L419" s="4">
        <f>SUM(Nurse[[#This Row],[RN Hours (excl. Admin, DON)]],Nurse[[#This Row],[RN Admin Hours]],Nurse[[#This Row],[RN DON Hours]])</f>
        <v>29.607173913043479</v>
      </c>
      <c r="M419" s="4">
        <v>25.346304347826088</v>
      </c>
      <c r="N419" s="4">
        <v>0</v>
      </c>
      <c r="O419" s="4">
        <v>4.2608695652173916</v>
      </c>
      <c r="P419" s="4">
        <f>SUM(Nurse[[#This Row],[LPN Hours (excl. Admin)]],Nurse[[#This Row],[LPN Admin Hours]])</f>
        <v>29.505543478260876</v>
      </c>
      <c r="Q419" s="4">
        <v>29.505543478260876</v>
      </c>
      <c r="R419" s="4">
        <v>0</v>
      </c>
      <c r="S419" s="4">
        <f>SUM(Nurse[[#This Row],[CNA Hours]],Nurse[[#This Row],[NA TR Hours]],Nurse[[#This Row],[Med Aide/Tech Hours]])</f>
        <v>114.63282608695654</v>
      </c>
      <c r="T419" s="4">
        <v>114.63282608695654</v>
      </c>
      <c r="U419" s="4">
        <v>0</v>
      </c>
      <c r="V419" s="4">
        <v>0</v>
      </c>
      <c r="W4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9" s="4">
        <v>0</v>
      </c>
      <c r="Y419" s="4">
        <v>0</v>
      </c>
      <c r="Z419" s="4">
        <v>0</v>
      </c>
      <c r="AA419" s="4">
        <v>0</v>
      </c>
      <c r="AB419" s="4">
        <v>0</v>
      </c>
      <c r="AC419" s="4">
        <v>0</v>
      </c>
      <c r="AD419" s="4">
        <v>0</v>
      </c>
      <c r="AE419" s="4">
        <v>0</v>
      </c>
      <c r="AF419" s="1">
        <v>146046</v>
      </c>
      <c r="AG419" s="1">
        <v>5</v>
      </c>
      <c r="AH419"/>
    </row>
    <row r="420" spans="1:34" x14ac:dyDescent="0.25">
      <c r="A420" t="s">
        <v>702</v>
      </c>
      <c r="B420" t="s">
        <v>245</v>
      </c>
      <c r="C420" t="s">
        <v>890</v>
      </c>
      <c r="D420" t="s">
        <v>820</v>
      </c>
      <c r="E420" s="4">
        <v>51.836956521739133</v>
      </c>
      <c r="F420" s="4">
        <f>Nurse[[#This Row],[Total Nurse Staff Hours]]/Nurse[[#This Row],[MDS Census]]</f>
        <v>3.1567938771230866</v>
      </c>
      <c r="G420" s="4">
        <f>Nurse[[#This Row],[Total Direct Care Staff Hours]]/Nurse[[#This Row],[MDS Census]]</f>
        <v>2.8151079890962469</v>
      </c>
      <c r="H420" s="4">
        <f>Nurse[[#This Row],[Total RN Hours (w/ Admin, DON)]]/Nurse[[#This Row],[MDS Census]]</f>
        <v>0.41754036485636398</v>
      </c>
      <c r="I420" s="4">
        <f>Nurse[[#This Row],[RN Hours (excl. Admin, DON)]]/Nurse[[#This Row],[MDS Census]]</f>
        <v>0.1719962256238205</v>
      </c>
      <c r="J420" s="4">
        <f>SUM(Nurse[[#This Row],[RN Hours (excl. Admin, DON)]],Nurse[[#This Row],[RN Admin Hours]],Nurse[[#This Row],[RN DON Hours]],Nurse[[#This Row],[LPN Hours (excl. Admin)]],Nurse[[#This Row],[LPN Admin Hours]],Nurse[[#This Row],[CNA Hours]],Nurse[[#This Row],[NA TR Hours]],Nurse[[#This Row],[Med Aide/Tech Hours]])</f>
        <v>163.63858695652175</v>
      </c>
      <c r="K420" s="4">
        <f>SUM(Nurse[[#This Row],[RN Hours (excl. Admin, DON)]],Nurse[[#This Row],[LPN Hours (excl. Admin)]],Nurse[[#This Row],[CNA Hours]],Nurse[[#This Row],[NA TR Hours]],Nurse[[#This Row],[Med Aide/Tech Hours]])</f>
        <v>145.92663043478262</v>
      </c>
      <c r="L420" s="4">
        <f>SUM(Nurse[[#This Row],[RN Hours (excl. Admin, DON)]],Nurse[[#This Row],[RN Admin Hours]],Nurse[[#This Row],[RN DON Hours]])</f>
        <v>21.644021739130434</v>
      </c>
      <c r="M420" s="4">
        <v>8.9157608695652169</v>
      </c>
      <c r="N420" s="4">
        <v>7.9891304347826084</v>
      </c>
      <c r="O420" s="4">
        <v>4.7391304347826084</v>
      </c>
      <c r="P420" s="4">
        <f>SUM(Nurse[[#This Row],[LPN Hours (excl. Admin)]],Nurse[[#This Row],[LPN Admin Hours]])</f>
        <v>50.217391304347828</v>
      </c>
      <c r="Q420" s="4">
        <v>45.233695652173914</v>
      </c>
      <c r="R420" s="4">
        <v>4.9836956521739131</v>
      </c>
      <c r="S420" s="4">
        <f>SUM(Nurse[[#This Row],[CNA Hours]],Nurse[[#This Row],[NA TR Hours]],Nurse[[#This Row],[Med Aide/Tech Hours]])</f>
        <v>91.777173913043484</v>
      </c>
      <c r="T420" s="4">
        <v>91.777173913043484</v>
      </c>
      <c r="U420" s="4">
        <v>0</v>
      </c>
      <c r="V420" s="4">
        <v>0</v>
      </c>
      <c r="W4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16.459239130434781</v>
      </c>
      <c r="X420" s="4">
        <v>0</v>
      </c>
      <c r="Y420" s="4">
        <v>0</v>
      </c>
      <c r="Z420" s="4">
        <v>0</v>
      </c>
      <c r="AA420" s="4">
        <v>0.52717391304347827</v>
      </c>
      <c r="AB420" s="4">
        <v>0</v>
      </c>
      <c r="AC420" s="4">
        <v>15.932065217391305</v>
      </c>
      <c r="AD420" s="4">
        <v>0</v>
      </c>
      <c r="AE420" s="4">
        <v>0</v>
      </c>
      <c r="AF420" s="1">
        <v>145616</v>
      </c>
      <c r="AG420" s="1">
        <v>5</v>
      </c>
      <c r="AH420"/>
    </row>
    <row r="421" spans="1:34" x14ac:dyDescent="0.25">
      <c r="A421" t="s">
        <v>702</v>
      </c>
      <c r="B421" t="s">
        <v>567</v>
      </c>
      <c r="C421" t="s">
        <v>958</v>
      </c>
      <c r="D421" t="s">
        <v>807</v>
      </c>
      <c r="E421" s="4">
        <v>59.413043478260867</v>
      </c>
      <c r="F421" s="4">
        <f>Nurse[[#This Row],[Total Nurse Staff Hours]]/Nurse[[#This Row],[MDS Census]]</f>
        <v>3.0844950603732162</v>
      </c>
      <c r="G421" s="4">
        <f>Nurse[[#This Row],[Total Direct Care Staff Hours]]/Nurse[[#This Row],[MDS Census]]</f>
        <v>2.7512074643249176</v>
      </c>
      <c r="H421" s="4">
        <f>Nurse[[#This Row],[Total RN Hours (w/ Admin, DON)]]/Nurse[[#This Row],[MDS Census]]</f>
        <v>0.38245700695206736</v>
      </c>
      <c r="I421" s="4">
        <f>Nurse[[#This Row],[RN Hours (excl. Admin, DON)]]/Nurse[[#This Row],[MDS Census]]</f>
        <v>7.2129527991218439E-2</v>
      </c>
      <c r="J421" s="4">
        <f>SUM(Nurse[[#This Row],[RN Hours (excl. Admin, DON)]],Nurse[[#This Row],[RN Admin Hours]],Nurse[[#This Row],[RN DON Hours]],Nurse[[#This Row],[LPN Hours (excl. Admin)]],Nurse[[#This Row],[LPN Admin Hours]],Nurse[[#This Row],[CNA Hours]],Nurse[[#This Row],[NA TR Hours]],Nurse[[#This Row],[Med Aide/Tech Hours]])</f>
        <v>183.25923913043476</v>
      </c>
      <c r="K421" s="4">
        <f>SUM(Nurse[[#This Row],[RN Hours (excl. Admin, DON)]],Nurse[[#This Row],[LPN Hours (excl. Admin)]],Nurse[[#This Row],[CNA Hours]],Nurse[[#This Row],[NA TR Hours]],Nurse[[#This Row],[Med Aide/Tech Hours]])</f>
        <v>163.45760869565217</v>
      </c>
      <c r="L421" s="4">
        <f>SUM(Nurse[[#This Row],[RN Hours (excl. Admin, DON)]],Nurse[[#This Row],[RN Admin Hours]],Nurse[[#This Row],[RN DON Hours]])</f>
        <v>22.722934782608696</v>
      </c>
      <c r="M421" s="4">
        <v>4.2854347826086956</v>
      </c>
      <c r="N421" s="4">
        <v>13.057065217391305</v>
      </c>
      <c r="O421" s="4">
        <v>5.3804347826086953</v>
      </c>
      <c r="P421" s="4">
        <f>SUM(Nurse[[#This Row],[LPN Hours (excl. Admin)]],Nurse[[#This Row],[LPN Admin Hours]])</f>
        <v>49.959456521739135</v>
      </c>
      <c r="Q421" s="4">
        <v>48.595326086956526</v>
      </c>
      <c r="R421" s="4">
        <v>1.3641304347826086</v>
      </c>
      <c r="S421" s="4">
        <f>SUM(Nurse[[#This Row],[CNA Hours]],Nurse[[#This Row],[NA TR Hours]],Nurse[[#This Row],[Med Aide/Tech Hours]])</f>
        <v>110.57684782608695</v>
      </c>
      <c r="T421" s="4">
        <v>110.57684782608695</v>
      </c>
      <c r="U421" s="4">
        <v>0</v>
      </c>
      <c r="V421" s="4">
        <v>0</v>
      </c>
      <c r="W4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3.2798913043478262</v>
      </c>
      <c r="X421" s="4">
        <v>3.2798913043478262</v>
      </c>
      <c r="Y421" s="4">
        <v>0</v>
      </c>
      <c r="Z421" s="4">
        <v>0</v>
      </c>
      <c r="AA421" s="4">
        <v>0</v>
      </c>
      <c r="AB421" s="4">
        <v>0</v>
      </c>
      <c r="AC421" s="4">
        <v>0</v>
      </c>
      <c r="AD421" s="4">
        <v>0</v>
      </c>
      <c r="AE421" s="4">
        <v>0</v>
      </c>
      <c r="AF421" s="1">
        <v>146074</v>
      </c>
      <c r="AG421" s="1">
        <v>5</v>
      </c>
      <c r="AH421"/>
    </row>
    <row r="422" spans="1:34" x14ac:dyDescent="0.25">
      <c r="A422" t="s">
        <v>702</v>
      </c>
      <c r="B422" t="s">
        <v>625</v>
      </c>
      <c r="C422" t="s">
        <v>898</v>
      </c>
      <c r="D422" t="s">
        <v>781</v>
      </c>
      <c r="E422" s="4">
        <v>22.945652173913043</v>
      </c>
      <c r="F422" s="4">
        <f>Nurse[[#This Row],[Total Nurse Staff Hours]]/Nurse[[#This Row],[MDS Census]]</f>
        <v>5.2877783041212698</v>
      </c>
      <c r="G422" s="4">
        <f>Nurse[[#This Row],[Total Direct Care Staff Hours]]/Nurse[[#This Row],[MDS Census]]</f>
        <v>4.9573661771672191</v>
      </c>
      <c r="H422" s="4">
        <f>Nurse[[#This Row],[Total RN Hours (w/ Admin, DON)]]/Nurse[[#This Row],[MDS Census]]</f>
        <v>2.209261013737565</v>
      </c>
      <c r="I422" s="4">
        <f>Nurse[[#This Row],[RN Hours (excl. Admin, DON)]]/Nurse[[#This Row],[MDS Census]]</f>
        <v>1.8788488867835149</v>
      </c>
      <c r="J422" s="4">
        <f>SUM(Nurse[[#This Row],[RN Hours (excl. Admin, DON)]],Nurse[[#This Row],[RN Admin Hours]],Nurse[[#This Row],[RN DON Hours]],Nurse[[#This Row],[LPN Hours (excl. Admin)]],Nurse[[#This Row],[LPN Admin Hours]],Nurse[[#This Row],[CNA Hours]],Nurse[[#This Row],[NA TR Hours]],Nurse[[#This Row],[Med Aide/Tech Hours]])</f>
        <v>121.33152173913044</v>
      </c>
      <c r="K422" s="4">
        <f>SUM(Nurse[[#This Row],[RN Hours (excl. Admin, DON)]],Nurse[[#This Row],[LPN Hours (excl. Admin)]],Nurse[[#This Row],[CNA Hours]],Nurse[[#This Row],[NA TR Hours]],Nurse[[#This Row],[Med Aide/Tech Hours]])</f>
        <v>113.75</v>
      </c>
      <c r="L422" s="4">
        <f>SUM(Nurse[[#This Row],[RN Hours (excl. Admin, DON)]],Nurse[[#This Row],[RN Admin Hours]],Nurse[[#This Row],[RN DON Hours]])</f>
        <v>50.692934782608695</v>
      </c>
      <c r="M422" s="4">
        <v>43.111413043478258</v>
      </c>
      <c r="N422" s="4">
        <v>3.9945652173913042</v>
      </c>
      <c r="O422" s="4">
        <v>3.5869565217391304</v>
      </c>
      <c r="P422" s="4">
        <f>SUM(Nurse[[#This Row],[LPN Hours (excl. Admin)]],Nurse[[#This Row],[LPN Admin Hours]])</f>
        <v>0</v>
      </c>
      <c r="Q422" s="4">
        <v>0</v>
      </c>
      <c r="R422" s="4">
        <v>0</v>
      </c>
      <c r="S422" s="4">
        <f>SUM(Nurse[[#This Row],[CNA Hours]],Nurse[[#This Row],[NA TR Hours]],Nurse[[#This Row],[Med Aide/Tech Hours]])</f>
        <v>70.638586956521735</v>
      </c>
      <c r="T422" s="4">
        <v>70.638586956521735</v>
      </c>
      <c r="U422" s="4">
        <v>0</v>
      </c>
      <c r="V422" s="4">
        <v>0</v>
      </c>
      <c r="W4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2.6086956521739131</v>
      </c>
      <c r="X422" s="4">
        <v>0</v>
      </c>
      <c r="Y422" s="4">
        <v>0</v>
      </c>
      <c r="Z422" s="4">
        <v>0</v>
      </c>
      <c r="AA422" s="4">
        <v>0</v>
      </c>
      <c r="AB422" s="4">
        <v>0</v>
      </c>
      <c r="AC422" s="4">
        <v>2.6086956521739131</v>
      </c>
      <c r="AD422" s="4">
        <v>0</v>
      </c>
      <c r="AE422" s="4">
        <v>0</v>
      </c>
      <c r="AF422" s="1">
        <v>146145</v>
      </c>
      <c r="AG422" s="1">
        <v>5</v>
      </c>
      <c r="AH422"/>
    </row>
    <row r="423" spans="1:34" x14ac:dyDescent="0.25">
      <c r="A423" t="s">
        <v>702</v>
      </c>
      <c r="B423" t="s">
        <v>431</v>
      </c>
      <c r="C423" t="s">
        <v>917</v>
      </c>
      <c r="D423" t="s">
        <v>781</v>
      </c>
      <c r="E423" s="4">
        <v>118.60869565217391</v>
      </c>
      <c r="F423" s="4">
        <f>Nurse[[#This Row],[Total Nurse Staff Hours]]/Nurse[[#This Row],[MDS Census]]</f>
        <v>2.6807203079178885</v>
      </c>
      <c r="G423" s="4">
        <f>Nurse[[#This Row],[Total Direct Care Staff Hours]]/Nurse[[#This Row],[MDS Census]]</f>
        <v>2.4050604838709679</v>
      </c>
      <c r="H423" s="4">
        <f>Nurse[[#This Row],[Total RN Hours (w/ Admin, DON)]]/Nurse[[#This Row],[MDS Census]]</f>
        <v>0.3262234237536657</v>
      </c>
      <c r="I423" s="4">
        <f>Nurse[[#This Row],[RN Hours (excl. Admin, DON)]]/Nurse[[#This Row],[MDS Census]]</f>
        <v>0.18766037390029325</v>
      </c>
      <c r="J423" s="4">
        <f>SUM(Nurse[[#This Row],[RN Hours (excl. Admin, DON)]],Nurse[[#This Row],[RN Admin Hours]],Nurse[[#This Row],[RN DON Hours]],Nurse[[#This Row],[LPN Hours (excl. Admin)]],Nurse[[#This Row],[LPN Admin Hours]],Nurse[[#This Row],[CNA Hours]],Nurse[[#This Row],[NA TR Hours]],Nurse[[#This Row],[Med Aide/Tech Hours]])</f>
        <v>317.95673913043476</v>
      </c>
      <c r="K423" s="4">
        <f>SUM(Nurse[[#This Row],[RN Hours (excl. Admin, DON)]],Nurse[[#This Row],[LPN Hours (excl. Admin)]],Nurse[[#This Row],[CNA Hours]],Nurse[[#This Row],[NA TR Hours]],Nurse[[#This Row],[Med Aide/Tech Hours]])</f>
        <v>285.26108695652175</v>
      </c>
      <c r="L423" s="4">
        <f>SUM(Nurse[[#This Row],[RN Hours (excl. Admin, DON)]],Nurse[[#This Row],[RN Admin Hours]],Nurse[[#This Row],[RN DON Hours]])</f>
        <v>38.692934782608695</v>
      </c>
      <c r="M423" s="4">
        <v>22.258152173913043</v>
      </c>
      <c r="N423" s="4">
        <v>13.086956521739131</v>
      </c>
      <c r="O423" s="4">
        <v>3.347826086956522</v>
      </c>
      <c r="P423" s="4">
        <f>SUM(Nurse[[#This Row],[LPN Hours (excl. Admin)]],Nurse[[#This Row],[LPN Admin Hours]])</f>
        <v>116.57641304347825</v>
      </c>
      <c r="Q423" s="4">
        <v>100.31554347826086</v>
      </c>
      <c r="R423" s="4">
        <v>16.260869565217391</v>
      </c>
      <c r="S423" s="4">
        <f>SUM(Nurse[[#This Row],[CNA Hours]],Nurse[[#This Row],[NA TR Hours]],Nurse[[#This Row],[Med Aide/Tech Hours]])</f>
        <v>162.68739130434781</v>
      </c>
      <c r="T423" s="4">
        <v>154.23086956521738</v>
      </c>
      <c r="U423" s="4">
        <v>8.4565217391304355</v>
      </c>
      <c r="V423" s="4">
        <v>0</v>
      </c>
      <c r="W4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28.663260869565217</v>
      </c>
      <c r="X423" s="4">
        <v>0</v>
      </c>
      <c r="Y423" s="4">
        <v>0</v>
      </c>
      <c r="Z423" s="4">
        <v>0</v>
      </c>
      <c r="AA423" s="4">
        <v>19.666086956521738</v>
      </c>
      <c r="AB423" s="4">
        <v>0</v>
      </c>
      <c r="AC423" s="4">
        <v>8.9971739130434791</v>
      </c>
      <c r="AD423" s="4">
        <v>0</v>
      </c>
      <c r="AE423" s="4">
        <v>0</v>
      </c>
      <c r="AF423" s="1">
        <v>145885</v>
      </c>
      <c r="AG423" s="1">
        <v>5</v>
      </c>
      <c r="AH423"/>
    </row>
    <row r="424" spans="1:34" x14ac:dyDescent="0.25">
      <c r="A424" t="s">
        <v>702</v>
      </c>
      <c r="B424" t="s">
        <v>188</v>
      </c>
      <c r="C424" t="s">
        <v>905</v>
      </c>
      <c r="D424" t="s">
        <v>786</v>
      </c>
      <c r="E424" s="4">
        <v>85.119565217391298</v>
      </c>
      <c r="F424" s="4">
        <f>Nurse[[#This Row],[Total Nurse Staff Hours]]/Nurse[[#This Row],[MDS Census]]</f>
        <v>3.7695505044055682</v>
      </c>
      <c r="G424" s="4">
        <f>Nurse[[#This Row],[Total Direct Care Staff Hours]]/Nurse[[#This Row],[MDS Census]]</f>
        <v>3.5116971012642062</v>
      </c>
      <c r="H424" s="4">
        <f>Nurse[[#This Row],[Total RN Hours (w/ Admin, DON)]]/Nurse[[#This Row],[MDS Census]]</f>
        <v>0.83218618311837578</v>
      </c>
      <c r="I424" s="4">
        <f>Nurse[[#This Row],[RN Hours (excl. Admin, DON)]]/Nurse[[#This Row],[MDS Census]]</f>
        <v>0.63572340697228968</v>
      </c>
      <c r="J424" s="4">
        <f>SUM(Nurse[[#This Row],[RN Hours (excl. Admin, DON)]],Nurse[[#This Row],[RN Admin Hours]],Nurse[[#This Row],[RN DON Hours]],Nurse[[#This Row],[LPN Hours (excl. Admin)]],Nurse[[#This Row],[LPN Admin Hours]],Nurse[[#This Row],[CNA Hours]],Nurse[[#This Row],[NA TR Hours]],Nurse[[#This Row],[Med Aide/Tech Hours]])</f>
        <v>320.86250000000001</v>
      </c>
      <c r="K424" s="4">
        <f>SUM(Nurse[[#This Row],[RN Hours (excl. Admin, DON)]],Nurse[[#This Row],[LPN Hours (excl. Admin)]],Nurse[[#This Row],[CNA Hours]],Nurse[[#This Row],[NA TR Hours]],Nurse[[#This Row],[Med Aide/Tech Hours]])</f>
        <v>298.91413043478258</v>
      </c>
      <c r="L424" s="4">
        <f>SUM(Nurse[[#This Row],[RN Hours (excl. Admin, DON)]],Nurse[[#This Row],[RN Admin Hours]],Nurse[[#This Row],[RN DON Hours]])</f>
        <v>70.835326086956528</v>
      </c>
      <c r="M424" s="4">
        <v>54.112500000000004</v>
      </c>
      <c r="N424" s="4">
        <v>5.7663043478260869</v>
      </c>
      <c r="O424" s="4">
        <v>10.956521739130435</v>
      </c>
      <c r="P424" s="4">
        <f>SUM(Nurse[[#This Row],[LPN Hours (excl. Admin)]],Nurse[[#This Row],[LPN Admin Hours]])</f>
        <v>57.298913043478258</v>
      </c>
      <c r="Q424" s="4">
        <v>52.073369565217391</v>
      </c>
      <c r="R424" s="4">
        <v>5.2255434782608692</v>
      </c>
      <c r="S424" s="4">
        <f>SUM(Nurse[[#This Row],[CNA Hours]],Nurse[[#This Row],[NA TR Hours]],Nurse[[#This Row],[Med Aide/Tech Hours]])</f>
        <v>192.72826086956522</v>
      </c>
      <c r="T424" s="4">
        <v>192.72826086956522</v>
      </c>
      <c r="U424" s="4">
        <v>0</v>
      </c>
      <c r="V424" s="4">
        <v>0</v>
      </c>
      <c r="W4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110.0826086956522</v>
      </c>
      <c r="X424" s="4">
        <v>15.829891304347827</v>
      </c>
      <c r="Y424" s="4">
        <v>0</v>
      </c>
      <c r="Z424" s="4">
        <v>0</v>
      </c>
      <c r="AA424" s="4">
        <v>15.073369565217394</v>
      </c>
      <c r="AB424" s="4">
        <v>0</v>
      </c>
      <c r="AC424" s="4">
        <v>79.179347826086982</v>
      </c>
      <c r="AD424" s="4">
        <v>0</v>
      </c>
      <c r="AE424" s="4">
        <v>0</v>
      </c>
      <c r="AF424" s="1">
        <v>145494</v>
      </c>
      <c r="AG424" s="1">
        <v>5</v>
      </c>
      <c r="AH424"/>
    </row>
    <row r="425" spans="1:34" x14ac:dyDescent="0.25">
      <c r="A425" t="s">
        <v>702</v>
      </c>
      <c r="B425" t="s">
        <v>484</v>
      </c>
      <c r="C425" t="s">
        <v>1107</v>
      </c>
      <c r="D425" t="s">
        <v>777</v>
      </c>
      <c r="E425" s="4">
        <v>18.554347826086957</v>
      </c>
      <c r="F425" s="4">
        <f>Nurse[[#This Row],[Total Nurse Staff Hours]]/Nurse[[#This Row],[MDS Census]]</f>
        <v>3.7987053309900412</v>
      </c>
      <c r="G425" s="4">
        <f>Nurse[[#This Row],[Total Direct Care Staff Hours]]/Nurse[[#This Row],[MDS Census]]</f>
        <v>3.4328588166373755</v>
      </c>
      <c r="H425" s="4">
        <f>Nurse[[#This Row],[Total RN Hours (w/ Admin, DON)]]/Nurse[[#This Row],[MDS Census]]</f>
        <v>0.83011716461628571</v>
      </c>
      <c r="I425" s="4">
        <f>Nurse[[#This Row],[RN Hours (excl. Admin, DON)]]/Nurse[[#This Row],[MDS Census]]</f>
        <v>0.54013473930872868</v>
      </c>
      <c r="J425" s="4">
        <f>SUM(Nurse[[#This Row],[RN Hours (excl. Admin, DON)]],Nurse[[#This Row],[RN Admin Hours]],Nurse[[#This Row],[RN DON Hours]],Nurse[[#This Row],[LPN Hours (excl. Admin)]],Nurse[[#This Row],[LPN Admin Hours]],Nurse[[#This Row],[CNA Hours]],Nurse[[#This Row],[NA TR Hours]],Nurse[[#This Row],[Med Aide/Tech Hours]])</f>
        <v>70.482500000000002</v>
      </c>
      <c r="K425" s="4">
        <f>SUM(Nurse[[#This Row],[RN Hours (excl. Admin, DON)]],Nurse[[#This Row],[LPN Hours (excl. Admin)]],Nurse[[#This Row],[CNA Hours]],Nurse[[#This Row],[NA TR Hours]],Nurse[[#This Row],[Med Aide/Tech Hours]])</f>
        <v>63.694456521739127</v>
      </c>
      <c r="L425" s="4">
        <f>SUM(Nurse[[#This Row],[RN Hours (excl. Admin, DON)]],Nurse[[#This Row],[RN Admin Hours]],Nurse[[#This Row],[RN DON Hours]])</f>
        <v>15.40228260869565</v>
      </c>
      <c r="M425" s="4">
        <v>10.021847826086955</v>
      </c>
      <c r="N425" s="4">
        <v>0</v>
      </c>
      <c r="O425" s="4">
        <v>5.3804347826086953</v>
      </c>
      <c r="P425" s="4">
        <f>SUM(Nurse[[#This Row],[LPN Hours (excl. Admin)]],Nurse[[#This Row],[LPN Admin Hours]])</f>
        <v>18.243695652173919</v>
      </c>
      <c r="Q425" s="4">
        <v>16.836086956521743</v>
      </c>
      <c r="R425" s="4">
        <v>1.4076086956521738</v>
      </c>
      <c r="S425" s="4">
        <f>SUM(Nurse[[#This Row],[CNA Hours]],Nurse[[#This Row],[NA TR Hours]],Nurse[[#This Row],[Med Aide/Tech Hours]])</f>
        <v>36.836521739130433</v>
      </c>
      <c r="T425" s="4">
        <v>36.836521739130433</v>
      </c>
      <c r="U425" s="4">
        <v>0</v>
      </c>
      <c r="V425" s="4">
        <v>0</v>
      </c>
      <c r="W4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5" s="4">
        <v>0</v>
      </c>
      <c r="Y425" s="4">
        <v>0</v>
      </c>
      <c r="Z425" s="4">
        <v>0</v>
      </c>
      <c r="AA425" s="4">
        <v>0</v>
      </c>
      <c r="AB425" s="4">
        <v>0</v>
      </c>
      <c r="AC425" s="4">
        <v>0</v>
      </c>
      <c r="AD425" s="4">
        <v>0</v>
      </c>
      <c r="AE425" s="4">
        <v>0</v>
      </c>
      <c r="AF425" s="1">
        <v>145964</v>
      </c>
      <c r="AG425" s="1">
        <v>5</v>
      </c>
      <c r="AH425"/>
    </row>
    <row r="426" spans="1:34" x14ac:dyDescent="0.25">
      <c r="A426" t="s">
        <v>702</v>
      </c>
      <c r="B426" t="s">
        <v>311</v>
      </c>
      <c r="C426" t="s">
        <v>1048</v>
      </c>
      <c r="D426" t="s">
        <v>790</v>
      </c>
      <c r="E426" s="4">
        <v>186.77173913043478</v>
      </c>
      <c r="F426" s="4">
        <f>Nurse[[#This Row],[Total Nurse Staff Hours]]/Nurse[[#This Row],[MDS Census]]</f>
        <v>3.0354309491939708</v>
      </c>
      <c r="G426" s="4">
        <f>Nurse[[#This Row],[Total Direct Care Staff Hours]]/Nurse[[#This Row],[MDS Census]]</f>
        <v>2.8171046965023567</v>
      </c>
      <c r="H426" s="4">
        <f>Nurse[[#This Row],[Total RN Hours (w/ Admin, DON)]]/Nurse[[#This Row],[MDS Census]]</f>
        <v>0.71969388348949548</v>
      </c>
      <c r="I426" s="4">
        <f>Nurse[[#This Row],[RN Hours (excl. Admin, DON)]]/Nurse[[#This Row],[MDS Census]]</f>
        <v>0.56291101670255483</v>
      </c>
      <c r="J426" s="4">
        <f>SUM(Nurse[[#This Row],[RN Hours (excl. Admin, DON)]],Nurse[[#This Row],[RN Admin Hours]],Nurse[[#This Row],[RN DON Hours]],Nurse[[#This Row],[LPN Hours (excl. Admin)]],Nurse[[#This Row],[LPN Admin Hours]],Nurse[[#This Row],[CNA Hours]],Nurse[[#This Row],[NA TR Hours]],Nurse[[#This Row],[Med Aide/Tech Hours]])</f>
        <v>566.93271739130432</v>
      </c>
      <c r="K426" s="4">
        <f>SUM(Nurse[[#This Row],[RN Hours (excl. Admin, DON)]],Nurse[[#This Row],[LPN Hours (excl. Admin)]],Nurse[[#This Row],[CNA Hours]],Nurse[[#This Row],[NA TR Hours]],Nurse[[#This Row],[Med Aide/Tech Hours]])</f>
        <v>526.15554347826082</v>
      </c>
      <c r="L426" s="4">
        <f>SUM(Nurse[[#This Row],[RN Hours (excl. Admin, DON)]],Nurse[[#This Row],[RN Admin Hours]],Nurse[[#This Row],[RN DON Hours]])</f>
        <v>134.41847826086956</v>
      </c>
      <c r="M426" s="4">
        <v>105.13586956521739</v>
      </c>
      <c r="N426" s="4">
        <v>24.309782608695652</v>
      </c>
      <c r="O426" s="4">
        <v>4.9728260869565215</v>
      </c>
      <c r="P426" s="4">
        <f>SUM(Nurse[[#This Row],[LPN Hours (excl. Admin)]],Nurse[[#This Row],[LPN Admin Hours]])</f>
        <v>107.74184782608697</v>
      </c>
      <c r="Q426" s="4">
        <v>96.247282608695656</v>
      </c>
      <c r="R426" s="4">
        <v>11.494565217391305</v>
      </c>
      <c r="S426" s="4">
        <f>SUM(Nurse[[#This Row],[CNA Hours]],Nurse[[#This Row],[NA TR Hours]],Nurse[[#This Row],[Med Aide/Tech Hours]])</f>
        <v>324.77239130434782</v>
      </c>
      <c r="T426" s="4">
        <v>283.13923913043476</v>
      </c>
      <c r="U426" s="4">
        <v>41.633152173913047</v>
      </c>
      <c r="V426" s="4">
        <v>0</v>
      </c>
      <c r="W4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12.666413043478261</v>
      </c>
      <c r="X426" s="4">
        <v>0.27717391304347827</v>
      </c>
      <c r="Y426" s="4">
        <v>3.9293478260869565</v>
      </c>
      <c r="Z426" s="4">
        <v>0</v>
      </c>
      <c r="AA426" s="4">
        <v>0</v>
      </c>
      <c r="AB426" s="4">
        <v>1.3858695652173914</v>
      </c>
      <c r="AC426" s="4">
        <v>7.0740217391304343</v>
      </c>
      <c r="AD426" s="4">
        <v>0</v>
      </c>
      <c r="AE426" s="4">
        <v>0</v>
      </c>
      <c r="AF426" s="1">
        <v>145710</v>
      </c>
      <c r="AG426" s="1">
        <v>5</v>
      </c>
      <c r="AH426"/>
    </row>
    <row r="427" spans="1:34" x14ac:dyDescent="0.25">
      <c r="A427" t="s">
        <v>702</v>
      </c>
      <c r="B427" t="s">
        <v>581</v>
      </c>
      <c r="C427" t="s">
        <v>1060</v>
      </c>
      <c r="D427" t="s">
        <v>781</v>
      </c>
      <c r="E427" s="4">
        <v>140.56521739130434</v>
      </c>
      <c r="F427" s="4">
        <f>Nurse[[#This Row],[Total Nurse Staff Hours]]/Nurse[[#This Row],[MDS Census]]</f>
        <v>2.9572479121558919</v>
      </c>
      <c r="G427" s="4">
        <f>Nurse[[#This Row],[Total Direct Care Staff Hours]]/Nurse[[#This Row],[MDS Census]]</f>
        <v>2.5539073615836685</v>
      </c>
      <c r="H427" s="4">
        <f>Nurse[[#This Row],[Total RN Hours (w/ Admin, DON)]]/Nurse[[#This Row],[MDS Census]]</f>
        <v>0.70068589545313953</v>
      </c>
      <c r="I427" s="4">
        <f>Nurse[[#This Row],[RN Hours (excl. Admin, DON)]]/Nurse[[#This Row],[MDS Census]]</f>
        <v>0.53555289205072687</v>
      </c>
      <c r="J427" s="4">
        <f>SUM(Nurse[[#This Row],[RN Hours (excl. Admin, DON)]],Nurse[[#This Row],[RN Admin Hours]],Nurse[[#This Row],[RN DON Hours]],Nurse[[#This Row],[LPN Hours (excl. Admin)]],Nurse[[#This Row],[LPN Admin Hours]],Nurse[[#This Row],[CNA Hours]],Nurse[[#This Row],[NA TR Hours]],Nurse[[#This Row],[Med Aide/Tech Hours]])</f>
        <v>415.68619565217386</v>
      </c>
      <c r="K427" s="4">
        <f>SUM(Nurse[[#This Row],[RN Hours (excl. Admin, DON)]],Nurse[[#This Row],[LPN Hours (excl. Admin)]],Nurse[[#This Row],[CNA Hours]],Nurse[[#This Row],[NA TR Hours]],Nurse[[#This Row],[Med Aide/Tech Hours]])</f>
        <v>358.99054347826086</v>
      </c>
      <c r="L427" s="4">
        <f>SUM(Nurse[[#This Row],[RN Hours (excl. Admin, DON)]],Nurse[[#This Row],[RN Admin Hours]],Nurse[[#This Row],[RN DON Hours]])</f>
        <v>98.4920652173913</v>
      </c>
      <c r="M427" s="4">
        <v>75.280108695652174</v>
      </c>
      <c r="N427" s="4">
        <v>18.157608695652176</v>
      </c>
      <c r="O427" s="4">
        <v>5.0543478260869561</v>
      </c>
      <c r="P427" s="4">
        <f>SUM(Nurse[[#This Row],[LPN Hours (excl. Admin)]],Nurse[[#This Row],[LPN Admin Hours]])</f>
        <v>135.50749999999999</v>
      </c>
      <c r="Q427" s="4">
        <v>102.02380434782609</v>
      </c>
      <c r="R427" s="4">
        <v>33.483695652173914</v>
      </c>
      <c r="S427" s="4">
        <f>SUM(Nurse[[#This Row],[CNA Hours]],Nurse[[#This Row],[NA TR Hours]],Nurse[[#This Row],[Med Aide/Tech Hours]])</f>
        <v>181.68663043478259</v>
      </c>
      <c r="T427" s="4">
        <v>181.68663043478259</v>
      </c>
      <c r="U427" s="4">
        <v>0</v>
      </c>
      <c r="V427" s="4">
        <v>0</v>
      </c>
      <c r="W4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5.262282608695652</v>
      </c>
      <c r="X427" s="4">
        <v>8.7173913043478254E-2</v>
      </c>
      <c r="Y427" s="4">
        <v>3.0760869565217392</v>
      </c>
      <c r="Z427" s="4">
        <v>0</v>
      </c>
      <c r="AA427" s="4">
        <v>1.1977173913043477</v>
      </c>
      <c r="AB427" s="4">
        <v>0</v>
      </c>
      <c r="AC427" s="4">
        <v>0.90130434782608693</v>
      </c>
      <c r="AD427" s="4">
        <v>0</v>
      </c>
      <c r="AE427" s="4">
        <v>0</v>
      </c>
      <c r="AF427" s="1">
        <v>146093</v>
      </c>
      <c r="AG427" s="1">
        <v>5</v>
      </c>
      <c r="AH427"/>
    </row>
    <row r="428" spans="1:34" x14ac:dyDescent="0.25">
      <c r="A428" t="s">
        <v>702</v>
      </c>
      <c r="B428" t="s">
        <v>423</v>
      </c>
      <c r="C428" t="s">
        <v>908</v>
      </c>
      <c r="D428" t="s">
        <v>794</v>
      </c>
      <c r="E428" s="4">
        <v>174.02173913043478</v>
      </c>
      <c r="F428" s="4">
        <f>Nurse[[#This Row],[Total Nurse Staff Hours]]/Nurse[[#This Row],[MDS Census]]</f>
        <v>2.3446745783885072</v>
      </c>
      <c r="G428" s="4">
        <f>Nurse[[#This Row],[Total Direct Care Staff Hours]]/Nurse[[#This Row],[MDS Census]]</f>
        <v>2.1956083697688942</v>
      </c>
      <c r="H428" s="4">
        <f>Nurse[[#This Row],[Total RN Hours (w/ Admin, DON)]]/Nurse[[#This Row],[MDS Census]]</f>
        <v>0.74530231105559031</v>
      </c>
      <c r="I428" s="4">
        <f>Nurse[[#This Row],[RN Hours (excl. Admin, DON)]]/Nurse[[#This Row],[MDS Census]]</f>
        <v>0.66188569643972517</v>
      </c>
      <c r="J428" s="4">
        <f>SUM(Nurse[[#This Row],[RN Hours (excl. Admin, DON)]],Nurse[[#This Row],[RN Admin Hours]],Nurse[[#This Row],[RN DON Hours]],Nurse[[#This Row],[LPN Hours (excl. Admin)]],Nurse[[#This Row],[LPN Admin Hours]],Nurse[[#This Row],[CNA Hours]],Nurse[[#This Row],[NA TR Hours]],Nurse[[#This Row],[Med Aide/Tech Hours]])</f>
        <v>408.02434782608697</v>
      </c>
      <c r="K428" s="4">
        <f>SUM(Nurse[[#This Row],[RN Hours (excl. Admin, DON)]],Nurse[[#This Row],[LPN Hours (excl. Admin)]],Nurse[[#This Row],[CNA Hours]],Nurse[[#This Row],[NA TR Hours]],Nurse[[#This Row],[Med Aide/Tech Hours]])</f>
        <v>382.08358695652169</v>
      </c>
      <c r="L428" s="4">
        <f>SUM(Nurse[[#This Row],[RN Hours (excl. Admin, DON)]],Nurse[[#This Row],[RN Admin Hours]],Nurse[[#This Row],[RN DON Hours]])</f>
        <v>129.6988043478261</v>
      </c>
      <c r="M428" s="4">
        <v>115.1825</v>
      </c>
      <c r="N428" s="4">
        <v>9.2989130434782616</v>
      </c>
      <c r="O428" s="4">
        <v>5.2173913043478262</v>
      </c>
      <c r="P428" s="4">
        <f>SUM(Nurse[[#This Row],[LPN Hours (excl. Admin)]],Nurse[[#This Row],[LPN Admin Hours]])</f>
        <v>85.478804347826085</v>
      </c>
      <c r="Q428" s="4">
        <v>74.054347826086953</v>
      </c>
      <c r="R428" s="4">
        <v>11.424456521739133</v>
      </c>
      <c r="S428" s="4">
        <f>SUM(Nurse[[#This Row],[CNA Hours]],Nurse[[#This Row],[NA TR Hours]],Nurse[[#This Row],[Med Aide/Tech Hours]])</f>
        <v>192.84673913043477</v>
      </c>
      <c r="T428" s="4">
        <v>192.84673913043477</v>
      </c>
      <c r="U428" s="4">
        <v>0</v>
      </c>
      <c r="V428" s="4">
        <v>0</v>
      </c>
      <c r="W4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27.779782608695655</v>
      </c>
      <c r="X428" s="4">
        <v>3.5846739130434777</v>
      </c>
      <c r="Y428" s="4">
        <v>4.0869565217391308</v>
      </c>
      <c r="Z428" s="4">
        <v>0</v>
      </c>
      <c r="AA428" s="4">
        <v>0</v>
      </c>
      <c r="AB428" s="4">
        <v>0.91086956521739137</v>
      </c>
      <c r="AC428" s="4">
        <v>19.197282608695655</v>
      </c>
      <c r="AD428" s="4">
        <v>0</v>
      </c>
      <c r="AE428" s="4">
        <v>0</v>
      </c>
      <c r="AF428" s="1">
        <v>145874</v>
      </c>
      <c r="AG428" s="1">
        <v>5</v>
      </c>
      <c r="AH428"/>
    </row>
    <row r="429" spans="1:34" x14ac:dyDescent="0.25">
      <c r="A429" t="s">
        <v>702</v>
      </c>
      <c r="B429" t="s">
        <v>604</v>
      </c>
      <c r="C429" t="s">
        <v>1146</v>
      </c>
      <c r="D429" t="s">
        <v>764</v>
      </c>
      <c r="E429" s="4">
        <v>44.239130434782609</v>
      </c>
      <c r="F429" s="4">
        <f>Nurse[[#This Row],[Total Nurse Staff Hours]]/Nurse[[#This Row],[MDS Census]]</f>
        <v>3.6091425061425055</v>
      </c>
      <c r="G429" s="4">
        <f>Nurse[[#This Row],[Total Direct Care Staff Hours]]/Nurse[[#This Row],[MDS Census]]</f>
        <v>3.5130024570024565</v>
      </c>
      <c r="H429" s="4">
        <f>Nurse[[#This Row],[Total RN Hours (w/ Admin, DON)]]/Nurse[[#This Row],[MDS Census]]</f>
        <v>0.43500737100737086</v>
      </c>
      <c r="I429" s="4">
        <f>Nurse[[#This Row],[RN Hours (excl. Admin, DON)]]/Nurse[[#This Row],[MDS Census]]</f>
        <v>0.33886732186732177</v>
      </c>
      <c r="J429" s="4">
        <f>SUM(Nurse[[#This Row],[RN Hours (excl. Admin, DON)]],Nurse[[#This Row],[RN Admin Hours]],Nurse[[#This Row],[RN DON Hours]],Nurse[[#This Row],[LPN Hours (excl. Admin)]],Nurse[[#This Row],[LPN Admin Hours]],Nurse[[#This Row],[CNA Hours]],Nurse[[#This Row],[NA TR Hours]],Nurse[[#This Row],[Med Aide/Tech Hours]])</f>
        <v>159.6653260869565</v>
      </c>
      <c r="K429" s="4">
        <f>SUM(Nurse[[#This Row],[RN Hours (excl. Admin, DON)]],Nurse[[#This Row],[LPN Hours (excl. Admin)]],Nurse[[#This Row],[CNA Hours]],Nurse[[#This Row],[NA TR Hours]],Nurse[[#This Row],[Med Aide/Tech Hours]])</f>
        <v>155.41217391304346</v>
      </c>
      <c r="L429" s="4">
        <f>SUM(Nurse[[#This Row],[RN Hours (excl. Admin, DON)]],Nurse[[#This Row],[RN Admin Hours]],Nurse[[#This Row],[RN DON Hours]])</f>
        <v>19.244347826086951</v>
      </c>
      <c r="M429" s="4">
        <v>14.991195652173909</v>
      </c>
      <c r="N429" s="4">
        <v>0</v>
      </c>
      <c r="O429" s="4">
        <v>4.253152173913044</v>
      </c>
      <c r="P429" s="4">
        <f>SUM(Nurse[[#This Row],[LPN Hours (excl. Admin)]],Nurse[[#This Row],[LPN Admin Hours]])</f>
        <v>33.782608695652172</v>
      </c>
      <c r="Q429" s="4">
        <v>33.782608695652172</v>
      </c>
      <c r="R429" s="4">
        <v>0</v>
      </c>
      <c r="S429" s="4">
        <f>SUM(Nurse[[#This Row],[CNA Hours]],Nurse[[#This Row],[NA TR Hours]],Nurse[[#This Row],[Med Aide/Tech Hours]])</f>
        <v>106.63836956521739</v>
      </c>
      <c r="T429" s="4">
        <v>101.55141304347826</v>
      </c>
      <c r="U429" s="4">
        <v>5.0869565217391299</v>
      </c>
      <c r="V429" s="4">
        <v>0</v>
      </c>
      <c r="W4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9" s="4">
        <v>0</v>
      </c>
      <c r="Y429" s="4">
        <v>0</v>
      </c>
      <c r="Z429" s="4">
        <v>0</v>
      </c>
      <c r="AA429" s="4">
        <v>0</v>
      </c>
      <c r="AB429" s="4">
        <v>0</v>
      </c>
      <c r="AC429" s="4">
        <v>0</v>
      </c>
      <c r="AD429" s="4">
        <v>0</v>
      </c>
      <c r="AE429" s="4">
        <v>0</v>
      </c>
      <c r="AF429" s="1">
        <v>146119</v>
      </c>
      <c r="AG429" s="1">
        <v>5</v>
      </c>
      <c r="AH429"/>
    </row>
    <row r="430" spans="1:34" x14ac:dyDescent="0.25">
      <c r="A430" t="s">
        <v>702</v>
      </c>
      <c r="B430" t="s">
        <v>189</v>
      </c>
      <c r="C430" t="s">
        <v>999</v>
      </c>
      <c r="D430" t="s">
        <v>797</v>
      </c>
      <c r="E430" s="4">
        <v>55.826086956521742</v>
      </c>
      <c r="F430" s="4">
        <f>Nurse[[#This Row],[Total Nurse Staff Hours]]/Nurse[[#This Row],[MDS Census]]</f>
        <v>3.1067503894080999</v>
      </c>
      <c r="G430" s="4">
        <f>Nurse[[#This Row],[Total Direct Care Staff Hours]]/Nurse[[#This Row],[MDS Census]]</f>
        <v>2.9270443925233649</v>
      </c>
      <c r="H430" s="4">
        <f>Nurse[[#This Row],[Total RN Hours (w/ Admin, DON)]]/Nurse[[#This Row],[MDS Census]]</f>
        <v>0.48441004672897192</v>
      </c>
      <c r="I430" s="4">
        <f>Nurse[[#This Row],[RN Hours (excl. Admin, DON)]]/Nurse[[#This Row],[MDS Census]]</f>
        <v>0.42989291277258562</v>
      </c>
      <c r="J430" s="4">
        <f>SUM(Nurse[[#This Row],[RN Hours (excl. Admin, DON)]],Nurse[[#This Row],[RN Admin Hours]],Nurse[[#This Row],[RN DON Hours]],Nurse[[#This Row],[LPN Hours (excl. Admin)]],Nurse[[#This Row],[LPN Admin Hours]],Nurse[[#This Row],[CNA Hours]],Nurse[[#This Row],[NA TR Hours]],Nurse[[#This Row],[Med Aide/Tech Hours]])</f>
        <v>173.43771739130437</v>
      </c>
      <c r="K430" s="4">
        <f>SUM(Nurse[[#This Row],[RN Hours (excl. Admin, DON)]],Nurse[[#This Row],[LPN Hours (excl. Admin)]],Nurse[[#This Row],[CNA Hours]],Nurse[[#This Row],[NA TR Hours]],Nurse[[#This Row],[Med Aide/Tech Hours]])</f>
        <v>163.40543478260872</v>
      </c>
      <c r="L430" s="4">
        <f>SUM(Nurse[[#This Row],[RN Hours (excl. Admin, DON)]],Nurse[[#This Row],[RN Admin Hours]],Nurse[[#This Row],[RN DON Hours]])</f>
        <v>27.042717391304347</v>
      </c>
      <c r="M430" s="4">
        <v>23.999239130434781</v>
      </c>
      <c r="N430" s="4">
        <v>0</v>
      </c>
      <c r="O430" s="4">
        <v>3.0434782608695654</v>
      </c>
      <c r="P430" s="4">
        <f>SUM(Nurse[[#This Row],[LPN Hours (excl. Admin)]],Nurse[[#This Row],[LPN Admin Hours]])</f>
        <v>29.90684782608696</v>
      </c>
      <c r="Q430" s="4">
        <v>22.918043478260874</v>
      </c>
      <c r="R430" s="4">
        <v>6.9888043478260862</v>
      </c>
      <c r="S430" s="4">
        <f>SUM(Nurse[[#This Row],[CNA Hours]],Nurse[[#This Row],[NA TR Hours]],Nurse[[#This Row],[Med Aide/Tech Hours]])</f>
        <v>116.48815217391306</v>
      </c>
      <c r="T430" s="4">
        <v>116.48815217391306</v>
      </c>
      <c r="U430" s="4">
        <v>0</v>
      </c>
      <c r="V430" s="4">
        <v>0</v>
      </c>
      <c r="W4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15.230978260869566</v>
      </c>
      <c r="X430" s="4">
        <v>0</v>
      </c>
      <c r="Y430" s="4">
        <v>0</v>
      </c>
      <c r="Z430" s="4">
        <v>0</v>
      </c>
      <c r="AA430" s="4">
        <v>4.5407608695652177</v>
      </c>
      <c r="AB430" s="4">
        <v>0</v>
      </c>
      <c r="AC430" s="4">
        <v>10.690217391304348</v>
      </c>
      <c r="AD430" s="4">
        <v>0</v>
      </c>
      <c r="AE430" s="4">
        <v>0</v>
      </c>
      <c r="AF430" s="1">
        <v>145495</v>
      </c>
      <c r="AG430" s="1">
        <v>5</v>
      </c>
      <c r="AH430"/>
    </row>
    <row r="431" spans="1:34" x14ac:dyDescent="0.25">
      <c r="A431" t="s">
        <v>702</v>
      </c>
      <c r="B431" t="s">
        <v>39</v>
      </c>
      <c r="C431" t="s">
        <v>914</v>
      </c>
      <c r="D431" t="s">
        <v>758</v>
      </c>
      <c r="E431" s="4">
        <v>52.706521739130437</v>
      </c>
      <c r="F431" s="4">
        <f>Nurse[[#This Row],[Total Nurse Staff Hours]]/Nurse[[#This Row],[MDS Census]]</f>
        <v>6.2587688183130537</v>
      </c>
      <c r="G431" s="4">
        <f>Nurse[[#This Row],[Total Direct Care Staff Hours]]/Nurse[[#This Row],[MDS Census]]</f>
        <v>5.3914807176737476</v>
      </c>
      <c r="H431" s="4">
        <f>Nurse[[#This Row],[Total RN Hours (w/ Admin, DON)]]/Nurse[[#This Row],[MDS Census]]</f>
        <v>2.4033965766137353</v>
      </c>
      <c r="I431" s="4">
        <f>Nurse[[#This Row],[RN Hours (excl. Admin, DON)]]/Nurse[[#This Row],[MDS Census]]</f>
        <v>1.5361084759744279</v>
      </c>
      <c r="J431" s="4">
        <f>SUM(Nurse[[#This Row],[RN Hours (excl. Admin, DON)]],Nurse[[#This Row],[RN Admin Hours]],Nurse[[#This Row],[RN DON Hours]],Nurse[[#This Row],[LPN Hours (excl. Admin)]],Nurse[[#This Row],[LPN Admin Hours]],Nurse[[#This Row],[CNA Hours]],Nurse[[#This Row],[NA TR Hours]],Nurse[[#This Row],[Med Aide/Tech Hours]])</f>
        <v>329.87793478260869</v>
      </c>
      <c r="K431" s="4">
        <f>SUM(Nurse[[#This Row],[RN Hours (excl. Admin, DON)]],Nurse[[#This Row],[LPN Hours (excl. Admin)]],Nurse[[#This Row],[CNA Hours]],Nurse[[#This Row],[NA TR Hours]],Nurse[[#This Row],[Med Aide/Tech Hours]])</f>
        <v>284.16619565217394</v>
      </c>
      <c r="L431" s="4">
        <f>SUM(Nurse[[#This Row],[RN Hours (excl. Admin, DON)]],Nurse[[#This Row],[RN Admin Hours]],Nurse[[#This Row],[RN DON Hours]])</f>
        <v>126.67467391304351</v>
      </c>
      <c r="M431" s="4">
        <v>80.962934782608713</v>
      </c>
      <c r="N431" s="4">
        <v>45.711739130434786</v>
      </c>
      <c r="O431" s="4">
        <v>0</v>
      </c>
      <c r="P431" s="4">
        <f>SUM(Nurse[[#This Row],[LPN Hours (excl. Admin)]],Nurse[[#This Row],[LPN Admin Hours]])</f>
        <v>60.390217391304361</v>
      </c>
      <c r="Q431" s="4">
        <v>60.390217391304361</v>
      </c>
      <c r="R431" s="4">
        <v>0</v>
      </c>
      <c r="S431" s="4">
        <f>SUM(Nurse[[#This Row],[CNA Hours]],Nurse[[#This Row],[NA TR Hours]],Nurse[[#This Row],[Med Aide/Tech Hours]])</f>
        <v>142.81304347826085</v>
      </c>
      <c r="T431" s="4">
        <v>142.81304347826085</v>
      </c>
      <c r="U431" s="4">
        <v>0</v>
      </c>
      <c r="V431" s="4">
        <v>0</v>
      </c>
      <c r="W4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5.4714130434782611</v>
      </c>
      <c r="X431" s="4">
        <v>0</v>
      </c>
      <c r="Y431" s="4">
        <v>0</v>
      </c>
      <c r="Z431" s="4">
        <v>0</v>
      </c>
      <c r="AA431" s="4">
        <v>0</v>
      </c>
      <c r="AB431" s="4">
        <v>0</v>
      </c>
      <c r="AC431" s="4">
        <v>5.4714130434782611</v>
      </c>
      <c r="AD431" s="4">
        <v>0</v>
      </c>
      <c r="AE431" s="4">
        <v>0</v>
      </c>
      <c r="AF431" s="1">
        <v>145102</v>
      </c>
      <c r="AG431" s="1">
        <v>5</v>
      </c>
      <c r="AH431"/>
    </row>
    <row r="432" spans="1:34" x14ac:dyDescent="0.25">
      <c r="A432" t="s">
        <v>702</v>
      </c>
      <c r="B432" t="s">
        <v>618</v>
      </c>
      <c r="C432" t="s">
        <v>1088</v>
      </c>
      <c r="D432" t="s">
        <v>826</v>
      </c>
      <c r="E432" s="4">
        <v>38.858695652173914</v>
      </c>
      <c r="F432" s="4">
        <f>Nurse[[#This Row],[Total Nurse Staff Hours]]/Nurse[[#This Row],[MDS Census]]</f>
        <v>3.5392671328671317</v>
      </c>
      <c r="G432" s="4">
        <f>Nurse[[#This Row],[Total Direct Care Staff Hours]]/Nurse[[#This Row],[MDS Census]]</f>
        <v>3.3915748251748243</v>
      </c>
      <c r="H432" s="4">
        <f>Nurse[[#This Row],[Total RN Hours (w/ Admin, DON)]]/Nurse[[#This Row],[MDS Census]]</f>
        <v>0.80718321678321703</v>
      </c>
      <c r="I432" s="4">
        <f>Nurse[[#This Row],[RN Hours (excl. Admin, DON)]]/Nurse[[#This Row],[MDS Census]]</f>
        <v>0.65949090909090924</v>
      </c>
      <c r="J432" s="4">
        <f>SUM(Nurse[[#This Row],[RN Hours (excl. Admin, DON)]],Nurse[[#This Row],[RN Admin Hours]],Nurse[[#This Row],[RN DON Hours]],Nurse[[#This Row],[LPN Hours (excl. Admin)]],Nurse[[#This Row],[LPN Admin Hours]],Nurse[[#This Row],[CNA Hours]],Nurse[[#This Row],[NA TR Hours]],Nurse[[#This Row],[Med Aide/Tech Hours]])</f>
        <v>137.53130434782605</v>
      </c>
      <c r="K432" s="4">
        <f>SUM(Nurse[[#This Row],[RN Hours (excl. Admin, DON)]],Nurse[[#This Row],[LPN Hours (excl. Admin)]],Nurse[[#This Row],[CNA Hours]],Nurse[[#This Row],[NA TR Hours]],Nurse[[#This Row],[Med Aide/Tech Hours]])</f>
        <v>131.79217391304346</v>
      </c>
      <c r="L432" s="4">
        <f>SUM(Nurse[[#This Row],[RN Hours (excl. Admin, DON)]],Nurse[[#This Row],[RN Admin Hours]],Nurse[[#This Row],[RN DON Hours]])</f>
        <v>31.366086956521748</v>
      </c>
      <c r="M432" s="4">
        <v>25.626956521739139</v>
      </c>
      <c r="N432" s="4">
        <v>0</v>
      </c>
      <c r="O432" s="4">
        <v>5.7391304347826084</v>
      </c>
      <c r="P432" s="4">
        <f>SUM(Nurse[[#This Row],[LPN Hours (excl. Admin)]],Nurse[[#This Row],[LPN Admin Hours]])</f>
        <v>20.804021739130437</v>
      </c>
      <c r="Q432" s="4">
        <v>20.804021739130437</v>
      </c>
      <c r="R432" s="4">
        <v>0</v>
      </c>
      <c r="S432" s="4">
        <f>SUM(Nurse[[#This Row],[CNA Hours]],Nurse[[#This Row],[NA TR Hours]],Nurse[[#This Row],[Med Aide/Tech Hours]])</f>
        <v>85.361195652173876</v>
      </c>
      <c r="T432" s="4">
        <v>85.361195652173876</v>
      </c>
      <c r="U432" s="4">
        <v>0</v>
      </c>
      <c r="V432" s="4">
        <v>0</v>
      </c>
      <c r="W4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2" s="4">
        <v>0</v>
      </c>
      <c r="Y432" s="4">
        <v>0</v>
      </c>
      <c r="Z432" s="4">
        <v>0</v>
      </c>
      <c r="AA432" s="4">
        <v>0</v>
      </c>
      <c r="AB432" s="4">
        <v>0</v>
      </c>
      <c r="AC432" s="4">
        <v>0</v>
      </c>
      <c r="AD432" s="4">
        <v>0</v>
      </c>
      <c r="AE432" s="4">
        <v>0</v>
      </c>
      <c r="AF432" s="1">
        <v>146138</v>
      </c>
      <c r="AG432" s="1">
        <v>5</v>
      </c>
      <c r="AH432"/>
    </row>
    <row r="433" spans="1:34" x14ac:dyDescent="0.25">
      <c r="A433" t="s">
        <v>702</v>
      </c>
      <c r="B433" t="s">
        <v>646</v>
      </c>
      <c r="C433" t="s">
        <v>917</v>
      </c>
      <c r="D433" t="s">
        <v>781</v>
      </c>
      <c r="E433" s="4">
        <v>21.652173913043477</v>
      </c>
      <c r="F433" s="4">
        <f>Nurse[[#This Row],[Total Nurse Staff Hours]]/Nurse[[#This Row],[MDS Census]]</f>
        <v>5.6713303212851391</v>
      </c>
      <c r="G433" s="4">
        <f>Nurse[[#This Row],[Total Direct Care Staff Hours]]/Nurse[[#This Row],[MDS Census]]</f>
        <v>5.2657078313253001</v>
      </c>
      <c r="H433" s="4">
        <f>Nurse[[#This Row],[Total RN Hours (w/ Admin, DON)]]/Nurse[[#This Row],[MDS Census]]</f>
        <v>1.3023544176706825</v>
      </c>
      <c r="I433" s="4">
        <f>Nurse[[#This Row],[RN Hours (excl. Admin, DON)]]/Nurse[[#This Row],[MDS Census]]</f>
        <v>0.89673192771084298</v>
      </c>
      <c r="J433" s="4">
        <f>SUM(Nurse[[#This Row],[RN Hours (excl. Admin, DON)]],Nurse[[#This Row],[RN Admin Hours]],Nurse[[#This Row],[RN DON Hours]],Nurse[[#This Row],[LPN Hours (excl. Admin)]],Nurse[[#This Row],[LPN Admin Hours]],Nurse[[#This Row],[CNA Hours]],Nurse[[#This Row],[NA TR Hours]],Nurse[[#This Row],[Med Aide/Tech Hours]])</f>
        <v>122.79663043478257</v>
      </c>
      <c r="K433" s="4">
        <f>SUM(Nurse[[#This Row],[RN Hours (excl. Admin, DON)]],Nurse[[#This Row],[LPN Hours (excl. Admin)]],Nurse[[#This Row],[CNA Hours]],Nurse[[#This Row],[NA TR Hours]],Nurse[[#This Row],[Med Aide/Tech Hours]])</f>
        <v>114.0140217391304</v>
      </c>
      <c r="L433" s="4">
        <f>SUM(Nurse[[#This Row],[RN Hours (excl. Admin, DON)]],Nurse[[#This Row],[RN Admin Hours]],Nurse[[#This Row],[RN DON Hours]])</f>
        <v>28.19880434782608</v>
      </c>
      <c r="M433" s="4">
        <v>19.416195652173904</v>
      </c>
      <c r="N433" s="4">
        <v>4.3478260869565215</v>
      </c>
      <c r="O433" s="4">
        <v>4.4347826086956523</v>
      </c>
      <c r="P433" s="4">
        <f>SUM(Nurse[[#This Row],[LPN Hours (excl. Admin)]],Nurse[[#This Row],[LPN Admin Hours]])</f>
        <v>13.007608695652172</v>
      </c>
      <c r="Q433" s="4">
        <v>13.007608695652172</v>
      </c>
      <c r="R433" s="4">
        <v>0</v>
      </c>
      <c r="S433" s="4">
        <f>SUM(Nurse[[#This Row],[CNA Hours]],Nurse[[#This Row],[NA TR Hours]],Nurse[[#This Row],[Med Aide/Tech Hours]])</f>
        <v>81.590217391304321</v>
      </c>
      <c r="T433" s="4">
        <v>81.590217391304321</v>
      </c>
      <c r="U433" s="4">
        <v>0</v>
      </c>
      <c r="V433" s="4">
        <v>0</v>
      </c>
      <c r="W4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1.1852173913043478</v>
      </c>
      <c r="X433" s="4">
        <v>0.92108695652173911</v>
      </c>
      <c r="Y433" s="4">
        <v>0</v>
      </c>
      <c r="Z433" s="4">
        <v>0</v>
      </c>
      <c r="AA433" s="4">
        <v>0.26413043478260867</v>
      </c>
      <c r="AB433" s="4">
        <v>0</v>
      </c>
      <c r="AC433" s="4">
        <v>0</v>
      </c>
      <c r="AD433" s="4">
        <v>0</v>
      </c>
      <c r="AE433" s="4">
        <v>0</v>
      </c>
      <c r="AF433" s="1">
        <v>146174</v>
      </c>
      <c r="AG433" s="1">
        <v>5</v>
      </c>
      <c r="AH433"/>
    </row>
    <row r="434" spans="1:34" x14ac:dyDescent="0.25">
      <c r="A434" t="s">
        <v>702</v>
      </c>
      <c r="B434" t="s">
        <v>520</v>
      </c>
      <c r="C434" t="s">
        <v>1113</v>
      </c>
      <c r="D434" t="s">
        <v>799</v>
      </c>
      <c r="E434" s="4">
        <v>13.945652173913043</v>
      </c>
      <c r="F434" s="4">
        <f>Nurse[[#This Row],[Total Nurse Staff Hours]]/Nurse[[#This Row],[MDS Census]]</f>
        <v>6.4848012470771632</v>
      </c>
      <c r="G434" s="4">
        <f>Nurse[[#This Row],[Total Direct Care Staff Hours]]/Nurse[[#This Row],[MDS Census]]</f>
        <v>5.7135619641465327</v>
      </c>
      <c r="H434" s="4">
        <f>Nurse[[#This Row],[Total RN Hours (w/ Admin, DON)]]/Nurse[[#This Row],[MDS Census]]</f>
        <v>2.0189010132501952</v>
      </c>
      <c r="I434" s="4">
        <f>Nurse[[#This Row],[RN Hours (excl. Admin, DON)]]/Nurse[[#This Row],[MDS Census]]</f>
        <v>1.2476617303195634</v>
      </c>
      <c r="J434" s="4">
        <f>SUM(Nurse[[#This Row],[RN Hours (excl. Admin, DON)]],Nurse[[#This Row],[RN Admin Hours]],Nurse[[#This Row],[RN DON Hours]],Nurse[[#This Row],[LPN Hours (excl. Admin)]],Nurse[[#This Row],[LPN Admin Hours]],Nurse[[#This Row],[CNA Hours]],Nurse[[#This Row],[NA TR Hours]],Nurse[[#This Row],[Med Aide/Tech Hours]])</f>
        <v>90.434782608695656</v>
      </c>
      <c r="K434" s="4">
        <f>SUM(Nurse[[#This Row],[RN Hours (excl. Admin, DON)]],Nurse[[#This Row],[LPN Hours (excl. Admin)]],Nurse[[#This Row],[CNA Hours]],Nurse[[#This Row],[NA TR Hours]],Nurse[[#This Row],[Med Aide/Tech Hours]])</f>
        <v>79.679347826086968</v>
      </c>
      <c r="L434" s="4">
        <f>SUM(Nurse[[#This Row],[RN Hours (excl. Admin, DON)]],Nurse[[#This Row],[RN Admin Hours]],Nurse[[#This Row],[RN DON Hours]])</f>
        <v>28.154891304347828</v>
      </c>
      <c r="M434" s="4">
        <v>17.399456521739129</v>
      </c>
      <c r="N434" s="4">
        <v>3.1032608695652173</v>
      </c>
      <c r="O434" s="4">
        <v>7.6521739130434785</v>
      </c>
      <c r="P434" s="4">
        <f>SUM(Nurse[[#This Row],[LPN Hours (excl. Admin)]],Nurse[[#This Row],[LPN Admin Hours]])</f>
        <v>9.9646739130434785</v>
      </c>
      <c r="Q434" s="4">
        <v>9.9646739130434785</v>
      </c>
      <c r="R434" s="4">
        <v>0</v>
      </c>
      <c r="S434" s="4">
        <f>SUM(Nurse[[#This Row],[CNA Hours]],Nurse[[#This Row],[NA TR Hours]],Nurse[[#This Row],[Med Aide/Tech Hours]])</f>
        <v>52.315217391304351</v>
      </c>
      <c r="T434" s="4">
        <v>52.315217391304351</v>
      </c>
      <c r="U434" s="4">
        <v>0</v>
      </c>
      <c r="V434" s="4">
        <v>0</v>
      </c>
      <c r="W4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13.010869565217391</v>
      </c>
      <c r="X434" s="4">
        <v>0</v>
      </c>
      <c r="Y434" s="4">
        <v>0</v>
      </c>
      <c r="Z434" s="4">
        <v>0</v>
      </c>
      <c r="AA434" s="4">
        <v>8.5652173913043477</v>
      </c>
      <c r="AB434" s="4">
        <v>0</v>
      </c>
      <c r="AC434" s="4">
        <v>4.4456521739130439</v>
      </c>
      <c r="AD434" s="4">
        <v>0</v>
      </c>
      <c r="AE434" s="4">
        <v>0</v>
      </c>
      <c r="AF434" s="1">
        <v>146014</v>
      </c>
      <c r="AG434" s="1">
        <v>5</v>
      </c>
      <c r="AH434"/>
    </row>
    <row r="435" spans="1:34" x14ac:dyDescent="0.25">
      <c r="A435" t="s">
        <v>702</v>
      </c>
      <c r="B435" t="s">
        <v>248</v>
      </c>
      <c r="C435" t="s">
        <v>1027</v>
      </c>
      <c r="D435" t="s">
        <v>758</v>
      </c>
      <c r="E435" s="4">
        <v>54.173913043478258</v>
      </c>
      <c r="F435" s="4">
        <f>Nurse[[#This Row],[Total Nurse Staff Hours]]/Nurse[[#This Row],[MDS Census]]</f>
        <v>4.6724016853932584</v>
      </c>
      <c r="G435" s="4">
        <f>Nurse[[#This Row],[Total Direct Care Staff Hours]]/Nurse[[#This Row],[MDS Census]]</f>
        <v>4.2030999197431784</v>
      </c>
      <c r="H435" s="4">
        <f>Nurse[[#This Row],[Total RN Hours (w/ Admin, DON)]]/Nurse[[#This Row],[MDS Census]]</f>
        <v>0.40685192616372395</v>
      </c>
      <c r="I435" s="4">
        <f>Nurse[[#This Row],[RN Hours (excl. Admin, DON)]]/Nurse[[#This Row],[MDS Census]]</f>
        <v>0.11717495987158909</v>
      </c>
      <c r="J435" s="4">
        <f>SUM(Nurse[[#This Row],[RN Hours (excl. Admin, DON)]],Nurse[[#This Row],[RN Admin Hours]],Nurse[[#This Row],[RN DON Hours]],Nurse[[#This Row],[LPN Hours (excl. Admin)]],Nurse[[#This Row],[LPN Admin Hours]],Nurse[[#This Row],[CNA Hours]],Nurse[[#This Row],[NA TR Hours]],Nurse[[#This Row],[Med Aide/Tech Hours]])</f>
        <v>253.12228260869563</v>
      </c>
      <c r="K435" s="4">
        <f>SUM(Nurse[[#This Row],[RN Hours (excl. Admin, DON)]],Nurse[[#This Row],[LPN Hours (excl. Admin)]],Nurse[[#This Row],[CNA Hours]],Nurse[[#This Row],[NA TR Hours]],Nurse[[#This Row],[Med Aide/Tech Hours]])</f>
        <v>227.69836956521738</v>
      </c>
      <c r="L435" s="4">
        <f>SUM(Nurse[[#This Row],[RN Hours (excl. Admin, DON)]],Nurse[[#This Row],[RN Admin Hours]],Nurse[[#This Row],[RN DON Hours]])</f>
        <v>22.040760869565219</v>
      </c>
      <c r="M435" s="4">
        <v>6.3478260869565215</v>
      </c>
      <c r="N435" s="4">
        <v>10.214673913043478</v>
      </c>
      <c r="O435" s="4">
        <v>5.4782608695652177</v>
      </c>
      <c r="P435" s="4">
        <f>SUM(Nurse[[#This Row],[LPN Hours (excl. Admin)]],Nurse[[#This Row],[LPN Admin Hours]])</f>
        <v>81.991847826086953</v>
      </c>
      <c r="Q435" s="4">
        <v>72.260869565217391</v>
      </c>
      <c r="R435" s="4">
        <v>9.7309782608695645</v>
      </c>
      <c r="S435" s="4">
        <f>SUM(Nurse[[#This Row],[CNA Hours]],Nurse[[#This Row],[NA TR Hours]],Nurse[[#This Row],[Med Aide/Tech Hours]])</f>
        <v>149.08967391304347</v>
      </c>
      <c r="T435" s="4">
        <v>149.08967391304347</v>
      </c>
      <c r="U435" s="4">
        <v>0</v>
      </c>
      <c r="V435" s="4">
        <v>0</v>
      </c>
      <c r="W4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1.6847826086956523</v>
      </c>
      <c r="X435" s="4">
        <v>0.41576086956521741</v>
      </c>
      <c r="Y435" s="4">
        <v>0</v>
      </c>
      <c r="Z435" s="4">
        <v>0</v>
      </c>
      <c r="AA435" s="4">
        <v>0.76358695652173914</v>
      </c>
      <c r="AB435" s="4">
        <v>0</v>
      </c>
      <c r="AC435" s="4">
        <v>0.50543478260869568</v>
      </c>
      <c r="AD435" s="4">
        <v>0</v>
      </c>
      <c r="AE435" s="4">
        <v>0</v>
      </c>
      <c r="AF435" s="1">
        <v>145620</v>
      </c>
      <c r="AG435" s="1">
        <v>5</v>
      </c>
      <c r="AH435"/>
    </row>
    <row r="436" spans="1:34" x14ac:dyDescent="0.25">
      <c r="A436" t="s">
        <v>702</v>
      </c>
      <c r="B436" t="s">
        <v>665</v>
      </c>
      <c r="C436" t="s">
        <v>919</v>
      </c>
      <c r="D436" t="s">
        <v>797</v>
      </c>
      <c r="E436" s="4">
        <v>5.5108695652173916</v>
      </c>
      <c r="F436" s="4">
        <f>Nurse[[#This Row],[Total Nurse Staff Hours]]/Nurse[[#This Row],[MDS Census]]</f>
        <v>10.711775147928993</v>
      </c>
      <c r="G436" s="4">
        <f>Nurse[[#This Row],[Total Direct Care Staff Hours]]/Nurse[[#This Row],[MDS Census]]</f>
        <v>9.7492504930966462</v>
      </c>
      <c r="H436" s="4">
        <f>Nurse[[#This Row],[Total RN Hours (w/ Admin, DON)]]/Nurse[[#This Row],[MDS Census]]</f>
        <v>5.8144181459566067</v>
      </c>
      <c r="I436" s="4">
        <f>Nurse[[#This Row],[RN Hours (excl. Admin, DON)]]/Nurse[[#This Row],[MDS Census]]</f>
        <v>4.8518934911242599</v>
      </c>
      <c r="J436" s="4">
        <f>SUM(Nurse[[#This Row],[RN Hours (excl. Admin, DON)]],Nurse[[#This Row],[RN Admin Hours]],Nurse[[#This Row],[RN DON Hours]],Nurse[[#This Row],[LPN Hours (excl. Admin)]],Nurse[[#This Row],[LPN Admin Hours]],Nurse[[#This Row],[CNA Hours]],Nurse[[#This Row],[NA TR Hours]],Nurse[[#This Row],[Med Aide/Tech Hours]])</f>
        <v>59.031195652173906</v>
      </c>
      <c r="K436" s="4">
        <f>SUM(Nurse[[#This Row],[RN Hours (excl. Admin, DON)]],Nurse[[#This Row],[LPN Hours (excl. Admin)]],Nurse[[#This Row],[CNA Hours]],Nurse[[#This Row],[NA TR Hours]],Nurse[[#This Row],[Med Aide/Tech Hours]])</f>
        <v>53.726847826086953</v>
      </c>
      <c r="L436" s="4">
        <f>SUM(Nurse[[#This Row],[RN Hours (excl. Admin, DON)]],Nurse[[#This Row],[RN Admin Hours]],Nurse[[#This Row],[RN DON Hours]])</f>
        <v>32.042499999999997</v>
      </c>
      <c r="M436" s="4">
        <v>26.738152173913043</v>
      </c>
      <c r="N436" s="4">
        <v>8.6956521739130432E-2</v>
      </c>
      <c r="O436" s="4">
        <v>5.2173913043478262</v>
      </c>
      <c r="P436" s="4">
        <f>SUM(Nurse[[#This Row],[LPN Hours (excl. Admin)]],Nurse[[#This Row],[LPN Admin Hours]])</f>
        <v>2.0196739130434782</v>
      </c>
      <c r="Q436" s="4">
        <v>2.0196739130434782</v>
      </c>
      <c r="R436" s="4">
        <v>0</v>
      </c>
      <c r="S436" s="4">
        <f>SUM(Nurse[[#This Row],[CNA Hours]],Nurse[[#This Row],[NA TR Hours]],Nurse[[#This Row],[Med Aide/Tech Hours]])</f>
        <v>24.969021739130429</v>
      </c>
      <c r="T436" s="4">
        <v>24.969021739130429</v>
      </c>
      <c r="U436" s="4">
        <v>0</v>
      </c>
      <c r="V436" s="4">
        <v>0</v>
      </c>
      <c r="W4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4.4646739130434785</v>
      </c>
      <c r="X436" s="4">
        <v>4.4646739130434785</v>
      </c>
      <c r="Y436" s="4">
        <v>0</v>
      </c>
      <c r="Z436" s="4">
        <v>0</v>
      </c>
      <c r="AA436" s="4">
        <v>0</v>
      </c>
      <c r="AB436" s="4">
        <v>0</v>
      </c>
      <c r="AC436" s="4">
        <v>0</v>
      </c>
      <c r="AD436" s="4">
        <v>0</v>
      </c>
      <c r="AE436" s="4">
        <v>0</v>
      </c>
      <c r="AF436" s="1">
        <v>146196</v>
      </c>
      <c r="AG436" s="1">
        <v>5</v>
      </c>
      <c r="AH436"/>
    </row>
    <row r="437" spans="1:34" x14ac:dyDescent="0.25">
      <c r="A437" t="s">
        <v>702</v>
      </c>
      <c r="B437" t="s">
        <v>622</v>
      </c>
      <c r="C437" t="s">
        <v>961</v>
      </c>
      <c r="D437" t="s">
        <v>746</v>
      </c>
      <c r="E437" s="4">
        <v>60.358695652173914</v>
      </c>
      <c r="F437" s="4">
        <f>Nurse[[#This Row],[Total Nurse Staff Hours]]/Nurse[[#This Row],[MDS Census]]</f>
        <v>4.7068701602737262</v>
      </c>
      <c r="G437" s="4">
        <f>Nurse[[#This Row],[Total Direct Care Staff Hours]]/Nurse[[#This Row],[MDS Census]]</f>
        <v>4.4204484062668827</v>
      </c>
      <c r="H437" s="4">
        <f>Nurse[[#This Row],[Total RN Hours (w/ Admin, DON)]]/Nurse[[#This Row],[MDS Census]]</f>
        <v>0.81509994597514857</v>
      </c>
      <c r="I437" s="4">
        <f>Nurse[[#This Row],[RN Hours (excl. Admin, DON)]]/Nurse[[#This Row],[MDS Census]]</f>
        <v>0.61799927966864754</v>
      </c>
      <c r="J437" s="4">
        <f>SUM(Nurse[[#This Row],[RN Hours (excl. Admin, DON)]],Nurse[[#This Row],[RN Admin Hours]],Nurse[[#This Row],[RN DON Hours]],Nurse[[#This Row],[LPN Hours (excl. Admin)]],Nurse[[#This Row],[LPN Admin Hours]],Nurse[[#This Row],[CNA Hours]],Nurse[[#This Row],[NA TR Hours]],Nurse[[#This Row],[Med Aide/Tech Hours]])</f>
        <v>284.10054347826087</v>
      </c>
      <c r="K437" s="4">
        <f>SUM(Nurse[[#This Row],[RN Hours (excl. Admin, DON)]],Nurse[[#This Row],[LPN Hours (excl. Admin)]],Nurse[[#This Row],[CNA Hours]],Nurse[[#This Row],[NA TR Hours]],Nurse[[#This Row],[Med Aide/Tech Hours]])</f>
        <v>266.8125</v>
      </c>
      <c r="L437" s="4">
        <f>SUM(Nurse[[#This Row],[RN Hours (excl. Admin, DON)]],Nurse[[#This Row],[RN Admin Hours]],Nurse[[#This Row],[RN DON Hours]])</f>
        <v>49.198369565217391</v>
      </c>
      <c r="M437" s="4">
        <v>37.301630434782609</v>
      </c>
      <c r="N437" s="4">
        <v>6.1576086956521738</v>
      </c>
      <c r="O437" s="4">
        <v>5.7391304347826084</v>
      </c>
      <c r="P437" s="4">
        <f>SUM(Nurse[[#This Row],[LPN Hours (excl. Admin)]],Nurse[[#This Row],[LPN Admin Hours]])</f>
        <v>58.706521739130437</v>
      </c>
      <c r="Q437" s="4">
        <v>53.315217391304351</v>
      </c>
      <c r="R437" s="4">
        <v>5.3913043478260869</v>
      </c>
      <c r="S437" s="4">
        <f>SUM(Nurse[[#This Row],[CNA Hours]],Nurse[[#This Row],[NA TR Hours]],Nurse[[#This Row],[Med Aide/Tech Hours]])</f>
        <v>176.19565217391303</v>
      </c>
      <c r="T437" s="4">
        <v>176.19565217391303</v>
      </c>
      <c r="U437" s="4">
        <v>0</v>
      </c>
      <c r="V437" s="4">
        <v>0</v>
      </c>
      <c r="W4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7" s="4">
        <v>0</v>
      </c>
      <c r="Y437" s="4">
        <v>0</v>
      </c>
      <c r="Z437" s="4">
        <v>0</v>
      </c>
      <c r="AA437" s="4">
        <v>0</v>
      </c>
      <c r="AB437" s="4">
        <v>0</v>
      </c>
      <c r="AC437" s="4">
        <v>0</v>
      </c>
      <c r="AD437" s="4">
        <v>0</v>
      </c>
      <c r="AE437" s="4">
        <v>0</v>
      </c>
      <c r="AF437" s="1">
        <v>146142</v>
      </c>
      <c r="AG437" s="1">
        <v>5</v>
      </c>
      <c r="AH437"/>
    </row>
    <row r="438" spans="1:34" x14ac:dyDescent="0.25">
      <c r="A438" t="s">
        <v>702</v>
      </c>
      <c r="B438" t="s">
        <v>134</v>
      </c>
      <c r="C438" t="s">
        <v>966</v>
      </c>
      <c r="D438" t="s">
        <v>784</v>
      </c>
      <c r="E438" s="4">
        <v>67.391304347826093</v>
      </c>
      <c r="F438" s="4">
        <f>Nurse[[#This Row],[Total Nurse Staff Hours]]/Nurse[[#This Row],[MDS Census]]</f>
        <v>3.9880709677419355</v>
      </c>
      <c r="G438" s="4">
        <f>Nurse[[#This Row],[Total Direct Care Staff Hours]]/Nurse[[#This Row],[MDS Census]]</f>
        <v>3.6751532258064521</v>
      </c>
      <c r="H438" s="4">
        <f>Nurse[[#This Row],[Total RN Hours (w/ Admin, DON)]]/Nurse[[#This Row],[MDS Census]]</f>
        <v>1.4188209677419354</v>
      </c>
      <c r="I438" s="4">
        <f>Nurse[[#This Row],[RN Hours (excl. Admin, DON)]]/Nurse[[#This Row],[MDS Census]]</f>
        <v>1.1059032258064514</v>
      </c>
      <c r="J438" s="4">
        <f>SUM(Nurse[[#This Row],[RN Hours (excl. Admin, DON)]],Nurse[[#This Row],[RN Admin Hours]],Nurse[[#This Row],[RN DON Hours]],Nurse[[#This Row],[LPN Hours (excl. Admin)]],Nurse[[#This Row],[LPN Admin Hours]],Nurse[[#This Row],[CNA Hours]],Nurse[[#This Row],[NA TR Hours]],Nurse[[#This Row],[Med Aide/Tech Hours]])</f>
        <v>268.76130434782613</v>
      </c>
      <c r="K438" s="4">
        <f>SUM(Nurse[[#This Row],[RN Hours (excl. Admin, DON)]],Nurse[[#This Row],[LPN Hours (excl. Admin)]],Nurse[[#This Row],[CNA Hours]],Nurse[[#This Row],[NA TR Hours]],Nurse[[#This Row],[Med Aide/Tech Hours]])</f>
        <v>247.67336956521746</v>
      </c>
      <c r="L438" s="4">
        <f>SUM(Nurse[[#This Row],[RN Hours (excl. Admin, DON)]],Nurse[[#This Row],[RN Admin Hours]],Nurse[[#This Row],[RN DON Hours]])</f>
        <v>95.616195652173914</v>
      </c>
      <c r="M438" s="4">
        <v>74.528260869565216</v>
      </c>
      <c r="N438" s="4">
        <v>16.337934782608695</v>
      </c>
      <c r="O438" s="4">
        <v>4.75</v>
      </c>
      <c r="P438" s="4">
        <f>SUM(Nurse[[#This Row],[LPN Hours (excl. Admin)]],Nurse[[#This Row],[LPN Admin Hours]])</f>
        <v>17.143695652173914</v>
      </c>
      <c r="Q438" s="4">
        <v>17.143695652173914</v>
      </c>
      <c r="R438" s="4">
        <v>0</v>
      </c>
      <c r="S438" s="4">
        <f>SUM(Nurse[[#This Row],[CNA Hours]],Nurse[[#This Row],[NA TR Hours]],Nurse[[#This Row],[Med Aide/Tech Hours]])</f>
        <v>156.00141304347832</v>
      </c>
      <c r="T438" s="4">
        <v>156.00141304347832</v>
      </c>
      <c r="U438" s="4">
        <v>0</v>
      </c>
      <c r="V438" s="4">
        <v>0</v>
      </c>
      <c r="W4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16.035869565217389</v>
      </c>
      <c r="X438" s="4">
        <v>4.0597826086956523</v>
      </c>
      <c r="Y438" s="4">
        <v>2.2608695652173911</v>
      </c>
      <c r="Z438" s="4">
        <v>0</v>
      </c>
      <c r="AA438" s="4">
        <v>9.7826086956521743E-2</v>
      </c>
      <c r="AB438" s="4">
        <v>0</v>
      </c>
      <c r="AC438" s="4">
        <v>9.6173913043478247</v>
      </c>
      <c r="AD438" s="4">
        <v>0</v>
      </c>
      <c r="AE438" s="4">
        <v>0</v>
      </c>
      <c r="AF438" s="1">
        <v>145409</v>
      </c>
      <c r="AG438" s="1">
        <v>5</v>
      </c>
      <c r="AH438"/>
    </row>
    <row r="439" spans="1:34" x14ac:dyDescent="0.25">
      <c r="A439" t="s">
        <v>702</v>
      </c>
      <c r="B439" t="s">
        <v>361</v>
      </c>
      <c r="C439" t="s">
        <v>927</v>
      </c>
      <c r="D439" t="s">
        <v>781</v>
      </c>
      <c r="E439" s="4">
        <v>356.66304347826087</v>
      </c>
      <c r="F439" s="4">
        <f>Nurse[[#This Row],[Total Nurse Staff Hours]]/Nurse[[#This Row],[MDS Census]]</f>
        <v>1.2577713101514643</v>
      </c>
      <c r="G439" s="4">
        <f>Nurse[[#This Row],[Total Direct Care Staff Hours]]/Nurse[[#This Row],[MDS Census]]</f>
        <v>1.174153536708012</v>
      </c>
      <c r="H439" s="4">
        <f>Nurse[[#This Row],[Total RN Hours (w/ Admin, DON)]]/Nurse[[#This Row],[MDS Census]]</f>
        <v>0.15200530277633864</v>
      </c>
      <c r="I439" s="4">
        <f>Nurse[[#This Row],[RN Hours (excl. Admin, DON)]]/Nurse[[#This Row],[MDS Census]]</f>
        <v>9.3827141681650558E-2</v>
      </c>
      <c r="J439" s="4">
        <f>SUM(Nurse[[#This Row],[RN Hours (excl. Admin, DON)]],Nurse[[#This Row],[RN Admin Hours]],Nurse[[#This Row],[RN DON Hours]],Nurse[[#This Row],[LPN Hours (excl. Admin)]],Nurse[[#This Row],[LPN Admin Hours]],Nurse[[#This Row],[CNA Hours]],Nurse[[#This Row],[NA TR Hours]],Nurse[[#This Row],[Med Aide/Tech Hours]])</f>
        <v>448.60054347826087</v>
      </c>
      <c r="K439" s="4">
        <f>SUM(Nurse[[#This Row],[RN Hours (excl. Admin, DON)]],Nurse[[#This Row],[LPN Hours (excl. Admin)]],Nurse[[#This Row],[CNA Hours]],Nurse[[#This Row],[NA TR Hours]],Nurse[[#This Row],[Med Aide/Tech Hours]])</f>
        <v>418.7771739130435</v>
      </c>
      <c r="L439" s="4">
        <f>SUM(Nurse[[#This Row],[RN Hours (excl. Admin, DON)]],Nurse[[#This Row],[RN Admin Hours]],Nurse[[#This Row],[RN DON Hours]])</f>
        <v>54.214673913043477</v>
      </c>
      <c r="M439" s="4">
        <v>33.464673913043477</v>
      </c>
      <c r="N439" s="4">
        <v>15.25</v>
      </c>
      <c r="O439" s="4">
        <v>5.5</v>
      </c>
      <c r="P439" s="4">
        <f>SUM(Nurse[[#This Row],[LPN Hours (excl. Admin)]],Nurse[[#This Row],[LPN Admin Hours]])</f>
        <v>168.32880434782606</v>
      </c>
      <c r="Q439" s="4">
        <v>159.25543478260869</v>
      </c>
      <c r="R439" s="4">
        <v>9.0733695652173907</v>
      </c>
      <c r="S439" s="4">
        <f>SUM(Nurse[[#This Row],[CNA Hours]],Nurse[[#This Row],[NA TR Hours]],Nurse[[#This Row],[Med Aide/Tech Hours]])</f>
        <v>226.05706521739131</v>
      </c>
      <c r="T439" s="4">
        <v>226.05706521739131</v>
      </c>
      <c r="U439" s="4">
        <v>0</v>
      </c>
      <c r="V439" s="4">
        <v>0</v>
      </c>
      <c r="W4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9" s="4">
        <v>0</v>
      </c>
      <c r="Y439" s="4">
        <v>0</v>
      </c>
      <c r="Z439" s="4">
        <v>0</v>
      </c>
      <c r="AA439" s="4">
        <v>0</v>
      </c>
      <c r="AB439" s="4">
        <v>0</v>
      </c>
      <c r="AC439" s="4">
        <v>0</v>
      </c>
      <c r="AD439" s="4">
        <v>0</v>
      </c>
      <c r="AE439" s="4">
        <v>0</v>
      </c>
      <c r="AF439" s="1">
        <v>145778</v>
      </c>
      <c r="AG439" s="1">
        <v>5</v>
      </c>
      <c r="AH439"/>
    </row>
    <row r="440" spans="1:34" x14ac:dyDescent="0.25">
      <c r="A440" t="s">
        <v>702</v>
      </c>
      <c r="B440" t="s">
        <v>403</v>
      </c>
      <c r="C440" t="s">
        <v>906</v>
      </c>
      <c r="D440" t="s">
        <v>792</v>
      </c>
      <c r="E440" s="4">
        <v>59.684782608695649</v>
      </c>
      <c r="F440" s="4">
        <f>Nurse[[#This Row],[Total Nurse Staff Hours]]/Nurse[[#This Row],[MDS Census]]</f>
        <v>4.7695046439628488</v>
      </c>
      <c r="G440" s="4">
        <f>Nurse[[#This Row],[Total Direct Care Staff Hours]]/Nurse[[#This Row],[MDS Census]]</f>
        <v>4.2439519213258059</v>
      </c>
      <c r="H440" s="4">
        <f>Nurse[[#This Row],[Total RN Hours (w/ Admin, DON)]]/Nurse[[#This Row],[MDS Census]]</f>
        <v>2.3115133855399757</v>
      </c>
      <c r="I440" s="4">
        <f>Nurse[[#This Row],[RN Hours (excl. Admin, DON)]]/Nurse[[#This Row],[MDS Census]]</f>
        <v>1.7904880713895475</v>
      </c>
      <c r="J440" s="4">
        <f>SUM(Nurse[[#This Row],[RN Hours (excl. Admin, DON)]],Nurse[[#This Row],[RN Admin Hours]],Nurse[[#This Row],[RN DON Hours]],Nurse[[#This Row],[LPN Hours (excl. Admin)]],Nurse[[#This Row],[LPN Admin Hours]],Nurse[[#This Row],[CNA Hours]],Nurse[[#This Row],[NA TR Hours]],Nurse[[#This Row],[Med Aide/Tech Hours]])</f>
        <v>284.66684782608695</v>
      </c>
      <c r="K440" s="4">
        <f>SUM(Nurse[[#This Row],[RN Hours (excl. Admin, DON)]],Nurse[[#This Row],[LPN Hours (excl. Admin)]],Nurse[[#This Row],[CNA Hours]],Nurse[[#This Row],[NA TR Hours]],Nurse[[#This Row],[Med Aide/Tech Hours]])</f>
        <v>253.29934782608694</v>
      </c>
      <c r="L440" s="4">
        <f>SUM(Nurse[[#This Row],[RN Hours (excl. Admin, DON)]],Nurse[[#This Row],[RN Admin Hours]],Nurse[[#This Row],[RN DON Hours]])</f>
        <v>137.96217391304353</v>
      </c>
      <c r="M440" s="4">
        <v>106.86489130434788</v>
      </c>
      <c r="N440" s="4">
        <v>26.097282608695654</v>
      </c>
      <c r="O440" s="4">
        <v>5</v>
      </c>
      <c r="P440" s="4">
        <f>SUM(Nurse[[#This Row],[LPN Hours (excl. Admin)]],Nurse[[#This Row],[LPN Admin Hours]])</f>
        <v>2.4390217391304345</v>
      </c>
      <c r="Q440" s="4">
        <v>2.1688043478260868</v>
      </c>
      <c r="R440" s="4">
        <v>0.2702173913043478</v>
      </c>
      <c r="S440" s="4">
        <f>SUM(Nurse[[#This Row],[CNA Hours]],Nurse[[#This Row],[NA TR Hours]],Nurse[[#This Row],[Med Aide/Tech Hours]])</f>
        <v>144.265652173913</v>
      </c>
      <c r="T440" s="4">
        <v>144.265652173913</v>
      </c>
      <c r="U440" s="4">
        <v>0</v>
      </c>
      <c r="V440" s="4">
        <v>0</v>
      </c>
      <c r="W4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0" s="4">
        <v>0</v>
      </c>
      <c r="Y440" s="4">
        <v>0</v>
      </c>
      <c r="Z440" s="4">
        <v>0</v>
      </c>
      <c r="AA440" s="4">
        <v>0</v>
      </c>
      <c r="AB440" s="4">
        <v>0</v>
      </c>
      <c r="AC440" s="4">
        <v>0</v>
      </c>
      <c r="AD440" s="4">
        <v>0</v>
      </c>
      <c r="AE440" s="4">
        <v>0</v>
      </c>
      <c r="AF440" s="1">
        <v>145843</v>
      </c>
      <c r="AG440" s="1">
        <v>5</v>
      </c>
      <c r="AH440"/>
    </row>
    <row r="441" spans="1:34" x14ac:dyDescent="0.25">
      <c r="A441" t="s">
        <v>702</v>
      </c>
      <c r="B441" t="s">
        <v>314</v>
      </c>
      <c r="C441" t="s">
        <v>1050</v>
      </c>
      <c r="D441" t="s">
        <v>792</v>
      </c>
      <c r="E441" s="4">
        <v>87.586956521739125</v>
      </c>
      <c r="F441" s="4">
        <f>Nurse[[#This Row],[Total Nurse Staff Hours]]/Nurse[[#This Row],[MDS Census]]</f>
        <v>1.9708364358401591</v>
      </c>
      <c r="G441" s="4">
        <f>Nurse[[#This Row],[Total Direct Care Staff Hours]]/Nurse[[#This Row],[MDS Census]]</f>
        <v>1.7758128567882852</v>
      </c>
      <c r="H441" s="4">
        <f>Nurse[[#This Row],[Total RN Hours (w/ Admin, DON)]]/Nurse[[#This Row],[MDS Census]]</f>
        <v>0.37298337056341524</v>
      </c>
      <c r="I441" s="4">
        <f>Nurse[[#This Row],[RN Hours (excl. Admin, DON)]]/Nurse[[#This Row],[MDS Census]]</f>
        <v>0.17795979151154134</v>
      </c>
      <c r="J441" s="4">
        <f>SUM(Nurse[[#This Row],[RN Hours (excl. Admin, DON)]],Nurse[[#This Row],[RN Admin Hours]],Nurse[[#This Row],[RN DON Hours]],Nurse[[#This Row],[LPN Hours (excl. Admin)]],Nurse[[#This Row],[LPN Admin Hours]],Nurse[[#This Row],[CNA Hours]],Nurse[[#This Row],[NA TR Hours]],Nurse[[#This Row],[Med Aide/Tech Hours]])</f>
        <v>172.61956521739131</v>
      </c>
      <c r="K441" s="4">
        <f>SUM(Nurse[[#This Row],[RN Hours (excl. Admin, DON)]],Nurse[[#This Row],[LPN Hours (excl. Admin)]],Nurse[[#This Row],[CNA Hours]],Nurse[[#This Row],[NA TR Hours]],Nurse[[#This Row],[Med Aide/Tech Hours]])</f>
        <v>155.53804347826087</v>
      </c>
      <c r="L441" s="4">
        <f>SUM(Nurse[[#This Row],[RN Hours (excl. Admin, DON)]],Nurse[[#This Row],[RN Admin Hours]],Nurse[[#This Row],[RN DON Hours]])</f>
        <v>32.668478260869563</v>
      </c>
      <c r="M441" s="4">
        <v>15.586956521739131</v>
      </c>
      <c r="N441" s="4">
        <v>11.081521739130435</v>
      </c>
      <c r="O441" s="4">
        <v>6</v>
      </c>
      <c r="P441" s="4">
        <f>SUM(Nurse[[#This Row],[LPN Hours (excl. Admin)]],Nurse[[#This Row],[LPN Admin Hours]])</f>
        <v>45.980978260869563</v>
      </c>
      <c r="Q441" s="4">
        <v>45.980978260869563</v>
      </c>
      <c r="R441" s="4">
        <v>0</v>
      </c>
      <c r="S441" s="4">
        <f>SUM(Nurse[[#This Row],[CNA Hours]],Nurse[[#This Row],[NA TR Hours]],Nurse[[#This Row],[Med Aide/Tech Hours]])</f>
        <v>93.970108695652172</v>
      </c>
      <c r="T441" s="4">
        <v>93.970108695652172</v>
      </c>
      <c r="U441" s="4">
        <v>0</v>
      </c>
      <c r="V441" s="4">
        <v>0</v>
      </c>
      <c r="W4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6.5570652173913047</v>
      </c>
      <c r="X441" s="4">
        <v>1.7119565217391304</v>
      </c>
      <c r="Y441" s="4">
        <v>0</v>
      </c>
      <c r="Z441" s="4">
        <v>0</v>
      </c>
      <c r="AA441" s="4">
        <v>4.8451086956521738</v>
      </c>
      <c r="AB441" s="4">
        <v>0</v>
      </c>
      <c r="AC441" s="4">
        <v>0</v>
      </c>
      <c r="AD441" s="4">
        <v>0</v>
      </c>
      <c r="AE441" s="4">
        <v>0</v>
      </c>
      <c r="AF441" s="1">
        <v>145713</v>
      </c>
      <c r="AG441" s="1">
        <v>5</v>
      </c>
      <c r="AH441"/>
    </row>
    <row r="442" spans="1:34" x14ac:dyDescent="0.25">
      <c r="A442" t="s">
        <v>702</v>
      </c>
      <c r="B442" t="s">
        <v>183</v>
      </c>
      <c r="C442" t="s">
        <v>996</v>
      </c>
      <c r="D442" t="s">
        <v>742</v>
      </c>
      <c r="E442" s="4">
        <v>74.760869565217391</v>
      </c>
      <c r="F442" s="4">
        <f>Nurse[[#This Row],[Total Nurse Staff Hours]]/Nurse[[#This Row],[MDS Census]]</f>
        <v>2.8940796743239319</v>
      </c>
      <c r="G442" s="4">
        <f>Nurse[[#This Row],[Total Direct Care Staff Hours]]/Nurse[[#This Row],[MDS Census]]</f>
        <v>2.6034036056993322</v>
      </c>
      <c r="H442" s="4">
        <f>Nurse[[#This Row],[Total RN Hours (w/ Admin, DON)]]/Nurse[[#This Row],[MDS Census]]</f>
        <v>0.49715905786565873</v>
      </c>
      <c r="I442" s="4">
        <f>Nurse[[#This Row],[RN Hours (excl. Admin, DON)]]/Nurse[[#This Row],[MDS Census]]</f>
        <v>0.29636813027042758</v>
      </c>
      <c r="J442" s="4">
        <f>SUM(Nurse[[#This Row],[RN Hours (excl. Admin, DON)]],Nurse[[#This Row],[RN Admin Hours]],Nurse[[#This Row],[RN DON Hours]],Nurse[[#This Row],[LPN Hours (excl. Admin)]],Nurse[[#This Row],[LPN Admin Hours]],Nurse[[#This Row],[CNA Hours]],Nurse[[#This Row],[NA TR Hours]],Nurse[[#This Row],[Med Aide/Tech Hours]])</f>
        <v>216.36391304347831</v>
      </c>
      <c r="K442" s="4">
        <f>SUM(Nurse[[#This Row],[RN Hours (excl. Admin, DON)]],Nurse[[#This Row],[LPN Hours (excl. Admin)]],Nurse[[#This Row],[CNA Hours]],Nurse[[#This Row],[NA TR Hours]],Nurse[[#This Row],[Med Aide/Tech Hours]])</f>
        <v>194.63271739130442</v>
      </c>
      <c r="L442" s="4">
        <f>SUM(Nurse[[#This Row],[RN Hours (excl. Admin, DON)]],Nurse[[#This Row],[RN Admin Hours]],Nurse[[#This Row],[RN DON Hours]])</f>
        <v>37.168043478260877</v>
      </c>
      <c r="M442" s="4">
        <v>22.15673913043479</v>
      </c>
      <c r="N442" s="4">
        <v>9.7333695652173908</v>
      </c>
      <c r="O442" s="4">
        <v>5.2779347826086953</v>
      </c>
      <c r="P442" s="4">
        <f>SUM(Nurse[[#This Row],[LPN Hours (excl. Admin)]],Nurse[[#This Row],[LPN Admin Hours]])</f>
        <v>31.474782608695659</v>
      </c>
      <c r="Q442" s="4">
        <v>24.754891304347833</v>
      </c>
      <c r="R442" s="4">
        <v>6.7198913043478248</v>
      </c>
      <c r="S442" s="4">
        <f>SUM(Nurse[[#This Row],[CNA Hours]],Nurse[[#This Row],[NA TR Hours]],Nurse[[#This Row],[Med Aide/Tech Hours]])</f>
        <v>147.72108695652179</v>
      </c>
      <c r="T442" s="4">
        <v>147.72108695652179</v>
      </c>
      <c r="U442" s="4">
        <v>0</v>
      </c>
      <c r="V442" s="4">
        <v>0</v>
      </c>
      <c r="W4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2" s="4">
        <v>0</v>
      </c>
      <c r="Y442" s="4">
        <v>0</v>
      </c>
      <c r="Z442" s="4">
        <v>0</v>
      </c>
      <c r="AA442" s="4">
        <v>0</v>
      </c>
      <c r="AB442" s="4">
        <v>0</v>
      </c>
      <c r="AC442" s="4">
        <v>0</v>
      </c>
      <c r="AD442" s="4">
        <v>0</v>
      </c>
      <c r="AE442" s="4">
        <v>0</v>
      </c>
      <c r="AF442" s="1">
        <v>145483</v>
      </c>
      <c r="AG442" s="1">
        <v>5</v>
      </c>
      <c r="AH442"/>
    </row>
    <row r="443" spans="1:34" x14ac:dyDescent="0.25">
      <c r="A443" t="s">
        <v>702</v>
      </c>
      <c r="B443" t="s">
        <v>340</v>
      </c>
      <c r="C443" t="s">
        <v>917</v>
      </c>
      <c r="D443" t="s">
        <v>781</v>
      </c>
      <c r="E443" s="4">
        <v>32.173913043478258</v>
      </c>
      <c r="F443" s="4">
        <f>Nurse[[#This Row],[Total Nurse Staff Hours]]/Nurse[[#This Row],[MDS Census]]</f>
        <v>5.5290033783783796</v>
      </c>
      <c r="G443" s="4">
        <f>Nurse[[#This Row],[Total Direct Care Staff Hours]]/Nurse[[#This Row],[MDS Census]]</f>
        <v>5.06954391891892</v>
      </c>
      <c r="H443" s="4">
        <f>Nurse[[#This Row],[Total RN Hours (w/ Admin, DON)]]/Nurse[[#This Row],[MDS Census]]</f>
        <v>0.97187500000000004</v>
      </c>
      <c r="I443" s="4">
        <f>Nurse[[#This Row],[RN Hours (excl. Admin, DON)]]/Nurse[[#This Row],[MDS Census]]</f>
        <v>0.51241554054054061</v>
      </c>
      <c r="J443" s="4">
        <f>SUM(Nurse[[#This Row],[RN Hours (excl. Admin, DON)]],Nurse[[#This Row],[RN Admin Hours]],Nurse[[#This Row],[RN DON Hours]],Nurse[[#This Row],[LPN Hours (excl. Admin)]],Nurse[[#This Row],[LPN Admin Hours]],Nurse[[#This Row],[CNA Hours]],Nurse[[#This Row],[NA TR Hours]],Nurse[[#This Row],[Med Aide/Tech Hours]])</f>
        <v>177.88967391304351</v>
      </c>
      <c r="K443" s="4">
        <f>SUM(Nurse[[#This Row],[RN Hours (excl. Admin, DON)]],Nurse[[#This Row],[LPN Hours (excl. Admin)]],Nurse[[#This Row],[CNA Hours]],Nurse[[#This Row],[NA TR Hours]],Nurse[[#This Row],[Med Aide/Tech Hours]])</f>
        <v>163.10706521739132</v>
      </c>
      <c r="L443" s="4">
        <f>SUM(Nurse[[#This Row],[RN Hours (excl. Admin, DON)]],Nurse[[#This Row],[RN Admin Hours]],Nurse[[#This Row],[RN DON Hours]])</f>
        <v>31.269021739130434</v>
      </c>
      <c r="M443" s="4">
        <v>16.486413043478262</v>
      </c>
      <c r="N443" s="4">
        <v>9.2173913043478262</v>
      </c>
      <c r="O443" s="4">
        <v>5.5652173913043477</v>
      </c>
      <c r="P443" s="4">
        <f>SUM(Nurse[[#This Row],[LPN Hours (excl. Admin)]],Nurse[[#This Row],[LPN Admin Hours]])</f>
        <v>65.283695652173932</v>
      </c>
      <c r="Q443" s="4">
        <v>65.283695652173932</v>
      </c>
      <c r="R443" s="4">
        <v>0</v>
      </c>
      <c r="S443" s="4">
        <f>SUM(Nurse[[#This Row],[CNA Hours]],Nurse[[#This Row],[NA TR Hours]],Nurse[[#This Row],[Med Aide/Tech Hours]])</f>
        <v>81.336956521739125</v>
      </c>
      <c r="T443" s="4">
        <v>81.336956521739125</v>
      </c>
      <c r="U443" s="4">
        <v>0</v>
      </c>
      <c r="V443" s="4">
        <v>0</v>
      </c>
      <c r="W4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2.2663043478260869</v>
      </c>
      <c r="X443" s="4">
        <v>0</v>
      </c>
      <c r="Y443" s="4">
        <v>0</v>
      </c>
      <c r="Z443" s="4">
        <v>0</v>
      </c>
      <c r="AA443" s="4">
        <v>2.2663043478260869</v>
      </c>
      <c r="AB443" s="4">
        <v>0</v>
      </c>
      <c r="AC443" s="4">
        <v>0</v>
      </c>
      <c r="AD443" s="4">
        <v>0</v>
      </c>
      <c r="AE443" s="4">
        <v>0</v>
      </c>
      <c r="AF443" s="1">
        <v>145748</v>
      </c>
      <c r="AG443" s="1">
        <v>5</v>
      </c>
      <c r="AH443"/>
    </row>
    <row r="444" spans="1:34" x14ac:dyDescent="0.25">
      <c r="A444" t="s">
        <v>702</v>
      </c>
      <c r="B444" t="s">
        <v>514</v>
      </c>
      <c r="C444" t="s">
        <v>925</v>
      </c>
      <c r="D444" t="s">
        <v>781</v>
      </c>
      <c r="E444" s="4">
        <v>47.633802816901408</v>
      </c>
      <c r="F444" s="4">
        <f>Nurse[[#This Row],[Total Nurse Staff Hours]]/Nurse[[#This Row],[MDS Census]]</f>
        <v>4.986948551153163</v>
      </c>
      <c r="G444" s="4">
        <f>Nurse[[#This Row],[Total Direct Care Staff Hours]]/Nurse[[#This Row],[MDS Census]]</f>
        <v>4.8760674157303354</v>
      </c>
      <c r="H444" s="4">
        <f>Nurse[[#This Row],[Total RN Hours (w/ Admin, DON)]]/Nurse[[#This Row],[MDS Census]]</f>
        <v>1.6605499704316971</v>
      </c>
      <c r="I444" s="4">
        <f>Nurse[[#This Row],[RN Hours (excl. Admin, DON)]]/Nurse[[#This Row],[MDS Census]]</f>
        <v>1.5496688350088703</v>
      </c>
      <c r="J444" s="4">
        <f>SUM(Nurse[[#This Row],[RN Hours (excl. Admin, DON)]],Nurse[[#This Row],[RN Admin Hours]],Nurse[[#This Row],[RN DON Hours]],Nurse[[#This Row],[LPN Hours (excl. Admin)]],Nurse[[#This Row],[LPN Admin Hours]],Nurse[[#This Row],[CNA Hours]],Nurse[[#This Row],[NA TR Hours]],Nurse[[#This Row],[Med Aide/Tech Hours]])</f>
        <v>237.54732394366192</v>
      </c>
      <c r="K444" s="4">
        <f>SUM(Nurse[[#This Row],[RN Hours (excl. Admin, DON)]],Nurse[[#This Row],[LPN Hours (excl. Admin)]],Nurse[[#This Row],[CNA Hours]],Nurse[[#This Row],[NA TR Hours]],Nurse[[#This Row],[Med Aide/Tech Hours]])</f>
        <v>232.26563380281684</v>
      </c>
      <c r="L444" s="4">
        <f>SUM(Nurse[[#This Row],[RN Hours (excl. Admin, DON)]],Nurse[[#This Row],[RN Admin Hours]],Nurse[[#This Row],[RN DON Hours]])</f>
        <v>79.098309859154924</v>
      </c>
      <c r="M444" s="4">
        <v>73.816619718309852</v>
      </c>
      <c r="N444" s="4">
        <v>0</v>
      </c>
      <c r="O444" s="4">
        <v>5.28169014084507</v>
      </c>
      <c r="P444" s="4">
        <f>SUM(Nurse[[#This Row],[LPN Hours (excl. Admin)]],Nurse[[#This Row],[LPN Admin Hours]])</f>
        <v>9.6539436619718284</v>
      </c>
      <c r="Q444" s="4">
        <v>9.6539436619718284</v>
      </c>
      <c r="R444" s="4">
        <v>0</v>
      </c>
      <c r="S444" s="4">
        <f>SUM(Nurse[[#This Row],[CNA Hours]],Nurse[[#This Row],[NA TR Hours]],Nurse[[#This Row],[Med Aide/Tech Hours]])</f>
        <v>148.79507042253516</v>
      </c>
      <c r="T444" s="4">
        <v>148.79507042253516</v>
      </c>
      <c r="U444" s="4">
        <v>0</v>
      </c>
      <c r="V444" s="4">
        <v>0</v>
      </c>
      <c r="W4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4" s="4">
        <v>0</v>
      </c>
      <c r="Y444" s="4">
        <v>0</v>
      </c>
      <c r="Z444" s="4">
        <v>0</v>
      </c>
      <c r="AA444" s="4">
        <v>0</v>
      </c>
      <c r="AB444" s="4">
        <v>0</v>
      </c>
      <c r="AC444" s="4">
        <v>0</v>
      </c>
      <c r="AD444" s="4">
        <v>0</v>
      </c>
      <c r="AE444" s="4">
        <v>0</v>
      </c>
      <c r="AF444" s="1">
        <v>146007</v>
      </c>
      <c r="AG444" s="1">
        <v>5</v>
      </c>
      <c r="AH444"/>
    </row>
    <row r="445" spans="1:34" x14ac:dyDescent="0.25">
      <c r="A445" t="s">
        <v>702</v>
      </c>
      <c r="B445" t="s">
        <v>296</v>
      </c>
      <c r="C445" t="s">
        <v>893</v>
      </c>
      <c r="D445" t="s">
        <v>741</v>
      </c>
      <c r="E445" s="4">
        <v>67.130434782608702</v>
      </c>
      <c r="F445" s="4">
        <f>Nurse[[#This Row],[Total Nurse Staff Hours]]/Nurse[[#This Row],[MDS Census]]</f>
        <v>3.6349368523316059</v>
      </c>
      <c r="G445" s="4">
        <f>Nurse[[#This Row],[Total Direct Care Staff Hours]]/Nurse[[#This Row],[MDS Census]]</f>
        <v>3.2789459196891184</v>
      </c>
      <c r="H445" s="4">
        <f>Nurse[[#This Row],[Total RN Hours (w/ Admin, DON)]]/Nurse[[#This Row],[MDS Census]]</f>
        <v>0.4194559585492228</v>
      </c>
      <c r="I445" s="4">
        <f>Nurse[[#This Row],[RN Hours (excl. Admin, DON)]]/Nurse[[#This Row],[MDS Census]]</f>
        <v>0.34023963730569939</v>
      </c>
      <c r="J445" s="4">
        <f>SUM(Nurse[[#This Row],[RN Hours (excl. Admin, DON)]],Nurse[[#This Row],[RN Admin Hours]],Nurse[[#This Row],[RN DON Hours]],Nurse[[#This Row],[LPN Hours (excl. Admin)]],Nurse[[#This Row],[LPN Admin Hours]],Nurse[[#This Row],[CNA Hours]],Nurse[[#This Row],[NA TR Hours]],Nurse[[#This Row],[Med Aide/Tech Hours]])</f>
        <v>244.01489130434783</v>
      </c>
      <c r="K445" s="4">
        <f>SUM(Nurse[[#This Row],[RN Hours (excl. Admin, DON)]],Nurse[[#This Row],[LPN Hours (excl. Admin)]],Nurse[[#This Row],[CNA Hours]],Nurse[[#This Row],[NA TR Hours]],Nurse[[#This Row],[Med Aide/Tech Hours]])</f>
        <v>220.11706521739129</v>
      </c>
      <c r="L445" s="4">
        <f>SUM(Nurse[[#This Row],[RN Hours (excl. Admin, DON)]],Nurse[[#This Row],[RN Admin Hours]],Nurse[[#This Row],[RN DON Hours]])</f>
        <v>28.158260869565218</v>
      </c>
      <c r="M445" s="4">
        <v>22.840434782608693</v>
      </c>
      <c r="N445" s="4">
        <v>0.4722826086956522</v>
      </c>
      <c r="O445" s="4">
        <v>4.8455434782608702</v>
      </c>
      <c r="P445" s="4">
        <f>SUM(Nurse[[#This Row],[LPN Hours (excl. Admin)]],Nurse[[#This Row],[LPN Admin Hours]])</f>
        <v>57.262608695652162</v>
      </c>
      <c r="Q445" s="4">
        <v>38.682608695652164</v>
      </c>
      <c r="R445" s="4">
        <v>18.580000000000002</v>
      </c>
      <c r="S445" s="4">
        <f>SUM(Nurse[[#This Row],[CNA Hours]],Nurse[[#This Row],[NA TR Hours]],Nurse[[#This Row],[Med Aide/Tech Hours]])</f>
        <v>158.59402173913043</v>
      </c>
      <c r="T445" s="4">
        <v>154.41228260869565</v>
      </c>
      <c r="U445" s="4">
        <v>4.1817391304347824</v>
      </c>
      <c r="V445" s="4">
        <v>0</v>
      </c>
      <c r="W4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16.106195652173913</v>
      </c>
      <c r="X445" s="4">
        <v>0</v>
      </c>
      <c r="Y445" s="4">
        <v>0</v>
      </c>
      <c r="Z445" s="4">
        <v>0</v>
      </c>
      <c r="AA445" s="4">
        <v>3.4465217391304348</v>
      </c>
      <c r="AB445" s="4">
        <v>0</v>
      </c>
      <c r="AC445" s="4">
        <v>12.659673913043479</v>
      </c>
      <c r="AD445" s="4">
        <v>0</v>
      </c>
      <c r="AE445" s="4">
        <v>0</v>
      </c>
      <c r="AF445" s="1">
        <v>145685</v>
      </c>
      <c r="AG445" s="1">
        <v>5</v>
      </c>
      <c r="AH445"/>
    </row>
    <row r="446" spans="1:34" x14ac:dyDescent="0.25">
      <c r="A446" t="s">
        <v>702</v>
      </c>
      <c r="B446" t="s">
        <v>682</v>
      </c>
      <c r="C446" t="s">
        <v>893</v>
      </c>
      <c r="D446" t="s">
        <v>741</v>
      </c>
      <c r="E446" s="4">
        <v>40.315217391304351</v>
      </c>
      <c r="F446" s="4">
        <f>Nurse[[#This Row],[Total Nurse Staff Hours]]/Nurse[[#This Row],[MDS Census]]</f>
        <v>3.6954300350498772</v>
      </c>
      <c r="G446" s="4">
        <f>Nurse[[#This Row],[Total Direct Care Staff Hours]]/Nurse[[#This Row],[MDS Census]]</f>
        <v>3.5285386896737658</v>
      </c>
      <c r="H446" s="4">
        <f>Nurse[[#This Row],[Total RN Hours (w/ Admin, DON)]]/Nurse[[#This Row],[MDS Census]]</f>
        <v>0.48909948773254242</v>
      </c>
      <c r="I446" s="4">
        <f>Nurse[[#This Row],[RN Hours (excl. Admin, DON)]]/Nurse[[#This Row],[MDS Census]]</f>
        <v>0.48909948773254242</v>
      </c>
      <c r="J446" s="4">
        <f>SUM(Nurse[[#This Row],[RN Hours (excl. Admin, DON)]],Nurse[[#This Row],[RN Admin Hours]],Nurse[[#This Row],[RN DON Hours]],Nurse[[#This Row],[LPN Hours (excl. Admin)]],Nurse[[#This Row],[LPN Admin Hours]],Nurse[[#This Row],[CNA Hours]],Nurse[[#This Row],[NA TR Hours]],Nurse[[#This Row],[Med Aide/Tech Hours]])</f>
        <v>148.98206521739127</v>
      </c>
      <c r="K446" s="4">
        <f>SUM(Nurse[[#This Row],[RN Hours (excl. Admin, DON)]],Nurse[[#This Row],[LPN Hours (excl. Admin)]],Nurse[[#This Row],[CNA Hours]],Nurse[[#This Row],[NA TR Hours]],Nurse[[#This Row],[Med Aide/Tech Hours]])</f>
        <v>142.25380434782608</v>
      </c>
      <c r="L446" s="4">
        <f>SUM(Nurse[[#This Row],[RN Hours (excl. Admin, DON)]],Nurse[[#This Row],[RN Admin Hours]],Nurse[[#This Row],[RN DON Hours]])</f>
        <v>19.718152173913044</v>
      </c>
      <c r="M446" s="4">
        <v>19.718152173913044</v>
      </c>
      <c r="N446" s="4">
        <v>0</v>
      </c>
      <c r="O446" s="4">
        <v>0</v>
      </c>
      <c r="P446" s="4">
        <f>SUM(Nurse[[#This Row],[LPN Hours (excl. Admin)]],Nurse[[#This Row],[LPN Admin Hours]])</f>
        <v>33.342934782608694</v>
      </c>
      <c r="Q446" s="4">
        <v>26.614673913043475</v>
      </c>
      <c r="R446" s="4">
        <v>6.7282608695652177</v>
      </c>
      <c r="S446" s="4">
        <f>SUM(Nurse[[#This Row],[CNA Hours]],Nurse[[#This Row],[NA TR Hours]],Nurse[[#This Row],[Med Aide/Tech Hours]])</f>
        <v>95.920978260869546</v>
      </c>
      <c r="T446" s="4">
        <v>95.920978260869546</v>
      </c>
      <c r="U446" s="4">
        <v>0</v>
      </c>
      <c r="V446" s="4">
        <v>0</v>
      </c>
      <c r="W4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6" s="4">
        <v>0</v>
      </c>
      <c r="Y446" s="4">
        <v>0</v>
      </c>
      <c r="Z446" s="4">
        <v>0</v>
      </c>
      <c r="AA446" s="4">
        <v>0</v>
      </c>
      <c r="AB446" s="4">
        <v>0</v>
      </c>
      <c r="AC446" s="4">
        <v>0</v>
      </c>
      <c r="AD446" s="4">
        <v>0</v>
      </c>
      <c r="AE446" s="4">
        <v>0</v>
      </c>
      <c r="AF446" t="s">
        <v>9</v>
      </c>
      <c r="AG446" s="1">
        <v>5</v>
      </c>
      <c r="AH446"/>
    </row>
    <row r="447" spans="1:34" x14ac:dyDescent="0.25">
      <c r="A447" t="s">
        <v>702</v>
      </c>
      <c r="B447" t="s">
        <v>527</v>
      </c>
      <c r="C447" t="s">
        <v>893</v>
      </c>
      <c r="D447" t="s">
        <v>741</v>
      </c>
      <c r="E447" s="4">
        <v>57.891304347826086</v>
      </c>
      <c r="F447" s="4">
        <f>Nurse[[#This Row],[Total Nurse Staff Hours]]/Nurse[[#This Row],[MDS Census]]</f>
        <v>3.7184923019151337</v>
      </c>
      <c r="G447" s="4">
        <f>Nurse[[#This Row],[Total Direct Care Staff Hours]]/Nurse[[#This Row],[MDS Census]]</f>
        <v>3.6067761922643635</v>
      </c>
      <c r="H447" s="4">
        <f>Nurse[[#This Row],[Total RN Hours (w/ Admin, DON)]]/Nurse[[#This Row],[MDS Census]]</f>
        <v>0.75510138941043947</v>
      </c>
      <c r="I447" s="4">
        <f>Nurse[[#This Row],[RN Hours (excl. Admin, DON)]]/Nurse[[#This Row],[MDS Census]]</f>
        <v>0.64338527975966964</v>
      </c>
      <c r="J447" s="4">
        <f>SUM(Nurse[[#This Row],[RN Hours (excl. Admin, DON)]],Nurse[[#This Row],[RN Admin Hours]],Nurse[[#This Row],[RN DON Hours]],Nurse[[#This Row],[LPN Hours (excl. Admin)]],Nurse[[#This Row],[LPN Admin Hours]],Nurse[[#This Row],[CNA Hours]],Nurse[[#This Row],[NA TR Hours]],Nurse[[#This Row],[Med Aide/Tech Hours]])</f>
        <v>215.2683695652174</v>
      </c>
      <c r="K447" s="4">
        <f>SUM(Nurse[[#This Row],[RN Hours (excl. Admin, DON)]],Nurse[[#This Row],[LPN Hours (excl. Admin)]],Nurse[[#This Row],[CNA Hours]],Nurse[[#This Row],[NA TR Hours]],Nurse[[#This Row],[Med Aide/Tech Hours]])</f>
        <v>208.80097826086956</v>
      </c>
      <c r="L447" s="4">
        <f>SUM(Nurse[[#This Row],[RN Hours (excl. Admin, DON)]],Nurse[[#This Row],[RN Admin Hours]],Nurse[[#This Row],[RN DON Hours]])</f>
        <v>43.713804347826091</v>
      </c>
      <c r="M447" s="4">
        <v>37.246413043478263</v>
      </c>
      <c r="N447" s="4">
        <v>0</v>
      </c>
      <c r="O447" s="4">
        <v>6.4673913043478262</v>
      </c>
      <c r="P447" s="4">
        <f>SUM(Nurse[[#This Row],[LPN Hours (excl. Admin)]],Nurse[[#This Row],[LPN Admin Hours]])</f>
        <v>39.377065217391298</v>
      </c>
      <c r="Q447" s="4">
        <v>39.377065217391298</v>
      </c>
      <c r="R447" s="4">
        <v>0</v>
      </c>
      <c r="S447" s="4">
        <f>SUM(Nurse[[#This Row],[CNA Hours]],Nurse[[#This Row],[NA TR Hours]],Nurse[[#This Row],[Med Aide/Tech Hours]])</f>
        <v>132.17750000000001</v>
      </c>
      <c r="T447" s="4">
        <v>132.01445652173913</v>
      </c>
      <c r="U447" s="4">
        <v>0.16304347826086957</v>
      </c>
      <c r="V447" s="4">
        <v>0</v>
      </c>
      <c r="W4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7" s="4">
        <v>0</v>
      </c>
      <c r="Y447" s="4">
        <v>0</v>
      </c>
      <c r="Z447" s="4">
        <v>0</v>
      </c>
      <c r="AA447" s="4">
        <v>0</v>
      </c>
      <c r="AB447" s="4">
        <v>0</v>
      </c>
      <c r="AC447" s="4">
        <v>0</v>
      </c>
      <c r="AD447" s="4">
        <v>0</v>
      </c>
      <c r="AE447" s="4">
        <v>0</v>
      </c>
      <c r="AF447" s="1">
        <v>146021</v>
      </c>
      <c r="AG447" s="1">
        <v>5</v>
      </c>
      <c r="AH447"/>
    </row>
    <row r="448" spans="1:34" x14ac:dyDescent="0.25">
      <c r="A448" t="s">
        <v>702</v>
      </c>
      <c r="B448" t="s">
        <v>257</v>
      </c>
      <c r="C448" t="s">
        <v>865</v>
      </c>
      <c r="D448" t="s">
        <v>776</v>
      </c>
      <c r="E448" s="4">
        <v>36.804347826086953</v>
      </c>
      <c r="F448" s="4">
        <f>Nurse[[#This Row],[Total Nurse Staff Hours]]/Nurse[[#This Row],[MDS Census]]</f>
        <v>2.9565770821027764</v>
      </c>
      <c r="G448" s="4">
        <f>Nurse[[#This Row],[Total Direct Care Staff Hours]]/Nurse[[#This Row],[MDS Census]]</f>
        <v>2.6284642646190193</v>
      </c>
      <c r="H448" s="4">
        <f>Nurse[[#This Row],[Total RN Hours (w/ Admin, DON)]]/Nurse[[#This Row],[MDS Census]]</f>
        <v>0.2574748966331955</v>
      </c>
      <c r="I448" s="4">
        <f>Nurse[[#This Row],[RN Hours (excl. Admin, DON)]]/Nurse[[#This Row],[MDS Census]]</f>
        <v>0.1112847017129356</v>
      </c>
      <c r="J448" s="4">
        <f>SUM(Nurse[[#This Row],[RN Hours (excl. Admin, DON)]],Nurse[[#This Row],[RN Admin Hours]],Nurse[[#This Row],[RN DON Hours]],Nurse[[#This Row],[LPN Hours (excl. Admin)]],Nurse[[#This Row],[LPN Admin Hours]],Nurse[[#This Row],[CNA Hours]],Nurse[[#This Row],[NA TR Hours]],Nurse[[#This Row],[Med Aide/Tech Hours]])</f>
        <v>108.81489130434782</v>
      </c>
      <c r="K448" s="4">
        <f>SUM(Nurse[[#This Row],[RN Hours (excl. Admin, DON)]],Nurse[[#This Row],[LPN Hours (excl. Admin)]],Nurse[[#This Row],[CNA Hours]],Nurse[[#This Row],[NA TR Hours]],Nurse[[#This Row],[Med Aide/Tech Hours]])</f>
        <v>96.738913043478249</v>
      </c>
      <c r="L448" s="4">
        <f>SUM(Nurse[[#This Row],[RN Hours (excl. Admin, DON)]],Nurse[[#This Row],[RN Admin Hours]],Nurse[[#This Row],[RN DON Hours]])</f>
        <v>9.4761956521739119</v>
      </c>
      <c r="M448" s="4">
        <v>4.0957608695652166</v>
      </c>
      <c r="N448" s="4">
        <v>0</v>
      </c>
      <c r="O448" s="4">
        <v>5.3804347826086953</v>
      </c>
      <c r="P448" s="4">
        <f>SUM(Nurse[[#This Row],[LPN Hours (excl. Admin)]],Nurse[[#This Row],[LPN Admin Hours]])</f>
        <v>24.130326086956526</v>
      </c>
      <c r="Q448" s="4">
        <v>17.434782608695656</v>
      </c>
      <c r="R448" s="4">
        <v>6.6955434782608707</v>
      </c>
      <c r="S448" s="4">
        <f>SUM(Nurse[[#This Row],[CNA Hours]],Nurse[[#This Row],[NA TR Hours]],Nurse[[#This Row],[Med Aide/Tech Hours]])</f>
        <v>75.208369565217382</v>
      </c>
      <c r="T448" s="4">
        <v>59.853478260869551</v>
      </c>
      <c r="U448" s="4">
        <v>15.354891304347827</v>
      </c>
      <c r="V448" s="4">
        <v>0</v>
      </c>
      <c r="W4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8" s="4">
        <v>0</v>
      </c>
      <c r="Y448" s="4">
        <v>0</v>
      </c>
      <c r="Z448" s="4">
        <v>0</v>
      </c>
      <c r="AA448" s="4">
        <v>0</v>
      </c>
      <c r="AB448" s="4">
        <v>0</v>
      </c>
      <c r="AC448" s="4">
        <v>0</v>
      </c>
      <c r="AD448" s="4">
        <v>0</v>
      </c>
      <c r="AE448" s="4">
        <v>0</v>
      </c>
      <c r="AF448" s="1">
        <v>145631</v>
      </c>
      <c r="AG448" s="1">
        <v>5</v>
      </c>
      <c r="AH448"/>
    </row>
    <row r="449" spans="1:34" x14ac:dyDescent="0.25">
      <c r="A449" t="s">
        <v>702</v>
      </c>
      <c r="B449" t="s">
        <v>302</v>
      </c>
      <c r="C449" t="s">
        <v>931</v>
      </c>
      <c r="D449" t="s">
        <v>781</v>
      </c>
      <c r="E449" s="4">
        <v>258.02173913043481</v>
      </c>
      <c r="F449" s="4">
        <f>Nurse[[#This Row],[Total Nurse Staff Hours]]/Nurse[[#This Row],[MDS Census]]</f>
        <v>2.4052152666610493</v>
      </c>
      <c r="G449" s="4">
        <f>Nurse[[#This Row],[Total Direct Care Staff Hours]]/Nurse[[#This Row],[MDS Census]]</f>
        <v>2.213044485634847</v>
      </c>
      <c r="H449" s="4">
        <f>Nurse[[#This Row],[Total RN Hours (w/ Admin, DON)]]/Nurse[[#This Row],[MDS Census]]</f>
        <v>0.61502653972533483</v>
      </c>
      <c r="I449" s="4">
        <f>Nurse[[#This Row],[RN Hours (excl. Admin, DON)]]/Nurse[[#This Row],[MDS Census]]</f>
        <v>0.47031131519083325</v>
      </c>
      <c r="J449" s="4">
        <f>SUM(Nurse[[#This Row],[RN Hours (excl. Admin, DON)]],Nurse[[#This Row],[RN Admin Hours]],Nurse[[#This Row],[RN DON Hours]],Nurse[[#This Row],[LPN Hours (excl. Admin)]],Nurse[[#This Row],[LPN Admin Hours]],Nurse[[#This Row],[CNA Hours]],Nurse[[#This Row],[NA TR Hours]],Nurse[[#This Row],[Med Aide/Tech Hours]])</f>
        <v>620.5978260869565</v>
      </c>
      <c r="K449" s="4">
        <f>SUM(Nurse[[#This Row],[RN Hours (excl. Admin, DON)]],Nurse[[#This Row],[LPN Hours (excl. Admin)]],Nurse[[#This Row],[CNA Hours]],Nurse[[#This Row],[NA TR Hours]],Nurse[[#This Row],[Med Aide/Tech Hours]])</f>
        <v>571.01358695652175</v>
      </c>
      <c r="L449" s="4">
        <f>SUM(Nurse[[#This Row],[RN Hours (excl. Admin, DON)]],Nurse[[#This Row],[RN Admin Hours]],Nurse[[#This Row],[RN DON Hours]])</f>
        <v>158.69021739130434</v>
      </c>
      <c r="M449" s="4">
        <v>121.35054347826087</v>
      </c>
      <c r="N449" s="4">
        <v>32.296195652173914</v>
      </c>
      <c r="O449" s="4">
        <v>5.0434782608695654</v>
      </c>
      <c r="P449" s="4">
        <f>SUM(Nurse[[#This Row],[LPN Hours (excl. Admin)]],Nurse[[#This Row],[LPN Admin Hours]])</f>
        <v>90.024456521739125</v>
      </c>
      <c r="Q449" s="4">
        <v>77.779891304347828</v>
      </c>
      <c r="R449" s="4">
        <v>12.244565217391305</v>
      </c>
      <c r="S449" s="4">
        <f>SUM(Nurse[[#This Row],[CNA Hours]],Nurse[[#This Row],[NA TR Hours]],Nurse[[#This Row],[Med Aide/Tech Hours]])</f>
        <v>371.88315217391306</v>
      </c>
      <c r="T449" s="4">
        <v>371.88315217391306</v>
      </c>
      <c r="U449" s="4">
        <v>0</v>
      </c>
      <c r="V449" s="4">
        <v>0</v>
      </c>
      <c r="W4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449" s="4">
        <v>0</v>
      </c>
      <c r="Y449" s="4">
        <v>0</v>
      </c>
      <c r="Z449" s="4">
        <v>0</v>
      </c>
      <c r="AA449" s="4">
        <v>0</v>
      </c>
      <c r="AB449" s="4">
        <v>0</v>
      </c>
      <c r="AC449" s="4">
        <v>8.1521739130434784E-2</v>
      </c>
      <c r="AD449" s="4">
        <v>0</v>
      </c>
      <c r="AE449" s="4">
        <v>0</v>
      </c>
      <c r="AF449" s="1">
        <v>145696</v>
      </c>
      <c r="AG449" s="1">
        <v>5</v>
      </c>
      <c r="AH449"/>
    </row>
    <row r="450" spans="1:34" x14ac:dyDescent="0.25">
      <c r="A450" t="s">
        <v>702</v>
      </c>
      <c r="B450" t="s">
        <v>180</v>
      </c>
      <c r="C450" t="s">
        <v>995</v>
      </c>
      <c r="D450" t="s">
        <v>742</v>
      </c>
      <c r="E450" s="4">
        <v>24.043478260869566</v>
      </c>
      <c r="F450" s="4">
        <f>Nurse[[#This Row],[Total Nurse Staff Hours]]/Nurse[[#This Row],[MDS Census]]</f>
        <v>2.9566048824593132</v>
      </c>
      <c r="G450" s="4">
        <f>Nurse[[#This Row],[Total Direct Care Staff Hours]]/Nurse[[#This Row],[MDS Census]]</f>
        <v>2.5891862567811939</v>
      </c>
      <c r="H450" s="4">
        <f>Nurse[[#This Row],[Total RN Hours (w/ Admin, DON)]]/Nurse[[#This Row],[MDS Census]]</f>
        <v>0.18751356238698011</v>
      </c>
      <c r="I450" s="4">
        <f>Nurse[[#This Row],[RN Hours (excl. Admin, DON)]]/Nurse[[#This Row],[MDS Census]]</f>
        <v>0.18751356238698011</v>
      </c>
      <c r="J450" s="4">
        <f>SUM(Nurse[[#This Row],[RN Hours (excl. Admin, DON)]],Nurse[[#This Row],[RN Admin Hours]],Nurse[[#This Row],[RN DON Hours]],Nurse[[#This Row],[LPN Hours (excl. Admin)]],Nurse[[#This Row],[LPN Admin Hours]],Nurse[[#This Row],[CNA Hours]],Nurse[[#This Row],[NA TR Hours]],Nurse[[#This Row],[Med Aide/Tech Hours]])</f>
        <v>71.087065217391313</v>
      </c>
      <c r="K450" s="4">
        <f>SUM(Nurse[[#This Row],[RN Hours (excl. Admin, DON)]],Nurse[[#This Row],[LPN Hours (excl. Admin)]],Nurse[[#This Row],[CNA Hours]],Nurse[[#This Row],[NA TR Hours]],Nurse[[#This Row],[Med Aide/Tech Hours]])</f>
        <v>62.253043478260878</v>
      </c>
      <c r="L450" s="4">
        <f>SUM(Nurse[[#This Row],[RN Hours (excl. Admin, DON)]],Nurse[[#This Row],[RN Admin Hours]],Nurse[[#This Row],[RN DON Hours]])</f>
        <v>4.5084782608695653</v>
      </c>
      <c r="M450" s="4">
        <v>4.5084782608695653</v>
      </c>
      <c r="N450" s="4">
        <v>0</v>
      </c>
      <c r="O450" s="4">
        <v>0</v>
      </c>
      <c r="P450" s="4">
        <f>SUM(Nurse[[#This Row],[LPN Hours (excl. Admin)]],Nurse[[#This Row],[LPN Admin Hours]])</f>
        <v>27.654456521739132</v>
      </c>
      <c r="Q450" s="4">
        <v>18.820434782608697</v>
      </c>
      <c r="R450" s="4">
        <v>8.834021739130435</v>
      </c>
      <c r="S450" s="4">
        <f>SUM(Nurse[[#This Row],[CNA Hours]],Nurse[[#This Row],[NA TR Hours]],Nurse[[#This Row],[Med Aide/Tech Hours]])</f>
        <v>38.924130434782612</v>
      </c>
      <c r="T450" s="4">
        <v>38.924130434782612</v>
      </c>
      <c r="U450" s="4">
        <v>0</v>
      </c>
      <c r="V450" s="4">
        <v>0</v>
      </c>
      <c r="W4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0.26630434782608692</v>
      </c>
      <c r="X450" s="4">
        <v>0</v>
      </c>
      <c r="Y450" s="4">
        <v>0</v>
      </c>
      <c r="Z450" s="4">
        <v>0</v>
      </c>
      <c r="AA450" s="4">
        <v>0.1358695652173913</v>
      </c>
      <c r="AB450" s="4">
        <v>0</v>
      </c>
      <c r="AC450" s="4">
        <v>0.13043478260869565</v>
      </c>
      <c r="AD450" s="4">
        <v>0</v>
      </c>
      <c r="AE450" s="4">
        <v>0</v>
      </c>
      <c r="AF450" s="1">
        <v>145478</v>
      </c>
      <c r="AG450" s="1">
        <v>5</v>
      </c>
      <c r="AH450"/>
    </row>
    <row r="451" spans="1:34" x14ac:dyDescent="0.25">
      <c r="A451" t="s">
        <v>702</v>
      </c>
      <c r="B451" t="s">
        <v>100</v>
      </c>
      <c r="C451" t="s">
        <v>950</v>
      </c>
      <c r="D451" t="s">
        <v>781</v>
      </c>
      <c r="E451" s="4">
        <v>208.56521739130434</v>
      </c>
      <c r="F451" s="4">
        <f>Nurse[[#This Row],[Total Nurse Staff Hours]]/Nurse[[#This Row],[MDS Census]]</f>
        <v>2.4119220346049612</v>
      </c>
      <c r="G451" s="4">
        <f>Nurse[[#This Row],[Total Direct Care Staff Hours]]/Nurse[[#This Row],[MDS Census]]</f>
        <v>2.301045445069835</v>
      </c>
      <c r="H451" s="4">
        <f>Nurse[[#This Row],[Total RN Hours (w/ Admin, DON)]]/Nurse[[#This Row],[MDS Census]]</f>
        <v>0.85381540546174695</v>
      </c>
      <c r="I451" s="4">
        <f>Nurse[[#This Row],[RN Hours (excl. Admin, DON)]]/Nurse[[#This Row],[MDS Census]]</f>
        <v>0.74293881592662081</v>
      </c>
      <c r="J451" s="4">
        <f>SUM(Nurse[[#This Row],[RN Hours (excl. Admin, DON)]],Nurse[[#This Row],[RN Admin Hours]],Nurse[[#This Row],[RN DON Hours]],Nurse[[#This Row],[LPN Hours (excl. Admin)]],Nurse[[#This Row],[LPN Admin Hours]],Nurse[[#This Row],[CNA Hours]],Nurse[[#This Row],[NA TR Hours]],Nurse[[#This Row],[Med Aide/Tech Hours]])</f>
        <v>503.04304347826081</v>
      </c>
      <c r="K451" s="4">
        <f>SUM(Nurse[[#This Row],[RN Hours (excl. Admin, DON)]],Nurse[[#This Row],[LPN Hours (excl. Admin)]],Nurse[[#This Row],[CNA Hours]],Nurse[[#This Row],[NA TR Hours]],Nurse[[#This Row],[Med Aide/Tech Hours]])</f>
        <v>479.91804347826076</v>
      </c>
      <c r="L451" s="4">
        <f>SUM(Nurse[[#This Row],[RN Hours (excl. Admin, DON)]],Nurse[[#This Row],[RN Admin Hours]],Nurse[[#This Row],[RN DON Hours]])</f>
        <v>178.07619565217391</v>
      </c>
      <c r="M451" s="4">
        <v>154.95119565217391</v>
      </c>
      <c r="N451" s="4">
        <v>19.472826086956523</v>
      </c>
      <c r="O451" s="4">
        <v>3.652173913043478</v>
      </c>
      <c r="P451" s="4">
        <f>SUM(Nurse[[#This Row],[LPN Hours (excl. Admin)]],Nurse[[#This Row],[LPN Admin Hours]])</f>
        <v>87.504891304347808</v>
      </c>
      <c r="Q451" s="4">
        <v>87.504891304347808</v>
      </c>
      <c r="R451" s="4">
        <v>0</v>
      </c>
      <c r="S451" s="4">
        <f>SUM(Nurse[[#This Row],[CNA Hours]],Nurse[[#This Row],[NA TR Hours]],Nurse[[#This Row],[Med Aide/Tech Hours]])</f>
        <v>237.46195652173907</v>
      </c>
      <c r="T451" s="4">
        <v>206.44565217391298</v>
      </c>
      <c r="U451" s="4">
        <v>31.016304347826086</v>
      </c>
      <c r="V451" s="4">
        <v>0</v>
      </c>
      <c r="W4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1" s="4">
        <v>0</v>
      </c>
      <c r="Y451" s="4">
        <v>0</v>
      </c>
      <c r="Z451" s="4">
        <v>0</v>
      </c>
      <c r="AA451" s="4">
        <v>0</v>
      </c>
      <c r="AB451" s="4">
        <v>0</v>
      </c>
      <c r="AC451" s="4">
        <v>0</v>
      </c>
      <c r="AD451" s="4">
        <v>0</v>
      </c>
      <c r="AE451" s="4">
        <v>0</v>
      </c>
      <c r="AF451" s="1">
        <v>145329</v>
      </c>
      <c r="AG451" s="1">
        <v>5</v>
      </c>
      <c r="AH451"/>
    </row>
    <row r="452" spans="1:34" x14ac:dyDescent="0.25">
      <c r="A452" t="s">
        <v>702</v>
      </c>
      <c r="B452" t="s">
        <v>675</v>
      </c>
      <c r="C452" t="s">
        <v>1163</v>
      </c>
      <c r="D452" t="s">
        <v>784</v>
      </c>
      <c r="E452" s="4">
        <v>87.793478260869563</v>
      </c>
      <c r="F452" s="4">
        <f>Nurse[[#This Row],[Total Nurse Staff Hours]]/Nurse[[#This Row],[MDS Census]]</f>
        <v>1.5345970038380592</v>
      </c>
      <c r="G452" s="4">
        <f>Nurse[[#This Row],[Total Direct Care Staff Hours]]/Nurse[[#This Row],[MDS Census]]</f>
        <v>1.4741166274606912</v>
      </c>
      <c r="H452" s="4">
        <f>Nurse[[#This Row],[Total RN Hours (w/ Admin, DON)]]/Nurse[[#This Row],[MDS Census]]</f>
        <v>0.29665469852668069</v>
      </c>
      <c r="I452" s="4">
        <f>Nurse[[#This Row],[RN Hours (excl. Admin, DON)]]/Nurse[[#This Row],[MDS Census]]</f>
        <v>0.23982666831744459</v>
      </c>
      <c r="J452" s="4">
        <f>SUM(Nurse[[#This Row],[RN Hours (excl. Admin, DON)]],Nurse[[#This Row],[RN Admin Hours]],Nurse[[#This Row],[RN DON Hours]],Nurse[[#This Row],[LPN Hours (excl. Admin)]],Nurse[[#This Row],[LPN Admin Hours]],Nurse[[#This Row],[CNA Hours]],Nurse[[#This Row],[NA TR Hours]],Nurse[[#This Row],[Med Aide/Tech Hours]])</f>
        <v>134.72760869565221</v>
      </c>
      <c r="K452" s="4">
        <f>SUM(Nurse[[#This Row],[RN Hours (excl. Admin, DON)]],Nurse[[#This Row],[LPN Hours (excl. Admin)]],Nurse[[#This Row],[CNA Hours]],Nurse[[#This Row],[NA TR Hours]],Nurse[[#This Row],[Med Aide/Tech Hours]])</f>
        <v>129.41782608695655</v>
      </c>
      <c r="L452" s="4">
        <f>SUM(Nurse[[#This Row],[RN Hours (excl. Admin, DON)]],Nurse[[#This Row],[RN Admin Hours]],Nurse[[#This Row],[RN DON Hours]])</f>
        <v>26.044347826086955</v>
      </c>
      <c r="M452" s="4">
        <v>21.055217391304346</v>
      </c>
      <c r="N452" s="4">
        <v>0</v>
      </c>
      <c r="O452" s="4">
        <v>4.9891304347826084</v>
      </c>
      <c r="P452" s="4">
        <f>SUM(Nurse[[#This Row],[LPN Hours (excl. Admin)]],Nurse[[#This Row],[LPN Admin Hours]])</f>
        <v>36.311195652173922</v>
      </c>
      <c r="Q452" s="4">
        <v>35.990543478260875</v>
      </c>
      <c r="R452" s="4">
        <v>0.32065217391304346</v>
      </c>
      <c r="S452" s="4">
        <f>SUM(Nurse[[#This Row],[CNA Hours]],Nurse[[#This Row],[NA TR Hours]],Nurse[[#This Row],[Med Aide/Tech Hours]])</f>
        <v>72.372065217391324</v>
      </c>
      <c r="T452" s="4">
        <v>72.372065217391324</v>
      </c>
      <c r="U452" s="4">
        <v>0</v>
      </c>
      <c r="V452" s="4">
        <v>0</v>
      </c>
      <c r="W4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1.1739130434782608</v>
      </c>
      <c r="X452" s="4">
        <v>0</v>
      </c>
      <c r="Y452" s="4">
        <v>0</v>
      </c>
      <c r="Z452" s="4">
        <v>0</v>
      </c>
      <c r="AA452" s="4">
        <v>0.35869565217391303</v>
      </c>
      <c r="AB452" s="4">
        <v>0</v>
      </c>
      <c r="AC452" s="4">
        <v>0.81521739130434778</v>
      </c>
      <c r="AD452" s="4">
        <v>0</v>
      </c>
      <c r="AE452" s="4">
        <v>0</v>
      </c>
      <c r="AF452" s="7">
        <v>1.4000000000000001E+307</v>
      </c>
      <c r="AG452" s="1">
        <v>5</v>
      </c>
      <c r="AH452"/>
    </row>
    <row r="453" spans="1:34" x14ac:dyDescent="0.25">
      <c r="A453" t="s">
        <v>702</v>
      </c>
      <c r="B453" t="s">
        <v>490</v>
      </c>
      <c r="C453" t="s">
        <v>917</v>
      </c>
      <c r="D453" t="s">
        <v>781</v>
      </c>
      <c r="E453" s="4">
        <v>115.55434782608695</v>
      </c>
      <c r="F453" s="4">
        <f>Nurse[[#This Row],[Total Nurse Staff Hours]]/Nurse[[#This Row],[MDS Census]]</f>
        <v>3.1170397892954567</v>
      </c>
      <c r="G453" s="4">
        <f>Nurse[[#This Row],[Total Direct Care Staff Hours]]/Nurse[[#This Row],[MDS Census]]</f>
        <v>2.8697676606151821</v>
      </c>
      <c r="H453" s="4">
        <f>Nurse[[#This Row],[Total RN Hours (w/ Admin, DON)]]/Nurse[[#This Row],[MDS Census]]</f>
        <v>1.3299783651584989</v>
      </c>
      <c r="I453" s="4">
        <f>Nurse[[#This Row],[RN Hours (excl. Admin, DON)]]/Nurse[[#This Row],[MDS Census]]</f>
        <v>1.0827062364782241</v>
      </c>
      <c r="J453" s="4">
        <f>SUM(Nurse[[#This Row],[RN Hours (excl. Admin, DON)]],Nurse[[#This Row],[RN Admin Hours]],Nurse[[#This Row],[RN DON Hours]],Nurse[[#This Row],[LPN Hours (excl. Admin)]],Nurse[[#This Row],[LPN Admin Hours]],Nurse[[#This Row],[CNA Hours]],Nurse[[#This Row],[NA TR Hours]],Nurse[[#This Row],[Med Aide/Tech Hours]])</f>
        <v>360.1875</v>
      </c>
      <c r="K453" s="4">
        <f>SUM(Nurse[[#This Row],[RN Hours (excl. Admin, DON)]],Nurse[[#This Row],[LPN Hours (excl. Admin)]],Nurse[[#This Row],[CNA Hours]],Nurse[[#This Row],[NA TR Hours]],Nurse[[#This Row],[Med Aide/Tech Hours]])</f>
        <v>331.61413043478262</v>
      </c>
      <c r="L453" s="4">
        <f>SUM(Nurse[[#This Row],[RN Hours (excl. Admin, DON)]],Nurse[[#This Row],[RN Admin Hours]],Nurse[[#This Row],[RN DON Hours]])</f>
        <v>153.68478260869566</v>
      </c>
      <c r="M453" s="4">
        <v>125.11141304347827</v>
      </c>
      <c r="N453" s="4">
        <v>28.573369565217391</v>
      </c>
      <c r="O453" s="4">
        <v>0</v>
      </c>
      <c r="P453" s="4">
        <f>SUM(Nurse[[#This Row],[LPN Hours (excl. Admin)]],Nurse[[#This Row],[LPN Admin Hours]])</f>
        <v>12.652173913043478</v>
      </c>
      <c r="Q453" s="4">
        <v>12.652173913043478</v>
      </c>
      <c r="R453" s="4">
        <v>0</v>
      </c>
      <c r="S453" s="4">
        <f>SUM(Nurse[[#This Row],[CNA Hours]],Nurse[[#This Row],[NA TR Hours]],Nurse[[#This Row],[Med Aide/Tech Hours]])</f>
        <v>193.85054347826087</v>
      </c>
      <c r="T453" s="4">
        <v>193.85054347826087</v>
      </c>
      <c r="U453" s="4">
        <v>0</v>
      </c>
      <c r="V453" s="4">
        <v>0</v>
      </c>
      <c r="W4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3" s="4">
        <v>0</v>
      </c>
      <c r="Y453" s="4">
        <v>0</v>
      </c>
      <c r="Z453" s="4">
        <v>0</v>
      </c>
      <c r="AA453" s="4">
        <v>0</v>
      </c>
      <c r="AB453" s="4">
        <v>0</v>
      </c>
      <c r="AC453" s="4">
        <v>0</v>
      </c>
      <c r="AD453" s="4">
        <v>0</v>
      </c>
      <c r="AE453" s="4">
        <v>0</v>
      </c>
      <c r="AF453" s="1">
        <v>145974</v>
      </c>
      <c r="AG453" s="1">
        <v>5</v>
      </c>
      <c r="AH453"/>
    </row>
    <row r="454" spans="1:34" x14ac:dyDescent="0.25">
      <c r="A454" t="s">
        <v>702</v>
      </c>
      <c r="B454" t="s">
        <v>170</v>
      </c>
      <c r="C454" t="s">
        <v>988</v>
      </c>
      <c r="D454" t="s">
        <v>794</v>
      </c>
      <c r="E454" s="4">
        <v>98.532608695652172</v>
      </c>
      <c r="F454" s="4">
        <f>Nurse[[#This Row],[Total Nurse Staff Hours]]/Nurse[[#This Row],[MDS Census]]</f>
        <v>4.5611748483177061</v>
      </c>
      <c r="G454" s="4">
        <f>Nurse[[#This Row],[Total Direct Care Staff Hours]]/Nurse[[#This Row],[MDS Census]]</f>
        <v>4.4438003309431888</v>
      </c>
      <c r="H454" s="4">
        <f>Nurse[[#This Row],[Total RN Hours (w/ Admin, DON)]]/Nurse[[#This Row],[MDS Census]]</f>
        <v>1.2071969111969114</v>
      </c>
      <c r="I454" s="4">
        <f>Nurse[[#This Row],[RN Hours (excl. Admin, DON)]]/Nurse[[#This Row],[MDS Census]]</f>
        <v>1.0898223938223941</v>
      </c>
      <c r="J454" s="4">
        <f>SUM(Nurse[[#This Row],[RN Hours (excl. Admin, DON)]],Nurse[[#This Row],[RN Admin Hours]],Nurse[[#This Row],[RN DON Hours]],Nurse[[#This Row],[LPN Hours (excl. Admin)]],Nurse[[#This Row],[LPN Admin Hours]],Nurse[[#This Row],[CNA Hours]],Nurse[[#This Row],[NA TR Hours]],Nurse[[#This Row],[Med Aide/Tech Hours]])</f>
        <v>449.42445652173922</v>
      </c>
      <c r="K454" s="4">
        <f>SUM(Nurse[[#This Row],[RN Hours (excl. Admin, DON)]],Nurse[[#This Row],[LPN Hours (excl. Admin)]],Nurse[[#This Row],[CNA Hours]],Nurse[[#This Row],[NA TR Hours]],Nurse[[#This Row],[Med Aide/Tech Hours]])</f>
        <v>437.85923913043484</v>
      </c>
      <c r="L454" s="4">
        <f>SUM(Nurse[[#This Row],[RN Hours (excl. Admin, DON)]],Nurse[[#This Row],[RN Admin Hours]],Nurse[[#This Row],[RN DON Hours]])</f>
        <v>118.94826086956525</v>
      </c>
      <c r="M454" s="4">
        <v>107.3830434782609</v>
      </c>
      <c r="N454" s="4">
        <v>6.0869565217391308</v>
      </c>
      <c r="O454" s="4">
        <v>5.4782608695652177</v>
      </c>
      <c r="P454" s="4">
        <f>SUM(Nurse[[#This Row],[LPN Hours (excl. Admin)]],Nurse[[#This Row],[LPN Admin Hours]])</f>
        <v>94.10010869565221</v>
      </c>
      <c r="Q454" s="4">
        <v>94.10010869565221</v>
      </c>
      <c r="R454" s="4">
        <v>0</v>
      </c>
      <c r="S454" s="4">
        <f>SUM(Nurse[[#This Row],[CNA Hours]],Nurse[[#This Row],[NA TR Hours]],Nurse[[#This Row],[Med Aide/Tech Hours]])</f>
        <v>236.37608695652173</v>
      </c>
      <c r="T454" s="4">
        <v>236.37608695652173</v>
      </c>
      <c r="U454" s="4">
        <v>0</v>
      </c>
      <c r="V454" s="4">
        <v>0</v>
      </c>
      <c r="W4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116.42826086956524</v>
      </c>
      <c r="X454" s="4">
        <v>18.665652173913045</v>
      </c>
      <c r="Y454" s="4">
        <v>0</v>
      </c>
      <c r="Z454" s="4">
        <v>0</v>
      </c>
      <c r="AA454" s="4">
        <v>31.408260869565211</v>
      </c>
      <c r="AB454" s="4">
        <v>0</v>
      </c>
      <c r="AC454" s="4">
        <v>66.354347826086979</v>
      </c>
      <c r="AD454" s="4">
        <v>0</v>
      </c>
      <c r="AE454" s="4">
        <v>0</v>
      </c>
      <c r="AF454" s="1">
        <v>145458</v>
      </c>
      <c r="AG454" s="1">
        <v>5</v>
      </c>
      <c r="AH454"/>
    </row>
    <row r="455" spans="1:34" x14ac:dyDescent="0.25">
      <c r="A455" t="s">
        <v>702</v>
      </c>
      <c r="B455" t="s">
        <v>161</v>
      </c>
      <c r="C455" t="s">
        <v>889</v>
      </c>
      <c r="D455" t="s">
        <v>761</v>
      </c>
      <c r="E455" s="4">
        <v>131.06521739130434</v>
      </c>
      <c r="F455" s="4">
        <f>Nurse[[#This Row],[Total Nurse Staff Hours]]/Nurse[[#This Row],[MDS Census]]</f>
        <v>3.0987933322275674</v>
      </c>
      <c r="G455" s="4">
        <f>Nurse[[#This Row],[Total Direct Care Staff Hours]]/Nurse[[#This Row],[MDS Census]]</f>
        <v>2.8253027035992702</v>
      </c>
      <c r="H455" s="4">
        <f>Nurse[[#This Row],[Total RN Hours (w/ Admin, DON)]]/Nurse[[#This Row],[MDS Census]]</f>
        <v>0.74686929839110971</v>
      </c>
      <c r="I455" s="4">
        <f>Nurse[[#This Row],[RN Hours (excl. Admin, DON)]]/Nurse[[#This Row],[MDS Census]]</f>
        <v>0.50818958367888534</v>
      </c>
      <c r="J455" s="4">
        <f>SUM(Nurse[[#This Row],[RN Hours (excl. Admin, DON)]],Nurse[[#This Row],[RN Admin Hours]],Nurse[[#This Row],[RN DON Hours]],Nurse[[#This Row],[LPN Hours (excl. Admin)]],Nurse[[#This Row],[LPN Admin Hours]],Nurse[[#This Row],[CNA Hours]],Nurse[[#This Row],[NA TR Hours]],Nurse[[#This Row],[Med Aide/Tech Hours]])</f>
        <v>406.14402173913049</v>
      </c>
      <c r="K455" s="4">
        <f>SUM(Nurse[[#This Row],[RN Hours (excl. Admin, DON)]],Nurse[[#This Row],[LPN Hours (excl. Admin)]],Nurse[[#This Row],[CNA Hours]],Nurse[[#This Row],[NA TR Hours]],Nurse[[#This Row],[Med Aide/Tech Hours]])</f>
        <v>370.29891304347825</v>
      </c>
      <c r="L455" s="4">
        <f>SUM(Nurse[[#This Row],[RN Hours (excl. Admin, DON)]],Nurse[[#This Row],[RN Admin Hours]],Nurse[[#This Row],[RN DON Hours]])</f>
        <v>97.888586956521749</v>
      </c>
      <c r="M455" s="4">
        <v>66.605978260869563</v>
      </c>
      <c r="N455" s="4">
        <v>24.766304347826086</v>
      </c>
      <c r="O455" s="4">
        <v>6.5163043478260869</v>
      </c>
      <c r="P455" s="4">
        <f>SUM(Nurse[[#This Row],[LPN Hours (excl. Admin)]],Nurse[[#This Row],[LPN Admin Hours]])</f>
        <v>99.114130434782609</v>
      </c>
      <c r="Q455" s="4">
        <v>94.551630434782609</v>
      </c>
      <c r="R455" s="4">
        <v>4.5625</v>
      </c>
      <c r="S455" s="4">
        <f>SUM(Nurse[[#This Row],[CNA Hours]],Nurse[[#This Row],[NA TR Hours]],Nurse[[#This Row],[Med Aide/Tech Hours]])</f>
        <v>209.14130434782609</v>
      </c>
      <c r="T455" s="4">
        <v>195.55434782608697</v>
      </c>
      <c r="U455" s="4">
        <v>13.586956521739131</v>
      </c>
      <c r="V455" s="4">
        <v>0</v>
      </c>
      <c r="W4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5.9891304347826084</v>
      </c>
      <c r="X455" s="4">
        <v>0</v>
      </c>
      <c r="Y455" s="4">
        <v>0</v>
      </c>
      <c r="Z455" s="4">
        <v>0</v>
      </c>
      <c r="AA455" s="4">
        <v>0</v>
      </c>
      <c r="AB455" s="4">
        <v>0</v>
      </c>
      <c r="AC455" s="4">
        <v>5.9891304347826084</v>
      </c>
      <c r="AD455" s="4">
        <v>0</v>
      </c>
      <c r="AE455" s="4">
        <v>0</v>
      </c>
      <c r="AF455" s="1">
        <v>145445</v>
      </c>
      <c r="AG455" s="1">
        <v>5</v>
      </c>
      <c r="AH455"/>
    </row>
    <row r="456" spans="1:34" x14ac:dyDescent="0.25">
      <c r="A456" t="s">
        <v>702</v>
      </c>
      <c r="B456" t="s">
        <v>471</v>
      </c>
      <c r="C456" t="s">
        <v>913</v>
      </c>
      <c r="D456" t="s">
        <v>781</v>
      </c>
      <c r="E456" s="4">
        <v>61.076086956521742</v>
      </c>
      <c r="F456" s="4">
        <f>Nurse[[#This Row],[Total Nurse Staff Hours]]/Nurse[[#This Row],[MDS Census]]</f>
        <v>2.9649848727531585</v>
      </c>
      <c r="G456" s="4">
        <f>Nurse[[#This Row],[Total Direct Care Staff Hours]]/Nurse[[#This Row],[MDS Census]]</f>
        <v>2.766550987720235</v>
      </c>
      <c r="H456" s="4">
        <f>Nurse[[#This Row],[Total RN Hours (w/ Admin, DON)]]/Nurse[[#This Row],[MDS Census]]</f>
        <v>0.33920626445986823</v>
      </c>
      <c r="I456" s="4">
        <f>Nurse[[#This Row],[RN Hours (excl. Admin, DON)]]/Nurse[[#This Row],[MDS Census]]</f>
        <v>0.22579640505428011</v>
      </c>
      <c r="J456" s="4">
        <f>SUM(Nurse[[#This Row],[RN Hours (excl. Admin, DON)]],Nurse[[#This Row],[RN Admin Hours]],Nurse[[#This Row],[RN DON Hours]],Nurse[[#This Row],[LPN Hours (excl. Admin)]],Nurse[[#This Row],[LPN Admin Hours]],Nurse[[#This Row],[CNA Hours]],Nurse[[#This Row],[NA TR Hours]],Nurse[[#This Row],[Med Aide/Tech Hours]])</f>
        <v>181.08967391304347</v>
      </c>
      <c r="K456" s="4">
        <f>SUM(Nurse[[#This Row],[RN Hours (excl. Admin, DON)]],Nurse[[#This Row],[LPN Hours (excl. Admin)]],Nurse[[#This Row],[CNA Hours]],Nurse[[#This Row],[NA TR Hours]],Nurse[[#This Row],[Med Aide/Tech Hours]])</f>
        <v>168.97010869565219</v>
      </c>
      <c r="L456" s="4">
        <f>SUM(Nurse[[#This Row],[RN Hours (excl. Admin, DON)]],Nurse[[#This Row],[RN Admin Hours]],Nurse[[#This Row],[RN DON Hours]])</f>
        <v>20.717391304347824</v>
      </c>
      <c r="M456" s="4">
        <v>13.790760869565217</v>
      </c>
      <c r="N456" s="4">
        <v>1.1875</v>
      </c>
      <c r="O456" s="4">
        <v>5.7391304347826084</v>
      </c>
      <c r="P456" s="4">
        <f>SUM(Nurse[[#This Row],[LPN Hours (excl. Admin)]],Nurse[[#This Row],[LPN Admin Hours]])</f>
        <v>63.016304347826086</v>
      </c>
      <c r="Q456" s="4">
        <v>57.823369565217391</v>
      </c>
      <c r="R456" s="4">
        <v>5.1929347826086953</v>
      </c>
      <c r="S456" s="4">
        <f>SUM(Nurse[[#This Row],[CNA Hours]],Nurse[[#This Row],[NA TR Hours]],Nurse[[#This Row],[Med Aide/Tech Hours]])</f>
        <v>97.355978260869563</v>
      </c>
      <c r="T456" s="4">
        <v>97.355978260869563</v>
      </c>
      <c r="U456" s="4">
        <v>0</v>
      </c>
      <c r="V456" s="4">
        <v>0</v>
      </c>
      <c r="W4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6" s="4">
        <v>0</v>
      </c>
      <c r="Y456" s="4">
        <v>0</v>
      </c>
      <c r="Z456" s="4">
        <v>0</v>
      </c>
      <c r="AA456" s="4">
        <v>0</v>
      </c>
      <c r="AB456" s="4">
        <v>0</v>
      </c>
      <c r="AC456" s="4">
        <v>0</v>
      </c>
      <c r="AD456" s="4">
        <v>0</v>
      </c>
      <c r="AE456" s="4">
        <v>0</v>
      </c>
      <c r="AF456" s="1">
        <v>145942</v>
      </c>
      <c r="AG456" s="1">
        <v>5</v>
      </c>
      <c r="AH456"/>
    </row>
    <row r="457" spans="1:34" x14ac:dyDescent="0.25">
      <c r="A457" t="s">
        <v>702</v>
      </c>
      <c r="B457" t="s">
        <v>315</v>
      </c>
      <c r="C457" t="s">
        <v>13</v>
      </c>
      <c r="D457" t="s">
        <v>781</v>
      </c>
      <c r="E457" s="4">
        <v>86.847826086956516</v>
      </c>
      <c r="F457" s="4">
        <f>Nurse[[#This Row],[Total Nurse Staff Hours]]/Nurse[[#This Row],[MDS Census]]</f>
        <v>2.3428660826032539</v>
      </c>
      <c r="G457" s="4">
        <f>Nurse[[#This Row],[Total Direct Care Staff Hours]]/Nurse[[#This Row],[MDS Census]]</f>
        <v>2.2867959949937422</v>
      </c>
      <c r="H457" s="4">
        <f>Nurse[[#This Row],[Total RN Hours (w/ Admin, DON)]]/Nurse[[#This Row],[MDS Census]]</f>
        <v>0.46911764705882353</v>
      </c>
      <c r="I457" s="4">
        <f>Nurse[[#This Row],[RN Hours (excl. Admin, DON)]]/Nurse[[#This Row],[MDS Census]]</f>
        <v>0.41304755944931165</v>
      </c>
      <c r="J457" s="4">
        <f>SUM(Nurse[[#This Row],[RN Hours (excl. Admin, DON)]],Nurse[[#This Row],[RN Admin Hours]],Nurse[[#This Row],[RN DON Hours]],Nurse[[#This Row],[LPN Hours (excl. Admin)]],Nurse[[#This Row],[LPN Admin Hours]],Nurse[[#This Row],[CNA Hours]],Nurse[[#This Row],[NA TR Hours]],Nurse[[#This Row],[Med Aide/Tech Hours]])</f>
        <v>203.4728260869565</v>
      </c>
      <c r="K457" s="4">
        <f>SUM(Nurse[[#This Row],[RN Hours (excl. Admin, DON)]],Nurse[[#This Row],[LPN Hours (excl. Admin)]],Nurse[[#This Row],[CNA Hours]],Nurse[[#This Row],[NA TR Hours]],Nurse[[#This Row],[Med Aide/Tech Hours]])</f>
        <v>198.60326086956519</v>
      </c>
      <c r="L457" s="4">
        <f>SUM(Nurse[[#This Row],[RN Hours (excl. Admin, DON)]],Nurse[[#This Row],[RN Admin Hours]],Nurse[[#This Row],[RN DON Hours]])</f>
        <v>40.741847826086953</v>
      </c>
      <c r="M457" s="4">
        <v>35.872282608695649</v>
      </c>
      <c r="N457" s="4">
        <v>0</v>
      </c>
      <c r="O457" s="4">
        <v>4.8695652173913047</v>
      </c>
      <c r="P457" s="4">
        <f>SUM(Nurse[[#This Row],[LPN Hours (excl. Admin)]],Nurse[[#This Row],[LPN Admin Hours]])</f>
        <v>39.010869565217391</v>
      </c>
      <c r="Q457" s="4">
        <v>39.010869565217391</v>
      </c>
      <c r="R457" s="4">
        <v>0</v>
      </c>
      <c r="S457" s="4">
        <f>SUM(Nurse[[#This Row],[CNA Hours]],Nurse[[#This Row],[NA TR Hours]],Nurse[[#This Row],[Med Aide/Tech Hours]])</f>
        <v>123.72010869565217</v>
      </c>
      <c r="T457" s="4">
        <v>123.72010869565217</v>
      </c>
      <c r="U457" s="4">
        <v>0</v>
      </c>
      <c r="V457" s="4">
        <v>0</v>
      </c>
      <c r="W4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7" s="4">
        <v>0</v>
      </c>
      <c r="Y457" s="4">
        <v>0</v>
      </c>
      <c r="Z457" s="4">
        <v>0</v>
      </c>
      <c r="AA457" s="4">
        <v>0</v>
      </c>
      <c r="AB457" s="4">
        <v>0</v>
      </c>
      <c r="AC457" s="4">
        <v>0</v>
      </c>
      <c r="AD457" s="4">
        <v>0</v>
      </c>
      <c r="AE457" s="4">
        <v>0</v>
      </c>
      <c r="AF457" s="1">
        <v>145714</v>
      </c>
      <c r="AG457" s="1">
        <v>5</v>
      </c>
      <c r="AH457"/>
    </row>
    <row r="458" spans="1:34" x14ac:dyDescent="0.25">
      <c r="A458" t="s">
        <v>702</v>
      </c>
      <c r="B458" t="s">
        <v>378</v>
      </c>
      <c r="C458" t="s">
        <v>1036</v>
      </c>
      <c r="D458" t="s">
        <v>794</v>
      </c>
      <c r="E458" s="4">
        <v>32</v>
      </c>
      <c r="F458" s="4">
        <f>Nurse[[#This Row],[Total Nurse Staff Hours]]/Nurse[[#This Row],[MDS Census]]</f>
        <v>4.6472146739130427</v>
      </c>
      <c r="G458" s="4">
        <f>Nurse[[#This Row],[Total Direct Care Staff Hours]]/Nurse[[#This Row],[MDS Census]]</f>
        <v>4.2419836956521735</v>
      </c>
      <c r="H458" s="4">
        <f>Nurse[[#This Row],[Total RN Hours (w/ Admin, DON)]]/Nurse[[#This Row],[MDS Census]]</f>
        <v>2.1630774456521742</v>
      </c>
      <c r="I458" s="4">
        <f>Nurse[[#This Row],[RN Hours (excl. Admin, DON)]]/Nurse[[#This Row],[MDS Census]]</f>
        <v>1.7578464673913046</v>
      </c>
      <c r="J458" s="4">
        <f>SUM(Nurse[[#This Row],[RN Hours (excl. Admin, DON)]],Nurse[[#This Row],[RN Admin Hours]],Nurse[[#This Row],[RN DON Hours]],Nurse[[#This Row],[LPN Hours (excl. Admin)]],Nurse[[#This Row],[LPN Admin Hours]],Nurse[[#This Row],[CNA Hours]],Nurse[[#This Row],[NA TR Hours]],Nurse[[#This Row],[Med Aide/Tech Hours]])</f>
        <v>148.71086956521737</v>
      </c>
      <c r="K458" s="4">
        <f>SUM(Nurse[[#This Row],[RN Hours (excl. Admin, DON)]],Nurse[[#This Row],[LPN Hours (excl. Admin)]],Nurse[[#This Row],[CNA Hours]],Nurse[[#This Row],[NA TR Hours]],Nurse[[#This Row],[Med Aide/Tech Hours]])</f>
        <v>135.74347826086955</v>
      </c>
      <c r="L458" s="4">
        <f>SUM(Nurse[[#This Row],[RN Hours (excl. Admin, DON)]],Nurse[[#This Row],[RN Admin Hours]],Nurse[[#This Row],[RN DON Hours]])</f>
        <v>69.218478260869574</v>
      </c>
      <c r="M458" s="4">
        <v>56.251086956521746</v>
      </c>
      <c r="N458" s="4">
        <v>10.445652173913043</v>
      </c>
      <c r="O458" s="4">
        <v>2.5217391304347827</v>
      </c>
      <c r="P458" s="4">
        <f>SUM(Nurse[[#This Row],[LPN Hours (excl. Admin)]],Nurse[[#This Row],[LPN Admin Hours]])</f>
        <v>1.5539130434782609</v>
      </c>
      <c r="Q458" s="4">
        <v>1.5539130434782609</v>
      </c>
      <c r="R458" s="4">
        <v>0</v>
      </c>
      <c r="S458" s="4">
        <f>SUM(Nurse[[#This Row],[CNA Hours]],Nurse[[#This Row],[NA TR Hours]],Nurse[[#This Row],[Med Aide/Tech Hours]])</f>
        <v>77.93847826086953</v>
      </c>
      <c r="T458" s="4">
        <v>77.93847826086953</v>
      </c>
      <c r="U458" s="4">
        <v>0</v>
      </c>
      <c r="V458" s="4">
        <v>0</v>
      </c>
      <c r="W4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15.271739130434783</v>
      </c>
      <c r="X458" s="4">
        <v>7.4456521739130439</v>
      </c>
      <c r="Y458" s="4">
        <v>0</v>
      </c>
      <c r="Z458" s="4">
        <v>0</v>
      </c>
      <c r="AA458" s="4">
        <v>1.0434782608695652</v>
      </c>
      <c r="AB458" s="4">
        <v>0</v>
      </c>
      <c r="AC458" s="4">
        <v>6.7826086956521738</v>
      </c>
      <c r="AD458" s="4">
        <v>0</v>
      </c>
      <c r="AE458" s="4">
        <v>0</v>
      </c>
      <c r="AF458" s="1">
        <v>145804</v>
      </c>
      <c r="AG458" s="1">
        <v>5</v>
      </c>
      <c r="AH458"/>
    </row>
    <row r="459" spans="1:34" x14ac:dyDescent="0.25">
      <c r="A459" t="s">
        <v>702</v>
      </c>
      <c r="B459" t="s">
        <v>608</v>
      </c>
      <c r="C459" t="s">
        <v>1148</v>
      </c>
      <c r="D459" t="s">
        <v>781</v>
      </c>
      <c r="E459" s="4">
        <v>42.239130434782609</v>
      </c>
      <c r="F459" s="4">
        <f>Nurse[[#This Row],[Total Nurse Staff Hours]]/Nurse[[#This Row],[MDS Census]]</f>
        <v>4.7720303654143077</v>
      </c>
      <c r="G459" s="4">
        <f>Nurse[[#This Row],[Total Direct Care Staff Hours]]/Nurse[[#This Row],[MDS Census]]</f>
        <v>4.1915980442614513</v>
      </c>
      <c r="H459" s="4">
        <f>Nurse[[#This Row],[Total RN Hours (w/ Admin, DON)]]/Nurse[[#This Row],[MDS Census]]</f>
        <v>1.5904323211528562</v>
      </c>
      <c r="I459" s="4">
        <f>Nurse[[#This Row],[RN Hours (excl. Admin, DON)]]/Nurse[[#This Row],[MDS Census]]</f>
        <v>1.2510576428203808</v>
      </c>
      <c r="J459" s="4">
        <f>SUM(Nurse[[#This Row],[RN Hours (excl. Admin, DON)]],Nurse[[#This Row],[RN Admin Hours]],Nurse[[#This Row],[RN DON Hours]],Nurse[[#This Row],[LPN Hours (excl. Admin)]],Nurse[[#This Row],[LPN Admin Hours]],Nurse[[#This Row],[CNA Hours]],Nurse[[#This Row],[NA TR Hours]],Nurse[[#This Row],[Med Aide/Tech Hours]])</f>
        <v>201.56641304347826</v>
      </c>
      <c r="K459" s="4">
        <f>SUM(Nurse[[#This Row],[RN Hours (excl. Admin, DON)]],Nurse[[#This Row],[LPN Hours (excl. Admin)]],Nurse[[#This Row],[CNA Hours]],Nurse[[#This Row],[NA TR Hours]],Nurse[[#This Row],[Med Aide/Tech Hours]])</f>
        <v>177.04945652173913</v>
      </c>
      <c r="L459" s="4">
        <f>SUM(Nurse[[#This Row],[RN Hours (excl. Admin, DON)]],Nurse[[#This Row],[RN Admin Hours]],Nurse[[#This Row],[RN DON Hours]])</f>
        <v>67.178478260869554</v>
      </c>
      <c r="M459" s="4">
        <v>52.843586956521733</v>
      </c>
      <c r="N459" s="4">
        <v>11.37836956521739</v>
      </c>
      <c r="O459" s="4">
        <v>2.9565217391304346</v>
      </c>
      <c r="P459" s="4">
        <f>SUM(Nurse[[#This Row],[LPN Hours (excl. Admin)]],Nurse[[#This Row],[LPN Admin Hours]])</f>
        <v>46.281630434782606</v>
      </c>
      <c r="Q459" s="4">
        <v>36.099565217391302</v>
      </c>
      <c r="R459" s="4">
        <v>10.182065217391305</v>
      </c>
      <c r="S459" s="4">
        <f>SUM(Nurse[[#This Row],[CNA Hours]],Nurse[[#This Row],[NA TR Hours]],Nurse[[#This Row],[Med Aide/Tech Hours]])</f>
        <v>88.106304347826097</v>
      </c>
      <c r="T459" s="4">
        <v>88.106304347826097</v>
      </c>
      <c r="U459" s="4">
        <v>0</v>
      </c>
      <c r="V459" s="4">
        <v>0</v>
      </c>
      <c r="W4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8.3914130434782628</v>
      </c>
      <c r="X459" s="4">
        <v>9.2391304347826081E-2</v>
      </c>
      <c r="Y459" s="4">
        <v>0</v>
      </c>
      <c r="Z459" s="4">
        <v>0</v>
      </c>
      <c r="AA459" s="4">
        <v>0.17391304347826086</v>
      </c>
      <c r="AB459" s="4">
        <v>0</v>
      </c>
      <c r="AC459" s="4">
        <v>8.1251086956521767</v>
      </c>
      <c r="AD459" s="4">
        <v>0</v>
      </c>
      <c r="AE459" s="4">
        <v>0</v>
      </c>
      <c r="AF459" s="1">
        <v>146125</v>
      </c>
      <c r="AG459" s="1">
        <v>5</v>
      </c>
      <c r="AH459"/>
    </row>
    <row r="460" spans="1:34" x14ac:dyDescent="0.25">
      <c r="A460" t="s">
        <v>702</v>
      </c>
      <c r="B460" t="s">
        <v>119</v>
      </c>
      <c r="C460" t="s">
        <v>959</v>
      </c>
      <c r="D460" t="s">
        <v>808</v>
      </c>
      <c r="E460" s="4">
        <v>79.130434782608702</v>
      </c>
      <c r="F460" s="4">
        <f>Nurse[[#This Row],[Total Nurse Staff Hours]]/Nurse[[#This Row],[MDS Census]]</f>
        <v>3.0841016483516484</v>
      </c>
      <c r="G460" s="4">
        <f>Nurse[[#This Row],[Total Direct Care Staff Hours]]/Nurse[[#This Row],[MDS Census]]</f>
        <v>3.0521978021978025</v>
      </c>
      <c r="H460" s="4">
        <f>Nurse[[#This Row],[Total RN Hours (w/ Admin, DON)]]/Nurse[[#This Row],[MDS Census]]</f>
        <v>0.7343131868131868</v>
      </c>
      <c r="I460" s="4">
        <f>Nurse[[#This Row],[RN Hours (excl. Admin, DON)]]/Nurse[[#This Row],[MDS Census]]</f>
        <v>0.70240934065934069</v>
      </c>
      <c r="J460" s="4">
        <f>SUM(Nurse[[#This Row],[RN Hours (excl. Admin, DON)]],Nurse[[#This Row],[RN Admin Hours]],Nurse[[#This Row],[RN DON Hours]],Nurse[[#This Row],[LPN Hours (excl. Admin)]],Nurse[[#This Row],[LPN Admin Hours]],Nurse[[#This Row],[CNA Hours]],Nurse[[#This Row],[NA TR Hours]],Nurse[[#This Row],[Med Aide/Tech Hours]])</f>
        <v>244.04630434782612</v>
      </c>
      <c r="K460" s="4">
        <f>SUM(Nurse[[#This Row],[RN Hours (excl. Admin, DON)]],Nurse[[#This Row],[LPN Hours (excl. Admin)]],Nurse[[#This Row],[CNA Hours]],Nurse[[#This Row],[NA TR Hours]],Nurse[[#This Row],[Med Aide/Tech Hours]])</f>
        <v>241.52173913043481</v>
      </c>
      <c r="L460" s="4">
        <f>SUM(Nurse[[#This Row],[RN Hours (excl. Admin, DON)]],Nurse[[#This Row],[RN Admin Hours]],Nurse[[#This Row],[RN DON Hours]])</f>
        <v>58.106521739130443</v>
      </c>
      <c r="M460" s="4">
        <v>55.581956521739137</v>
      </c>
      <c r="N460" s="4">
        <v>0.42673913043478257</v>
      </c>
      <c r="O460" s="4">
        <v>2.097826086956522</v>
      </c>
      <c r="P460" s="4">
        <f>SUM(Nurse[[#This Row],[LPN Hours (excl. Admin)]],Nurse[[#This Row],[LPN Admin Hours]])</f>
        <v>48.122065217391317</v>
      </c>
      <c r="Q460" s="4">
        <v>48.122065217391317</v>
      </c>
      <c r="R460" s="4">
        <v>0</v>
      </c>
      <c r="S460" s="4">
        <f>SUM(Nurse[[#This Row],[CNA Hours]],Nurse[[#This Row],[NA TR Hours]],Nurse[[#This Row],[Med Aide/Tech Hours]])</f>
        <v>137.81771739130437</v>
      </c>
      <c r="T460" s="4">
        <v>137.81771739130437</v>
      </c>
      <c r="U460" s="4">
        <v>0</v>
      </c>
      <c r="V460" s="4">
        <v>0</v>
      </c>
      <c r="W4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0" s="4">
        <v>0</v>
      </c>
      <c r="Y460" s="4">
        <v>0</v>
      </c>
      <c r="Z460" s="4">
        <v>0</v>
      </c>
      <c r="AA460" s="4">
        <v>0</v>
      </c>
      <c r="AB460" s="4">
        <v>0</v>
      </c>
      <c r="AC460" s="4">
        <v>0</v>
      </c>
      <c r="AD460" s="4">
        <v>0</v>
      </c>
      <c r="AE460" s="4">
        <v>0</v>
      </c>
      <c r="AF460" s="1">
        <v>145376</v>
      </c>
      <c r="AG460" s="1">
        <v>5</v>
      </c>
      <c r="AH460"/>
    </row>
    <row r="461" spans="1:34" x14ac:dyDescent="0.25">
      <c r="A461" t="s">
        <v>702</v>
      </c>
      <c r="B461" t="s">
        <v>356</v>
      </c>
      <c r="C461" t="s">
        <v>1014</v>
      </c>
      <c r="D461" t="s">
        <v>818</v>
      </c>
      <c r="E461" s="4">
        <v>102.40217391304348</v>
      </c>
      <c r="F461" s="4">
        <f>Nurse[[#This Row],[Total Nurse Staff Hours]]/Nurse[[#This Row],[MDS Census]]</f>
        <v>3.3263018787814458</v>
      </c>
      <c r="G461" s="4">
        <f>Nurse[[#This Row],[Total Direct Care Staff Hours]]/Nurse[[#This Row],[MDS Census]]</f>
        <v>3.0862265152319286</v>
      </c>
      <c r="H461" s="4">
        <f>Nurse[[#This Row],[Total RN Hours (w/ Admin, DON)]]/Nurse[[#This Row],[MDS Census]]</f>
        <v>0.4564271308778261</v>
      </c>
      <c r="I461" s="4">
        <f>Nurse[[#This Row],[RN Hours (excl. Admin, DON)]]/Nurse[[#This Row],[MDS Census]]</f>
        <v>0.30949474578070268</v>
      </c>
      <c r="J461" s="4">
        <f>SUM(Nurse[[#This Row],[RN Hours (excl. Admin, DON)]],Nurse[[#This Row],[RN Admin Hours]],Nurse[[#This Row],[RN DON Hours]],Nurse[[#This Row],[LPN Hours (excl. Admin)]],Nurse[[#This Row],[LPN Admin Hours]],Nurse[[#This Row],[CNA Hours]],Nurse[[#This Row],[NA TR Hours]],Nurse[[#This Row],[Med Aide/Tech Hours]])</f>
        <v>340.62054347826091</v>
      </c>
      <c r="K461" s="4">
        <f>SUM(Nurse[[#This Row],[RN Hours (excl. Admin, DON)]],Nurse[[#This Row],[LPN Hours (excl. Admin)]],Nurse[[#This Row],[CNA Hours]],Nurse[[#This Row],[NA TR Hours]],Nurse[[#This Row],[Med Aide/Tech Hours]])</f>
        <v>316.0363043478261</v>
      </c>
      <c r="L461" s="4">
        <f>SUM(Nurse[[#This Row],[RN Hours (excl. Admin, DON)]],Nurse[[#This Row],[RN Admin Hours]],Nurse[[#This Row],[RN DON Hours]])</f>
        <v>46.739130434782609</v>
      </c>
      <c r="M461" s="4">
        <v>31.692934782608695</v>
      </c>
      <c r="N461" s="4">
        <v>10.002717391304348</v>
      </c>
      <c r="O461" s="4">
        <v>5.0434782608695654</v>
      </c>
      <c r="P461" s="4">
        <f>SUM(Nurse[[#This Row],[LPN Hours (excl. Admin)]],Nurse[[#This Row],[LPN Admin Hours]])</f>
        <v>75.820652173913047</v>
      </c>
      <c r="Q461" s="4">
        <v>66.282608695652172</v>
      </c>
      <c r="R461" s="4">
        <v>9.5380434782608692</v>
      </c>
      <c r="S461" s="4">
        <f>SUM(Nurse[[#This Row],[CNA Hours]],Nurse[[#This Row],[NA TR Hours]],Nurse[[#This Row],[Med Aide/Tech Hours]])</f>
        <v>218.06076086956523</v>
      </c>
      <c r="T461" s="4">
        <v>217.95478260869567</v>
      </c>
      <c r="U461" s="4">
        <v>0.10597826086956522</v>
      </c>
      <c r="V461" s="4">
        <v>0</v>
      </c>
      <c r="W4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127.46021739130435</v>
      </c>
      <c r="X461" s="4">
        <v>0</v>
      </c>
      <c r="Y461" s="4">
        <v>0</v>
      </c>
      <c r="Z461" s="4">
        <v>0</v>
      </c>
      <c r="AA461" s="4">
        <v>4.8913043478260872E-2</v>
      </c>
      <c r="AB461" s="4">
        <v>0</v>
      </c>
      <c r="AC461" s="4">
        <v>127.41130434782609</v>
      </c>
      <c r="AD461" s="4">
        <v>0</v>
      </c>
      <c r="AE461" s="4">
        <v>0</v>
      </c>
      <c r="AF461" s="1">
        <v>145772</v>
      </c>
      <c r="AG461" s="1">
        <v>5</v>
      </c>
      <c r="AH461"/>
    </row>
    <row r="462" spans="1:34" x14ac:dyDescent="0.25">
      <c r="A462" t="s">
        <v>702</v>
      </c>
      <c r="B462" t="s">
        <v>268</v>
      </c>
      <c r="C462" t="s">
        <v>1032</v>
      </c>
      <c r="D462" t="s">
        <v>754</v>
      </c>
      <c r="E462" s="4">
        <v>67.108695652173907</v>
      </c>
      <c r="F462" s="4">
        <f>Nurse[[#This Row],[Total Nurse Staff Hours]]/Nurse[[#This Row],[MDS Census]]</f>
        <v>3.6451263362487851</v>
      </c>
      <c r="G462" s="4">
        <f>Nurse[[#This Row],[Total Direct Care Staff Hours]]/Nurse[[#This Row],[MDS Census]]</f>
        <v>3.5485406543569806</v>
      </c>
      <c r="H462" s="4">
        <f>Nurse[[#This Row],[Total RN Hours (w/ Admin, DON)]]/Nurse[[#This Row],[MDS Census]]</f>
        <v>0.71743764172335611</v>
      </c>
      <c r="I462" s="4">
        <f>Nurse[[#This Row],[RN Hours (excl. Admin, DON)]]/Nurse[[#This Row],[MDS Census]]</f>
        <v>0.64028830579850993</v>
      </c>
      <c r="J462" s="4">
        <f>SUM(Nurse[[#This Row],[RN Hours (excl. Admin, DON)]],Nurse[[#This Row],[RN Admin Hours]],Nurse[[#This Row],[RN DON Hours]],Nurse[[#This Row],[LPN Hours (excl. Admin)]],Nurse[[#This Row],[LPN Admin Hours]],Nurse[[#This Row],[CNA Hours]],Nurse[[#This Row],[NA TR Hours]],Nurse[[#This Row],[Med Aide/Tech Hours]])</f>
        <v>244.61967391304344</v>
      </c>
      <c r="K462" s="4">
        <f>SUM(Nurse[[#This Row],[RN Hours (excl. Admin, DON)]],Nurse[[#This Row],[LPN Hours (excl. Admin)]],Nurse[[#This Row],[CNA Hours]],Nurse[[#This Row],[NA TR Hours]],Nurse[[#This Row],[Med Aide/Tech Hours]])</f>
        <v>238.13793478260865</v>
      </c>
      <c r="L462" s="4">
        <f>SUM(Nurse[[#This Row],[RN Hours (excl. Admin, DON)]],Nurse[[#This Row],[RN Admin Hours]],Nurse[[#This Row],[RN DON Hours]])</f>
        <v>48.146304347826089</v>
      </c>
      <c r="M462" s="4">
        <v>42.96891304347826</v>
      </c>
      <c r="N462" s="4">
        <v>0</v>
      </c>
      <c r="O462" s="4">
        <v>5.1773913043478261</v>
      </c>
      <c r="P462" s="4">
        <f>SUM(Nurse[[#This Row],[LPN Hours (excl. Admin)]],Nurse[[#This Row],[LPN Admin Hours]])</f>
        <v>41.36260869565217</v>
      </c>
      <c r="Q462" s="4">
        <v>40.058260869565217</v>
      </c>
      <c r="R462" s="4">
        <v>1.3043478260869565</v>
      </c>
      <c r="S462" s="4">
        <f>SUM(Nurse[[#This Row],[CNA Hours]],Nurse[[#This Row],[NA TR Hours]],Nurse[[#This Row],[Med Aide/Tech Hours]])</f>
        <v>155.11076086956518</v>
      </c>
      <c r="T462" s="4">
        <v>155.11076086956518</v>
      </c>
      <c r="U462" s="4">
        <v>0</v>
      </c>
      <c r="V462" s="4">
        <v>0</v>
      </c>
      <c r="W4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2" s="4">
        <v>0</v>
      </c>
      <c r="Y462" s="4">
        <v>0</v>
      </c>
      <c r="Z462" s="4">
        <v>0</v>
      </c>
      <c r="AA462" s="4">
        <v>0</v>
      </c>
      <c r="AB462" s="4">
        <v>0</v>
      </c>
      <c r="AC462" s="4">
        <v>0</v>
      </c>
      <c r="AD462" s="4">
        <v>0</v>
      </c>
      <c r="AE462" s="4">
        <v>0</v>
      </c>
      <c r="AF462" s="1">
        <v>145649</v>
      </c>
      <c r="AG462" s="1">
        <v>5</v>
      </c>
      <c r="AH462"/>
    </row>
    <row r="463" spans="1:34" x14ac:dyDescent="0.25">
      <c r="A463" t="s">
        <v>702</v>
      </c>
      <c r="B463" t="s">
        <v>179</v>
      </c>
      <c r="C463" t="s">
        <v>994</v>
      </c>
      <c r="D463" t="s">
        <v>788</v>
      </c>
      <c r="E463" s="4">
        <v>35.315217391304351</v>
      </c>
      <c r="F463" s="4">
        <f>Nurse[[#This Row],[Total Nurse Staff Hours]]/Nurse[[#This Row],[MDS Census]]</f>
        <v>4.0099661434287466</v>
      </c>
      <c r="G463" s="4">
        <f>Nurse[[#This Row],[Total Direct Care Staff Hours]]/Nurse[[#This Row],[MDS Census]]</f>
        <v>3.8529947676208058</v>
      </c>
      <c r="H463" s="4">
        <f>Nurse[[#This Row],[Total RN Hours (w/ Admin, DON)]]/Nurse[[#This Row],[MDS Census]]</f>
        <v>0.57357340720221606</v>
      </c>
      <c r="I463" s="4">
        <f>Nurse[[#This Row],[RN Hours (excl. Admin, DON)]]/Nurse[[#This Row],[MDS Census]]</f>
        <v>0.4166020313942751</v>
      </c>
      <c r="J463" s="4">
        <f>SUM(Nurse[[#This Row],[RN Hours (excl. Admin, DON)]],Nurse[[#This Row],[RN Admin Hours]],Nurse[[#This Row],[RN DON Hours]],Nurse[[#This Row],[LPN Hours (excl. Admin)]],Nurse[[#This Row],[LPN Admin Hours]],Nurse[[#This Row],[CNA Hours]],Nurse[[#This Row],[NA TR Hours]],Nurse[[#This Row],[Med Aide/Tech Hours]])</f>
        <v>141.61282608695652</v>
      </c>
      <c r="K463" s="4">
        <f>SUM(Nurse[[#This Row],[RN Hours (excl. Admin, DON)]],Nurse[[#This Row],[LPN Hours (excl. Admin)]],Nurse[[#This Row],[CNA Hours]],Nurse[[#This Row],[NA TR Hours]],Nurse[[#This Row],[Med Aide/Tech Hours]])</f>
        <v>136.06934782608695</v>
      </c>
      <c r="L463" s="4">
        <f>SUM(Nurse[[#This Row],[RN Hours (excl. Admin, DON)]],Nurse[[#This Row],[RN Admin Hours]],Nurse[[#This Row],[RN DON Hours]])</f>
        <v>20.255869565217392</v>
      </c>
      <c r="M463" s="4">
        <v>14.712391304347825</v>
      </c>
      <c r="N463" s="4">
        <v>0</v>
      </c>
      <c r="O463" s="4">
        <v>5.5434782608695654</v>
      </c>
      <c r="P463" s="4">
        <f>SUM(Nurse[[#This Row],[LPN Hours (excl. Admin)]],Nurse[[#This Row],[LPN Admin Hours]])</f>
        <v>28.035434782608696</v>
      </c>
      <c r="Q463" s="4">
        <v>28.035434782608696</v>
      </c>
      <c r="R463" s="4">
        <v>0</v>
      </c>
      <c r="S463" s="4">
        <f>SUM(Nurse[[#This Row],[CNA Hours]],Nurse[[#This Row],[NA TR Hours]],Nurse[[#This Row],[Med Aide/Tech Hours]])</f>
        <v>93.321521739130432</v>
      </c>
      <c r="T463" s="4">
        <v>93.321521739130432</v>
      </c>
      <c r="U463" s="4">
        <v>0</v>
      </c>
      <c r="V463" s="4">
        <v>0</v>
      </c>
      <c r="W4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3" s="4">
        <v>0</v>
      </c>
      <c r="Y463" s="4">
        <v>0</v>
      </c>
      <c r="Z463" s="4">
        <v>0</v>
      </c>
      <c r="AA463" s="4">
        <v>0</v>
      </c>
      <c r="AB463" s="4">
        <v>0</v>
      </c>
      <c r="AC463" s="4">
        <v>0</v>
      </c>
      <c r="AD463" s="4">
        <v>0</v>
      </c>
      <c r="AE463" s="4">
        <v>0</v>
      </c>
      <c r="AF463" s="1">
        <v>145476</v>
      </c>
      <c r="AG463" s="1">
        <v>5</v>
      </c>
      <c r="AH463"/>
    </row>
    <row r="464" spans="1:34" x14ac:dyDescent="0.25">
      <c r="A464" t="s">
        <v>702</v>
      </c>
      <c r="B464" t="s">
        <v>146</v>
      </c>
      <c r="C464" t="s">
        <v>975</v>
      </c>
      <c r="D464" t="s">
        <v>793</v>
      </c>
      <c r="E464" s="4">
        <v>114.67391304347827</v>
      </c>
      <c r="F464" s="4">
        <f>Nurse[[#This Row],[Total Nurse Staff Hours]]/Nurse[[#This Row],[MDS Census]]</f>
        <v>3.206824644549763</v>
      </c>
      <c r="G464" s="4">
        <f>Nurse[[#This Row],[Total Direct Care Staff Hours]]/Nurse[[#This Row],[MDS Census]]</f>
        <v>3.0196682464454976</v>
      </c>
      <c r="H464" s="4">
        <f>Nurse[[#This Row],[Total RN Hours (w/ Admin, DON)]]/Nurse[[#This Row],[MDS Census]]</f>
        <v>0.60334123222748814</v>
      </c>
      <c r="I464" s="4">
        <f>Nurse[[#This Row],[RN Hours (excl. Admin, DON)]]/Nurse[[#This Row],[MDS Census]]</f>
        <v>0.41618483412322271</v>
      </c>
      <c r="J464" s="4">
        <f>SUM(Nurse[[#This Row],[RN Hours (excl. Admin, DON)]],Nurse[[#This Row],[RN Admin Hours]],Nurse[[#This Row],[RN DON Hours]],Nurse[[#This Row],[LPN Hours (excl. Admin)]],Nurse[[#This Row],[LPN Admin Hours]],Nurse[[#This Row],[CNA Hours]],Nurse[[#This Row],[NA TR Hours]],Nurse[[#This Row],[Med Aide/Tech Hours]])</f>
        <v>367.73913043478262</v>
      </c>
      <c r="K464" s="4">
        <f>SUM(Nurse[[#This Row],[RN Hours (excl. Admin, DON)]],Nurse[[#This Row],[LPN Hours (excl. Admin)]],Nurse[[#This Row],[CNA Hours]],Nurse[[#This Row],[NA TR Hours]],Nurse[[#This Row],[Med Aide/Tech Hours]])</f>
        <v>346.2771739130435</v>
      </c>
      <c r="L464" s="4">
        <f>SUM(Nurse[[#This Row],[RN Hours (excl. Admin, DON)]],Nurse[[#This Row],[RN Admin Hours]],Nurse[[#This Row],[RN DON Hours]])</f>
        <v>69.1875</v>
      </c>
      <c r="M464" s="4">
        <v>47.725543478260867</v>
      </c>
      <c r="N464" s="4">
        <v>15.983695652173912</v>
      </c>
      <c r="O464" s="4">
        <v>5.4782608695652177</v>
      </c>
      <c r="P464" s="4">
        <f>SUM(Nurse[[#This Row],[LPN Hours (excl. Admin)]],Nurse[[#This Row],[LPN Admin Hours]])</f>
        <v>63.853260869565219</v>
      </c>
      <c r="Q464" s="4">
        <v>63.853260869565219</v>
      </c>
      <c r="R464" s="4">
        <v>0</v>
      </c>
      <c r="S464" s="4">
        <f>SUM(Nurse[[#This Row],[CNA Hours]],Nurse[[#This Row],[NA TR Hours]],Nurse[[#This Row],[Med Aide/Tech Hours]])</f>
        <v>234.6983695652174</v>
      </c>
      <c r="T464" s="4">
        <v>234.6983695652174</v>
      </c>
      <c r="U464" s="4">
        <v>0</v>
      </c>
      <c r="V464" s="4">
        <v>0</v>
      </c>
      <c r="W4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2.347826086956522</v>
      </c>
      <c r="X464" s="4">
        <v>2.347826086956522</v>
      </c>
      <c r="Y464" s="4">
        <v>0</v>
      </c>
      <c r="Z464" s="4">
        <v>0</v>
      </c>
      <c r="AA464" s="4">
        <v>0</v>
      </c>
      <c r="AB464" s="4">
        <v>0</v>
      </c>
      <c r="AC464" s="4">
        <v>0</v>
      </c>
      <c r="AD464" s="4">
        <v>0</v>
      </c>
      <c r="AE464" s="4">
        <v>0</v>
      </c>
      <c r="AF464" s="1">
        <v>145426</v>
      </c>
      <c r="AG464" s="1">
        <v>5</v>
      </c>
      <c r="AH464"/>
    </row>
    <row r="465" spans="1:34" x14ac:dyDescent="0.25">
      <c r="A465" t="s">
        <v>702</v>
      </c>
      <c r="B465" t="s">
        <v>609</v>
      </c>
      <c r="C465" t="s">
        <v>904</v>
      </c>
      <c r="D465" t="s">
        <v>790</v>
      </c>
      <c r="E465" s="4">
        <v>57.554347826086953</v>
      </c>
      <c r="F465" s="4">
        <f>Nurse[[#This Row],[Total Nurse Staff Hours]]/Nurse[[#This Row],[MDS Census]]</f>
        <v>4.1462455146364503</v>
      </c>
      <c r="G465" s="4">
        <f>Nurse[[#This Row],[Total Direct Care Staff Hours]]/Nurse[[#This Row],[MDS Census]]</f>
        <v>4.1326477809254021</v>
      </c>
      <c r="H465" s="4">
        <f>Nurse[[#This Row],[Total RN Hours (w/ Admin, DON)]]/Nurse[[#This Row],[MDS Census]]</f>
        <v>1.3097601510859302</v>
      </c>
      <c r="I465" s="4">
        <f>Nurse[[#This Row],[RN Hours (excl. Admin, DON)]]/Nurse[[#This Row],[MDS Census]]</f>
        <v>1.3097601510859302</v>
      </c>
      <c r="J465" s="4">
        <f>SUM(Nurse[[#This Row],[RN Hours (excl. Admin, DON)]],Nurse[[#This Row],[RN Admin Hours]],Nurse[[#This Row],[RN DON Hours]],Nurse[[#This Row],[LPN Hours (excl. Admin)]],Nurse[[#This Row],[LPN Admin Hours]],Nurse[[#This Row],[CNA Hours]],Nurse[[#This Row],[NA TR Hours]],Nurse[[#This Row],[Med Aide/Tech Hours]])</f>
        <v>238.63445652173917</v>
      </c>
      <c r="K465" s="4">
        <f>SUM(Nurse[[#This Row],[RN Hours (excl. Admin, DON)]],Nurse[[#This Row],[LPN Hours (excl. Admin)]],Nurse[[#This Row],[CNA Hours]],Nurse[[#This Row],[NA TR Hours]],Nurse[[#This Row],[Med Aide/Tech Hours]])</f>
        <v>237.85184782608701</v>
      </c>
      <c r="L465" s="4">
        <f>SUM(Nurse[[#This Row],[RN Hours (excl. Admin, DON)]],Nurse[[#This Row],[RN Admin Hours]],Nurse[[#This Row],[RN DON Hours]])</f>
        <v>75.382391304347834</v>
      </c>
      <c r="M465" s="4">
        <v>75.382391304347834</v>
      </c>
      <c r="N465" s="4">
        <v>0</v>
      </c>
      <c r="O465" s="4">
        <v>0</v>
      </c>
      <c r="P465" s="4">
        <f>SUM(Nurse[[#This Row],[LPN Hours (excl. Admin)]],Nurse[[#This Row],[LPN Admin Hours]])</f>
        <v>45.213369565217391</v>
      </c>
      <c r="Q465" s="4">
        <v>44.430760869565219</v>
      </c>
      <c r="R465" s="4">
        <v>0.78260869565217395</v>
      </c>
      <c r="S465" s="4">
        <f>SUM(Nurse[[#This Row],[CNA Hours]],Nurse[[#This Row],[NA TR Hours]],Nurse[[#This Row],[Med Aide/Tech Hours]])</f>
        <v>118.03869565217394</v>
      </c>
      <c r="T465" s="4">
        <v>118.03869565217394</v>
      </c>
      <c r="U465" s="4">
        <v>0</v>
      </c>
      <c r="V465" s="4">
        <v>0</v>
      </c>
      <c r="W4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38.35880434782608</v>
      </c>
      <c r="X465" s="4">
        <v>1.7427173913043477</v>
      </c>
      <c r="Y465" s="4">
        <v>0</v>
      </c>
      <c r="Z465" s="4">
        <v>0</v>
      </c>
      <c r="AA465" s="4">
        <v>4.6692391304347822</v>
      </c>
      <c r="AB465" s="4">
        <v>0.78260869565217395</v>
      </c>
      <c r="AC465" s="4">
        <v>31.16423913043478</v>
      </c>
      <c r="AD465" s="4">
        <v>0</v>
      </c>
      <c r="AE465" s="4">
        <v>0</v>
      </c>
      <c r="AF465" s="1">
        <v>146126</v>
      </c>
      <c r="AG465" s="1">
        <v>5</v>
      </c>
      <c r="AH465"/>
    </row>
    <row r="466" spans="1:34" x14ac:dyDescent="0.25">
      <c r="A466" t="s">
        <v>702</v>
      </c>
      <c r="B466" t="s">
        <v>341</v>
      </c>
      <c r="C466" t="s">
        <v>919</v>
      </c>
      <c r="D466" t="s">
        <v>797</v>
      </c>
      <c r="E466" s="4">
        <v>121.58695652173913</v>
      </c>
      <c r="F466" s="4">
        <f>Nurse[[#This Row],[Total Nurse Staff Hours]]/Nurse[[#This Row],[MDS Census]]</f>
        <v>2.9496692293938858</v>
      </c>
      <c r="G466" s="4">
        <f>Nurse[[#This Row],[Total Direct Care Staff Hours]]/Nurse[[#This Row],[MDS Census]]</f>
        <v>2.8447166100482741</v>
      </c>
      <c r="H466" s="4">
        <f>Nurse[[#This Row],[Total RN Hours (w/ Admin, DON)]]/Nurse[[#This Row],[MDS Census]]</f>
        <v>0.69323261219381371</v>
      </c>
      <c r="I466" s="4">
        <f>Nurse[[#This Row],[RN Hours (excl. Admin, DON)]]/Nurse[[#This Row],[MDS Census]]</f>
        <v>0.5882799928482032</v>
      </c>
      <c r="J466" s="4">
        <f>SUM(Nurse[[#This Row],[RN Hours (excl. Admin, DON)]],Nurse[[#This Row],[RN Admin Hours]],Nurse[[#This Row],[RN DON Hours]],Nurse[[#This Row],[LPN Hours (excl. Admin)]],Nurse[[#This Row],[LPN Admin Hours]],Nurse[[#This Row],[CNA Hours]],Nurse[[#This Row],[NA TR Hours]],Nurse[[#This Row],[Med Aide/Tech Hours]])</f>
        <v>358.64130434782612</v>
      </c>
      <c r="K466" s="4">
        <f>SUM(Nurse[[#This Row],[RN Hours (excl. Admin, DON)]],Nurse[[#This Row],[LPN Hours (excl. Admin)]],Nurse[[#This Row],[CNA Hours]],Nurse[[#This Row],[NA TR Hours]],Nurse[[#This Row],[Med Aide/Tech Hours]])</f>
        <v>345.88043478260863</v>
      </c>
      <c r="L466" s="4">
        <f>SUM(Nurse[[#This Row],[RN Hours (excl. Admin, DON)]],Nurse[[#This Row],[RN Admin Hours]],Nurse[[#This Row],[RN DON Hours]])</f>
        <v>84.288043478260875</v>
      </c>
      <c r="M466" s="4">
        <v>71.527173913043484</v>
      </c>
      <c r="N466" s="4">
        <v>7.1086956521739131</v>
      </c>
      <c r="O466" s="4">
        <v>5.6521739130434785</v>
      </c>
      <c r="P466" s="4">
        <f>SUM(Nurse[[#This Row],[LPN Hours (excl. Admin)]],Nurse[[#This Row],[LPN Admin Hours]])</f>
        <v>77.940217391304344</v>
      </c>
      <c r="Q466" s="4">
        <v>77.940217391304344</v>
      </c>
      <c r="R466" s="4">
        <v>0</v>
      </c>
      <c r="S466" s="4">
        <f>SUM(Nurse[[#This Row],[CNA Hours]],Nurse[[#This Row],[NA TR Hours]],Nurse[[#This Row],[Med Aide/Tech Hours]])</f>
        <v>196.41304347826087</v>
      </c>
      <c r="T466" s="4">
        <v>120.72826086956522</v>
      </c>
      <c r="U466" s="4">
        <v>75.684782608695656</v>
      </c>
      <c r="V466" s="4">
        <v>0</v>
      </c>
      <c r="W4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33.676630434782609</v>
      </c>
      <c r="X466" s="4">
        <v>3.6956521739130435</v>
      </c>
      <c r="Y466" s="4">
        <v>0</v>
      </c>
      <c r="Z466" s="4">
        <v>0</v>
      </c>
      <c r="AA466" s="4">
        <v>0</v>
      </c>
      <c r="AB466" s="4">
        <v>0</v>
      </c>
      <c r="AC466" s="4">
        <v>29.980978260869566</v>
      </c>
      <c r="AD466" s="4">
        <v>0</v>
      </c>
      <c r="AE466" s="4">
        <v>0</v>
      </c>
      <c r="AF466" s="1">
        <v>145751</v>
      </c>
      <c r="AG466" s="1">
        <v>5</v>
      </c>
      <c r="AH466"/>
    </row>
    <row r="467" spans="1:34" x14ac:dyDescent="0.25">
      <c r="A467" t="s">
        <v>702</v>
      </c>
      <c r="B467" t="s">
        <v>223</v>
      </c>
      <c r="C467" t="s">
        <v>1014</v>
      </c>
      <c r="D467" t="s">
        <v>818</v>
      </c>
      <c r="E467" s="4">
        <v>82</v>
      </c>
      <c r="F467" s="4">
        <f>Nurse[[#This Row],[Total Nurse Staff Hours]]/Nurse[[#This Row],[MDS Census]]</f>
        <v>2.1058987274655352</v>
      </c>
      <c r="G467" s="4">
        <f>Nurse[[#This Row],[Total Direct Care Staff Hours]]/Nurse[[#This Row],[MDS Census]]</f>
        <v>2.030143160127253</v>
      </c>
      <c r="H467" s="4">
        <f>Nurse[[#This Row],[Total RN Hours (w/ Admin, DON)]]/Nurse[[#This Row],[MDS Census]]</f>
        <v>0.22389050901378577</v>
      </c>
      <c r="I467" s="4">
        <f>Nurse[[#This Row],[RN Hours (excl. Admin, DON)]]/Nurse[[#This Row],[MDS Census]]</f>
        <v>0.21215933191940614</v>
      </c>
      <c r="J467" s="4">
        <f>SUM(Nurse[[#This Row],[RN Hours (excl. Admin, DON)]],Nurse[[#This Row],[RN Admin Hours]],Nurse[[#This Row],[RN DON Hours]],Nurse[[#This Row],[LPN Hours (excl. Admin)]],Nurse[[#This Row],[LPN Admin Hours]],Nurse[[#This Row],[CNA Hours]],Nurse[[#This Row],[NA TR Hours]],Nurse[[#This Row],[Med Aide/Tech Hours]])</f>
        <v>172.6836956521739</v>
      </c>
      <c r="K467" s="4">
        <f>SUM(Nurse[[#This Row],[RN Hours (excl. Admin, DON)]],Nurse[[#This Row],[LPN Hours (excl. Admin)]],Nurse[[#This Row],[CNA Hours]],Nurse[[#This Row],[NA TR Hours]],Nurse[[#This Row],[Med Aide/Tech Hours]])</f>
        <v>166.47173913043474</v>
      </c>
      <c r="L467" s="4">
        <f>SUM(Nurse[[#This Row],[RN Hours (excl. Admin, DON)]],Nurse[[#This Row],[RN Admin Hours]],Nurse[[#This Row],[RN DON Hours]])</f>
        <v>18.359021739130434</v>
      </c>
      <c r="M467" s="4">
        <v>17.397065217391305</v>
      </c>
      <c r="N467" s="4">
        <v>6.5217391304347824E-2</v>
      </c>
      <c r="O467" s="4">
        <v>0.89673913043478259</v>
      </c>
      <c r="P467" s="4">
        <f>SUM(Nurse[[#This Row],[LPN Hours (excl. Admin)]],Nurse[[#This Row],[LPN Admin Hours]])</f>
        <v>42.169347826086963</v>
      </c>
      <c r="Q467" s="4">
        <v>36.919347826086963</v>
      </c>
      <c r="R467" s="4">
        <v>5.25</v>
      </c>
      <c r="S467" s="4">
        <f>SUM(Nurse[[#This Row],[CNA Hours]],Nurse[[#This Row],[NA TR Hours]],Nurse[[#This Row],[Med Aide/Tech Hours]])</f>
        <v>112.15532608695649</v>
      </c>
      <c r="T467" s="4">
        <v>112.15532608695649</v>
      </c>
      <c r="U467" s="4">
        <v>0</v>
      </c>
      <c r="V467" s="4">
        <v>0</v>
      </c>
      <c r="W4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6.9184782608695654</v>
      </c>
      <c r="X467" s="4">
        <v>1.2065217391304348</v>
      </c>
      <c r="Y467" s="4">
        <v>0</v>
      </c>
      <c r="Z467" s="4">
        <v>0</v>
      </c>
      <c r="AA467" s="4">
        <v>5.7119565217391308</v>
      </c>
      <c r="AB467" s="4">
        <v>0</v>
      </c>
      <c r="AC467" s="4">
        <v>0</v>
      </c>
      <c r="AD467" s="4">
        <v>0</v>
      </c>
      <c r="AE467" s="4">
        <v>0</v>
      </c>
      <c r="AF467" s="1">
        <v>145584</v>
      </c>
      <c r="AG467" s="1">
        <v>5</v>
      </c>
      <c r="AH467"/>
    </row>
    <row r="468" spans="1:34" x14ac:dyDescent="0.25">
      <c r="A468" t="s">
        <v>702</v>
      </c>
      <c r="B468" t="s">
        <v>293</v>
      </c>
      <c r="C468" t="s">
        <v>1041</v>
      </c>
      <c r="D468" t="s">
        <v>781</v>
      </c>
      <c r="E468" s="4">
        <v>101.56521739130434</v>
      </c>
      <c r="F468" s="4">
        <f>Nurse[[#This Row],[Total Nurse Staff Hours]]/Nurse[[#This Row],[MDS Census]]</f>
        <v>4.1416395547945211</v>
      </c>
      <c r="G468" s="4">
        <f>Nurse[[#This Row],[Total Direct Care Staff Hours]]/Nurse[[#This Row],[MDS Census]]</f>
        <v>3.6241845034246576</v>
      </c>
      <c r="H468" s="4">
        <f>Nurse[[#This Row],[Total RN Hours (w/ Admin, DON)]]/Nurse[[#This Row],[MDS Census]]</f>
        <v>0.59567422945205484</v>
      </c>
      <c r="I468" s="4">
        <f>Nurse[[#This Row],[RN Hours (excl. Admin, DON)]]/Nurse[[#This Row],[MDS Census]]</f>
        <v>0.33153681506849314</v>
      </c>
      <c r="J468" s="4">
        <f>SUM(Nurse[[#This Row],[RN Hours (excl. Admin, DON)]],Nurse[[#This Row],[RN Admin Hours]],Nurse[[#This Row],[RN DON Hours]],Nurse[[#This Row],[LPN Hours (excl. Admin)]],Nurse[[#This Row],[LPN Admin Hours]],Nurse[[#This Row],[CNA Hours]],Nurse[[#This Row],[NA TR Hours]],Nurse[[#This Row],[Med Aide/Tech Hours]])</f>
        <v>420.64652173913043</v>
      </c>
      <c r="K468" s="4">
        <f>SUM(Nurse[[#This Row],[RN Hours (excl. Admin, DON)]],Nurse[[#This Row],[LPN Hours (excl. Admin)]],Nurse[[#This Row],[CNA Hours]],Nurse[[#This Row],[NA TR Hours]],Nurse[[#This Row],[Med Aide/Tech Hours]])</f>
        <v>368.09108695652174</v>
      </c>
      <c r="L468" s="4">
        <f>SUM(Nurse[[#This Row],[RN Hours (excl. Admin, DON)]],Nurse[[#This Row],[RN Admin Hours]],Nurse[[#This Row],[RN DON Hours]])</f>
        <v>60.499782608695654</v>
      </c>
      <c r="M468" s="4">
        <v>33.672608695652173</v>
      </c>
      <c r="N468" s="4">
        <v>22.131521739130438</v>
      </c>
      <c r="O468" s="4">
        <v>4.6956521739130439</v>
      </c>
      <c r="P468" s="4">
        <f>SUM(Nurse[[#This Row],[LPN Hours (excl. Admin)]],Nurse[[#This Row],[LPN Admin Hours]])</f>
        <v>132.41402173913039</v>
      </c>
      <c r="Q468" s="4">
        <v>106.68576086956519</v>
      </c>
      <c r="R468" s="4">
        <v>25.728260869565212</v>
      </c>
      <c r="S468" s="4">
        <f>SUM(Nurse[[#This Row],[CNA Hours]],Nurse[[#This Row],[NA TR Hours]],Nurse[[#This Row],[Med Aide/Tech Hours]])</f>
        <v>227.73271739130439</v>
      </c>
      <c r="T468" s="4">
        <v>227.56967391304352</v>
      </c>
      <c r="U468" s="4">
        <v>0.16304347826086957</v>
      </c>
      <c r="V468" s="4">
        <v>0</v>
      </c>
      <c r="W4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104.63858695652178</v>
      </c>
      <c r="X468" s="4">
        <v>9.8802173913043472</v>
      </c>
      <c r="Y468" s="4">
        <v>7.6086956521739135E-2</v>
      </c>
      <c r="Z468" s="4">
        <v>0</v>
      </c>
      <c r="AA468" s="4">
        <v>12.836847826086959</v>
      </c>
      <c r="AB468" s="4">
        <v>0</v>
      </c>
      <c r="AC468" s="4">
        <v>81.68239130434786</v>
      </c>
      <c r="AD468" s="4">
        <v>0.16304347826086957</v>
      </c>
      <c r="AE468" s="4">
        <v>0</v>
      </c>
      <c r="AF468" s="1">
        <v>145681</v>
      </c>
      <c r="AG468" s="1">
        <v>5</v>
      </c>
      <c r="AH468"/>
    </row>
    <row r="469" spans="1:34" x14ac:dyDescent="0.25">
      <c r="A469" t="s">
        <v>702</v>
      </c>
      <c r="B469" t="s">
        <v>62</v>
      </c>
      <c r="C469" t="s">
        <v>904</v>
      </c>
      <c r="D469" t="s">
        <v>790</v>
      </c>
      <c r="E469" s="4">
        <v>108.06521739130434</v>
      </c>
      <c r="F469" s="4">
        <f>Nurse[[#This Row],[Total Nurse Staff Hours]]/Nurse[[#This Row],[MDS Census]]</f>
        <v>3.0205693019513178</v>
      </c>
      <c r="G469" s="4">
        <f>Nurse[[#This Row],[Total Direct Care Staff Hours]]/Nurse[[#This Row],[MDS Census]]</f>
        <v>2.854003218668276</v>
      </c>
      <c r="H469" s="4">
        <f>Nurse[[#This Row],[Total RN Hours (w/ Admin, DON)]]/Nurse[[#This Row],[MDS Census]]</f>
        <v>0.61469020317843492</v>
      </c>
      <c r="I469" s="4">
        <f>Nurse[[#This Row],[RN Hours (excl. Admin, DON)]]/Nurse[[#This Row],[MDS Census]]</f>
        <v>0.49559947696640516</v>
      </c>
      <c r="J469" s="4">
        <f>SUM(Nurse[[#This Row],[RN Hours (excl. Admin, DON)]],Nurse[[#This Row],[RN Admin Hours]],Nurse[[#This Row],[RN DON Hours]],Nurse[[#This Row],[LPN Hours (excl. Admin)]],Nurse[[#This Row],[LPN Admin Hours]],Nurse[[#This Row],[CNA Hours]],Nurse[[#This Row],[NA TR Hours]],Nurse[[#This Row],[Med Aide/Tech Hours]])</f>
        <v>326.41847826086956</v>
      </c>
      <c r="K469" s="4">
        <f>SUM(Nurse[[#This Row],[RN Hours (excl. Admin, DON)]],Nurse[[#This Row],[LPN Hours (excl. Admin)]],Nurse[[#This Row],[CNA Hours]],Nurse[[#This Row],[NA TR Hours]],Nurse[[#This Row],[Med Aide/Tech Hours]])</f>
        <v>308.41847826086956</v>
      </c>
      <c r="L469" s="4">
        <f>SUM(Nurse[[#This Row],[RN Hours (excl. Admin, DON)]],Nurse[[#This Row],[RN Admin Hours]],Nurse[[#This Row],[RN DON Hours]])</f>
        <v>66.426630434782609</v>
      </c>
      <c r="M469" s="4">
        <v>53.557065217391305</v>
      </c>
      <c r="N469" s="4">
        <v>7.3043478260869561</v>
      </c>
      <c r="O469" s="4">
        <v>5.5652173913043477</v>
      </c>
      <c r="P469" s="4">
        <f>SUM(Nurse[[#This Row],[LPN Hours (excl. Admin)]],Nurse[[#This Row],[LPN Admin Hours]])</f>
        <v>57.948369565217391</v>
      </c>
      <c r="Q469" s="4">
        <v>52.817934782608695</v>
      </c>
      <c r="R469" s="4">
        <v>5.1304347826086953</v>
      </c>
      <c r="S469" s="4">
        <f>SUM(Nurse[[#This Row],[CNA Hours]],Nurse[[#This Row],[NA TR Hours]],Nurse[[#This Row],[Med Aide/Tech Hours]])</f>
        <v>202.04347826086956</v>
      </c>
      <c r="T469" s="4">
        <v>202.04347826086956</v>
      </c>
      <c r="U469" s="4">
        <v>0</v>
      </c>
      <c r="V469" s="4">
        <v>0</v>
      </c>
      <c r="W4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19.222826086956523</v>
      </c>
      <c r="X469" s="4">
        <v>2.347826086956522</v>
      </c>
      <c r="Y469" s="4">
        <v>0</v>
      </c>
      <c r="Z469" s="4">
        <v>0</v>
      </c>
      <c r="AA469" s="4">
        <v>2.5054347826086958</v>
      </c>
      <c r="AB469" s="4">
        <v>0</v>
      </c>
      <c r="AC469" s="4">
        <v>14.369565217391305</v>
      </c>
      <c r="AD469" s="4">
        <v>0</v>
      </c>
      <c r="AE469" s="4">
        <v>0</v>
      </c>
      <c r="AF469" s="1">
        <v>145221</v>
      </c>
      <c r="AG469" s="1">
        <v>5</v>
      </c>
      <c r="AH469"/>
    </row>
    <row r="470" spans="1:34" x14ac:dyDescent="0.25">
      <c r="A470" t="s">
        <v>702</v>
      </c>
      <c r="B470" t="s">
        <v>176</v>
      </c>
      <c r="C470" t="s">
        <v>850</v>
      </c>
      <c r="D470" t="s">
        <v>816</v>
      </c>
      <c r="E470" s="4">
        <v>42.902173913043477</v>
      </c>
      <c r="F470" s="4">
        <f>Nurse[[#This Row],[Total Nurse Staff Hours]]/Nurse[[#This Row],[MDS Census]]</f>
        <v>3.2478236635419311</v>
      </c>
      <c r="G470" s="4">
        <f>Nurse[[#This Row],[Total Direct Care Staff Hours]]/Nurse[[#This Row],[MDS Census]]</f>
        <v>3.1072105396503673</v>
      </c>
      <c r="H470" s="4">
        <f>Nurse[[#This Row],[Total RN Hours (w/ Admin, DON)]]/Nurse[[#This Row],[MDS Census]]</f>
        <v>0.42418039016974918</v>
      </c>
      <c r="I470" s="4">
        <f>Nurse[[#This Row],[RN Hours (excl. Admin, DON)]]/Nurse[[#This Row],[MDS Census]]</f>
        <v>0.28356726627818596</v>
      </c>
      <c r="J470" s="4">
        <f>SUM(Nurse[[#This Row],[RN Hours (excl. Admin, DON)]],Nurse[[#This Row],[RN Admin Hours]],Nurse[[#This Row],[RN DON Hours]],Nurse[[#This Row],[LPN Hours (excl. Admin)]],Nurse[[#This Row],[LPN Admin Hours]],Nurse[[#This Row],[CNA Hours]],Nurse[[#This Row],[NA TR Hours]],Nurse[[#This Row],[Med Aide/Tech Hours]])</f>
        <v>139.33869565217393</v>
      </c>
      <c r="K470" s="4">
        <f>SUM(Nurse[[#This Row],[RN Hours (excl. Admin, DON)]],Nurse[[#This Row],[LPN Hours (excl. Admin)]],Nurse[[#This Row],[CNA Hours]],Nurse[[#This Row],[NA TR Hours]],Nurse[[#This Row],[Med Aide/Tech Hours]])</f>
        <v>133.30608695652174</v>
      </c>
      <c r="L470" s="4">
        <f>SUM(Nurse[[#This Row],[RN Hours (excl. Admin, DON)]],Nurse[[#This Row],[RN Admin Hours]],Nurse[[#This Row],[RN DON Hours]])</f>
        <v>18.198260869565217</v>
      </c>
      <c r="M470" s="4">
        <v>12.165652173913044</v>
      </c>
      <c r="N470" s="4">
        <v>0</v>
      </c>
      <c r="O470" s="4">
        <v>6.0326086956521738</v>
      </c>
      <c r="P470" s="4">
        <f>SUM(Nurse[[#This Row],[LPN Hours (excl. Admin)]],Nurse[[#This Row],[LPN Admin Hours]])</f>
        <v>39.482934782608694</v>
      </c>
      <c r="Q470" s="4">
        <v>39.482934782608694</v>
      </c>
      <c r="R470" s="4">
        <v>0</v>
      </c>
      <c r="S470" s="4">
        <f>SUM(Nurse[[#This Row],[CNA Hours]],Nurse[[#This Row],[NA TR Hours]],Nurse[[#This Row],[Med Aide/Tech Hours]])</f>
        <v>81.657499999999999</v>
      </c>
      <c r="T470" s="4">
        <v>78.247173913043483</v>
      </c>
      <c r="U470" s="4">
        <v>3.410326086956522</v>
      </c>
      <c r="V470" s="4">
        <v>0</v>
      </c>
      <c r="W4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0" s="4">
        <v>0</v>
      </c>
      <c r="Y470" s="4">
        <v>0</v>
      </c>
      <c r="Z470" s="4">
        <v>0</v>
      </c>
      <c r="AA470" s="4">
        <v>0</v>
      </c>
      <c r="AB470" s="4">
        <v>0</v>
      </c>
      <c r="AC470" s="4">
        <v>0</v>
      </c>
      <c r="AD470" s="4">
        <v>0</v>
      </c>
      <c r="AE470" s="4">
        <v>0</v>
      </c>
      <c r="AF470" s="1">
        <v>145469</v>
      </c>
      <c r="AG470" s="1">
        <v>5</v>
      </c>
      <c r="AH470"/>
    </row>
    <row r="471" spans="1:34" x14ac:dyDescent="0.25">
      <c r="A471" t="s">
        <v>702</v>
      </c>
      <c r="B471" t="s">
        <v>633</v>
      </c>
      <c r="C471" t="s">
        <v>915</v>
      </c>
      <c r="D471" t="s">
        <v>794</v>
      </c>
      <c r="E471" s="4">
        <v>34.793478260869563</v>
      </c>
      <c r="F471" s="4">
        <f>Nurse[[#This Row],[Total Nurse Staff Hours]]/Nurse[[#This Row],[MDS Census]]</f>
        <v>4.8442611683848797</v>
      </c>
      <c r="G471" s="4">
        <f>Nurse[[#This Row],[Total Direct Care Staff Hours]]/Nurse[[#This Row],[MDS Census]]</f>
        <v>4.3594126835363944</v>
      </c>
      <c r="H471" s="4">
        <f>Nurse[[#This Row],[Total RN Hours (w/ Admin, DON)]]/Nurse[[#This Row],[MDS Census]]</f>
        <v>1.9415807560137457</v>
      </c>
      <c r="I471" s="4">
        <f>Nurse[[#This Row],[RN Hours (excl. Admin, DON)]]/Nurse[[#This Row],[MDS Census]]</f>
        <v>1.4567322711652608</v>
      </c>
      <c r="J471" s="4">
        <f>SUM(Nurse[[#This Row],[RN Hours (excl. Admin, DON)]],Nurse[[#This Row],[RN Admin Hours]],Nurse[[#This Row],[RN DON Hours]],Nurse[[#This Row],[LPN Hours (excl. Admin)]],Nurse[[#This Row],[LPN Admin Hours]],Nurse[[#This Row],[CNA Hours]],Nurse[[#This Row],[NA TR Hours]],Nurse[[#This Row],[Med Aide/Tech Hours]])</f>
        <v>168.5486956521739</v>
      </c>
      <c r="K471" s="4">
        <f>SUM(Nurse[[#This Row],[RN Hours (excl. Admin, DON)]],Nurse[[#This Row],[LPN Hours (excl. Admin)]],Nurse[[#This Row],[CNA Hours]],Nurse[[#This Row],[NA TR Hours]],Nurse[[#This Row],[Med Aide/Tech Hours]])</f>
        <v>151.67913043478259</v>
      </c>
      <c r="L471" s="4">
        <f>SUM(Nurse[[#This Row],[RN Hours (excl. Admin, DON)]],Nurse[[#This Row],[RN Admin Hours]],Nurse[[#This Row],[RN DON Hours]])</f>
        <v>67.554347826086953</v>
      </c>
      <c r="M471" s="4">
        <v>50.684782608695649</v>
      </c>
      <c r="N471" s="4">
        <v>11.913043478260869</v>
      </c>
      <c r="O471" s="4">
        <v>4.9565217391304346</v>
      </c>
      <c r="P471" s="4">
        <f>SUM(Nurse[[#This Row],[LPN Hours (excl. Admin)]],Nurse[[#This Row],[LPN Admin Hours]])</f>
        <v>10.116630434782609</v>
      </c>
      <c r="Q471" s="4">
        <v>10.116630434782609</v>
      </c>
      <c r="R471" s="4">
        <v>0</v>
      </c>
      <c r="S471" s="4">
        <f>SUM(Nurse[[#This Row],[CNA Hours]],Nurse[[#This Row],[NA TR Hours]],Nurse[[#This Row],[Med Aide/Tech Hours]])</f>
        <v>90.877717391304344</v>
      </c>
      <c r="T471" s="4">
        <v>90.877717391304344</v>
      </c>
      <c r="U471" s="4">
        <v>0</v>
      </c>
      <c r="V471" s="4">
        <v>0</v>
      </c>
      <c r="W4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1" s="4">
        <v>0</v>
      </c>
      <c r="Y471" s="4">
        <v>0</v>
      </c>
      <c r="Z471" s="4">
        <v>0</v>
      </c>
      <c r="AA471" s="4">
        <v>0</v>
      </c>
      <c r="AB471" s="4">
        <v>0</v>
      </c>
      <c r="AC471" s="4">
        <v>0</v>
      </c>
      <c r="AD471" s="4">
        <v>0</v>
      </c>
      <c r="AE471" s="4">
        <v>0</v>
      </c>
      <c r="AF471" s="1">
        <v>146155</v>
      </c>
      <c r="AG471" s="1">
        <v>5</v>
      </c>
      <c r="AH471"/>
    </row>
    <row r="472" spans="1:34" x14ac:dyDescent="0.25">
      <c r="A472" t="s">
        <v>702</v>
      </c>
      <c r="B472" t="s">
        <v>566</v>
      </c>
      <c r="C472" t="s">
        <v>946</v>
      </c>
      <c r="D472" t="s">
        <v>768</v>
      </c>
      <c r="E472" s="4">
        <v>54.75</v>
      </c>
      <c r="F472" s="4">
        <f>Nurse[[#This Row],[Total Nurse Staff Hours]]/Nurse[[#This Row],[MDS Census]]</f>
        <v>2.2565435775263056</v>
      </c>
      <c r="G472" s="4">
        <f>Nurse[[#This Row],[Total Direct Care Staff Hours]]/Nurse[[#This Row],[MDS Census]]</f>
        <v>2.041633909072861</v>
      </c>
      <c r="H472" s="4">
        <f>Nurse[[#This Row],[Total RN Hours (w/ Admin, DON)]]/Nurse[[#This Row],[MDS Census]]</f>
        <v>0.71565415922175912</v>
      </c>
      <c r="I472" s="4">
        <f>Nurse[[#This Row],[RN Hours (excl. Admin, DON)]]/Nurse[[#This Row],[MDS Census]]</f>
        <v>0.50074449076831451</v>
      </c>
      <c r="J472" s="4">
        <f>SUM(Nurse[[#This Row],[RN Hours (excl. Admin, DON)]],Nurse[[#This Row],[RN Admin Hours]],Nurse[[#This Row],[RN DON Hours]],Nurse[[#This Row],[LPN Hours (excl. Admin)]],Nurse[[#This Row],[LPN Admin Hours]],Nurse[[#This Row],[CNA Hours]],Nurse[[#This Row],[NA TR Hours]],Nurse[[#This Row],[Med Aide/Tech Hours]])</f>
        <v>123.54576086956523</v>
      </c>
      <c r="K472" s="4">
        <f>SUM(Nurse[[#This Row],[RN Hours (excl. Admin, DON)]],Nurse[[#This Row],[LPN Hours (excl. Admin)]],Nurse[[#This Row],[CNA Hours]],Nurse[[#This Row],[NA TR Hours]],Nurse[[#This Row],[Med Aide/Tech Hours]])</f>
        <v>111.77945652173914</v>
      </c>
      <c r="L472" s="4">
        <f>SUM(Nurse[[#This Row],[RN Hours (excl. Admin, DON)]],Nurse[[#This Row],[RN Admin Hours]],Nurse[[#This Row],[RN DON Hours]])</f>
        <v>39.182065217391312</v>
      </c>
      <c r="M472" s="4">
        <v>27.415760869565219</v>
      </c>
      <c r="N472" s="4">
        <v>6.8097826086956523</v>
      </c>
      <c r="O472" s="4">
        <v>4.9565217391304346</v>
      </c>
      <c r="P472" s="4">
        <f>SUM(Nurse[[#This Row],[LPN Hours (excl. Admin)]],Nurse[[#This Row],[LPN Admin Hours]])</f>
        <v>15.396739130434783</v>
      </c>
      <c r="Q472" s="4">
        <v>15.396739130434783</v>
      </c>
      <c r="R472" s="4">
        <v>0</v>
      </c>
      <c r="S472" s="4">
        <f>SUM(Nurse[[#This Row],[CNA Hours]],Nurse[[#This Row],[NA TR Hours]],Nurse[[#This Row],[Med Aide/Tech Hours]])</f>
        <v>68.966956521739135</v>
      </c>
      <c r="T472" s="4">
        <v>68.966956521739135</v>
      </c>
      <c r="U472" s="4">
        <v>0</v>
      </c>
      <c r="V472" s="4">
        <v>0</v>
      </c>
      <c r="W4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2" s="4">
        <v>0</v>
      </c>
      <c r="Y472" s="4">
        <v>0</v>
      </c>
      <c r="Z472" s="4">
        <v>0</v>
      </c>
      <c r="AA472" s="4">
        <v>0</v>
      </c>
      <c r="AB472" s="4">
        <v>0</v>
      </c>
      <c r="AC472" s="4">
        <v>0</v>
      </c>
      <c r="AD472" s="4">
        <v>0</v>
      </c>
      <c r="AE472" s="4">
        <v>0</v>
      </c>
      <c r="AF472" s="1">
        <v>146071</v>
      </c>
      <c r="AG472" s="1">
        <v>5</v>
      </c>
      <c r="AH472"/>
    </row>
    <row r="473" spans="1:34" x14ac:dyDescent="0.25">
      <c r="A473" t="s">
        <v>702</v>
      </c>
      <c r="B473" t="s">
        <v>399</v>
      </c>
      <c r="C473" t="s">
        <v>949</v>
      </c>
      <c r="D473" t="s">
        <v>781</v>
      </c>
      <c r="E473" s="4">
        <v>31.869565217391305</v>
      </c>
      <c r="F473" s="4">
        <f>Nurse[[#This Row],[Total Nurse Staff Hours]]/Nurse[[#This Row],[MDS Census]]</f>
        <v>2.7034447476125512</v>
      </c>
      <c r="G473" s="4">
        <f>Nurse[[#This Row],[Total Direct Care Staff Hours]]/Nurse[[#This Row],[MDS Census]]</f>
        <v>2.575801500682128</v>
      </c>
      <c r="H473" s="4">
        <f>Nurse[[#This Row],[Total RN Hours (w/ Admin, DON)]]/Nurse[[#This Row],[MDS Census]]</f>
        <v>0.48627216916780353</v>
      </c>
      <c r="I473" s="4">
        <f>Nurse[[#This Row],[RN Hours (excl. Admin, DON)]]/Nurse[[#This Row],[MDS Census]]</f>
        <v>0.35862892223738063</v>
      </c>
      <c r="J473" s="4">
        <f>SUM(Nurse[[#This Row],[RN Hours (excl. Admin, DON)]],Nurse[[#This Row],[RN Admin Hours]],Nurse[[#This Row],[RN DON Hours]],Nurse[[#This Row],[LPN Hours (excl. Admin)]],Nurse[[#This Row],[LPN Admin Hours]],Nurse[[#This Row],[CNA Hours]],Nurse[[#This Row],[NA TR Hours]],Nurse[[#This Row],[Med Aide/Tech Hours]])</f>
        <v>86.157608695652172</v>
      </c>
      <c r="K473" s="4">
        <f>SUM(Nurse[[#This Row],[RN Hours (excl. Admin, DON)]],Nurse[[#This Row],[LPN Hours (excl. Admin)]],Nurse[[#This Row],[CNA Hours]],Nurse[[#This Row],[NA TR Hours]],Nurse[[#This Row],[Med Aide/Tech Hours]])</f>
        <v>82.08967391304347</v>
      </c>
      <c r="L473" s="4">
        <f>SUM(Nurse[[#This Row],[RN Hours (excl. Admin, DON)]],Nurse[[#This Row],[RN Admin Hours]],Nurse[[#This Row],[RN DON Hours]])</f>
        <v>15.497282608695652</v>
      </c>
      <c r="M473" s="4">
        <v>11.429347826086957</v>
      </c>
      <c r="N473" s="4">
        <v>0</v>
      </c>
      <c r="O473" s="4">
        <v>4.0679347826086953</v>
      </c>
      <c r="P473" s="4">
        <f>SUM(Nurse[[#This Row],[LPN Hours (excl. Admin)]],Nurse[[#This Row],[LPN Admin Hours]])</f>
        <v>12.116847826086957</v>
      </c>
      <c r="Q473" s="4">
        <v>12.116847826086957</v>
      </c>
      <c r="R473" s="4">
        <v>0</v>
      </c>
      <c r="S473" s="4">
        <f>SUM(Nurse[[#This Row],[CNA Hours]],Nurse[[#This Row],[NA TR Hours]],Nurse[[#This Row],[Med Aide/Tech Hours]])</f>
        <v>58.543478260869563</v>
      </c>
      <c r="T473" s="4">
        <v>58.543478260869563</v>
      </c>
      <c r="U473" s="4">
        <v>0</v>
      </c>
      <c r="V473" s="4">
        <v>0</v>
      </c>
      <c r="W4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3" s="4">
        <v>0</v>
      </c>
      <c r="Y473" s="4">
        <v>0</v>
      </c>
      <c r="Z473" s="4">
        <v>0</v>
      </c>
      <c r="AA473" s="4">
        <v>0</v>
      </c>
      <c r="AB473" s="4">
        <v>0</v>
      </c>
      <c r="AC473" s="4">
        <v>0</v>
      </c>
      <c r="AD473" s="4">
        <v>0</v>
      </c>
      <c r="AE473" s="4">
        <v>0</v>
      </c>
      <c r="AF473" s="1">
        <v>145839</v>
      </c>
      <c r="AG473" s="1">
        <v>5</v>
      </c>
      <c r="AH473"/>
    </row>
    <row r="474" spans="1:34" x14ac:dyDescent="0.25">
      <c r="A474" t="s">
        <v>702</v>
      </c>
      <c r="B474" t="s">
        <v>350</v>
      </c>
      <c r="C474" t="s">
        <v>917</v>
      </c>
      <c r="D474" t="s">
        <v>781</v>
      </c>
      <c r="E474" s="4">
        <v>125.52173913043478</v>
      </c>
      <c r="F474" s="4">
        <f>Nurse[[#This Row],[Total Nurse Staff Hours]]/Nurse[[#This Row],[MDS Census]]</f>
        <v>1.9542344994804295</v>
      </c>
      <c r="G474" s="4">
        <f>Nurse[[#This Row],[Total Direct Care Staff Hours]]/Nurse[[#This Row],[MDS Census]]</f>
        <v>1.9133616210599238</v>
      </c>
      <c r="H474" s="4">
        <f>Nurse[[#This Row],[Total RN Hours (w/ Admin, DON)]]/Nurse[[#This Row],[MDS Census]]</f>
        <v>0.38322653273294077</v>
      </c>
      <c r="I474" s="4">
        <f>Nurse[[#This Row],[RN Hours (excl. Admin, DON)]]/Nurse[[#This Row],[MDS Census]]</f>
        <v>0.34235365431243509</v>
      </c>
      <c r="J474" s="4">
        <f>SUM(Nurse[[#This Row],[RN Hours (excl. Admin, DON)]],Nurse[[#This Row],[RN Admin Hours]],Nurse[[#This Row],[RN DON Hours]],Nurse[[#This Row],[LPN Hours (excl. Admin)]],Nurse[[#This Row],[LPN Admin Hours]],Nurse[[#This Row],[CNA Hours]],Nurse[[#This Row],[NA TR Hours]],Nurse[[#This Row],[Med Aide/Tech Hours]])</f>
        <v>245.29891304347825</v>
      </c>
      <c r="K474" s="4">
        <f>SUM(Nurse[[#This Row],[RN Hours (excl. Admin, DON)]],Nurse[[#This Row],[LPN Hours (excl. Admin)]],Nurse[[#This Row],[CNA Hours]],Nurse[[#This Row],[NA TR Hours]],Nurse[[#This Row],[Med Aide/Tech Hours]])</f>
        <v>240.16847826086956</v>
      </c>
      <c r="L474" s="4">
        <f>SUM(Nurse[[#This Row],[RN Hours (excl. Admin, DON)]],Nurse[[#This Row],[RN Admin Hours]],Nurse[[#This Row],[RN DON Hours]])</f>
        <v>48.103260869565219</v>
      </c>
      <c r="M474" s="4">
        <v>42.972826086956523</v>
      </c>
      <c r="N474" s="4">
        <v>0</v>
      </c>
      <c r="O474" s="4">
        <v>5.1304347826086953</v>
      </c>
      <c r="P474" s="4">
        <f>SUM(Nurse[[#This Row],[LPN Hours (excl. Admin)]],Nurse[[#This Row],[LPN Admin Hours]])</f>
        <v>49.157608695652172</v>
      </c>
      <c r="Q474" s="4">
        <v>49.157608695652172</v>
      </c>
      <c r="R474" s="4">
        <v>0</v>
      </c>
      <c r="S474" s="4">
        <f>SUM(Nurse[[#This Row],[CNA Hours]],Nurse[[#This Row],[NA TR Hours]],Nurse[[#This Row],[Med Aide/Tech Hours]])</f>
        <v>148.03804347826087</v>
      </c>
      <c r="T474" s="4">
        <v>145.83152173913044</v>
      </c>
      <c r="U474" s="4">
        <v>2.2065217391304346</v>
      </c>
      <c r="V474" s="4">
        <v>0</v>
      </c>
      <c r="W4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4" s="4">
        <v>0</v>
      </c>
      <c r="Y474" s="4">
        <v>0</v>
      </c>
      <c r="Z474" s="4">
        <v>0</v>
      </c>
      <c r="AA474" s="4">
        <v>0</v>
      </c>
      <c r="AB474" s="4">
        <v>0</v>
      </c>
      <c r="AC474" s="4">
        <v>0</v>
      </c>
      <c r="AD474" s="4">
        <v>0</v>
      </c>
      <c r="AE474" s="4">
        <v>0</v>
      </c>
      <c r="AF474" s="1">
        <v>145765</v>
      </c>
      <c r="AG474" s="1">
        <v>5</v>
      </c>
      <c r="AH474"/>
    </row>
    <row r="475" spans="1:34" x14ac:dyDescent="0.25">
      <c r="A475" t="s">
        <v>702</v>
      </c>
      <c r="B475" t="s">
        <v>503</v>
      </c>
      <c r="C475" t="s">
        <v>911</v>
      </c>
      <c r="D475" t="s">
        <v>793</v>
      </c>
      <c r="E475" s="4">
        <v>52.25</v>
      </c>
      <c r="F475" s="4">
        <f>Nurse[[#This Row],[Total Nurse Staff Hours]]/Nurse[[#This Row],[MDS Census]]</f>
        <v>2.8388017474516332</v>
      </c>
      <c r="G475" s="4">
        <f>Nurse[[#This Row],[Total Direct Care Staff Hours]]/Nurse[[#This Row],[MDS Census]]</f>
        <v>2.6254670272519243</v>
      </c>
      <c r="H475" s="4">
        <f>Nurse[[#This Row],[Total RN Hours (w/ Admin, DON)]]/Nurse[[#This Row],[MDS Census]]</f>
        <v>0.22982109423757019</v>
      </c>
      <c r="I475" s="4">
        <f>Nurse[[#This Row],[RN Hours (excl. Admin, DON)]]/Nurse[[#This Row],[MDS Census]]</f>
        <v>0.11998127730393177</v>
      </c>
      <c r="J475" s="4">
        <f>SUM(Nurse[[#This Row],[RN Hours (excl. Admin, DON)]],Nurse[[#This Row],[RN Admin Hours]],Nurse[[#This Row],[RN DON Hours]],Nurse[[#This Row],[LPN Hours (excl. Admin)]],Nurse[[#This Row],[LPN Admin Hours]],Nurse[[#This Row],[CNA Hours]],Nurse[[#This Row],[NA TR Hours]],Nurse[[#This Row],[Med Aide/Tech Hours]])</f>
        <v>148.32739130434783</v>
      </c>
      <c r="K475" s="4">
        <f>SUM(Nurse[[#This Row],[RN Hours (excl. Admin, DON)]],Nurse[[#This Row],[LPN Hours (excl. Admin)]],Nurse[[#This Row],[CNA Hours]],Nurse[[#This Row],[NA TR Hours]],Nurse[[#This Row],[Med Aide/Tech Hours]])</f>
        <v>137.18065217391305</v>
      </c>
      <c r="L475" s="4">
        <f>SUM(Nurse[[#This Row],[RN Hours (excl. Admin, DON)]],Nurse[[#This Row],[RN Admin Hours]],Nurse[[#This Row],[RN DON Hours]])</f>
        <v>12.008152173913043</v>
      </c>
      <c r="M475" s="4">
        <v>6.2690217391304346</v>
      </c>
      <c r="N475" s="4">
        <v>0</v>
      </c>
      <c r="O475" s="4">
        <v>5.7391304347826084</v>
      </c>
      <c r="P475" s="4">
        <f>SUM(Nurse[[#This Row],[LPN Hours (excl. Admin)]],Nurse[[#This Row],[LPN Admin Hours]])</f>
        <v>39.309782608695649</v>
      </c>
      <c r="Q475" s="4">
        <v>33.902173913043477</v>
      </c>
      <c r="R475" s="4">
        <v>5.4076086956521738</v>
      </c>
      <c r="S475" s="4">
        <f>SUM(Nurse[[#This Row],[CNA Hours]],Nurse[[#This Row],[NA TR Hours]],Nurse[[#This Row],[Med Aide/Tech Hours]])</f>
        <v>97.009456521739125</v>
      </c>
      <c r="T475" s="4">
        <v>97.009456521739125</v>
      </c>
      <c r="U475" s="4">
        <v>0</v>
      </c>
      <c r="V475" s="4">
        <v>0</v>
      </c>
      <c r="W4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5" s="4">
        <v>0</v>
      </c>
      <c r="Y475" s="4">
        <v>0</v>
      </c>
      <c r="Z475" s="4">
        <v>0</v>
      </c>
      <c r="AA475" s="4">
        <v>0</v>
      </c>
      <c r="AB475" s="4">
        <v>0</v>
      </c>
      <c r="AC475" s="4">
        <v>0</v>
      </c>
      <c r="AD475" s="4">
        <v>0</v>
      </c>
      <c r="AE475" s="4">
        <v>0</v>
      </c>
      <c r="AF475" s="1">
        <v>145989</v>
      </c>
      <c r="AG475" s="1">
        <v>5</v>
      </c>
      <c r="AH475"/>
    </row>
    <row r="476" spans="1:34" x14ac:dyDescent="0.25">
      <c r="A476" t="s">
        <v>702</v>
      </c>
      <c r="B476" t="s">
        <v>469</v>
      </c>
      <c r="C476" t="s">
        <v>917</v>
      </c>
      <c r="D476" t="s">
        <v>781</v>
      </c>
      <c r="E476" s="4">
        <v>226.41304347826087</v>
      </c>
      <c r="F476" s="4">
        <f>Nurse[[#This Row],[Total Nurse Staff Hours]]/Nurse[[#This Row],[MDS Census]]</f>
        <v>1.5634181469035047</v>
      </c>
      <c r="G476" s="4">
        <f>Nurse[[#This Row],[Total Direct Care Staff Hours]]/Nurse[[#This Row],[MDS Census]]</f>
        <v>1.3588694191070572</v>
      </c>
      <c r="H476" s="4">
        <f>Nurse[[#This Row],[Total RN Hours (w/ Admin, DON)]]/Nurse[[#This Row],[MDS Census]]</f>
        <v>0.28145703312530007</v>
      </c>
      <c r="I476" s="4">
        <f>Nurse[[#This Row],[RN Hours (excl. Admin, DON)]]/Nurse[[#This Row],[MDS Census]]</f>
        <v>0.14585933749399904</v>
      </c>
      <c r="J476" s="4">
        <f>SUM(Nurse[[#This Row],[RN Hours (excl. Admin, DON)]],Nurse[[#This Row],[RN Admin Hours]],Nurse[[#This Row],[RN DON Hours]],Nurse[[#This Row],[LPN Hours (excl. Admin)]],Nurse[[#This Row],[LPN Admin Hours]],Nurse[[#This Row],[CNA Hours]],Nurse[[#This Row],[NA TR Hours]],Nurse[[#This Row],[Med Aide/Tech Hours]])</f>
        <v>353.97826086956525</v>
      </c>
      <c r="K476" s="4">
        <f>SUM(Nurse[[#This Row],[RN Hours (excl. Admin, DON)]],Nurse[[#This Row],[LPN Hours (excl. Admin)]],Nurse[[#This Row],[CNA Hours]],Nurse[[#This Row],[NA TR Hours]],Nurse[[#This Row],[Med Aide/Tech Hours]])</f>
        <v>307.66576086956525</v>
      </c>
      <c r="L476" s="4">
        <f>SUM(Nurse[[#This Row],[RN Hours (excl. Admin, DON)]],Nurse[[#This Row],[RN Admin Hours]],Nurse[[#This Row],[RN DON Hours]])</f>
        <v>63.725543478260875</v>
      </c>
      <c r="M476" s="4">
        <v>33.024456521739133</v>
      </c>
      <c r="N476" s="4">
        <v>24.130434782608695</v>
      </c>
      <c r="O476" s="4">
        <v>6.5706521739130439</v>
      </c>
      <c r="P476" s="4">
        <f>SUM(Nurse[[#This Row],[LPN Hours (excl. Admin)]],Nurse[[#This Row],[LPN Admin Hours]])</f>
        <v>124.6304347826087</v>
      </c>
      <c r="Q476" s="4">
        <v>109.01902173913044</v>
      </c>
      <c r="R476" s="4">
        <v>15.611413043478262</v>
      </c>
      <c r="S476" s="4">
        <f>SUM(Nurse[[#This Row],[CNA Hours]],Nurse[[#This Row],[NA TR Hours]],Nurse[[#This Row],[Med Aide/Tech Hours]])</f>
        <v>165.62228260869566</v>
      </c>
      <c r="T476" s="4">
        <v>165.62228260869566</v>
      </c>
      <c r="U476" s="4">
        <v>0</v>
      </c>
      <c r="V476" s="4">
        <v>0</v>
      </c>
      <c r="W4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6" s="4">
        <v>0</v>
      </c>
      <c r="Y476" s="4">
        <v>0</v>
      </c>
      <c r="Z476" s="4">
        <v>0</v>
      </c>
      <c r="AA476" s="4">
        <v>0</v>
      </c>
      <c r="AB476" s="4">
        <v>0</v>
      </c>
      <c r="AC476" s="4">
        <v>0</v>
      </c>
      <c r="AD476" s="4">
        <v>0</v>
      </c>
      <c r="AE476" s="4">
        <v>0</v>
      </c>
      <c r="AF476" s="1">
        <v>145938</v>
      </c>
      <c r="AG476" s="1">
        <v>5</v>
      </c>
      <c r="AH476"/>
    </row>
    <row r="477" spans="1:34" x14ac:dyDescent="0.25">
      <c r="A477" t="s">
        <v>702</v>
      </c>
      <c r="B477" t="s">
        <v>401</v>
      </c>
      <c r="C477" t="s">
        <v>836</v>
      </c>
      <c r="D477" t="s">
        <v>824</v>
      </c>
      <c r="E477" s="4">
        <v>72.358695652173907</v>
      </c>
      <c r="F477" s="4">
        <f>Nurse[[#This Row],[Total Nurse Staff Hours]]/Nurse[[#This Row],[MDS Census]]</f>
        <v>4.4947048219918884</v>
      </c>
      <c r="G477" s="4">
        <f>Nurse[[#This Row],[Total Direct Care Staff Hours]]/Nurse[[#This Row],[MDS Census]]</f>
        <v>4.4485879525311702</v>
      </c>
      <c r="H477" s="4">
        <f>Nurse[[#This Row],[Total RN Hours (w/ Admin, DON)]]/Nurse[[#This Row],[MDS Census]]</f>
        <v>0.71233288267988593</v>
      </c>
      <c r="I477" s="4">
        <f>Nurse[[#This Row],[RN Hours (excl. Admin, DON)]]/Nurse[[#This Row],[MDS Census]]</f>
        <v>0.6662160132191679</v>
      </c>
      <c r="J477" s="4">
        <f>SUM(Nurse[[#This Row],[RN Hours (excl. Admin, DON)]],Nurse[[#This Row],[RN Admin Hours]],Nurse[[#This Row],[RN DON Hours]],Nurse[[#This Row],[LPN Hours (excl. Admin)]],Nurse[[#This Row],[LPN Admin Hours]],Nurse[[#This Row],[CNA Hours]],Nurse[[#This Row],[NA TR Hours]],Nurse[[#This Row],[Med Aide/Tech Hours]])</f>
        <v>325.23097826086956</v>
      </c>
      <c r="K477" s="4">
        <f>SUM(Nurse[[#This Row],[RN Hours (excl. Admin, DON)]],Nurse[[#This Row],[LPN Hours (excl. Admin)]],Nurse[[#This Row],[CNA Hours]],Nurse[[#This Row],[NA TR Hours]],Nurse[[#This Row],[Med Aide/Tech Hours]])</f>
        <v>321.89402173913044</v>
      </c>
      <c r="L477" s="4">
        <f>SUM(Nurse[[#This Row],[RN Hours (excl. Admin, DON)]],Nurse[[#This Row],[RN Admin Hours]],Nurse[[#This Row],[RN DON Hours]])</f>
        <v>51.54347826086957</v>
      </c>
      <c r="M477" s="4">
        <v>48.206521739130437</v>
      </c>
      <c r="N477" s="4">
        <v>0</v>
      </c>
      <c r="O477" s="4">
        <v>3.3369565217391304</v>
      </c>
      <c r="P477" s="4">
        <f>SUM(Nurse[[#This Row],[LPN Hours (excl. Admin)]],Nurse[[#This Row],[LPN Admin Hours]])</f>
        <v>63.201086956521742</v>
      </c>
      <c r="Q477" s="4">
        <v>63.201086956521742</v>
      </c>
      <c r="R477" s="4">
        <v>0</v>
      </c>
      <c r="S477" s="4">
        <f>SUM(Nurse[[#This Row],[CNA Hours]],Nurse[[#This Row],[NA TR Hours]],Nurse[[#This Row],[Med Aide/Tech Hours]])</f>
        <v>210.48641304347825</v>
      </c>
      <c r="T477" s="4">
        <v>185.22826086956522</v>
      </c>
      <c r="U477" s="4">
        <v>25.258152173913043</v>
      </c>
      <c r="V477" s="4">
        <v>0</v>
      </c>
      <c r="W4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7" s="4">
        <v>0</v>
      </c>
      <c r="Y477" s="4">
        <v>0</v>
      </c>
      <c r="Z477" s="4">
        <v>0</v>
      </c>
      <c r="AA477" s="4">
        <v>0</v>
      </c>
      <c r="AB477" s="4">
        <v>0</v>
      </c>
      <c r="AC477" s="4">
        <v>0</v>
      </c>
      <c r="AD477" s="4">
        <v>0</v>
      </c>
      <c r="AE477" s="4">
        <v>0</v>
      </c>
      <c r="AF477" s="1">
        <v>145841</v>
      </c>
      <c r="AG477" s="1">
        <v>5</v>
      </c>
      <c r="AH477"/>
    </row>
    <row r="478" spans="1:34" x14ac:dyDescent="0.25">
      <c r="A478" t="s">
        <v>702</v>
      </c>
      <c r="B478" t="s">
        <v>478</v>
      </c>
      <c r="C478" t="s">
        <v>843</v>
      </c>
      <c r="D478" t="s">
        <v>744</v>
      </c>
      <c r="E478" s="4">
        <v>10.673913043478262</v>
      </c>
      <c r="F478" s="4">
        <f>Nurse[[#This Row],[Total Nurse Staff Hours]]/Nurse[[#This Row],[MDS Census]]</f>
        <v>8.6080448065173094</v>
      </c>
      <c r="G478" s="4">
        <f>Nurse[[#This Row],[Total Direct Care Staff Hours]]/Nurse[[#This Row],[MDS Census]]</f>
        <v>7.1699592668024428</v>
      </c>
      <c r="H478" s="4">
        <f>Nurse[[#This Row],[Total RN Hours (w/ Admin, DON)]]/Nurse[[#This Row],[MDS Census]]</f>
        <v>4.0871690427698573</v>
      </c>
      <c r="I478" s="4">
        <f>Nurse[[#This Row],[RN Hours (excl. Admin, DON)]]/Nurse[[#This Row],[MDS Census]]</f>
        <v>2.6490835030549897</v>
      </c>
      <c r="J478" s="4">
        <f>SUM(Nurse[[#This Row],[RN Hours (excl. Admin, DON)]],Nurse[[#This Row],[RN Admin Hours]],Nurse[[#This Row],[RN DON Hours]],Nurse[[#This Row],[LPN Hours (excl. Admin)]],Nurse[[#This Row],[LPN Admin Hours]],Nurse[[#This Row],[CNA Hours]],Nurse[[#This Row],[NA TR Hours]],Nurse[[#This Row],[Med Aide/Tech Hours]])</f>
        <v>91.88152173913042</v>
      </c>
      <c r="K478" s="4">
        <f>SUM(Nurse[[#This Row],[RN Hours (excl. Admin, DON)]],Nurse[[#This Row],[LPN Hours (excl. Admin)]],Nurse[[#This Row],[CNA Hours]],Nurse[[#This Row],[NA TR Hours]],Nurse[[#This Row],[Med Aide/Tech Hours]])</f>
        <v>76.531521739130426</v>
      </c>
      <c r="L478" s="4">
        <f>SUM(Nurse[[#This Row],[RN Hours (excl. Admin, DON)]],Nurse[[#This Row],[RN Admin Hours]],Nurse[[#This Row],[RN DON Hours]])</f>
        <v>43.626086956521739</v>
      </c>
      <c r="M478" s="4">
        <v>28.276086956521741</v>
      </c>
      <c r="N478" s="4">
        <v>9.6978260869565229</v>
      </c>
      <c r="O478" s="4">
        <v>5.6521739130434785</v>
      </c>
      <c r="P478" s="4">
        <f>SUM(Nurse[[#This Row],[LPN Hours (excl. Admin)]],Nurse[[#This Row],[LPN Admin Hours]])</f>
        <v>13.49021739130434</v>
      </c>
      <c r="Q478" s="4">
        <v>13.49021739130434</v>
      </c>
      <c r="R478" s="4">
        <v>0</v>
      </c>
      <c r="S478" s="4">
        <f>SUM(Nurse[[#This Row],[CNA Hours]],Nurse[[#This Row],[NA TR Hours]],Nurse[[#This Row],[Med Aide/Tech Hours]])</f>
        <v>34.765217391304347</v>
      </c>
      <c r="T478" s="4">
        <v>34.765217391304347</v>
      </c>
      <c r="U478" s="4">
        <v>0</v>
      </c>
      <c r="V478" s="4">
        <v>0</v>
      </c>
      <c r="W4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0.43586956521739134</v>
      </c>
      <c r="X478" s="4">
        <v>0.43586956521739134</v>
      </c>
      <c r="Y478" s="4">
        <v>0</v>
      </c>
      <c r="Z478" s="4">
        <v>0</v>
      </c>
      <c r="AA478" s="4">
        <v>0</v>
      </c>
      <c r="AB478" s="4">
        <v>0</v>
      </c>
      <c r="AC478" s="4">
        <v>0</v>
      </c>
      <c r="AD478" s="4">
        <v>0</v>
      </c>
      <c r="AE478" s="4">
        <v>0</v>
      </c>
      <c r="AF478" s="1">
        <v>145951</v>
      </c>
      <c r="AG478" s="1">
        <v>5</v>
      </c>
      <c r="AH478"/>
    </row>
    <row r="479" spans="1:34" x14ac:dyDescent="0.25">
      <c r="A479" t="s">
        <v>702</v>
      </c>
      <c r="B479" t="s">
        <v>351</v>
      </c>
      <c r="C479" t="s">
        <v>917</v>
      </c>
      <c r="D479" t="s">
        <v>781</v>
      </c>
      <c r="E479" s="4">
        <v>89.152173913043484</v>
      </c>
      <c r="F479" s="4">
        <f>Nurse[[#This Row],[Total Nurse Staff Hours]]/Nurse[[#This Row],[MDS Census]]</f>
        <v>3.2907973664959767</v>
      </c>
      <c r="G479" s="4">
        <f>Nurse[[#This Row],[Total Direct Care Staff Hours]]/Nurse[[#This Row],[MDS Census]]</f>
        <v>3.025648622287247</v>
      </c>
      <c r="H479" s="4">
        <f>Nurse[[#This Row],[Total RN Hours (w/ Admin, DON)]]/Nurse[[#This Row],[MDS Census]]</f>
        <v>0.94306266764203839</v>
      </c>
      <c r="I479" s="4">
        <f>Nurse[[#This Row],[RN Hours (excl. Admin, DON)]]/Nurse[[#This Row],[MDS Census]]</f>
        <v>0.74228846622774924</v>
      </c>
      <c r="J479" s="4">
        <f>SUM(Nurse[[#This Row],[RN Hours (excl. Admin, DON)]],Nurse[[#This Row],[RN Admin Hours]],Nurse[[#This Row],[RN DON Hours]],Nurse[[#This Row],[LPN Hours (excl. Admin)]],Nurse[[#This Row],[LPN Admin Hours]],Nurse[[#This Row],[CNA Hours]],Nurse[[#This Row],[NA TR Hours]],Nurse[[#This Row],[Med Aide/Tech Hours]])</f>
        <v>293.38173913043482</v>
      </c>
      <c r="K479" s="4">
        <f>SUM(Nurse[[#This Row],[RN Hours (excl. Admin, DON)]],Nurse[[#This Row],[LPN Hours (excl. Admin)]],Nurse[[#This Row],[CNA Hours]],Nurse[[#This Row],[NA TR Hours]],Nurse[[#This Row],[Med Aide/Tech Hours]])</f>
        <v>269.74315217391307</v>
      </c>
      <c r="L479" s="4">
        <f>SUM(Nurse[[#This Row],[RN Hours (excl. Admin, DON)]],Nurse[[#This Row],[RN Admin Hours]],Nurse[[#This Row],[RN DON Hours]])</f>
        <v>84.076086956521735</v>
      </c>
      <c r="M479" s="4">
        <v>66.176630434782609</v>
      </c>
      <c r="N479" s="4">
        <v>9.5869565217391308</v>
      </c>
      <c r="O479" s="4">
        <v>8.3125</v>
      </c>
      <c r="P479" s="4">
        <f>SUM(Nurse[[#This Row],[LPN Hours (excl. Admin)]],Nurse[[#This Row],[LPN Admin Hours]])</f>
        <v>34.415760869565219</v>
      </c>
      <c r="Q479" s="4">
        <v>28.676630434782609</v>
      </c>
      <c r="R479" s="4">
        <v>5.7391304347826084</v>
      </c>
      <c r="S479" s="4">
        <f>SUM(Nurse[[#This Row],[CNA Hours]],Nurse[[#This Row],[NA TR Hours]],Nurse[[#This Row],[Med Aide/Tech Hours]])</f>
        <v>174.88989130434783</v>
      </c>
      <c r="T479" s="4">
        <v>166.90619565217392</v>
      </c>
      <c r="U479" s="4">
        <v>7.9836956521739131</v>
      </c>
      <c r="V479" s="4">
        <v>0</v>
      </c>
      <c r="W4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67.914347826086953</v>
      </c>
      <c r="X479" s="4">
        <v>11.008152173913043</v>
      </c>
      <c r="Y479" s="4">
        <v>0</v>
      </c>
      <c r="Z479" s="4">
        <v>0</v>
      </c>
      <c r="AA479" s="4">
        <v>7.8994565217391308</v>
      </c>
      <c r="AB479" s="4">
        <v>0</v>
      </c>
      <c r="AC479" s="4">
        <v>49.006739130434781</v>
      </c>
      <c r="AD479" s="4">
        <v>0</v>
      </c>
      <c r="AE479" s="4">
        <v>0</v>
      </c>
      <c r="AF479" s="1">
        <v>145767</v>
      </c>
      <c r="AG479" s="1">
        <v>5</v>
      </c>
      <c r="AH479"/>
    </row>
    <row r="480" spans="1:34" x14ac:dyDescent="0.25">
      <c r="A480" t="s">
        <v>702</v>
      </c>
      <c r="B480" t="s">
        <v>249</v>
      </c>
      <c r="C480" t="s">
        <v>1028</v>
      </c>
      <c r="D480" t="s">
        <v>774</v>
      </c>
      <c r="E480" s="4">
        <v>91.434782608695656</v>
      </c>
      <c r="F480" s="4">
        <f>Nurse[[#This Row],[Total Nurse Staff Hours]]/Nurse[[#This Row],[MDS Census]]</f>
        <v>2.2659807417974318</v>
      </c>
      <c r="G480" s="4">
        <f>Nurse[[#This Row],[Total Direct Care Staff Hours]]/Nurse[[#This Row],[MDS Census]]</f>
        <v>2.049033523537803</v>
      </c>
      <c r="H480" s="4">
        <f>Nurse[[#This Row],[Total RN Hours (w/ Admin, DON)]]/Nurse[[#This Row],[MDS Census]]</f>
        <v>0.61630884450784595</v>
      </c>
      <c r="I480" s="4">
        <f>Nurse[[#This Row],[RN Hours (excl. Admin, DON)]]/Nurse[[#This Row],[MDS Census]]</f>
        <v>0.44976581074655259</v>
      </c>
      <c r="J480" s="4">
        <f>SUM(Nurse[[#This Row],[RN Hours (excl. Admin, DON)]],Nurse[[#This Row],[RN Admin Hours]],Nurse[[#This Row],[RN DON Hours]],Nurse[[#This Row],[LPN Hours (excl. Admin)]],Nurse[[#This Row],[LPN Admin Hours]],Nurse[[#This Row],[CNA Hours]],Nurse[[#This Row],[NA TR Hours]],Nurse[[#This Row],[Med Aide/Tech Hours]])</f>
        <v>207.18945652173912</v>
      </c>
      <c r="K480" s="4">
        <f>SUM(Nurse[[#This Row],[RN Hours (excl. Admin, DON)]],Nurse[[#This Row],[LPN Hours (excl. Admin)]],Nurse[[#This Row],[CNA Hours]],Nurse[[#This Row],[NA TR Hours]],Nurse[[#This Row],[Med Aide/Tech Hours]])</f>
        <v>187.35293478260868</v>
      </c>
      <c r="L480" s="4">
        <f>SUM(Nurse[[#This Row],[RN Hours (excl. Admin, DON)]],Nurse[[#This Row],[RN Admin Hours]],Nurse[[#This Row],[RN DON Hours]])</f>
        <v>56.352065217391306</v>
      </c>
      <c r="M480" s="4">
        <v>41.124239130434788</v>
      </c>
      <c r="N480" s="4">
        <v>11.314782608695653</v>
      </c>
      <c r="O480" s="4">
        <v>3.9130434782608696</v>
      </c>
      <c r="P480" s="4">
        <f>SUM(Nurse[[#This Row],[LPN Hours (excl. Admin)]],Nurse[[#This Row],[LPN Admin Hours]])</f>
        <v>45.822391304347825</v>
      </c>
      <c r="Q480" s="4">
        <v>41.213695652173911</v>
      </c>
      <c r="R480" s="4">
        <v>4.6086956521739131</v>
      </c>
      <c r="S480" s="4">
        <f>SUM(Nurse[[#This Row],[CNA Hours]],Nurse[[#This Row],[NA TR Hours]],Nurse[[#This Row],[Med Aide/Tech Hours]])</f>
        <v>105.01499999999999</v>
      </c>
      <c r="T480" s="4">
        <v>105.01499999999999</v>
      </c>
      <c r="U480" s="4">
        <v>0</v>
      </c>
      <c r="V480" s="4">
        <v>0</v>
      </c>
      <c r="W4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0" s="4">
        <v>0</v>
      </c>
      <c r="Y480" s="4">
        <v>0</v>
      </c>
      <c r="Z480" s="4">
        <v>0</v>
      </c>
      <c r="AA480" s="4">
        <v>0</v>
      </c>
      <c r="AB480" s="4">
        <v>0</v>
      </c>
      <c r="AC480" s="4">
        <v>0</v>
      </c>
      <c r="AD480" s="4">
        <v>0</v>
      </c>
      <c r="AE480" s="4">
        <v>0</v>
      </c>
      <c r="AF480" s="1">
        <v>145621</v>
      </c>
      <c r="AG480" s="1">
        <v>5</v>
      </c>
      <c r="AH480"/>
    </row>
    <row r="481" spans="1:34" x14ac:dyDescent="0.25">
      <c r="A481" t="s">
        <v>702</v>
      </c>
      <c r="B481" t="s">
        <v>241</v>
      </c>
      <c r="C481" t="s">
        <v>1025</v>
      </c>
      <c r="D481" t="s">
        <v>799</v>
      </c>
      <c r="E481" s="4">
        <v>30.086956521739129</v>
      </c>
      <c r="F481" s="4">
        <f>Nurse[[#This Row],[Total Nurse Staff Hours]]/Nurse[[#This Row],[MDS Census]]</f>
        <v>4.4944183526011567</v>
      </c>
      <c r="G481" s="4">
        <f>Nurse[[#This Row],[Total Direct Care Staff Hours]]/Nurse[[#This Row],[MDS Census]]</f>
        <v>4.1581647398843939</v>
      </c>
      <c r="H481" s="4">
        <f>Nurse[[#This Row],[Total RN Hours (w/ Admin, DON)]]/Nurse[[#This Row],[MDS Census]]</f>
        <v>1.7906177745664742</v>
      </c>
      <c r="I481" s="4">
        <f>Nurse[[#This Row],[RN Hours (excl. Admin, DON)]]/Nurse[[#This Row],[MDS Census]]</f>
        <v>1.4543641618497112</v>
      </c>
      <c r="J481" s="4">
        <f>SUM(Nurse[[#This Row],[RN Hours (excl. Admin, DON)]],Nurse[[#This Row],[RN Admin Hours]],Nurse[[#This Row],[RN DON Hours]],Nurse[[#This Row],[LPN Hours (excl. Admin)]],Nurse[[#This Row],[LPN Admin Hours]],Nurse[[#This Row],[CNA Hours]],Nurse[[#This Row],[NA TR Hours]],Nurse[[#This Row],[Med Aide/Tech Hours]])</f>
        <v>135.22336956521741</v>
      </c>
      <c r="K481" s="4">
        <f>SUM(Nurse[[#This Row],[RN Hours (excl. Admin, DON)]],Nurse[[#This Row],[LPN Hours (excl. Admin)]],Nurse[[#This Row],[CNA Hours]],Nurse[[#This Row],[NA TR Hours]],Nurse[[#This Row],[Med Aide/Tech Hours]])</f>
        <v>125.10652173913044</v>
      </c>
      <c r="L481" s="4">
        <f>SUM(Nurse[[#This Row],[RN Hours (excl. Admin, DON)]],Nurse[[#This Row],[RN Admin Hours]],Nurse[[#This Row],[RN DON Hours]])</f>
        <v>53.874239130434788</v>
      </c>
      <c r="M481" s="4">
        <v>43.757391304347827</v>
      </c>
      <c r="N481" s="4">
        <v>8.3777173913043477</v>
      </c>
      <c r="O481" s="4">
        <v>1.7391304347826086</v>
      </c>
      <c r="P481" s="4">
        <f>SUM(Nurse[[#This Row],[LPN Hours (excl. Admin)]],Nurse[[#This Row],[LPN Admin Hours]])</f>
        <v>21.98467391304348</v>
      </c>
      <c r="Q481" s="4">
        <v>21.98467391304348</v>
      </c>
      <c r="R481" s="4">
        <v>0</v>
      </c>
      <c r="S481" s="4">
        <f>SUM(Nurse[[#This Row],[CNA Hours]],Nurse[[#This Row],[NA TR Hours]],Nurse[[#This Row],[Med Aide/Tech Hours]])</f>
        <v>59.364456521739136</v>
      </c>
      <c r="T481" s="4">
        <v>59.364456521739136</v>
      </c>
      <c r="U481" s="4">
        <v>0</v>
      </c>
      <c r="V481" s="4">
        <v>0</v>
      </c>
      <c r="W4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1" s="4">
        <v>0</v>
      </c>
      <c r="Y481" s="4">
        <v>0</v>
      </c>
      <c r="Z481" s="4">
        <v>0</v>
      </c>
      <c r="AA481" s="4">
        <v>0</v>
      </c>
      <c r="AB481" s="4">
        <v>0</v>
      </c>
      <c r="AC481" s="4">
        <v>0</v>
      </c>
      <c r="AD481" s="4">
        <v>0</v>
      </c>
      <c r="AE481" s="4">
        <v>0</v>
      </c>
      <c r="AF481" s="1">
        <v>145612</v>
      </c>
      <c r="AG481" s="1">
        <v>5</v>
      </c>
      <c r="AH481"/>
    </row>
    <row r="482" spans="1:34" x14ac:dyDescent="0.25">
      <c r="A482" t="s">
        <v>702</v>
      </c>
      <c r="B482" t="s">
        <v>474</v>
      </c>
      <c r="C482" t="s">
        <v>1101</v>
      </c>
      <c r="D482" t="s">
        <v>781</v>
      </c>
      <c r="E482" s="4">
        <v>124.29347826086956</v>
      </c>
      <c r="F482" s="4">
        <f>Nurse[[#This Row],[Total Nurse Staff Hours]]/Nurse[[#This Row],[MDS Census]]</f>
        <v>2.6271123742894629</v>
      </c>
      <c r="G482" s="4">
        <f>Nurse[[#This Row],[Total Direct Care Staff Hours]]/Nurse[[#This Row],[MDS Census]]</f>
        <v>2.2909427197201579</v>
      </c>
      <c r="H482" s="4">
        <f>Nurse[[#This Row],[Total RN Hours (w/ Admin, DON)]]/Nurse[[#This Row],[MDS Census]]</f>
        <v>0.70891036292085707</v>
      </c>
      <c r="I482" s="4">
        <f>Nurse[[#This Row],[RN Hours (excl. Admin, DON)]]/Nurse[[#This Row],[MDS Census]]</f>
        <v>0.42925142107564501</v>
      </c>
      <c r="J482" s="4">
        <f>SUM(Nurse[[#This Row],[RN Hours (excl. Admin, DON)]],Nurse[[#This Row],[RN Admin Hours]],Nurse[[#This Row],[RN DON Hours]],Nurse[[#This Row],[LPN Hours (excl. Admin)]],Nurse[[#This Row],[LPN Admin Hours]],Nurse[[#This Row],[CNA Hours]],Nurse[[#This Row],[NA TR Hours]],Nurse[[#This Row],[Med Aide/Tech Hours]])</f>
        <v>326.53293478260878</v>
      </c>
      <c r="K482" s="4">
        <f>SUM(Nurse[[#This Row],[RN Hours (excl. Admin, DON)]],Nurse[[#This Row],[LPN Hours (excl. Admin)]],Nurse[[#This Row],[CNA Hours]],Nurse[[#This Row],[NA TR Hours]],Nurse[[#This Row],[Med Aide/Tech Hours]])</f>
        <v>284.74923913043483</v>
      </c>
      <c r="L482" s="4">
        <f>SUM(Nurse[[#This Row],[RN Hours (excl. Admin, DON)]],Nurse[[#This Row],[RN Admin Hours]],Nurse[[#This Row],[RN DON Hours]])</f>
        <v>88.112934782608704</v>
      </c>
      <c r="M482" s="4">
        <v>53.353152173913053</v>
      </c>
      <c r="N482" s="4">
        <v>29.194565217391311</v>
      </c>
      <c r="O482" s="4">
        <v>5.5652173913043477</v>
      </c>
      <c r="P482" s="4">
        <f>SUM(Nurse[[#This Row],[LPN Hours (excl. Admin)]],Nurse[[#This Row],[LPN Admin Hours]])</f>
        <v>70.332065217391303</v>
      </c>
      <c r="Q482" s="4">
        <v>63.308152173913037</v>
      </c>
      <c r="R482" s="4">
        <v>7.0239130434782613</v>
      </c>
      <c r="S482" s="4">
        <f>SUM(Nurse[[#This Row],[CNA Hours]],Nurse[[#This Row],[NA TR Hours]],Nurse[[#This Row],[Med Aide/Tech Hours]])</f>
        <v>168.08793478260876</v>
      </c>
      <c r="T482" s="4">
        <v>162.76869565217396</v>
      </c>
      <c r="U482" s="4">
        <v>0</v>
      </c>
      <c r="V482" s="4">
        <v>5.3192391304347817</v>
      </c>
      <c r="W4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14.941630434782606</v>
      </c>
      <c r="X482" s="4">
        <v>5.0509782608695657</v>
      </c>
      <c r="Y482" s="4">
        <v>0</v>
      </c>
      <c r="Z482" s="4">
        <v>0</v>
      </c>
      <c r="AA482" s="4">
        <v>0.44619565217391299</v>
      </c>
      <c r="AB482" s="4">
        <v>0</v>
      </c>
      <c r="AC482" s="4">
        <v>4.1252173913043473</v>
      </c>
      <c r="AD482" s="4">
        <v>0</v>
      </c>
      <c r="AE482" s="4">
        <v>5.3192391304347817</v>
      </c>
      <c r="AF482" s="1">
        <v>145946</v>
      </c>
      <c r="AG482" s="1">
        <v>5</v>
      </c>
      <c r="AH482"/>
    </row>
    <row r="483" spans="1:34" x14ac:dyDescent="0.25">
      <c r="A483" t="s">
        <v>702</v>
      </c>
      <c r="B483" t="s">
        <v>33</v>
      </c>
      <c r="C483" t="s">
        <v>908</v>
      </c>
      <c r="D483" t="s">
        <v>794</v>
      </c>
      <c r="E483" s="4">
        <v>79.902173913043484</v>
      </c>
      <c r="F483" s="4">
        <f>Nurse[[#This Row],[Total Nurse Staff Hours]]/Nurse[[#This Row],[MDS Census]]</f>
        <v>2.699325261869133</v>
      </c>
      <c r="G483" s="4">
        <f>Nurse[[#This Row],[Total Direct Care Staff Hours]]/Nurse[[#This Row],[MDS Census]]</f>
        <v>2.4584872806420885</v>
      </c>
      <c r="H483" s="4">
        <f>Nurse[[#This Row],[Total RN Hours (w/ Admin, DON)]]/Nurse[[#This Row],[MDS Census]]</f>
        <v>0.8550727792137125</v>
      </c>
      <c r="I483" s="4">
        <f>Nurse[[#This Row],[RN Hours (excl. Admin, DON)]]/Nurse[[#This Row],[MDS Census]]</f>
        <v>0.70618147190858382</v>
      </c>
      <c r="J483" s="4">
        <f>SUM(Nurse[[#This Row],[RN Hours (excl. Admin, DON)]],Nurse[[#This Row],[RN Admin Hours]],Nurse[[#This Row],[RN DON Hours]],Nurse[[#This Row],[LPN Hours (excl. Admin)]],Nurse[[#This Row],[LPN Admin Hours]],Nurse[[#This Row],[CNA Hours]],Nurse[[#This Row],[NA TR Hours]],Nurse[[#This Row],[Med Aide/Tech Hours]])</f>
        <v>215.6819565217391</v>
      </c>
      <c r="K483" s="4">
        <f>SUM(Nurse[[#This Row],[RN Hours (excl. Admin, DON)]],Nurse[[#This Row],[LPN Hours (excl. Admin)]],Nurse[[#This Row],[CNA Hours]],Nurse[[#This Row],[NA TR Hours]],Nurse[[#This Row],[Med Aide/Tech Hours]])</f>
        <v>196.43847826086952</v>
      </c>
      <c r="L483" s="4">
        <f>SUM(Nurse[[#This Row],[RN Hours (excl. Admin, DON)]],Nurse[[#This Row],[RN Admin Hours]],Nurse[[#This Row],[RN DON Hours]])</f>
        <v>68.322173913043486</v>
      </c>
      <c r="M483" s="4">
        <v>56.425434782608697</v>
      </c>
      <c r="N483" s="4">
        <v>7.2010869565217392</v>
      </c>
      <c r="O483" s="4">
        <v>4.6956521739130439</v>
      </c>
      <c r="P483" s="4">
        <f>SUM(Nurse[[#This Row],[LPN Hours (excl. Admin)]],Nurse[[#This Row],[LPN Admin Hours]])</f>
        <v>31.506086956521735</v>
      </c>
      <c r="Q483" s="4">
        <v>24.15934782608695</v>
      </c>
      <c r="R483" s="4">
        <v>7.3467391304347833</v>
      </c>
      <c r="S483" s="4">
        <f>SUM(Nurse[[#This Row],[CNA Hours]],Nurse[[#This Row],[NA TR Hours]],Nurse[[#This Row],[Med Aide/Tech Hours]])</f>
        <v>115.85369565217387</v>
      </c>
      <c r="T483" s="4">
        <v>115.85369565217387</v>
      </c>
      <c r="U483" s="4">
        <v>0</v>
      </c>
      <c r="V483" s="4">
        <v>0</v>
      </c>
      <c r="W4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79.042826086956524</v>
      </c>
      <c r="X483" s="4">
        <v>14.987391304347826</v>
      </c>
      <c r="Y483" s="4">
        <v>0</v>
      </c>
      <c r="Z483" s="4">
        <v>0</v>
      </c>
      <c r="AA483" s="4">
        <v>9.6506521739130431</v>
      </c>
      <c r="AB483" s="4">
        <v>0</v>
      </c>
      <c r="AC483" s="4">
        <v>54.404782608695662</v>
      </c>
      <c r="AD483" s="4">
        <v>0</v>
      </c>
      <c r="AE483" s="4">
        <v>0</v>
      </c>
      <c r="AF483" s="1">
        <v>145045</v>
      </c>
      <c r="AG483" s="1">
        <v>5</v>
      </c>
      <c r="AH483"/>
    </row>
    <row r="484" spans="1:34" x14ac:dyDescent="0.25">
      <c r="A484" t="s">
        <v>702</v>
      </c>
      <c r="B484" t="s">
        <v>111</v>
      </c>
      <c r="C484" t="s">
        <v>688</v>
      </c>
      <c r="D484" t="s">
        <v>781</v>
      </c>
      <c r="E484" s="4">
        <v>117.81521739130434</v>
      </c>
      <c r="F484" s="4">
        <f>Nurse[[#This Row],[Total Nurse Staff Hours]]/Nurse[[#This Row],[MDS Census]]</f>
        <v>2.5711015776363131</v>
      </c>
      <c r="G484" s="4">
        <f>Nurse[[#This Row],[Total Direct Care Staff Hours]]/Nurse[[#This Row],[MDS Census]]</f>
        <v>2.3746720177138112</v>
      </c>
      <c r="H484" s="4">
        <f>Nurse[[#This Row],[Total RN Hours (w/ Admin, DON)]]/Nurse[[#This Row],[MDS Census]]</f>
        <v>0.47918903957929715</v>
      </c>
      <c r="I484" s="4">
        <f>Nurse[[#This Row],[RN Hours (excl. Admin, DON)]]/Nurse[[#This Row],[MDS Census]]</f>
        <v>0.38787987821754788</v>
      </c>
      <c r="J484" s="4">
        <f>SUM(Nurse[[#This Row],[RN Hours (excl. Admin, DON)]],Nurse[[#This Row],[RN Admin Hours]],Nurse[[#This Row],[RN DON Hours]],Nurse[[#This Row],[LPN Hours (excl. Admin)]],Nurse[[#This Row],[LPN Admin Hours]],Nurse[[#This Row],[CNA Hours]],Nurse[[#This Row],[NA TR Hours]],Nurse[[#This Row],[Med Aide/Tech Hours]])</f>
        <v>302.9148913043478</v>
      </c>
      <c r="K484" s="4">
        <f>SUM(Nurse[[#This Row],[RN Hours (excl. Admin, DON)]],Nurse[[#This Row],[LPN Hours (excl. Admin)]],Nurse[[#This Row],[CNA Hours]],Nurse[[#This Row],[NA TR Hours]],Nurse[[#This Row],[Med Aide/Tech Hours]])</f>
        <v>279.77249999999998</v>
      </c>
      <c r="L484" s="4">
        <f>SUM(Nurse[[#This Row],[RN Hours (excl. Admin, DON)]],Nurse[[#This Row],[RN Admin Hours]],Nurse[[#This Row],[RN DON Hours]])</f>
        <v>56.455760869565232</v>
      </c>
      <c r="M484" s="4">
        <v>45.698152173913059</v>
      </c>
      <c r="N484" s="4">
        <v>5.8663043478260875</v>
      </c>
      <c r="O484" s="4">
        <v>4.8913043478260869</v>
      </c>
      <c r="P484" s="4">
        <f>SUM(Nurse[[#This Row],[LPN Hours (excl. Admin)]],Nurse[[#This Row],[LPN Admin Hours]])</f>
        <v>94.88423913043475</v>
      </c>
      <c r="Q484" s="4">
        <v>82.499456521739106</v>
      </c>
      <c r="R484" s="4">
        <v>12.38478260869565</v>
      </c>
      <c r="S484" s="4">
        <f>SUM(Nurse[[#This Row],[CNA Hours]],Nurse[[#This Row],[NA TR Hours]],Nurse[[#This Row],[Med Aide/Tech Hours]])</f>
        <v>151.5748913043478</v>
      </c>
      <c r="T484" s="4">
        <v>145.38586956521738</v>
      </c>
      <c r="U484" s="4">
        <v>0</v>
      </c>
      <c r="V484" s="4">
        <v>6.1890217391304372</v>
      </c>
      <c r="W4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32.799673913043485</v>
      </c>
      <c r="X484" s="4">
        <v>6.2796739130434771</v>
      </c>
      <c r="Y484" s="4">
        <v>0</v>
      </c>
      <c r="Z484" s="4">
        <v>0</v>
      </c>
      <c r="AA484" s="4">
        <v>4.2527173913043477</v>
      </c>
      <c r="AB484" s="4">
        <v>0</v>
      </c>
      <c r="AC484" s="4">
        <v>16.07826086956522</v>
      </c>
      <c r="AD484" s="4">
        <v>0</v>
      </c>
      <c r="AE484" s="4">
        <v>6.1890217391304372</v>
      </c>
      <c r="AF484" s="1">
        <v>145350</v>
      </c>
      <c r="AG484" s="1">
        <v>5</v>
      </c>
      <c r="AH484"/>
    </row>
    <row r="485" spans="1:34" x14ac:dyDescent="0.25">
      <c r="A485" t="s">
        <v>702</v>
      </c>
      <c r="B485" t="s">
        <v>65</v>
      </c>
      <c r="C485" t="s">
        <v>930</v>
      </c>
      <c r="D485" t="s">
        <v>800</v>
      </c>
      <c r="E485" s="4">
        <v>61.847826086956523</v>
      </c>
      <c r="F485" s="4">
        <f>Nurse[[#This Row],[Total Nurse Staff Hours]]/Nurse[[#This Row],[MDS Census]]</f>
        <v>2.8779437609841829</v>
      </c>
      <c r="G485" s="4">
        <f>Nurse[[#This Row],[Total Direct Care Staff Hours]]/Nurse[[#This Row],[MDS Census]]</f>
        <v>2.6266256590509669</v>
      </c>
      <c r="H485" s="4">
        <f>Nurse[[#This Row],[Total RN Hours (w/ Admin, DON)]]/Nurse[[#This Row],[MDS Census]]</f>
        <v>0.46208260105448151</v>
      </c>
      <c r="I485" s="4">
        <f>Nurse[[#This Row],[RN Hours (excl. Admin, DON)]]/Nurse[[#This Row],[MDS Census]]</f>
        <v>0.29152021089630931</v>
      </c>
      <c r="J485" s="4">
        <f>SUM(Nurse[[#This Row],[RN Hours (excl. Admin, DON)]],Nurse[[#This Row],[RN Admin Hours]],Nurse[[#This Row],[RN DON Hours]],Nurse[[#This Row],[LPN Hours (excl. Admin)]],Nurse[[#This Row],[LPN Admin Hours]],Nurse[[#This Row],[CNA Hours]],Nurse[[#This Row],[NA TR Hours]],Nurse[[#This Row],[Med Aide/Tech Hours]])</f>
        <v>177.99456521739131</v>
      </c>
      <c r="K485" s="4">
        <f>SUM(Nurse[[#This Row],[RN Hours (excl. Admin, DON)]],Nurse[[#This Row],[LPN Hours (excl. Admin)]],Nurse[[#This Row],[CNA Hours]],Nurse[[#This Row],[NA TR Hours]],Nurse[[#This Row],[Med Aide/Tech Hours]])</f>
        <v>162.45108695652175</v>
      </c>
      <c r="L485" s="4">
        <f>SUM(Nurse[[#This Row],[RN Hours (excl. Admin, DON)]],Nurse[[#This Row],[RN Admin Hours]],Nurse[[#This Row],[RN DON Hours]])</f>
        <v>28.578804347826086</v>
      </c>
      <c r="M485" s="4">
        <v>18.029891304347824</v>
      </c>
      <c r="N485" s="4">
        <v>5.0706521739130439</v>
      </c>
      <c r="O485" s="4">
        <v>5.4782608695652177</v>
      </c>
      <c r="P485" s="4">
        <f>SUM(Nurse[[#This Row],[LPN Hours (excl. Admin)]],Nurse[[#This Row],[LPN Admin Hours]])</f>
        <v>36.790760869565219</v>
      </c>
      <c r="Q485" s="4">
        <v>31.796195652173914</v>
      </c>
      <c r="R485" s="4">
        <v>4.9945652173913047</v>
      </c>
      <c r="S485" s="4">
        <f>SUM(Nurse[[#This Row],[CNA Hours]],Nurse[[#This Row],[NA TR Hours]],Nurse[[#This Row],[Med Aide/Tech Hours]])</f>
        <v>112.625</v>
      </c>
      <c r="T485" s="4">
        <v>112.625</v>
      </c>
      <c r="U485" s="4">
        <v>0</v>
      </c>
      <c r="V485" s="4">
        <v>0</v>
      </c>
      <c r="W4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5" s="4">
        <v>0</v>
      </c>
      <c r="Y485" s="4">
        <v>0</v>
      </c>
      <c r="Z485" s="4">
        <v>0</v>
      </c>
      <c r="AA485" s="4">
        <v>0</v>
      </c>
      <c r="AB485" s="4">
        <v>0</v>
      </c>
      <c r="AC485" s="4">
        <v>0</v>
      </c>
      <c r="AD485" s="4">
        <v>0</v>
      </c>
      <c r="AE485" s="4">
        <v>0</v>
      </c>
      <c r="AF485" s="1">
        <v>145234</v>
      </c>
      <c r="AG485" s="1">
        <v>5</v>
      </c>
      <c r="AH485"/>
    </row>
    <row r="486" spans="1:34" x14ac:dyDescent="0.25">
      <c r="A486" t="s">
        <v>702</v>
      </c>
      <c r="B486" t="s">
        <v>228</v>
      </c>
      <c r="C486" t="s">
        <v>941</v>
      </c>
      <c r="D486" t="s">
        <v>783</v>
      </c>
      <c r="E486" s="4">
        <v>82.923913043478265</v>
      </c>
      <c r="F486" s="4">
        <f>Nurse[[#This Row],[Total Nurse Staff Hours]]/Nurse[[#This Row],[MDS Census]]</f>
        <v>3.2974780443046265</v>
      </c>
      <c r="G486" s="4">
        <f>Nurse[[#This Row],[Total Direct Care Staff Hours]]/Nurse[[#This Row],[MDS Census]]</f>
        <v>3.2303657097915845</v>
      </c>
      <c r="H486" s="4">
        <f>Nurse[[#This Row],[Total RN Hours (w/ Admin, DON)]]/Nurse[[#This Row],[MDS Census]]</f>
        <v>0.49669026084676887</v>
      </c>
      <c r="I486" s="4">
        <f>Nurse[[#This Row],[RN Hours (excl. Admin, DON)]]/Nurse[[#This Row],[MDS Census]]</f>
        <v>0.42957792633372649</v>
      </c>
      <c r="J486" s="4">
        <f>SUM(Nurse[[#This Row],[RN Hours (excl. Admin, DON)]],Nurse[[#This Row],[RN Admin Hours]],Nurse[[#This Row],[RN DON Hours]],Nurse[[#This Row],[LPN Hours (excl. Admin)]],Nurse[[#This Row],[LPN Admin Hours]],Nurse[[#This Row],[CNA Hours]],Nurse[[#This Row],[NA TR Hours]],Nurse[[#This Row],[Med Aide/Tech Hours]])</f>
        <v>273.43978260869562</v>
      </c>
      <c r="K486" s="4">
        <f>SUM(Nurse[[#This Row],[RN Hours (excl. Admin, DON)]],Nurse[[#This Row],[LPN Hours (excl. Admin)]],Nurse[[#This Row],[CNA Hours]],Nurse[[#This Row],[NA TR Hours]],Nurse[[#This Row],[Med Aide/Tech Hours]])</f>
        <v>267.87456521739131</v>
      </c>
      <c r="L486" s="4">
        <f>SUM(Nurse[[#This Row],[RN Hours (excl. Admin, DON)]],Nurse[[#This Row],[RN Admin Hours]],Nurse[[#This Row],[RN DON Hours]])</f>
        <v>41.1875</v>
      </c>
      <c r="M486" s="4">
        <v>35.622282608695649</v>
      </c>
      <c r="N486" s="4">
        <v>0</v>
      </c>
      <c r="O486" s="4">
        <v>5.5652173913043477</v>
      </c>
      <c r="P486" s="4">
        <f>SUM(Nurse[[#This Row],[LPN Hours (excl. Admin)]],Nurse[[#This Row],[LPN Admin Hours]])</f>
        <v>55.165760869565219</v>
      </c>
      <c r="Q486" s="4">
        <v>55.165760869565219</v>
      </c>
      <c r="R486" s="4">
        <v>0</v>
      </c>
      <c r="S486" s="4">
        <f>SUM(Nurse[[#This Row],[CNA Hours]],Nurse[[#This Row],[NA TR Hours]],Nurse[[#This Row],[Med Aide/Tech Hours]])</f>
        <v>177.08652173913043</v>
      </c>
      <c r="T486" s="4">
        <v>177.08652173913043</v>
      </c>
      <c r="U486" s="4">
        <v>0</v>
      </c>
      <c r="V486" s="4">
        <v>0</v>
      </c>
      <c r="W4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24.937065217391307</v>
      </c>
      <c r="X486" s="4">
        <v>0.60054347826086951</v>
      </c>
      <c r="Y486" s="4">
        <v>0</v>
      </c>
      <c r="Z486" s="4">
        <v>0</v>
      </c>
      <c r="AA486" s="4">
        <v>4.1168478260869561</v>
      </c>
      <c r="AB486" s="4">
        <v>0</v>
      </c>
      <c r="AC486" s="4">
        <v>20.219673913043483</v>
      </c>
      <c r="AD486" s="4">
        <v>0</v>
      </c>
      <c r="AE486" s="4">
        <v>0</v>
      </c>
      <c r="AF486" s="1">
        <v>145597</v>
      </c>
      <c r="AG486" s="1">
        <v>5</v>
      </c>
      <c r="AH486"/>
    </row>
    <row r="487" spans="1:34" x14ac:dyDescent="0.25">
      <c r="A487" t="s">
        <v>702</v>
      </c>
      <c r="B487" t="s">
        <v>398</v>
      </c>
      <c r="C487" t="s">
        <v>917</v>
      </c>
      <c r="D487" t="s">
        <v>781</v>
      </c>
      <c r="E487" s="4">
        <v>176.07608695652175</v>
      </c>
      <c r="F487" s="4">
        <f>Nurse[[#This Row],[Total Nurse Staff Hours]]/Nurse[[#This Row],[MDS Census]]</f>
        <v>2.7216186184332365</v>
      </c>
      <c r="G487" s="4">
        <f>Nurse[[#This Row],[Total Direct Care Staff Hours]]/Nurse[[#This Row],[MDS Census]]</f>
        <v>2.5550651274770044</v>
      </c>
      <c r="H487" s="4">
        <f>Nurse[[#This Row],[Total RN Hours (w/ Admin, DON)]]/Nurse[[#This Row],[MDS Census]]</f>
        <v>0.6292826717698623</v>
      </c>
      <c r="I487" s="4">
        <f>Nurse[[#This Row],[RN Hours (excl. Admin, DON)]]/Nurse[[#This Row],[MDS Census]]</f>
        <v>0.49155812087165873</v>
      </c>
      <c r="J487" s="4">
        <f>SUM(Nurse[[#This Row],[RN Hours (excl. Admin, DON)]],Nurse[[#This Row],[RN Admin Hours]],Nurse[[#This Row],[RN DON Hours]],Nurse[[#This Row],[LPN Hours (excl. Admin)]],Nurse[[#This Row],[LPN Admin Hours]],Nurse[[#This Row],[CNA Hours]],Nurse[[#This Row],[NA TR Hours]],Nurse[[#This Row],[Med Aide/Tech Hours]])</f>
        <v>479.21195652173913</v>
      </c>
      <c r="K487" s="4">
        <f>SUM(Nurse[[#This Row],[RN Hours (excl. Admin, DON)]],Nurse[[#This Row],[LPN Hours (excl. Admin)]],Nurse[[#This Row],[CNA Hours]],Nurse[[#This Row],[NA TR Hours]],Nurse[[#This Row],[Med Aide/Tech Hours]])</f>
        <v>449.88586956521738</v>
      </c>
      <c r="L487" s="4">
        <f>SUM(Nurse[[#This Row],[RN Hours (excl. Admin, DON)]],Nurse[[#This Row],[RN Admin Hours]],Nurse[[#This Row],[RN DON Hours]])</f>
        <v>110.80163043478261</v>
      </c>
      <c r="M487" s="4">
        <v>86.551630434782609</v>
      </c>
      <c r="N487" s="4">
        <v>19.228260869565219</v>
      </c>
      <c r="O487" s="4">
        <v>5.0217391304347823</v>
      </c>
      <c r="P487" s="4">
        <f>SUM(Nurse[[#This Row],[LPN Hours (excl. Admin)]],Nurse[[#This Row],[LPN Admin Hours]])</f>
        <v>101.40489130434783</v>
      </c>
      <c r="Q487" s="4">
        <v>96.328804347826093</v>
      </c>
      <c r="R487" s="4">
        <v>5.0760869565217392</v>
      </c>
      <c r="S487" s="4">
        <f>SUM(Nurse[[#This Row],[CNA Hours]],Nurse[[#This Row],[NA TR Hours]],Nurse[[#This Row],[Med Aide/Tech Hours]])</f>
        <v>267.00543478260869</v>
      </c>
      <c r="T487" s="4">
        <v>267.00543478260869</v>
      </c>
      <c r="U487" s="4">
        <v>0</v>
      </c>
      <c r="V487" s="4">
        <v>0</v>
      </c>
      <c r="W4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7" s="4">
        <v>0</v>
      </c>
      <c r="Y487" s="4">
        <v>0</v>
      </c>
      <c r="Z487" s="4">
        <v>0</v>
      </c>
      <c r="AA487" s="4">
        <v>0</v>
      </c>
      <c r="AB487" s="4">
        <v>0</v>
      </c>
      <c r="AC487" s="4">
        <v>0</v>
      </c>
      <c r="AD487" s="4">
        <v>0</v>
      </c>
      <c r="AE487" s="4">
        <v>0</v>
      </c>
      <c r="AF487" s="1">
        <v>145838</v>
      </c>
      <c r="AG487" s="1">
        <v>5</v>
      </c>
      <c r="AH487"/>
    </row>
    <row r="488" spans="1:34" x14ac:dyDescent="0.25">
      <c r="A488" t="s">
        <v>702</v>
      </c>
      <c r="B488" t="s">
        <v>430</v>
      </c>
      <c r="C488" t="s">
        <v>846</v>
      </c>
      <c r="D488" t="s">
        <v>825</v>
      </c>
      <c r="E488" s="4">
        <v>74.065217391304344</v>
      </c>
      <c r="F488" s="4">
        <f>Nurse[[#This Row],[Total Nurse Staff Hours]]/Nurse[[#This Row],[MDS Census]]</f>
        <v>3.3607308482535956</v>
      </c>
      <c r="G488" s="4">
        <f>Nurse[[#This Row],[Total Direct Care Staff Hours]]/Nurse[[#This Row],[MDS Census]]</f>
        <v>3.3360757264455532</v>
      </c>
      <c r="H488" s="4">
        <f>Nurse[[#This Row],[Total RN Hours (w/ Admin, DON)]]/Nurse[[#This Row],[MDS Census]]</f>
        <v>0.54942031112415612</v>
      </c>
      <c r="I488" s="4">
        <f>Nurse[[#This Row],[RN Hours (excl. Admin, DON)]]/Nurse[[#This Row],[MDS Census]]</f>
        <v>0.52476518931611382</v>
      </c>
      <c r="J488" s="4">
        <f>SUM(Nurse[[#This Row],[RN Hours (excl. Admin, DON)]],Nurse[[#This Row],[RN Admin Hours]],Nurse[[#This Row],[RN DON Hours]],Nurse[[#This Row],[LPN Hours (excl. Admin)]],Nurse[[#This Row],[LPN Admin Hours]],Nurse[[#This Row],[CNA Hours]],Nurse[[#This Row],[NA TR Hours]],Nurse[[#This Row],[Med Aide/Tech Hours]])</f>
        <v>248.91326086956519</v>
      </c>
      <c r="K488" s="4">
        <f>SUM(Nurse[[#This Row],[RN Hours (excl. Admin, DON)]],Nurse[[#This Row],[LPN Hours (excl. Admin)]],Nurse[[#This Row],[CNA Hours]],Nurse[[#This Row],[NA TR Hours]],Nurse[[#This Row],[Med Aide/Tech Hours]])</f>
        <v>247.08717391304344</v>
      </c>
      <c r="L488" s="4">
        <f>SUM(Nurse[[#This Row],[RN Hours (excl. Admin, DON)]],Nurse[[#This Row],[RN Admin Hours]],Nurse[[#This Row],[RN DON Hours]])</f>
        <v>40.692934782608695</v>
      </c>
      <c r="M488" s="4">
        <v>38.866847826086953</v>
      </c>
      <c r="N488" s="4">
        <v>1.826086956521739</v>
      </c>
      <c r="O488" s="4">
        <v>0</v>
      </c>
      <c r="P488" s="4">
        <f>SUM(Nurse[[#This Row],[LPN Hours (excl. Admin)]],Nurse[[#This Row],[LPN Admin Hours]])</f>
        <v>38.3125</v>
      </c>
      <c r="Q488" s="4">
        <v>38.3125</v>
      </c>
      <c r="R488" s="4">
        <v>0</v>
      </c>
      <c r="S488" s="4">
        <f>SUM(Nurse[[#This Row],[CNA Hours]],Nurse[[#This Row],[NA TR Hours]],Nurse[[#This Row],[Med Aide/Tech Hours]])</f>
        <v>169.9078260869565</v>
      </c>
      <c r="T488" s="4">
        <v>169.9078260869565</v>
      </c>
      <c r="U488" s="4">
        <v>0</v>
      </c>
      <c r="V488" s="4">
        <v>0</v>
      </c>
      <c r="W4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14.60891304347826</v>
      </c>
      <c r="X488" s="4">
        <v>0</v>
      </c>
      <c r="Y488" s="4">
        <v>0</v>
      </c>
      <c r="Z488" s="4">
        <v>0</v>
      </c>
      <c r="AA488" s="4">
        <v>0.18478260869565216</v>
      </c>
      <c r="AB488" s="4">
        <v>0</v>
      </c>
      <c r="AC488" s="4">
        <v>14.424130434782608</v>
      </c>
      <c r="AD488" s="4">
        <v>0</v>
      </c>
      <c r="AE488" s="4">
        <v>0</v>
      </c>
      <c r="AF488" s="1">
        <v>145883</v>
      </c>
      <c r="AG488" s="1">
        <v>5</v>
      </c>
      <c r="AH488"/>
    </row>
    <row r="489" spans="1:34" x14ac:dyDescent="0.25">
      <c r="A489" t="s">
        <v>702</v>
      </c>
      <c r="B489" t="s">
        <v>647</v>
      </c>
      <c r="C489" t="s">
        <v>1156</v>
      </c>
      <c r="D489" t="s">
        <v>745</v>
      </c>
      <c r="E489" s="4">
        <v>45.010869565217391</v>
      </c>
      <c r="F489" s="4">
        <f>Nurse[[#This Row],[Total Nurse Staff Hours]]/Nurse[[#This Row],[MDS Census]]</f>
        <v>3.7814706592610485</v>
      </c>
      <c r="G489" s="4">
        <f>Nurse[[#This Row],[Total Direct Care Staff Hours]]/Nurse[[#This Row],[MDS Census]]</f>
        <v>3.5049480801738713</v>
      </c>
      <c r="H489" s="4">
        <f>Nurse[[#This Row],[Total RN Hours (w/ Admin, DON)]]/Nurse[[#This Row],[MDS Census]]</f>
        <v>1.018222651533446</v>
      </c>
      <c r="I489" s="4">
        <f>Nurse[[#This Row],[RN Hours (excl. Admin, DON)]]/Nurse[[#This Row],[MDS Census]]</f>
        <v>0.89351847379859928</v>
      </c>
      <c r="J489" s="4">
        <f>SUM(Nurse[[#This Row],[RN Hours (excl. Admin, DON)]],Nurse[[#This Row],[RN Admin Hours]],Nurse[[#This Row],[RN DON Hours]],Nurse[[#This Row],[LPN Hours (excl. Admin)]],Nurse[[#This Row],[LPN Admin Hours]],Nurse[[#This Row],[CNA Hours]],Nurse[[#This Row],[NA TR Hours]],Nurse[[#This Row],[Med Aide/Tech Hours]])</f>
        <v>170.20728260869566</v>
      </c>
      <c r="K489" s="4">
        <f>SUM(Nurse[[#This Row],[RN Hours (excl. Admin, DON)]],Nurse[[#This Row],[LPN Hours (excl. Admin)]],Nurse[[#This Row],[CNA Hours]],Nurse[[#This Row],[NA TR Hours]],Nurse[[#This Row],[Med Aide/Tech Hours]])</f>
        <v>157.76076086956522</v>
      </c>
      <c r="L489" s="4">
        <f>SUM(Nurse[[#This Row],[RN Hours (excl. Admin, DON)]],Nurse[[#This Row],[RN Admin Hours]],Nurse[[#This Row],[RN DON Hours]])</f>
        <v>45.831086956521737</v>
      </c>
      <c r="M489" s="4">
        <v>40.218043478260867</v>
      </c>
      <c r="N489" s="4">
        <v>0</v>
      </c>
      <c r="O489" s="4">
        <v>5.6130434782608694</v>
      </c>
      <c r="P489" s="4">
        <f>SUM(Nurse[[#This Row],[LPN Hours (excl. Admin)]],Nurse[[#This Row],[LPN Admin Hours]])</f>
        <v>38.02347826086956</v>
      </c>
      <c r="Q489" s="4">
        <v>31.189999999999991</v>
      </c>
      <c r="R489" s="4">
        <v>6.8334782608695672</v>
      </c>
      <c r="S489" s="4">
        <f>SUM(Nurse[[#This Row],[CNA Hours]],Nurse[[#This Row],[NA TR Hours]],Nurse[[#This Row],[Med Aide/Tech Hours]])</f>
        <v>86.352717391304367</v>
      </c>
      <c r="T489" s="4">
        <v>86.352717391304367</v>
      </c>
      <c r="U489" s="4">
        <v>0</v>
      </c>
      <c r="V489" s="4">
        <v>0</v>
      </c>
      <c r="W4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9" s="4">
        <v>0</v>
      </c>
      <c r="Y489" s="4">
        <v>0</v>
      </c>
      <c r="Z489" s="4">
        <v>0</v>
      </c>
      <c r="AA489" s="4">
        <v>0</v>
      </c>
      <c r="AB489" s="4">
        <v>0</v>
      </c>
      <c r="AC489" s="4">
        <v>0</v>
      </c>
      <c r="AD489" s="4">
        <v>0</v>
      </c>
      <c r="AE489" s="4">
        <v>0</v>
      </c>
      <c r="AF489" s="1">
        <v>146175</v>
      </c>
      <c r="AG489" s="1">
        <v>5</v>
      </c>
      <c r="AH489"/>
    </row>
    <row r="490" spans="1:34" x14ac:dyDescent="0.25">
      <c r="A490" t="s">
        <v>702</v>
      </c>
      <c r="B490" t="s">
        <v>61</v>
      </c>
      <c r="C490" t="s">
        <v>929</v>
      </c>
      <c r="D490" t="s">
        <v>781</v>
      </c>
      <c r="E490" s="4">
        <v>155.9891304347826</v>
      </c>
      <c r="F490" s="4">
        <f>Nurse[[#This Row],[Total Nurse Staff Hours]]/Nurse[[#This Row],[MDS Census]]</f>
        <v>1.7671590829907322</v>
      </c>
      <c r="G490" s="4">
        <f>Nurse[[#This Row],[Total Direct Care Staff Hours]]/Nurse[[#This Row],[MDS Census]]</f>
        <v>1.7376141035467914</v>
      </c>
      <c r="H490" s="4">
        <f>Nurse[[#This Row],[Total RN Hours (w/ Admin, DON)]]/Nurse[[#This Row],[MDS Census]]</f>
        <v>0.38274336283185845</v>
      </c>
      <c r="I490" s="4">
        <f>Nurse[[#This Row],[RN Hours (excl. Admin, DON)]]/Nurse[[#This Row],[MDS Census]]</f>
        <v>0.35319838338791726</v>
      </c>
      <c r="J490" s="4">
        <f>SUM(Nurse[[#This Row],[RN Hours (excl. Admin, DON)]],Nurse[[#This Row],[RN Admin Hours]],Nurse[[#This Row],[RN DON Hours]],Nurse[[#This Row],[LPN Hours (excl. Admin)]],Nurse[[#This Row],[LPN Admin Hours]],Nurse[[#This Row],[CNA Hours]],Nurse[[#This Row],[NA TR Hours]],Nurse[[#This Row],[Med Aide/Tech Hours]])</f>
        <v>275.65760869565213</v>
      </c>
      <c r="K490" s="4">
        <f>SUM(Nurse[[#This Row],[RN Hours (excl. Admin, DON)]],Nurse[[#This Row],[LPN Hours (excl. Admin)]],Nurse[[#This Row],[CNA Hours]],Nurse[[#This Row],[NA TR Hours]],Nurse[[#This Row],[Med Aide/Tech Hours]])</f>
        <v>271.04891304347825</v>
      </c>
      <c r="L490" s="4">
        <f>SUM(Nurse[[#This Row],[RN Hours (excl. Admin, DON)]],Nurse[[#This Row],[RN Admin Hours]],Nurse[[#This Row],[RN DON Hours]])</f>
        <v>59.703804347826086</v>
      </c>
      <c r="M490" s="4">
        <v>55.095108695652172</v>
      </c>
      <c r="N490" s="4">
        <v>0</v>
      </c>
      <c r="O490" s="4">
        <v>4.6086956521739131</v>
      </c>
      <c r="P490" s="4">
        <f>SUM(Nurse[[#This Row],[LPN Hours (excl. Admin)]],Nurse[[#This Row],[LPN Admin Hours]])</f>
        <v>61.926630434782609</v>
      </c>
      <c r="Q490" s="4">
        <v>61.926630434782609</v>
      </c>
      <c r="R490" s="4">
        <v>0</v>
      </c>
      <c r="S490" s="4">
        <f>SUM(Nurse[[#This Row],[CNA Hours]],Nurse[[#This Row],[NA TR Hours]],Nurse[[#This Row],[Med Aide/Tech Hours]])</f>
        <v>154.02717391304347</v>
      </c>
      <c r="T490" s="4">
        <v>154.02717391304347</v>
      </c>
      <c r="U490" s="4">
        <v>0</v>
      </c>
      <c r="V490" s="4">
        <v>0</v>
      </c>
      <c r="W4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0" s="4">
        <v>0</v>
      </c>
      <c r="Y490" s="4">
        <v>0</v>
      </c>
      <c r="Z490" s="4">
        <v>0</v>
      </c>
      <c r="AA490" s="4">
        <v>0</v>
      </c>
      <c r="AB490" s="4">
        <v>0</v>
      </c>
      <c r="AC490" s="4">
        <v>0</v>
      </c>
      <c r="AD490" s="4">
        <v>0</v>
      </c>
      <c r="AE490" s="4">
        <v>0</v>
      </c>
      <c r="AF490" s="1">
        <v>145220</v>
      </c>
      <c r="AG490" s="1">
        <v>5</v>
      </c>
      <c r="AH490"/>
    </row>
    <row r="491" spans="1:34" x14ac:dyDescent="0.25">
      <c r="A491" t="s">
        <v>702</v>
      </c>
      <c r="B491" t="s">
        <v>25</v>
      </c>
      <c r="C491" t="s">
        <v>902</v>
      </c>
      <c r="D491" t="s">
        <v>788</v>
      </c>
      <c r="E491" s="4">
        <v>89.108695652173907</v>
      </c>
      <c r="F491" s="4">
        <f>Nurse[[#This Row],[Total Nurse Staff Hours]]/Nurse[[#This Row],[MDS Census]]</f>
        <v>4.0003842400585512</v>
      </c>
      <c r="G491" s="4">
        <f>Nurse[[#This Row],[Total Direct Care Staff Hours]]/Nurse[[#This Row],[MDS Census]]</f>
        <v>3.6476152720175659</v>
      </c>
      <c r="H491" s="4">
        <f>Nurse[[#This Row],[Total RN Hours (w/ Admin, DON)]]/Nurse[[#This Row],[MDS Census]]</f>
        <v>1.1149548670407419</v>
      </c>
      <c r="I491" s="4">
        <f>Nurse[[#This Row],[RN Hours (excl. Admin, DON)]]/Nurse[[#This Row],[MDS Census]]</f>
        <v>0.95537326177116377</v>
      </c>
      <c r="J491" s="4">
        <f>SUM(Nurse[[#This Row],[RN Hours (excl. Admin, DON)]],Nurse[[#This Row],[RN Admin Hours]],Nurse[[#This Row],[RN DON Hours]],Nurse[[#This Row],[LPN Hours (excl. Admin)]],Nurse[[#This Row],[LPN Admin Hours]],Nurse[[#This Row],[CNA Hours]],Nurse[[#This Row],[NA TR Hours]],Nurse[[#This Row],[Med Aide/Tech Hours]])</f>
        <v>356.46902173913043</v>
      </c>
      <c r="K491" s="4">
        <f>SUM(Nurse[[#This Row],[RN Hours (excl. Admin, DON)]],Nurse[[#This Row],[LPN Hours (excl. Admin)]],Nurse[[#This Row],[CNA Hours]],Nurse[[#This Row],[NA TR Hours]],Nurse[[#This Row],[Med Aide/Tech Hours]])</f>
        <v>325.0342391304348</v>
      </c>
      <c r="L491" s="4">
        <f>SUM(Nurse[[#This Row],[RN Hours (excl. Admin, DON)]],Nurse[[#This Row],[RN Admin Hours]],Nurse[[#This Row],[RN DON Hours]])</f>
        <v>99.352173913043487</v>
      </c>
      <c r="M491" s="4">
        <v>85.1320652173913</v>
      </c>
      <c r="N491" s="4">
        <v>8.8288043478260878</v>
      </c>
      <c r="O491" s="4">
        <v>5.3913043478260869</v>
      </c>
      <c r="P491" s="4">
        <f>SUM(Nurse[[#This Row],[LPN Hours (excl. Admin)]],Nurse[[#This Row],[LPN Admin Hours]])</f>
        <v>43.165760869565219</v>
      </c>
      <c r="Q491" s="4">
        <v>25.951086956521738</v>
      </c>
      <c r="R491" s="4">
        <v>17.214673913043477</v>
      </c>
      <c r="S491" s="4">
        <f>SUM(Nurse[[#This Row],[CNA Hours]],Nurse[[#This Row],[NA TR Hours]],Nurse[[#This Row],[Med Aide/Tech Hours]])</f>
        <v>213.95108695652175</v>
      </c>
      <c r="T491" s="4">
        <v>213.95108695652175</v>
      </c>
      <c r="U491" s="4">
        <v>0</v>
      </c>
      <c r="V491" s="4">
        <v>0</v>
      </c>
      <c r="W4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1" s="4">
        <v>0</v>
      </c>
      <c r="Y491" s="4">
        <v>0</v>
      </c>
      <c r="Z491" s="4">
        <v>0</v>
      </c>
      <c r="AA491" s="4">
        <v>0</v>
      </c>
      <c r="AB491" s="4">
        <v>0</v>
      </c>
      <c r="AC491" s="4">
        <v>0</v>
      </c>
      <c r="AD491" s="4">
        <v>0</v>
      </c>
      <c r="AE491" s="4">
        <v>0</v>
      </c>
      <c r="AF491" s="1">
        <v>145024</v>
      </c>
      <c r="AG491" s="1">
        <v>5</v>
      </c>
      <c r="AH491"/>
    </row>
    <row r="492" spans="1:34" x14ac:dyDescent="0.25">
      <c r="A492" t="s">
        <v>702</v>
      </c>
      <c r="B492" t="s">
        <v>187</v>
      </c>
      <c r="C492" t="s">
        <v>998</v>
      </c>
      <c r="D492" t="s">
        <v>813</v>
      </c>
      <c r="E492" s="4">
        <v>35.369565217391305</v>
      </c>
      <c r="F492" s="4">
        <f>Nurse[[#This Row],[Total Nurse Staff Hours]]/Nurse[[#This Row],[MDS Census]]</f>
        <v>2.8117363245236633</v>
      </c>
      <c r="G492" s="4">
        <f>Nurse[[#This Row],[Total Direct Care Staff Hours]]/Nurse[[#This Row],[MDS Census]]</f>
        <v>2.6596158574062696</v>
      </c>
      <c r="H492" s="4">
        <f>Nurse[[#This Row],[Total RN Hours (w/ Admin, DON)]]/Nurse[[#This Row],[MDS Census]]</f>
        <v>0.48054394591272281</v>
      </c>
      <c r="I492" s="4">
        <f>Nurse[[#This Row],[RN Hours (excl. Admin, DON)]]/Nurse[[#This Row],[MDS Census]]</f>
        <v>0.32842347879532885</v>
      </c>
      <c r="J492" s="4">
        <f>SUM(Nurse[[#This Row],[RN Hours (excl. Admin, DON)]],Nurse[[#This Row],[RN Admin Hours]],Nurse[[#This Row],[RN DON Hours]],Nurse[[#This Row],[LPN Hours (excl. Admin)]],Nurse[[#This Row],[LPN Admin Hours]],Nurse[[#This Row],[CNA Hours]],Nurse[[#This Row],[NA TR Hours]],Nurse[[#This Row],[Med Aide/Tech Hours]])</f>
        <v>99.44989130434783</v>
      </c>
      <c r="K492" s="4">
        <f>SUM(Nurse[[#This Row],[RN Hours (excl. Admin, DON)]],Nurse[[#This Row],[LPN Hours (excl. Admin)]],Nurse[[#This Row],[CNA Hours]],Nurse[[#This Row],[NA TR Hours]],Nurse[[#This Row],[Med Aide/Tech Hours]])</f>
        <v>94.069456521739141</v>
      </c>
      <c r="L492" s="4">
        <f>SUM(Nurse[[#This Row],[RN Hours (excl. Admin, DON)]],Nurse[[#This Row],[RN Admin Hours]],Nurse[[#This Row],[RN DON Hours]])</f>
        <v>16.99663043478261</v>
      </c>
      <c r="M492" s="4">
        <v>11.616195652173914</v>
      </c>
      <c r="N492" s="4">
        <v>0</v>
      </c>
      <c r="O492" s="4">
        <v>5.3804347826086953</v>
      </c>
      <c r="P492" s="4">
        <f>SUM(Nurse[[#This Row],[LPN Hours (excl. Admin)]],Nurse[[#This Row],[LPN Admin Hours]])</f>
        <v>26.097826086956527</v>
      </c>
      <c r="Q492" s="4">
        <v>26.097826086956527</v>
      </c>
      <c r="R492" s="4">
        <v>0</v>
      </c>
      <c r="S492" s="4">
        <f>SUM(Nurse[[#This Row],[CNA Hours]],Nurse[[#This Row],[NA TR Hours]],Nurse[[#This Row],[Med Aide/Tech Hours]])</f>
        <v>56.355434782608697</v>
      </c>
      <c r="T492" s="4">
        <v>56.355434782608697</v>
      </c>
      <c r="U492" s="4">
        <v>0</v>
      </c>
      <c r="V492" s="4">
        <v>0</v>
      </c>
      <c r="W4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2" s="4">
        <v>0</v>
      </c>
      <c r="Y492" s="4">
        <v>0</v>
      </c>
      <c r="Z492" s="4">
        <v>0</v>
      </c>
      <c r="AA492" s="4">
        <v>0</v>
      </c>
      <c r="AB492" s="4">
        <v>0</v>
      </c>
      <c r="AC492" s="4">
        <v>0</v>
      </c>
      <c r="AD492" s="4">
        <v>0</v>
      </c>
      <c r="AE492" s="4">
        <v>0</v>
      </c>
      <c r="AF492" s="1">
        <v>145489</v>
      </c>
      <c r="AG492" s="1">
        <v>5</v>
      </c>
      <c r="AH492"/>
    </row>
    <row r="493" spans="1:34" x14ac:dyDescent="0.25">
      <c r="A493" t="s">
        <v>702</v>
      </c>
      <c r="B493" t="s">
        <v>397</v>
      </c>
      <c r="C493" t="s">
        <v>1080</v>
      </c>
      <c r="D493" t="s">
        <v>760</v>
      </c>
      <c r="E493" s="4">
        <v>52.489130434782609</v>
      </c>
      <c r="F493" s="4">
        <f>Nurse[[#This Row],[Total Nurse Staff Hours]]/Nurse[[#This Row],[MDS Census]]</f>
        <v>3.9066576931041626</v>
      </c>
      <c r="G493" s="4">
        <f>Nurse[[#This Row],[Total Direct Care Staff Hours]]/Nurse[[#This Row],[MDS Census]]</f>
        <v>3.808914889211017</v>
      </c>
      <c r="H493" s="4">
        <f>Nurse[[#This Row],[Total RN Hours (w/ Admin, DON)]]/Nurse[[#This Row],[MDS Census]]</f>
        <v>0.46567612342099812</v>
      </c>
      <c r="I493" s="4">
        <f>Nurse[[#This Row],[RN Hours (excl. Admin, DON)]]/Nurse[[#This Row],[MDS Census]]</f>
        <v>0.36793331952785258</v>
      </c>
      <c r="J493" s="4">
        <f>SUM(Nurse[[#This Row],[RN Hours (excl. Admin, DON)]],Nurse[[#This Row],[RN Admin Hours]],Nurse[[#This Row],[RN DON Hours]],Nurse[[#This Row],[LPN Hours (excl. Admin)]],Nurse[[#This Row],[LPN Admin Hours]],Nurse[[#This Row],[CNA Hours]],Nurse[[#This Row],[NA TR Hours]],Nurse[[#This Row],[Med Aide/Tech Hours]])</f>
        <v>205.05706521739131</v>
      </c>
      <c r="K493" s="4">
        <f>SUM(Nurse[[#This Row],[RN Hours (excl. Admin, DON)]],Nurse[[#This Row],[LPN Hours (excl. Admin)]],Nurse[[#This Row],[CNA Hours]],Nurse[[#This Row],[NA TR Hours]],Nurse[[#This Row],[Med Aide/Tech Hours]])</f>
        <v>199.92663043478262</v>
      </c>
      <c r="L493" s="4">
        <f>SUM(Nurse[[#This Row],[RN Hours (excl. Admin, DON)]],Nurse[[#This Row],[RN Admin Hours]],Nurse[[#This Row],[RN DON Hours]])</f>
        <v>24.442934782608695</v>
      </c>
      <c r="M493" s="4">
        <v>19.3125</v>
      </c>
      <c r="N493" s="4">
        <v>0</v>
      </c>
      <c r="O493" s="4">
        <v>5.1304347826086953</v>
      </c>
      <c r="P493" s="4">
        <f>SUM(Nurse[[#This Row],[LPN Hours (excl. Admin)]],Nurse[[#This Row],[LPN Admin Hours]])</f>
        <v>50.013586956521742</v>
      </c>
      <c r="Q493" s="4">
        <v>50.013586956521742</v>
      </c>
      <c r="R493" s="4">
        <v>0</v>
      </c>
      <c r="S493" s="4">
        <f>SUM(Nurse[[#This Row],[CNA Hours]],Nurse[[#This Row],[NA TR Hours]],Nurse[[#This Row],[Med Aide/Tech Hours]])</f>
        <v>130.60054347826087</v>
      </c>
      <c r="T493" s="4">
        <v>130.60054347826087</v>
      </c>
      <c r="U493" s="4">
        <v>0</v>
      </c>
      <c r="V493" s="4">
        <v>0</v>
      </c>
      <c r="W4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3" s="4">
        <v>0</v>
      </c>
      <c r="Y493" s="4">
        <v>0</v>
      </c>
      <c r="Z493" s="4">
        <v>0</v>
      </c>
      <c r="AA493" s="4">
        <v>0</v>
      </c>
      <c r="AB493" s="4">
        <v>0</v>
      </c>
      <c r="AC493" s="4">
        <v>0</v>
      </c>
      <c r="AD493" s="4">
        <v>0</v>
      </c>
      <c r="AE493" s="4">
        <v>0</v>
      </c>
      <c r="AF493" s="1">
        <v>145837</v>
      </c>
      <c r="AG493" s="1">
        <v>5</v>
      </c>
      <c r="AH493"/>
    </row>
    <row r="494" spans="1:34" x14ac:dyDescent="0.25">
      <c r="A494" t="s">
        <v>702</v>
      </c>
      <c r="B494" t="s">
        <v>538</v>
      </c>
      <c r="C494" t="s">
        <v>1121</v>
      </c>
      <c r="D494" t="s">
        <v>816</v>
      </c>
      <c r="E494" s="4">
        <v>78.597826086956516</v>
      </c>
      <c r="F494" s="4">
        <f>Nurse[[#This Row],[Total Nurse Staff Hours]]/Nurse[[#This Row],[MDS Census]]</f>
        <v>3.8674056147144245</v>
      </c>
      <c r="G494" s="4">
        <f>Nurse[[#This Row],[Total Direct Care Staff Hours]]/Nurse[[#This Row],[MDS Census]]</f>
        <v>3.4755856727976768</v>
      </c>
      <c r="H494" s="4">
        <f>Nurse[[#This Row],[Total RN Hours (w/ Admin, DON)]]/Nurse[[#This Row],[MDS Census]]</f>
        <v>0.64710966671276449</v>
      </c>
      <c r="I494" s="4">
        <f>Nurse[[#This Row],[RN Hours (excl. Admin, DON)]]/Nurse[[#This Row],[MDS Census]]</f>
        <v>0.29269810537961555</v>
      </c>
      <c r="J494" s="4">
        <f>SUM(Nurse[[#This Row],[RN Hours (excl. Admin, DON)]],Nurse[[#This Row],[RN Admin Hours]],Nurse[[#This Row],[RN DON Hours]],Nurse[[#This Row],[LPN Hours (excl. Admin)]],Nurse[[#This Row],[LPN Admin Hours]],Nurse[[#This Row],[CNA Hours]],Nurse[[#This Row],[NA TR Hours]],Nurse[[#This Row],[Med Aide/Tech Hours]])</f>
        <v>303.96967391304349</v>
      </c>
      <c r="K494" s="4">
        <f>SUM(Nurse[[#This Row],[RN Hours (excl. Admin, DON)]],Nurse[[#This Row],[LPN Hours (excl. Admin)]],Nurse[[#This Row],[CNA Hours]],Nurse[[#This Row],[NA TR Hours]],Nurse[[#This Row],[Med Aide/Tech Hours]])</f>
        <v>273.17347826086956</v>
      </c>
      <c r="L494" s="4">
        <f>SUM(Nurse[[#This Row],[RN Hours (excl. Admin, DON)]],Nurse[[#This Row],[RN Admin Hours]],Nurse[[#This Row],[RN DON Hours]])</f>
        <v>50.861413043478258</v>
      </c>
      <c r="M494" s="4">
        <v>23.005434782608695</v>
      </c>
      <c r="N494" s="4">
        <v>15.584239130434783</v>
      </c>
      <c r="O494" s="4">
        <v>12.271739130434783</v>
      </c>
      <c r="P494" s="4">
        <f>SUM(Nurse[[#This Row],[LPN Hours (excl. Admin)]],Nurse[[#This Row],[LPN Admin Hours]])</f>
        <v>49.853260869565219</v>
      </c>
      <c r="Q494" s="4">
        <v>46.913043478260867</v>
      </c>
      <c r="R494" s="4">
        <v>2.9402173913043477</v>
      </c>
      <c r="S494" s="4">
        <f>SUM(Nurse[[#This Row],[CNA Hours]],Nurse[[#This Row],[NA TR Hours]],Nurse[[#This Row],[Med Aide/Tech Hours]])</f>
        <v>203.255</v>
      </c>
      <c r="T494" s="4">
        <v>203.255</v>
      </c>
      <c r="U494" s="4">
        <v>0</v>
      </c>
      <c r="V494" s="4">
        <v>0</v>
      </c>
      <c r="W4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42.556630434782605</v>
      </c>
      <c r="X494" s="4">
        <v>9.4429347826086953</v>
      </c>
      <c r="Y494" s="4">
        <v>0</v>
      </c>
      <c r="Z494" s="4">
        <v>0</v>
      </c>
      <c r="AA494" s="4">
        <v>11.252717391304348</v>
      </c>
      <c r="AB494" s="4">
        <v>0</v>
      </c>
      <c r="AC494" s="4">
        <v>21.860978260869565</v>
      </c>
      <c r="AD494" s="4">
        <v>0</v>
      </c>
      <c r="AE494" s="4">
        <v>0</v>
      </c>
      <c r="AF494" s="1">
        <v>146037</v>
      </c>
      <c r="AG494" s="1">
        <v>5</v>
      </c>
      <c r="AH494"/>
    </row>
    <row r="495" spans="1:34" x14ac:dyDescent="0.25">
      <c r="A495" t="s">
        <v>702</v>
      </c>
      <c r="B495" t="s">
        <v>376</v>
      </c>
      <c r="C495" t="s">
        <v>975</v>
      </c>
      <c r="D495" t="s">
        <v>793</v>
      </c>
      <c r="E495" s="4">
        <v>70.880434782608702</v>
      </c>
      <c r="F495" s="4">
        <f>Nurse[[#This Row],[Total Nurse Staff Hours]]/Nurse[[#This Row],[MDS Census]]</f>
        <v>3.4376276644686397</v>
      </c>
      <c r="G495" s="4">
        <f>Nurse[[#This Row],[Total Direct Care Staff Hours]]/Nurse[[#This Row],[MDS Census]]</f>
        <v>3.2281505904002454</v>
      </c>
      <c r="H495" s="4">
        <f>Nurse[[#This Row],[Total RN Hours (w/ Admin, DON)]]/Nurse[[#This Row],[MDS Census]]</f>
        <v>1.0920487655267599</v>
      </c>
      <c r="I495" s="4">
        <f>Nurse[[#This Row],[RN Hours (excl. Admin, DON)]]/Nurse[[#This Row],[MDS Census]]</f>
        <v>0.88257169145836545</v>
      </c>
      <c r="J495" s="4">
        <f>SUM(Nurse[[#This Row],[RN Hours (excl. Admin, DON)]],Nurse[[#This Row],[RN Admin Hours]],Nurse[[#This Row],[RN DON Hours]],Nurse[[#This Row],[LPN Hours (excl. Admin)]],Nurse[[#This Row],[LPN Admin Hours]],Nurse[[#This Row],[CNA Hours]],Nurse[[#This Row],[NA TR Hours]],Nurse[[#This Row],[Med Aide/Tech Hours]])</f>
        <v>243.66054347826088</v>
      </c>
      <c r="K495" s="4">
        <f>SUM(Nurse[[#This Row],[RN Hours (excl. Admin, DON)]],Nurse[[#This Row],[LPN Hours (excl. Admin)]],Nurse[[#This Row],[CNA Hours]],Nurse[[#This Row],[NA TR Hours]],Nurse[[#This Row],[Med Aide/Tech Hours]])</f>
        <v>228.81271739130437</v>
      </c>
      <c r="L495" s="4">
        <f>SUM(Nurse[[#This Row],[RN Hours (excl. Admin, DON)]],Nurse[[#This Row],[RN Admin Hours]],Nurse[[#This Row],[RN DON Hours]])</f>
        <v>77.404891304347842</v>
      </c>
      <c r="M495" s="4">
        <v>62.557065217391326</v>
      </c>
      <c r="N495" s="4">
        <v>9.7934782608695645</v>
      </c>
      <c r="O495" s="4">
        <v>5.0543478260869561</v>
      </c>
      <c r="P495" s="4">
        <f>SUM(Nurse[[#This Row],[LPN Hours (excl. Admin)]],Nurse[[#This Row],[LPN Admin Hours]])</f>
        <v>14.633260869565218</v>
      </c>
      <c r="Q495" s="4">
        <v>14.633260869565218</v>
      </c>
      <c r="R495" s="4">
        <v>0</v>
      </c>
      <c r="S495" s="4">
        <f>SUM(Nurse[[#This Row],[CNA Hours]],Nurse[[#This Row],[NA TR Hours]],Nurse[[#This Row],[Med Aide/Tech Hours]])</f>
        <v>151.62239130434781</v>
      </c>
      <c r="T495" s="4">
        <v>151.62239130434781</v>
      </c>
      <c r="U495" s="4">
        <v>0</v>
      </c>
      <c r="V495" s="4">
        <v>0</v>
      </c>
      <c r="W4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3.5625</v>
      </c>
      <c r="X495" s="4">
        <v>0</v>
      </c>
      <c r="Y495" s="4">
        <v>3.5625</v>
      </c>
      <c r="Z495" s="4">
        <v>0</v>
      </c>
      <c r="AA495" s="4">
        <v>0</v>
      </c>
      <c r="AB495" s="4">
        <v>0</v>
      </c>
      <c r="AC495" s="4">
        <v>0</v>
      </c>
      <c r="AD495" s="4">
        <v>0</v>
      </c>
      <c r="AE495" s="4">
        <v>0</v>
      </c>
      <c r="AF495" s="1">
        <v>145801</v>
      </c>
      <c r="AG495" s="1">
        <v>5</v>
      </c>
      <c r="AH495"/>
    </row>
    <row r="496" spans="1:34" x14ac:dyDescent="0.25">
      <c r="A496" t="s">
        <v>702</v>
      </c>
      <c r="B496" t="s">
        <v>574</v>
      </c>
      <c r="C496" t="s">
        <v>873</v>
      </c>
      <c r="D496" t="s">
        <v>802</v>
      </c>
      <c r="E496" s="4">
        <v>26.934782608695652</v>
      </c>
      <c r="F496" s="4">
        <f>Nurse[[#This Row],[Total Nurse Staff Hours]]/Nurse[[#This Row],[MDS Census]]</f>
        <v>3.3676876513317189</v>
      </c>
      <c r="G496" s="4">
        <f>Nurse[[#This Row],[Total Direct Care Staff Hours]]/Nurse[[#This Row],[MDS Census]]</f>
        <v>2.9792695722356739</v>
      </c>
      <c r="H496" s="4">
        <f>Nurse[[#This Row],[Total RN Hours (w/ Admin, DON)]]/Nurse[[#This Row],[MDS Census]]</f>
        <v>0.61651735270379338</v>
      </c>
      <c r="I496" s="4">
        <f>Nurse[[#This Row],[RN Hours (excl. Admin, DON)]]/Nurse[[#This Row],[MDS Census]]</f>
        <v>0.23213478611783697</v>
      </c>
      <c r="J496" s="4">
        <f>SUM(Nurse[[#This Row],[RN Hours (excl. Admin, DON)]],Nurse[[#This Row],[RN Admin Hours]],Nurse[[#This Row],[RN DON Hours]],Nurse[[#This Row],[LPN Hours (excl. Admin)]],Nurse[[#This Row],[LPN Admin Hours]],Nurse[[#This Row],[CNA Hours]],Nurse[[#This Row],[NA TR Hours]],Nurse[[#This Row],[Med Aide/Tech Hours]])</f>
        <v>90.707934782608689</v>
      </c>
      <c r="K496" s="4">
        <f>SUM(Nurse[[#This Row],[RN Hours (excl. Admin, DON)]],Nurse[[#This Row],[LPN Hours (excl. Admin)]],Nurse[[#This Row],[CNA Hours]],Nurse[[#This Row],[NA TR Hours]],Nurse[[#This Row],[Med Aide/Tech Hours]])</f>
        <v>80.245978260869563</v>
      </c>
      <c r="L496" s="4">
        <f>SUM(Nurse[[#This Row],[RN Hours (excl. Admin, DON)]],Nurse[[#This Row],[RN Admin Hours]],Nurse[[#This Row],[RN DON Hours]])</f>
        <v>16.605760869565216</v>
      </c>
      <c r="M496" s="4">
        <v>6.2525000000000004</v>
      </c>
      <c r="N496" s="4">
        <v>5.2173913043478262</v>
      </c>
      <c r="O496" s="4">
        <v>5.1358695652173916</v>
      </c>
      <c r="P496" s="4">
        <f>SUM(Nurse[[#This Row],[LPN Hours (excl. Admin)]],Nurse[[#This Row],[LPN Admin Hours]])</f>
        <v>20.438804347826089</v>
      </c>
      <c r="Q496" s="4">
        <v>20.330108695652175</v>
      </c>
      <c r="R496" s="4">
        <v>0.10869565217391304</v>
      </c>
      <c r="S496" s="4">
        <f>SUM(Nurse[[#This Row],[CNA Hours]],Nurse[[#This Row],[NA TR Hours]],Nurse[[#This Row],[Med Aide/Tech Hours]])</f>
        <v>53.663369565217373</v>
      </c>
      <c r="T496" s="4">
        <v>50.063152173913025</v>
      </c>
      <c r="U496" s="4">
        <v>3.6002173913043483</v>
      </c>
      <c r="V496" s="4">
        <v>0</v>
      </c>
      <c r="W4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6" s="4">
        <v>0</v>
      </c>
      <c r="Y496" s="4">
        <v>0</v>
      </c>
      <c r="Z496" s="4">
        <v>0</v>
      </c>
      <c r="AA496" s="4">
        <v>0</v>
      </c>
      <c r="AB496" s="4">
        <v>0</v>
      </c>
      <c r="AC496" s="4">
        <v>0</v>
      </c>
      <c r="AD496" s="4">
        <v>0</v>
      </c>
      <c r="AE496" s="4">
        <v>0</v>
      </c>
      <c r="AF496" s="1">
        <v>146084</v>
      </c>
      <c r="AG496" s="1">
        <v>5</v>
      </c>
      <c r="AH496"/>
    </row>
    <row r="497" spans="1:34" x14ac:dyDescent="0.25">
      <c r="A497" t="s">
        <v>702</v>
      </c>
      <c r="B497" t="s">
        <v>611</v>
      </c>
      <c r="C497" t="s">
        <v>944</v>
      </c>
      <c r="D497" t="s">
        <v>781</v>
      </c>
      <c r="E497" s="4">
        <v>65.347826086956516</v>
      </c>
      <c r="F497" s="4">
        <f>Nurse[[#This Row],[Total Nurse Staff Hours]]/Nurse[[#This Row],[MDS Census]]</f>
        <v>0.80477711244178307</v>
      </c>
      <c r="G497" s="4">
        <f>Nurse[[#This Row],[Total Direct Care Staff Hours]]/Nurse[[#This Row],[MDS Census]]</f>
        <v>0.62912840984697271</v>
      </c>
      <c r="H497" s="4">
        <f>Nurse[[#This Row],[Total RN Hours (w/ Admin, DON)]]/Nurse[[#This Row],[MDS Census]]</f>
        <v>0.54019627411842985</v>
      </c>
      <c r="I497" s="4">
        <f>Nurse[[#This Row],[RN Hours (excl. Admin, DON)]]/Nurse[[#This Row],[MDS Census]]</f>
        <v>0.3645475715236195</v>
      </c>
      <c r="J497" s="4">
        <f>SUM(Nurse[[#This Row],[RN Hours (excl. Admin, DON)]],Nurse[[#This Row],[RN Admin Hours]],Nurse[[#This Row],[RN DON Hours]],Nurse[[#This Row],[LPN Hours (excl. Admin)]],Nurse[[#This Row],[LPN Admin Hours]],Nurse[[#This Row],[CNA Hours]],Nurse[[#This Row],[NA TR Hours]],Nurse[[#This Row],[Med Aide/Tech Hours]])</f>
        <v>52.590434782608689</v>
      </c>
      <c r="K497" s="4">
        <f>SUM(Nurse[[#This Row],[RN Hours (excl. Admin, DON)]],Nurse[[#This Row],[LPN Hours (excl. Admin)]],Nurse[[#This Row],[CNA Hours]],Nurse[[#This Row],[NA TR Hours]],Nurse[[#This Row],[Med Aide/Tech Hours]])</f>
        <v>41.112173913043478</v>
      </c>
      <c r="L497" s="4">
        <f>SUM(Nurse[[#This Row],[RN Hours (excl. Admin, DON)]],Nurse[[#This Row],[RN Admin Hours]],Nurse[[#This Row],[RN DON Hours]])</f>
        <v>35.300652173913043</v>
      </c>
      <c r="M497" s="4">
        <v>23.822391304347828</v>
      </c>
      <c r="N497" s="4">
        <v>5.7391304347826084</v>
      </c>
      <c r="O497" s="4">
        <v>5.7391304347826084</v>
      </c>
      <c r="P497" s="4">
        <f>SUM(Nurse[[#This Row],[LPN Hours (excl. Admin)]],Nurse[[#This Row],[LPN Admin Hours]])</f>
        <v>2.3378260869565217</v>
      </c>
      <c r="Q497" s="4">
        <v>2.3378260869565217</v>
      </c>
      <c r="R497" s="4">
        <v>0</v>
      </c>
      <c r="S497" s="4">
        <f>SUM(Nurse[[#This Row],[CNA Hours]],Nurse[[#This Row],[NA TR Hours]],Nurse[[#This Row],[Med Aide/Tech Hours]])</f>
        <v>14.951956521739129</v>
      </c>
      <c r="T497" s="4">
        <v>14.951956521739129</v>
      </c>
      <c r="U497" s="4">
        <v>0</v>
      </c>
      <c r="V497" s="4">
        <v>0</v>
      </c>
      <c r="W4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41.112173913043478</v>
      </c>
      <c r="X497" s="4">
        <v>23.822391304347828</v>
      </c>
      <c r="Y497" s="4">
        <v>0</v>
      </c>
      <c r="Z497" s="4">
        <v>0</v>
      </c>
      <c r="AA497" s="4">
        <v>2.3378260869565217</v>
      </c>
      <c r="AB497" s="4">
        <v>0</v>
      </c>
      <c r="AC497" s="4">
        <v>14.951956521739129</v>
      </c>
      <c r="AD497" s="4">
        <v>0</v>
      </c>
      <c r="AE497" s="4">
        <v>0</v>
      </c>
      <c r="AF497" s="1">
        <v>146128</v>
      </c>
      <c r="AG497" s="1">
        <v>5</v>
      </c>
      <c r="AH497"/>
    </row>
    <row r="498" spans="1:34" x14ac:dyDescent="0.25">
      <c r="A498" t="s">
        <v>702</v>
      </c>
      <c r="B498" t="s">
        <v>324</v>
      </c>
      <c r="C498" t="s">
        <v>1055</v>
      </c>
      <c r="D498" t="s">
        <v>788</v>
      </c>
      <c r="E498" s="4">
        <v>30.706521739130434</v>
      </c>
      <c r="F498" s="4">
        <f>Nurse[[#This Row],[Total Nurse Staff Hours]]/Nurse[[#This Row],[MDS Census]]</f>
        <v>2.6997557522123894</v>
      </c>
      <c r="G498" s="4">
        <f>Nurse[[#This Row],[Total Direct Care Staff Hours]]/Nurse[[#This Row],[MDS Census]]</f>
        <v>2.4461097345132741</v>
      </c>
      <c r="H498" s="4">
        <f>Nurse[[#This Row],[Total RN Hours (w/ Admin, DON)]]/Nurse[[#This Row],[MDS Census]]</f>
        <v>0.68389734513274336</v>
      </c>
      <c r="I498" s="4">
        <f>Nurse[[#This Row],[RN Hours (excl. Admin, DON)]]/Nurse[[#This Row],[MDS Census]]</f>
        <v>0.43237522123893801</v>
      </c>
      <c r="J498" s="4">
        <f>SUM(Nurse[[#This Row],[RN Hours (excl. Admin, DON)]],Nurse[[#This Row],[RN Admin Hours]],Nurse[[#This Row],[RN DON Hours]],Nurse[[#This Row],[LPN Hours (excl. Admin)]],Nurse[[#This Row],[LPN Admin Hours]],Nurse[[#This Row],[CNA Hours]],Nurse[[#This Row],[NA TR Hours]],Nurse[[#This Row],[Med Aide/Tech Hours]])</f>
        <v>82.900108695652165</v>
      </c>
      <c r="K498" s="4">
        <f>SUM(Nurse[[#This Row],[RN Hours (excl. Admin, DON)]],Nurse[[#This Row],[LPN Hours (excl. Admin)]],Nurse[[#This Row],[CNA Hours]],Nurse[[#This Row],[NA TR Hours]],Nurse[[#This Row],[Med Aide/Tech Hours]])</f>
        <v>75.111521739130424</v>
      </c>
      <c r="L498" s="4">
        <f>SUM(Nurse[[#This Row],[RN Hours (excl. Admin, DON)]],Nurse[[#This Row],[RN Admin Hours]],Nurse[[#This Row],[RN DON Hours]])</f>
        <v>21.000108695652173</v>
      </c>
      <c r="M498" s="4">
        <v>13.27673913043478</v>
      </c>
      <c r="N498" s="4">
        <v>2.3429347826086953</v>
      </c>
      <c r="O498" s="4">
        <v>5.3804347826086953</v>
      </c>
      <c r="P498" s="4">
        <f>SUM(Nurse[[#This Row],[LPN Hours (excl. Admin)]],Nurse[[#This Row],[LPN Admin Hours]])</f>
        <v>17.302282608695652</v>
      </c>
      <c r="Q498" s="4">
        <v>17.237065217391304</v>
      </c>
      <c r="R498" s="4">
        <v>6.5217391304347824E-2</v>
      </c>
      <c r="S498" s="4">
        <f>SUM(Nurse[[#This Row],[CNA Hours]],Nurse[[#This Row],[NA TR Hours]],Nurse[[#This Row],[Med Aide/Tech Hours]])</f>
        <v>44.597717391304343</v>
      </c>
      <c r="T498" s="4">
        <v>44.597717391304343</v>
      </c>
      <c r="U498" s="4">
        <v>0</v>
      </c>
      <c r="V498" s="4">
        <v>0</v>
      </c>
      <c r="W4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3.3668478260869565</v>
      </c>
      <c r="X498" s="4">
        <v>0</v>
      </c>
      <c r="Y498" s="4">
        <v>0</v>
      </c>
      <c r="Z498" s="4">
        <v>0</v>
      </c>
      <c r="AA498" s="4">
        <v>1.4184782608695652</v>
      </c>
      <c r="AB498" s="4">
        <v>0</v>
      </c>
      <c r="AC498" s="4">
        <v>1.9483695652173914</v>
      </c>
      <c r="AD498" s="4">
        <v>0</v>
      </c>
      <c r="AE498" s="4">
        <v>0</v>
      </c>
      <c r="AF498" s="1">
        <v>145727</v>
      </c>
      <c r="AG498" s="1">
        <v>5</v>
      </c>
      <c r="AH498"/>
    </row>
    <row r="499" spans="1:34" x14ac:dyDescent="0.25">
      <c r="A499" t="s">
        <v>702</v>
      </c>
      <c r="B499" t="s">
        <v>539</v>
      </c>
      <c r="C499" t="s">
        <v>1122</v>
      </c>
      <c r="D499" t="s">
        <v>787</v>
      </c>
      <c r="E499" s="4">
        <v>24.543478260869566</v>
      </c>
      <c r="F499" s="4">
        <f>Nurse[[#This Row],[Total Nurse Staff Hours]]/Nurse[[#This Row],[MDS Census]]</f>
        <v>2.7560141718334807</v>
      </c>
      <c r="G499" s="4">
        <f>Nurse[[#This Row],[Total Direct Care Staff Hours]]/Nurse[[#This Row],[MDS Census]]</f>
        <v>2.4588662533215238</v>
      </c>
      <c r="H499" s="4">
        <f>Nurse[[#This Row],[Total RN Hours (w/ Admin, DON)]]/Nurse[[#This Row],[MDS Census]]</f>
        <v>0.99372896368467667</v>
      </c>
      <c r="I499" s="4">
        <f>Nurse[[#This Row],[RN Hours (excl. Admin, DON)]]/Nurse[[#This Row],[MDS Census]]</f>
        <v>0.77450841452612929</v>
      </c>
      <c r="J499" s="4">
        <f>SUM(Nurse[[#This Row],[RN Hours (excl. Admin, DON)]],Nurse[[#This Row],[RN Admin Hours]],Nurse[[#This Row],[RN DON Hours]],Nurse[[#This Row],[LPN Hours (excl. Admin)]],Nurse[[#This Row],[LPN Admin Hours]],Nurse[[#This Row],[CNA Hours]],Nurse[[#This Row],[NA TR Hours]],Nurse[[#This Row],[Med Aide/Tech Hours]])</f>
        <v>67.642173913043479</v>
      </c>
      <c r="K499" s="4">
        <f>SUM(Nurse[[#This Row],[RN Hours (excl. Admin, DON)]],Nurse[[#This Row],[LPN Hours (excl. Admin)]],Nurse[[#This Row],[CNA Hours]],Nurse[[#This Row],[NA TR Hours]],Nurse[[#This Row],[Med Aide/Tech Hours]])</f>
        <v>60.349130434782616</v>
      </c>
      <c r="L499" s="4">
        <f>SUM(Nurse[[#This Row],[RN Hours (excl. Admin, DON)]],Nurse[[#This Row],[RN Admin Hours]],Nurse[[#This Row],[RN DON Hours]])</f>
        <v>24.389565217391304</v>
      </c>
      <c r="M499" s="4">
        <v>19.009130434782609</v>
      </c>
      <c r="N499" s="4">
        <v>0</v>
      </c>
      <c r="O499" s="4">
        <v>5.3804347826086953</v>
      </c>
      <c r="P499" s="4">
        <f>SUM(Nurse[[#This Row],[LPN Hours (excl. Admin)]],Nurse[[#This Row],[LPN Admin Hours]])</f>
        <v>7.4338043478260873</v>
      </c>
      <c r="Q499" s="4">
        <v>5.5211956521739127</v>
      </c>
      <c r="R499" s="4">
        <v>1.9126086956521744</v>
      </c>
      <c r="S499" s="4">
        <f>SUM(Nurse[[#This Row],[CNA Hours]],Nurse[[#This Row],[NA TR Hours]],Nurse[[#This Row],[Med Aide/Tech Hours]])</f>
        <v>35.818804347826095</v>
      </c>
      <c r="T499" s="4">
        <v>31.748152173913049</v>
      </c>
      <c r="U499" s="4">
        <v>4.0706521739130439</v>
      </c>
      <c r="V499" s="4">
        <v>0</v>
      </c>
      <c r="W4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9.5815217391304355</v>
      </c>
      <c r="X499" s="4">
        <v>9.5815217391304355</v>
      </c>
      <c r="Y499" s="4">
        <v>0</v>
      </c>
      <c r="Z499" s="4">
        <v>0</v>
      </c>
      <c r="AA499" s="4">
        <v>0</v>
      </c>
      <c r="AB499" s="4">
        <v>0</v>
      </c>
      <c r="AC499" s="4">
        <v>0</v>
      </c>
      <c r="AD499" s="4">
        <v>0</v>
      </c>
      <c r="AE499" s="4">
        <v>0</v>
      </c>
      <c r="AF499" s="1">
        <v>146038</v>
      </c>
      <c r="AG499" s="1">
        <v>5</v>
      </c>
      <c r="AH499"/>
    </row>
    <row r="500" spans="1:34" x14ac:dyDescent="0.25">
      <c r="A500" t="s">
        <v>702</v>
      </c>
      <c r="B500" t="s">
        <v>138</v>
      </c>
      <c r="C500" t="s">
        <v>969</v>
      </c>
      <c r="D500" t="s">
        <v>756</v>
      </c>
      <c r="E500" s="4">
        <v>51.402173913043477</v>
      </c>
      <c r="F500" s="4">
        <f>Nurse[[#This Row],[Total Nurse Staff Hours]]/Nurse[[#This Row],[MDS Census]]</f>
        <v>3.2451681116515121</v>
      </c>
      <c r="G500" s="4">
        <f>Nurse[[#This Row],[Total Direct Care Staff Hours]]/Nurse[[#This Row],[MDS Census]]</f>
        <v>3.1368999788538807</v>
      </c>
      <c r="H500" s="4">
        <f>Nurse[[#This Row],[Total RN Hours (w/ Admin, DON)]]/Nurse[[#This Row],[MDS Census]]</f>
        <v>0.71082681327976327</v>
      </c>
      <c r="I500" s="4">
        <f>Nurse[[#This Row],[RN Hours (excl. Admin, DON)]]/Nurse[[#This Row],[MDS Census]]</f>
        <v>0.60255868048213157</v>
      </c>
      <c r="J500" s="4">
        <f>SUM(Nurse[[#This Row],[RN Hours (excl. Admin, DON)]],Nurse[[#This Row],[RN Admin Hours]],Nurse[[#This Row],[RN DON Hours]],Nurse[[#This Row],[LPN Hours (excl. Admin)]],Nurse[[#This Row],[LPN Admin Hours]],Nurse[[#This Row],[CNA Hours]],Nurse[[#This Row],[NA TR Hours]],Nurse[[#This Row],[Med Aide/Tech Hours]])</f>
        <v>166.80869565217392</v>
      </c>
      <c r="K500" s="4">
        <f>SUM(Nurse[[#This Row],[RN Hours (excl. Admin, DON)]],Nurse[[#This Row],[LPN Hours (excl. Admin)]],Nurse[[#This Row],[CNA Hours]],Nurse[[#This Row],[NA TR Hours]],Nurse[[#This Row],[Med Aide/Tech Hours]])</f>
        <v>161.24347826086958</v>
      </c>
      <c r="L500" s="4">
        <f>SUM(Nurse[[#This Row],[RN Hours (excl. Admin, DON)]],Nurse[[#This Row],[RN Admin Hours]],Nurse[[#This Row],[RN DON Hours]])</f>
        <v>36.538043478260875</v>
      </c>
      <c r="M500" s="4">
        <v>30.972826086956523</v>
      </c>
      <c r="N500" s="4">
        <v>0</v>
      </c>
      <c r="O500" s="4">
        <v>5.5652173913043477</v>
      </c>
      <c r="P500" s="4">
        <f>SUM(Nurse[[#This Row],[LPN Hours (excl. Admin)]],Nurse[[#This Row],[LPN Admin Hours]])</f>
        <v>24.489130434782609</v>
      </c>
      <c r="Q500" s="4">
        <v>24.489130434782609</v>
      </c>
      <c r="R500" s="4">
        <v>0</v>
      </c>
      <c r="S500" s="4">
        <f>SUM(Nurse[[#This Row],[CNA Hours]],Nurse[[#This Row],[NA TR Hours]],Nurse[[#This Row],[Med Aide/Tech Hours]])</f>
        <v>105.78152173913045</v>
      </c>
      <c r="T500" s="4">
        <v>105.78152173913045</v>
      </c>
      <c r="U500" s="4">
        <v>0</v>
      </c>
      <c r="V500" s="4">
        <v>0</v>
      </c>
      <c r="W5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0" s="4">
        <v>0</v>
      </c>
      <c r="Y500" s="4">
        <v>0</v>
      </c>
      <c r="Z500" s="4">
        <v>0</v>
      </c>
      <c r="AA500" s="4">
        <v>0</v>
      </c>
      <c r="AB500" s="4">
        <v>0</v>
      </c>
      <c r="AC500" s="4">
        <v>0</v>
      </c>
      <c r="AD500" s="4">
        <v>0</v>
      </c>
      <c r="AE500" s="4">
        <v>0</v>
      </c>
      <c r="AF500" s="1">
        <v>145414</v>
      </c>
      <c r="AG500" s="1">
        <v>5</v>
      </c>
      <c r="AH500"/>
    </row>
    <row r="501" spans="1:34" x14ac:dyDescent="0.25">
      <c r="A501" t="s">
        <v>702</v>
      </c>
      <c r="B501" t="s">
        <v>255</v>
      </c>
      <c r="C501" t="s">
        <v>923</v>
      </c>
      <c r="D501" t="s">
        <v>781</v>
      </c>
      <c r="E501" s="4">
        <v>93.152173913043484</v>
      </c>
      <c r="F501" s="4">
        <f>Nurse[[#This Row],[Total Nurse Staff Hours]]/Nurse[[#This Row],[MDS Census]]</f>
        <v>3.1794142357059503</v>
      </c>
      <c r="G501" s="4">
        <f>Nurse[[#This Row],[Total Direct Care Staff Hours]]/Nurse[[#This Row],[MDS Census]]</f>
        <v>2.9891493582263702</v>
      </c>
      <c r="H501" s="4">
        <f>Nurse[[#This Row],[Total RN Hours (w/ Admin, DON)]]/Nurse[[#This Row],[MDS Census]]</f>
        <v>0.27632438739789966</v>
      </c>
      <c r="I501" s="4">
        <f>Nurse[[#This Row],[RN Hours (excl. Admin, DON)]]/Nurse[[#This Row],[MDS Census]]</f>
        <v>0.19765460910151691</v>
      </c>
      <c r="J501" s="4">
        <f>SUM(Nurse[[#This Row],[RN Hours (excl. Admin, DON)]],Nurse[[#This Row],[RN Admin Hours]],Nurse[[#This Row],[RN DON Hours]],Nurse[[#This Row],[LPN Hours (excl. Admin)]],Nurse[[#This Row],[LPN Admin Hours]],Nurse[[#This Row],[CNA Hours]],Nurse[[#This Row],[NA TR Hours]],Nurse[[#This Row],[Med Aide/Tech Hours]])</f>
        <v>296.16934782608689</v>
      </c>
      <c r="K501" s="4">
        <f>SUM(Nurse[[#This Row],[RN Hours (excl. Admin, DON)]],Nurse[[#This Row],[LPN Hours (excl. Admin)]],Nurse[[#This Row],[CNA Hours]],Nurse[[#This Row],[NA TR Hours]],Nurse[[#This Row],[Med Aide/Tech Hours]])</f>
        <v>278.44576086956516</v>
      </c>
      <c r="L501" s="4">
        <f>SUM(Nurse[[#This Row],[RN Hours (excl. Admin, DON)]],Nurse[[#This Row],[RN Admin Hours]],Nurse[[#This Row],[RN DON Hours]])</f>
        <v>25.740217391304352</v>
      </c>
      <c r="M501" s="4">
        <v>18.411956521739132</v>
      </c>
      <c r="N501" s="4">
        <v>2.284782608695652</v>
      </c>
      <c r="O501" s="4">
        <v>5.0434782608695654</v>
      </c>
      <c r="P501" s="4">
        <f>SUM(Nurse[[#This Row],[LPN Hours (excl. Admin)]],Nurse[[#This Row],[LPN Admin Hours]])</f>
        <v>109.13489130434778</v>
      </c>
      <c r="Q501" s="4">
        <v>98.739565217391259</v>
      </c>
      <c r="R501" s="4">
        <v>10.395326086956521</v>
      </c>
      <c r="S501" s="4">
        <f>SUM(Nurse[[#This Row],[CNA Hours]],Nurse[[#This Row],[NA TR Hours]],Nurse[[#This Row],[Med Aide/Tech Hours]])</f>
        <v>161.29423913043476</v>
      </c>
      <c r="T501" s="4">
        <v>161.29423913043476</v>
      </c>
      <c r="U501" s="4">
        <v>0</v>
      </c>
      <c r="V501" s="4">
        <v>0</v>
      </c>
      <c r="W5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0.63043478260869568</v>
      </c>
      <c r="X501" s="4">
        <v>0</v>
      </c>
      <c r="Y501" s="4">
        <v>0.63043478260869568</v>
      </c>
      <c r="Z501" s="4">
        <v>0</v>
      </c>
      <c r="AA501" s="4">
        <v>0</v>
      </c>
      <c r="AB501" s="4">
        <v>0</v>
      </c>
      <c r="AC501" s="4">
        <v>0</v>
      </c>
      <c r="AD501" s="4">
        <v>0</v>
      </c>
      <c r="AE501" s="4">
        <v>0</v>
      </c>
      <c r="AF501" s="1">
        <v>145629</v>
      </c>
      <c r="AG501" s="1">
        <v>5</v>
      </c>
      <c r="AH501"/>
    </row>
    <row r="502" spans="1:34" x14ac:dyDescent="0.25">
      <c r="A502" t="s">
        <v>702</v>
      </c>
      <c r="B502" t="s">
        <v>460</v>
      </c>
      <c r="C502" t="s">
        <v>1022</v>
      </c>
      <c r="D502" t="s">
        <v>781</v>
      </c>
      <c r="E502" s="4">
        <v>80.673913043478265</v>
      </c>
      <c r="F502" s="4">
        <f>Nurse[[#This Row],[Total Nurse Staff Hours]]/Nurse[[#This Row],[MDS Census]]</f>
        <v>2.0108124494745354</v>
      </c>
      <c r="G502" s="4">
        <f>Nurse[[#This Row],[Total Direct Care Staff Hours]]/Nurse[[#This Row],[MDS Census]]</f>
        <v>2.0108124494745354</v>
      </c>
      <c r="H502" s="4">
        <f>Nurse[[#This Row],[Total RN Hours (w/ Admin, DON)]]/Nurse[[#This Row],[MDS Census]]</f>
        <v>0.27408380490433842</v>
      </c>
      <c r="I502" s="4">
        <f>Nurse[[#This Row],[RN Hours (excl. Admin, DON)]]/Nurse[[#This Row],[MDS Census]]</f>
        <v>0.27408380490433842</v>
      </c>
      <c r="J502" s="4">
        <f>SUM(Nurse[[#This Row],[RN Hours (excl. Admin, DON)]],Nurse[[#This Row],[RN Admin Hours]],Nurse[[#This Row],[RN DON Hours]],Nurse[[#This Row],[LPN Hours (excl. Admin)]],Nurse[[#This Row],[LPN Admin Hours]],Nurse[[#This Row],[CNA Hours]],Nurse[[#This Row],[NA TR Hours]],Nurse[[#This Row],[Med Aide/Tech Hours]])</f>
        <v>162.22010869565219</v>
      </c>
      <c r="K502" s="4">
        <f>SUM(Nurse[[#This Row],[RN Hours (excl. Admin, DON)]],Nurse[[#This Row],[LPN Hours (excl. Admin)]],Nurse[[#This Row],[CNA Hours]],Nurse[[#This Row],[NA TR Hours]],Nurse[[#This Row],[Med Aide/Tech Hours]])</f>
        <v>162.22010869565219</v>
      </c>
      <c r="L502" s="4">
        <f>SUM(Nurse[[#This Row],[RN Hours (excl. Admin, DON)]],Nurse[[#This Row],[RN Admin Hours]],Nurse[[#This Row],[RN DON Hours]])</f>
        <v>22.111413043478262</v>
      </c>
      <c r="M502" s="4">
        <v>22.111413043478262</v>
      </c>
      <c r="N502" s="4">
        <v>0</v>
      </c>
      <c r="O502" s="4">
        <v>0</v>
      </c>
      <c r="P502" s="4">
        <f>SUM(Nurse[[#This Row],[LPN Hours (excl. Admin)]],Nurse[[#This Row],[LPN Admin Hours]])</f>
        <v>47.497282608695649</v>
      </c>
      <c r="Q502" s="4">
        <v>47.497282608695649</v>
      </c>
      <c r="R502" s="4">
        <v>0</v>
      </c>
      <c r="S502" s="4">
        <f>SUM(Nurse[[#This Row],[CNA Hours]],Nurse[[#This Row],[NA TR Hours]],Nurse[[#This Row],[Med Aide/Tech Hours]])</f>
        <v>92.611413043478265</v>
      </c>
      <c r="T502" s="4">
        <v>92.361413043478265</v>
      </c>
      <c r="U502" s="4">
        <v>0.25</v>
      </c>
      <c r="V502" s="4">
        <v>0</v>
      </c>
      <c r="W5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2" s="4">
        <v>0</v>
      </c>
      <c r="Y502" s="4">
        <v>0</v>
      </c>
      <c r="Z502" s="4">
        <v>0</v>
      </c>
      <c r="AA502" s="4">
        <v>0</v>
      </c>
      <c r="AB502" s="4">
        <v>0</v>
      </c>
      <c r="AC502" s="4">
        <v>0</v>
      </c>
      <c r="AD502" s="4">
        <v>0</v>
      </c>
      <c r="AE502" s="4">
        <v>0</v>
      </c>
      <c r="AF502" s="1">
        <v>145927</v>
      </c>
      <c r="AG502" s="1">
        <v>5</v>
      </c>
      <c r="AH502"/>
    </row>
    <row r="503" spans="1:34" x14ac:dyDescent="0.25">
      <c r="A503" t="s">
        <v>702</v>
      </c>
      <c r="B503" t="s">
        <v>136</v>
      </c>
      <c r="C503" t="s">
        <v>937</v>
      </c>
      <c r="D503" t="s">
        <v>801</v>
      </c>
      <c r="E503" s="4">
        <v>40.630434782608695</v>
      </c>
      <c r="F503" s="4">
        <f>Nurse[[#This Row],[Total Nurse Staff Hours]]/Nurse[[#This Row],[MDS Census]]</f>
        <v>0.27256019261637243</v>
      </c>
      <c r="G503" s="4">
        <f>Nurse[[#This Row],[Total Direct Care Staff Hours]]/Nurse[[#This Row],[MDS Census]]</f>
        <v>0.27256019261637243</v>
      </c>
      <c r="H503" s="4">
        <f>Nurse[[#This Row],[Total RN Hours (w/ Admin, DON)]]/Nurse[[#This Row],[MDS Census]]</f>
        <v>2.897271268057785E-3</v>
      </c>
      <c r="I503" s="4">
        <f>Nurse[[#This Row],[RN Hours (excl. Admin, DON)]]/Nurse[[#This Row],[MDS Census]]</f>
        <v>2.897271268057785E-3</v>
      </c>
      <c r="J503" s="4">
        <f>SUM(Nurse[[#This Row],[RN Hours (excl. Admin, DON)]],Nurse[[#This Row],[RN Admin Hours]],Nurse[[#This Row],[RN DON Hours]],Nurse[[#This Row],[LPN Hours (excl. Admin)]],Nurse[[#This Row],[LPN Admin Hours]],Nurse[[#This Row],[CNA Hours]],Nurse[[#This Row],[NA TR Hours]],Nurse[[#This Row],[Med Aide/Tech Hours]])</f>
        <v>11.074239130434783</v>
      </c>
      <c r="K503" s="4">
        <f>SUM(Nurse[[#This Row],[RN Hours (excl. Admin, DON)]],Nurse[[#This Row],[LPN Hours (excl. Admin)]],Nurse[[#This Row],[CNA Hours]],Nurse[[#This Row],[NA TR Hours]],Nurse[[#This Row],[Med Aide/Tech Hours]])</f>
        <v>11.074239130434783</v>
      </c>
      <c r="L503" s="4">
        <f>SUM(Nurse[[#This Row],[RN Hours (excl. Admin, DON)]],Nurse[[#This Row],[RN Admin Hours]],Nurse[[#This Row],[RN DON Hours]])</f>
        <v>0.11771739130434783</v>
      </c>
      <c r="M503" s="4">
        <v>0.11771739130434783</v>
      </c>
      <c r="N503" s="4">
        <v>0</v>
      </c>
      <c r="O503" s="4">
        <v>0</v>
      </c>
      <c r="P503" s="4">
        <f>SUM(Nurse[[#This Row],[LPN Hours (excl. Admin)]],Nurse[[#This Row],[LPN Admin Hours]])</f>
        <v>0</v>
      </c>
      <c r="Q503" s="4">
        <v>0</v>
      </c>
      <c r="R503" s="4">
        <v>0</v>
      </c>
      <c r="S503" s="4">
        <f>SUM(Nurse[[#This Row],[CNA Hours]],Nurse[[#This Row],[NA TR Hours]],Nurse[[#This Row],[Med Aide/Tech Hours]])</f>
        <v>10.956521739130435</v>
      </c>
      <c r="T503" s="4">
        <v>10.956521739130435</v>
      </c>
      <c r="U503" s="4">
        <v>0</v>
      </c>
      <c r="V503" s="4">
        <v>0</v>
      </c>
      <c r="W5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10.956521739130435</v>
      </c>
      <c r="X503" s="4">
        <v>0</v>
      </c>
      <c r="Y503" s="4">
        <v>0</v>
      </c>
      <c r="Z503" s="4">
        <v>0</v>
      </c>
      <c r="AA503" s="4">
        <v>0</v>
      </c>
      <c r="AB503" s="4">
        <v>0</v>
      </c>
      <c r="AC503" s="4">
        <v>10.956521739130435</v>
      </c>
      <c r="AD503" s="4">
        <v>0</v>
      </c>
      <c r="AE503" s="4">
        <v>0</v>
      </c>
      <c r="AF503" s="1">
        <v>145411</v>
      </c>
      <c r="AG503" s="1">
        <v>5</v>
      </c>
      <c r="AH503"/>
    </row>
    <row r="504" spans="1:34" x14ac:dyDescent="0.25">
      <c r="A504" t="s">
        <v>702</v>
      </c>
      <c r="B504" t="s">
        <v>89</v>
      </c>
      <c r="C504" t="s">
        <v>843</v>
      </c>
      <c r="D504" t="s">
        <v>744</v>
      </c>
      <c r="E504" s="4">
        <v>66.347826086956516</v>
      </c>
      <c r="F504" s="4">
        <f>Nurse[[#This Row],[Total Nurse Staff Hours]]/Nurse[[#This Row],[MDS Census]]</f>
        <v>2.4903473132372222</v>
      </c>
      <c r="G504" s="4">
        <f>Nurse[[#This Row],[Total Direct Care Staff Hours]]/Nurse[[#This Row],[MDS Census]]</f>
        <v>2.3279619921363044</v>
      </c>
      <c r="H504" s="4">
        <f>Nurse[[#This Row],[Total RN Hours (w/ Admin, DON)]]/Nurse[[#This Row],[MDS Census]]</f>
        <v>0.48625491480996058</v>
      </c>
      <c r="I504" s="4">
        <f>Nurse[[#This Row],[RN Hours (excl. Admin, DON)]]/Nurse[[#This Row],[MDS Census]]</f>
        <v>0.32386959370904322</v>
      </c>
      <c r="J504" s="4">
        <f>SUM(Nurse[[#This Row],[RN Hours (excl. Admin, DON)]],Nurse[[#This Row],[RN Admin Hours]],Nurse[[#This Row],[RN DON Hours]],Nurse[[#This Row],[LPN Hours (excl. Admin)]],Nurse[[#This Row],[LPN Admin Hours]],Nurse[[#This Row],[CNA Hours]],Nurse[[#This Row],[NA TR Hours]],Nurse[[#This Row],[Med Aide/Tech Hours]])</f>
        <v>165.22913043478263</v>
      </c>
      <c r="K504" s="4">
        <f>SUM(Nurse[[#This Row],[RN Hours (excl. Admin, DON)]],Nurse[[#This Row],[LPN Hours (excl. Admin)]],Nurse[[#This Row],[CNA Hours]],Nurse[[#This Row],[NA TR Hours]],Nurse[[#This Row],[Med Aide/Tech Hours]])</f>
        <v>154.45521739130436</v>
      </c>
      <c r="L504" s="4">
        <f>SUM(Nurse[[#This Row],[RN Hours (excl. Admin, DON)]],Nurse[[#This Row],[RN Admin Hours]],Nurse[[#This Row],[RN DON Hours]])</f>
        <v>32.261956521739123</v>
      </c>
      <c r="M504" s="4">
        <v>21.488043478260867</v>
      </c>
      <c r="N504" s="4">
        <v>5.4695652173913034</v>
      </c>
      <c r="O504" s="4">
        <v>5.3043478260869561</v>
      </c>
      <c r="P504" s="4">
        <f>SUM(Nurse[[#This Row],[LPN Hours (excl. Admin)]],Nurse[[#This Row],[LPN Admin Hours]])</f>
        <v>44.753478260869571</v>
      </c>
      <c r="Q504" s="4">
        <v>44.753478260869571</v>
      </c>
      <c r="R504" s="4">
        <v>0</v>
      </c>
      <c r="S504" s="4">
        <f>SUM(Nurse[[#This Row],[CNA Hours]],Nurse[[#This Row],[NA TR Hours]],Nurse[[#This Row],[Med Aide/Tech Hours]])</f>
        <v>88.213695652173939</v>
      </c>
      <c r="T504" s="4">
        <v>84.251739130434814</v>
      </c>
      <c r="U504" s="4">
        <v>3.9619565217391304</v>
      </c>
      <c r="V504" s="4">
        <v>0</v>
      </c>
      <c r="W5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4" s="4">
        <v>0</v>
      </c>
      <c r="Y504" s="4">
        <v>0</v>
      </c>
      <c r="Z504" s="4">
        <v>0</v>
      </c>
      <c r="AA504" s="4">
        <v>0</v>
      </c>
      <c r="AB504" s="4">
        <v>0</v>
      </c>
      <c r="AC504" s="4">
        <v>0</v>
      </c>
      <c r="AD504" s="4">
        <v>0</v>
      </c>
      <c r="AE504" s="4">
        <v>0</v>
      </c>
      <c r="AF504" s="1">
        <v>145294</v>
      </c>
      <c r="AG504" s="1">
        <v>5</v>
      </c>
      <c r="AH504"/>
    </row>
    <row r="505" spans="1:34" x14ac:dyDescent="0.25">
      <c r="A505" t="s">
        <v>702</v>
      </c>
      <c r="B505" t="s">
        <v>603</v>
      </c>
      <c r="C505" t="s">
        <v>1011</v>
      </c>
      <c r="D505" t="s">
        <v>774</v>
      </c>
      <c r="E505" s="4">
        <v>16.489130434782609</v>
      </c>
      <c r="F505" s="4">
        <f>Nurse[[#This Row],[Total Nurse Staff Hours]]/Nurse[[#This Row],[MDS Census]]</f>
        <v>5.8542847725774552</v>
      </c>
      <c r="G505" s="4">
        <f>Nurse[[#This Row],[Total Direct Care Staff Hours]]/Nurse[[#This Row],[MDS Census]]</f>
        <v>5.4307514831905079</v>
      </c>
      <c r="H505" s="4">
        <f>Nurse[[#This Row],[Total RN Hours (w/ Admin, DON)]]/Nurse[[#This Row],[MDS Census]]</f>
        <v>1.9948121292023728</v>
      </c>
      <c r="I505" s="4">
        <f>Nurse[[#This Row],[RN Hours (excl. Admin, DON)]]/Nurse[[#This Row],[MDS Census]]</f>
        <v>1.5712788398154249</v>
      </c>
      <c r="J505" s="4">
        <f>SUM(Nurse[[#This Row],[RN Hours (excl. Admin, DON)]],Nurse[[#This Row],[RN Admin Hours]],Nurse[[#This Row],[RN DON Hours]],Nurse[[#This Row],[LPN Hours (excl. Admin)]],Nurse[[#This Row],[LPN Admin Hours]],Nurse[[#This Row],[CNA Hours]],Nurse[[#This Row],[NA TR Hours]],Nurse[[#This Row],[Med Aide/Tech Hours]])</f>
        <v>96.532065217391306</v>
      </c>
      <c r="K505" s="4">
        <f>SUM(Nurse[[#This Row],[RN Hours (excl. Admin, DON)]],Nurse[[#This Row],[LPN Hours (excl. Admin)]],Nurse[[#This Row],[CNA Hours]],Nurse[[#This Row],[NA TR Hours]],Nurse[[#This Row],[Med Aide/Tech Hours]])</f>
        <v>89.548369565217399</v>
      </c>
      <c r="L505" s="4">
        <f>SUM(Nurse[[#This Row],[RN Hours (excl. Admin, DON)]],Nurse[[#This Row],[RN Admin Hours]],Nurse[[#This Row],[RN DON Hours]])</f>
        <v>32.892717391304345</v>
      </c>
      <c r="M505" s="4">
        <v>25.909021739130431</v>
      </c>
      <c r="N505" s="4">
        <v>1.2445652173913044</v>
      </c>
      <c r="O505" s="4">
        <v>5.7391304347826084</v>
      </c>
      <c r="P505" s="4">
        <f>SUM(Nurse[[#This Row],[LPN Hours (excl. Admin)]],Nurse[[#This Row],[LPN Admin Hours]])</f>
        <v>0</v>
      </c>
      <c r="Q505" s="4">
        <v>0</v>
      </c>
      <c r="R505" s="4">
        <v>0</v>
      </c>
      <c r="S505" s="4">
        <f>SUM(Nurse[[#This Row],[CNA Hours]],Nurse[[#This Row],[NA TR Hours]],Nurse[[#This Row],[Med Aide/Tech Hours]])</f>
        <v>63.639347826086961</v>
      </c>
      <c r="T505" s="4">
        <v>63.639347826086961</v>
      </c>
      <c r="U505" s="4">
        <v>0</v>
      </c>
      <c r="V505" s="4">
        <v>0</v>
      </c>
      <c r="W5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24.290760869565215</v>
      </c>
      <c r="X505" s="4">
        <v>7.0135869565217392</v>
      </c>
      <c r="Y505" s="4">
        <v>0</v>
      </c>
      <c r="Z505" s="4">
        <v>0</v>
      </c>
      <c r="AA505" s="4">
        <v>0</v>
      </c>
      <c r="AB505" s="4">
        <v>0</v>
      </c>
      <c r="AC505" s="4">
        <v>17.277173913043477</v>
      </c>
      <c r="AD505" s="4">
        <v>0</v>
      </c>
      <c r="AE505" s="4">
        <v>0</v>
      </c>
      <c r="AF505" s="1">
        <v>146118</v>
      </c>
      <c r="AG505" s="1">
        <v>5</v>
      </c>
      <c r="AH505"/>
    </row>
    <row r="506" spans="1:34" x14ac:dyDescent="0.25">
      <c r="A506" t="s">
        <v>702</v>
      </c>
      <c r="B506" t="s">
        <v>480</v>
      </c>
      <c r="C506" t="s">
        <v>1105</v>
      </c>
      <c r="D506" t="s">
        <v>805</v>
      </c>
      <c r="E506" s="4">
        <v>67.978260869565219</v>
      </c>
      <c r="F506" s="4">
        <f>Nurse[[#This Row],[Total Nurse Staff Hours]]/Nurse[[#This Row],[MDS Census]]</f>
        <v>4.7576271186440673</v>
      </c>
      <c r="G506" s="4">
        <f>Nurse[[#This Row],[Total Direct Care Staff Hours]]/Nurse[[#This Row],[MDS Census]]</f>
        <v>4.4958746402302525</v>
      </c>
      <c r="H506" s="4">
        <f>Nurse[[#This Row],[Total RN Hours (w/ Admin, DON)]]/Nurse[[#This Row],[MDS Census]]</f>
        <v>0.77532619123760771</v>
      </c>
      <c r="I506" s="4">
        <f>Nurse[[#This Row],[RN Hours (excl. Admin, DON)]]/Nurse[[#This Row],[MDS Census]]</f>
        <v>0.51357371282379261</v>
      </c>
      <c r="J506" s="4">
        <f>SUM(Nurse[[#This Row],[RN Hours (excl. Admin, DON)]],Nurse[[#This Row],[RN Admin Hours]],Nurse[[#This Row],[RN DON Hours]],Nurse[[#This Row],[LPN Hours (excl. Admin)]],Nurse[[#This Row],[LPN Admin Hours]],Nurse[[#This Row],[CNA Hours]],Nurse[[#This Row],[NA TR Hours]],Nurse[[#This Row],[Med Aide/Tech Hours]])</f>
        <v>323.41521739130434</v>
      </c>
      <c r="K506" s="4">
        <f>SUM(Nurse[[#This Row],[RN Hours (excl. Admin, DON)]],Nurse[[#This Row],[LPN Hours (excl. Admin)]],Nurse[[#This Row],[CNA Hours]],Nurse[[#This Row],[NA TR Hours]],Nurse[[#This Row],[Med Aide/Tech Hours]])</f>
        <v>305.62173913043478</v>
      </c>
      <c r="L506" s="4">
        <f>SUM(Nurse[[#This Row],[RN Hours (excl. Admin, DON)]],Nurse[[#This Row],[RN Admin Hours]],Nurse[[#This Row],[RN DON Hours]])</f>
        <v>52.705326086956511</v>
      </c>
      <c r="M506" s="4">
        <v>34.911847826086948</v>
      </c>
      <c r="N506" s="4">
        <v>13.048913043478262</v>
      </c>
      <c r="O506" s="4">
        <v>4.7445652173913047</v>
      </c>
      <c r="P506" s="4">
        <f>SUM(Nurse[[#This Row],[LPN Hours (excl. Admin)]],Nurse[[#This Row],[LPN Admin Hours]])</f>
        <v>73.514673913043495</v>
      </c>
      <c r="Q506" s="4">
        <v>73.514673913043495</v>
      </c>
      <c r="R506" s="4">
        <v>0</v>
      </c>
      <c r="S506" s="4">
        <f>SUM(Nurse[[#This Row],[CNA Hours]],Nurse[[#This Row],[NA TR Hours]],Nurse[[#This Row],[Med Aide/Tech Hours]])</f>
        <v>197.19521739130434</v>
      </c>
      <c r="T506" s="4">
        <v>197.19521739130434</v>
      </c>
      <c r="U506" s="4">
        <v>0</v>
      </c>
      <c r="V506" s="4">
        <v>0</v>
      </c>
      <c r="W5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20.241304347826084</v>
      </c>
      <c r="X506" s="4">
        <v>2.822173913043478</v>
      </c>
      <c r="Y506" s="4">
        <v>0</v>
      </c>
      <c r="Z506" s="4">
        <v>0</v>
      </c>
      <c r="AA506" s="4">
        <v>7.596195652173912</v>
      </c>
      <c r="AB506" s="4">
        <v>0</v>
      </c>
      <c r="AC506" s="4">
        <v>9.8229347826086943</v>
      </c>
      <c r="AD506" s="4">
        <v>0</v>
      </c>
      <c r="AE506" s="4">
        <v>0</v>
      </c>
      <c r="AF506" s="1">
        <v>145953</v>
      </c>
      <c r="AG506" s="1">
        <v>5</v>
      </c>
      <c r="AH506"/>
    </row>
    <row r="507" spans="1:34" x14ac:dyDescent="0.25">
      <c r="A507" t="s">
        <v>702</v>
      </c>
      <c r="B507" t="s">
        <v>217</v>
      </c>
      <c r="C507" t="s">
        <v>917</v>
      </c>
      <c r="D507" t="s">
        <v>781</v>
      </c>
      <c r="E507" s="4">
        <v>19.097826086956523</v>
      </c>
      <c r="F507" s="4">
        <f>Nurse[[#This Row],[Total Nurse Staff Hours]]/Nurse[[#This Row],[MDS Census]]</f>
        <v>6.4982356289129175</v>
      </c>
      <c r="G507" s="4">
        <f>Nurse[[#This Row],[Total Direct Care Staff Hours]]/Nurse[[#This Row],[MDS Census]]</f>
        <v>5.4919749573136007</v>
      </c>
      <c r="H507" s="4">
        <f>Nurse[[#This Row],[Total RN Hours (w/ Admin, DON)]]/Nurse[[#This Row],[MDS Census]]</f>
        <v>4.2674445076835497</v>
      </c>
      <c r="I507" s="4">
        <f>Nurse[[#This Row],[RN Hours (excl. Admin, DON)]]/Nurse[[#This Row],[MDS Census]]</f>
        <v>3.2611838360842333</v>
      </c>
      <c r="J507" s="4">
        <f>SUM(Nurse[[#This Row],[RN Hours (excl. Admin, DON)]],Nurse[[#This Row],[RN Admin Hours]],Nurse[[#This Row],[RN DON Hours]],Nurse[[#This Row],[LPN Hours (excl. Admin)]],Nurse[[#This Row],[LPN Admin Hours]],Nurse[[#This Row],[CNA Hours]],Nurse[[#This Row],[NA TR Hours]],Nurse[[#This Row],[Med Aide/Tech Hours]])</f>
        <v>124.10217391304344</v>
      </c>
      <c r="K507" s="4">
        <f>SUM(Nurse[[#This Row],[RN Hours (excl. Admin, DON)]],Nurse[[#This Row],[LPN Hours (excl. Admin)]],Nurse[[#This Row],[CNA Hours]],Nurse[[#This Row],[NA TR Hours]],Nurse[[#This Row],[Med Aide/Tech Hours]])</f>
        <v>104.88478260869562</v>
      </c>
      <c r="L507" s="4">
        <f>SUM(Nurse[[#This Row],[RN Hours (excl. Admin, DON)]],Nurse[[#This Row],[RN Admin Hours]],Nurse[[#This Row],[RN DON Hours]])</f>
        <v>81.49891304347824</v>
      </c>
      <c r="M507" s="4">
        <v>62.281521739130419</v>
      </c>
      <c r="N507" s="4">
        <v>13.913043478260869</v>
      </c>
      <c r="O507" s="4">
        <v>5.3043478260869561</v>
      </c>
      <c r="P507" s="4">
        <f>SUM(Nurse[[#This Row],[LPN Hours (excl. Admin)]],Nurse[[#This Row],[LPN Admin Hours]])</f>
        <v>0</v>
      </c>
      <c r="Q507" s="4">
        <v>0</v>
      </c>
      <c r="R507" s="4">
        <v>0</v>
      </c>
      <c r="S507" s="4">
        <f>SUM(Nurse[[#This Row],[CNA Hours]],Nurse[[#This Row],[NA TR Hours]],Nurse[[#This Row],[Med Aide/Tech Hours]])</f>
        <v>42.603260869565204</v>
      </c>
      <c r="T507" s="4">
        <v>42.603260869565204</v>
      </c>
      <c r="U507" s="4">
        <v>0</v>
      </c>
      <c r="V507" s="4">
        <v>0</v>
      </c>
      <c r="W5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2.3306521739130437</v>
      </c>
      <c r="X507" s="4">
        <v>2.3306521739130437</v>
      </c>
      <c r="Y507" s="4">
        <v>0</v>
      </c>
      <c r="Z507" s="4">
        <v>0</v>
      </c>
      <c r="AA507" s="4">
        <v>0</v>
      </c>
      <c r="AB507" s="4">
        <v>0</v>
      </c>
      <c r="AC507" s="4">
        <v>0</v>
      </c>
      <c r="AD507" s="4">
        <v>0</v>
      </c>
      <c r="AE507" s="4">
        <v>0</v>
      </c>
      <c r="AF507" s="1">
        <v>145568</v>
      </c>
      <c r="AG507" s="1">
        <v>5</v>
      </c>
      <c r="AH507"/>
    </row>
    <row r="508" spans="1:34" x14ac:dyDescent="0.25">
      <c r="A508" t="s">
        <v>702</v>
      </c>
      <c r="B508" t="s">
        <v>297</v>
      </c>
      <c r="C508" t="s">
        <v>917</v>
      </c>
      <c r="D508" t="s">
        <v>781</v>
      </c>
      <c r="E508" s="4">
        <v>136.20652173913044</v>
      </c>
      <c r="F508" s="4">
        <f>Nurse[[#This Row],[Total Nurse Staff Hours]]/Nurse[[#This Row],[MDS Census]]</f>
        <v>2.5206288404756205</v>
      </c>
      <c r="G508" s="4">
        <f>Nurse[[#This Row],[Total Direct Care Staff Hours]]/Nurse[[#This Row],[MDS Census]]</f>
        <v>2.3662716463171334</v>
      </c>
      <c r="H508" s="4">
        <f>Nurse[[#This Row],[Total RN Hours (w/ Admin, DON)]]/Nurse[[#This Row],[MDS Census]]</f>
        <v>0.256862979810071</v>
      </c>
      <c r="I508" s="4">
        <f>Nurse[[#This Row],[RN Hours (excl. Admin, DON)]]/Nurse[[#This Row],[MDS Census]]</f>
        <v>0.16475141648711195</v>
      </c>
      <c r="J508" s="4">
        <f>SUM(Nurse[[#This Row],[RN Hours (excl. Admin, DON)]],Nurse[[#This Row],[RN Admin Hours]],Nurse[[#This Row],[RN DON Hours]],Nurse[[#This Row],[LPN Hours (excl. Admin)]],Nurse[[#This Row],[LPN Admin Hours]],Nurse[[#This Row],[CNA Hours]],Nurse[[#This Row],[NA TR Hours]],Nurse[[#This Row],[Med Aide/Tech Hours]])</f>
        <v>343.32608695652175</v>
      </c>
      <c r="K508" s="4">
        <f>SUM(Nurse[[#This Row],[RN Hours (excl. Admin, DON)]],Nurse[[#This Row],[LPN Hours (excl. Admin)]],Nurse[[#This Row],[CNA Hours]],Nurse[[#This Row],[NA TR Hours]],Nurse[[#This Row],[Med Aide/Tech Hours]])</f>
        <v>322.30163043478262</v>
      </c>
      <c r="L508" s="4">
        <f>SUM(Nurse[[#This Row],[RN Hours (excl. Admin, DON)]],Nurse[[#This Row],[RN Admin Hours]],Nurse[[#This Row],[RN DON Hours]])</f>
        <v>34.986413043478258</v>
      </c>
      <c r="M508" s="4">
        <v>22.440217391304348</v>
      </c>
      <c r="N508" s="4">
        <v>8.7608695652173907</v>
      </c>
      <c r="O508" s="4">
        <v>3.785326086956522</v>
      </c>
      <c r="P508" s="4">
        <f>SUM(Nurse[[#This Row],[LPN Hours (excl. Admin)]],Nurse[[#This Row],[LPN Admin Hours]])</f>
        <v>99.600543478260875</v>
      </c>
      <c r="Q508" s="4">
        <v>91.122282608695656</v>
      </c>
      <c r="R508" s="4">
        <v>8.4782608695652169</v>
      </c>
      <c r="S508" s="4">
        <f>SUM(Nurse[[#This Row],[CNA Hours]],Nurse[[#This Row],[NA TR Hours]],Nurse[[#This Row],[Med Aide/Tech Hours]])</f>
        <v>208.7391304347826</v>
      </c>
      <c r="T508" s="4">
        <v>208.7391304347826</v>
      </c>
      <c r="U508" s="4">
        <v>0</v>
      </c>
      <c r="V508" s="4">
        <v>0</v>
      </c>
      <c r="W5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8" s="4">
        <v>0</v>
      </c>
      <c r="Y508" s="4">
        <v>0</v>
      </c>
      <c r="Z508" s="4">
        <v>0</v>
      </c>
      <c r="AA508" s="4">
        <v>0</v>
      </c>
      <c r="AB508" s="4">
        <v>0</v>
      </c>
      <c r="AC508" s="4">
        <v>0</v>
      </c>
      <c r="AD508" s="4">
        <v>0</v>
      </c>
      <c r="AE508" s="4">
        <v>0</v>
      </c>
      <c r="AF508" s="1">
        <v>145688</v>
      </c>
      <c r="AG508" s="1">
        <v>5</v>
      </c>
      <c r="AH508"/>
    </row>
    <row r="509" spans="1:34" x14ac:dyDescent="0.25">
      <c r="A509" t="s">
        <v>702</v>
      </c>
      <c r="B509" t="s">
        <v>220</v>
      </c>
      <c r="C509" t="s">
        <v>858</v>
      </c>
      <c r="D509" t="s">
        <v>791</v>
      </c>
      <c r="E509" s="4">
        <v>15.119565217391305</v>
      </c>
      <c r="F509" s="4">
        <f>Nurse[[#This Row],[Total Nurse Staff Hours]]/Nurse[[#This Row],[MDS Census]]</f>
        <v>8.3998921639108559</v>
      </c>
      <c r="G509" s="4">
        <f>Nurse[[#This Row],[Total Direct Care Staff Hours]]/Nurse[[#This Row],[MDS Census]]</f>
        <v>6.8251258087706681</v>
      </c>
      <c r="H509" s="4">
        <f>Nurse[[#This Row],[Total RN Hours (w/ Admin, DON)]]/Nurse[[#This Row],[MDS Census]]</f>
        <v>4.018691588785047</v>
      </c>
      <c r="I509" s="4">
        <f>Nurse[[#This Row],[RN Hours (excl. Admin, DON)]]/Nurse[[#This Row],[MDS Census]]</f>
        <v>2.9536304816678647</v>
      </c>
      <c r="J509" s="4">
        <f>SUM(Nurse[[#This Row],[RN Hours (excl. Admin, DON)]],Nurse[[#This Row],[RN Admin Hours]],Nurse[[#This Row],[RN DON Hours]],Nurse[[#This Row],[LPN Hours (excl. Admin)]],Nurse[[#This Row],[LPN Admin Hours]],Nurse[[#This Row],[CNA Hours]],Nurse[[#This Row],[NA TR Hours]],Nurse[[#This Row],[Med Aide/Tech Hours]])</f>
        <v>127.00271739130434</v>
      </c>
      <c r="K509" s="4">
        <f>SUM(Nurse[[#This Row],[RN Hours (excl. Admin, DON)]],Nurse[[#This Row],[LPN Hours (excl. Admin)]],Nurse[[#This Row],[CNA Hours]],Nurse[[#This Row],[NA TR Hours]],Nurse[[#This Row],[Med Aide/Tech Hours]])</f>
        <v>103.19293478260869</v>
      </c>
      <c r="L509" s="4">
        <f>SUM(Nurse[[#This Row],[RN Hours (excl. Admin, DON)]],Nurse[[#This Row],[RN Admin Hours]],Nurse[[#This Row],[RN DON Hours]])</f>
        <v>60.760869565217391</v>
      </c>
      <c r="M509" s="4">
        <v>44.657608695652172</v>
      </c>
      <c r="N509" s="4">
        <v>10.625000000000002</v>
      </c>
      <c r="O509" s="4">
        <v>5.4782608695652177</v>
      </c>
      <c r="P509" s="4">
        <f>SUM(Nurse[[#This Row],[LPN Hours (excl. Admin)]],Nurse[[#This Row],[LPN Admin Hours]])</f>
        <v>25.668478260869563</v>
      </c>
      <c r="Q509" s="4">
        <v>17.961956521739129</v>
      </c>
      <c r="R509" s="4">
        <v>7.7065217391304346</v>
      </c>
      <c r="S509" s="4">
        <f>SUM(Nurse[[#This Row],[CNA Hours]],Nurse[[#This Row],[NA TR Hours]],Nurse[[#This Row],[Med Aide/Tech Hours]])</f>
        <v>40.573369565217391</v>
      </c>
      <c r="T509" s="4">
        <v>40.573369565217391</v>
      </c>
      <c r="U509" s="4">
        <v>0</v>
      </c>
      <c r="V509" s="4">
        <v>0</v>
      </c>
      <c r="W5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4.8695652173913047</v>
      </c>
      <c r="X509" s="4">
        <v>4.8695652173913047</v>
      </c>
      <c r="Y509" s="4">
        <v>0</v>
      </c>
      <c r="Z509" s="4">
        <v>0</v>
      </c>
      <c r="AA509" s="4">
        <v>0</v>
      </c>
      <c r="AB509" s="4">
        <v>0</v>
      </c>
      <c r="AC509" s="4">
        <v>0</v>
      </c>
      <c r="AD509" s="4">
        <v>0</v>
      </c>
      <c r="AE509" s="4">
        <v>0</v>
      </c>
      <c r="AF509" s="1">
        <v>145579</v>
      </c>
      <c r="AG509" s="1">
        <v>5</v>
      </c>
      <c r="AH509"/>
    </row>
    <row r="510" spans="1:34" x14ac:dyDescent="0.25">
      <c r="A510" t="s">
        <v>702</v>
      </c>
      <c r="B510" t="s">
        <v>55</v>
      </c>
      <c r="C510" t="s">
        <v>925</v>
      </c>
      <c r="D510" t="s">
        <v>781</v>
      </c>
      <c r="E510" s="4">
        <v>79.652173913043484</v>
      </c>
      <c r="F510" s="4">
        <f>Nurse[[#This Row],[Total Nurse Staff Hours]]/Nurse[[#This Row],[MDS Census]]</f>
        <v>3.7651310043668129</v>
      </c>
      <c r="G510" s="4">
        <f>Nurse[[#This Row],[Total Direct Care Staff Hours]]/Nurse[[#This Row],[MDS Census]]</f>
        <v>3.4550791484716168</v>
      </c>
      <c r="H510" s="4">
        <f>Nurse[[#This Row],[Total RN Hours (w/ Admin, DON)]]/Nurse[[#This Row],[MDS Census]]</f>
        <v>1.5401105349344979</v>
      </c>
      <c r="I510" s="4">
        <f>Nurse[[#This Row],[RN Hours (excl. Admin, DON)]]/Nurse[[#This Row],[MDS Census]]</f>
        <v>1.2300586790393016</v>
      </c>
      <c r="J510" s="4">
        <f>SUM(Nurse[[#This Row],[RN Hours (excl. Admin, DON)]],Nurse[[#This Row],[RN Admin Hours]],Nurse[[#This Row],[RN DON Hours]],Nurse[[#This Row],[LPN Hours (excl. Admin)]],Nurse[[#This Row],[LPN Admin Hours]],Nurse[[#This Row],[CNA Hours]],Nurse[[#This Row],[NA TR Hours]],Nurse[[#This Row],[Med Aide/Tech Hours]])</f>
        <v>299.90086956521748</v>
      </c>
      <c r="K510" s="4">
        <f>SUM(Nurse[[#This Row],[RN Hours (excl. Admin, DON)]],Nurse[[#This Row],[LPN Hours (excl. Admin)]],Nurse[[#This Row],[CNA Hours]],Nurse[[#This Row],[NA TR Hours]],Nurse[[#This Row],[Med Aide/Tech Hours]])</f>
        <v>275.2045652173914</v>
      </c>
      <c r="L510" s="4">
        <f>SUM(Nurse[[#This Row],[RN Hours (excl. Admin, DON)]],Nurse[[#This Row],[RN Admin Hours]],Nurse[[#This Row],[RN DON Hours]])</f>
        <v>122.67315217391307</v>
      </c>
      <c r="M510" s="4">
        <v>97.976847826086981</v>
      </c>
      <c r="N510" s="4">
        <v>19.913695652173914</v>
      </c>
      <c r="O510" s="4">
        <v>4.7826086956521738</v>
      </c>
      <c r="P510" s="4">
        <f>SUM(Nurse[[#This Row],[LPN Hours (excl. Admin)]],Nurse[[#This Row],[LPN Admin Hours]])</f>
        <v>29.670869565217398</v>
      </c>
      <c r="Q510" s="4">
        <v>29.670869565217398</v>
      </c>
      <c r="R510" s="4">
        <v>0</v>
      </c>
      <c r="S510" s="4">
        <f>SUM(Nurse[[#This Row],[CNA Hours]],Nurse[[#This Row],[NA TR Hours]],Nurse[[#This Row],[Med Aide/Tech Hours]])</f>
        <v>147.55684782608699</v>
      </c>
      <c r="T510" s="4">
        <v>137.52554347826091</v>
      </c>
      <c r="U510" s="4">
        <v>10.031304347826088</v>
      </c>
      <c r="V510" s="4">
        <v>0</v>
      </c>
      <c r="W5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0" s="4">
        <v>0</v>
      </c>
      <c r="Y510" s="4">
        <v>0</v>
      </c>
      <c r="Z510" s="4">
        <v>0</v>
      </c>
      <c r="AA510" s="4">
        <v>0</v>
      </c>
      <c r="AB510" s="4">
        <v>0</v>
      </c>
      <c r="AC510" s="4">
        <v>0</v>
      </c>
      <c r="AD510" s="4">
        <v>0</v>
      </c>
      <c r="AE510" s="4">
        <v>0</v>
      </c>
      <c r="AF510" s="1">
        <v>145199</v>
      </c>
      <c r="AG510" s="1">
        <v>5</v>
      </c>
      <c r="AH510"/>
    </row>
    <row r="511" spans="1:34" x14ac:dyDescent="0.25">
      <c r="A511" t="s">
        <v>702</v>
      </c>
      <c r="B511" t="s">
        <v>298</v>
      </c>
      <c r="C511" t="s">
        <v>1043</v>
      </c>
      <c r="D511" t="s">
        <v>781</v>
      </c>
      <c r="E511" s="4">
        <v>123.69565217391305</v>
      </c>
      <c r="F511" s="4">
        <f>Nurse[[#This Row],[Total Nurse Staff Hours]]/Nurse[[#This Row],[MDS Census]]</f>
        <v>3.236989455184534</v>
      </c>
      <c r="G511" s="4">
        <f>Nurse[[#This Row],[Total Direct Care Staff Hours]]/Nurse[[#This Row],[MDS Census]]</f>
        <v>3.0299850615114234</v>
      </c>
      <c r="H511" s="4">
        <f>Nurse[[#This Row],[Total RN Hours (w/ Admin, DON)]]/Nurse[[#This Row],[MDS Census]]</f>
        <v>1.1945342706502633</v>
      </c>
      <c r="I511" s="4">
        <f>Nurse[[#This Row],[RN Hours (excl. Admin, DON)]]/Nurse[[#This Row],[MDS Census]]</f>
        <v>0.98752987697715278</v>
      </c>
      <c r="J511" s="4">
        <f>SUM(Nurse[[#This Row],[RN Hours (excl. Admin, DON)]],Nurse[[#This Row],[RN Admin Hours]],Nurse[[#This Row],[RN DON Hours]],Nurse[[#This Row],[LPN Hours (excl. Admin)]],Nurse[[#This Row],[LPN Admin Hours]],Nurse[[#This Row],[CNA Hours]],Nurse[[#This Row],[NA TR Hours]],Nurse[[#This Row],[Med Aide/Tech Hours]])</f>
        <v>400.40152173913043</v>
      </c>
      <c r="K511" s="4">
        <f>SUM(Nurse[[#This Row],[RN Hours (excl. Admin, DON)]],Nurse[[#This Row],[LPN Hours (excl. Admin)]],Nurse[[#This Row],[CNA Hours]],Nurse[[#This Row],[NA TR Hours]],Nurse[[#This Row],[Med Aide/Tech Hours]])</f>
        <v>374.79597826086956</v>
      </c>
      <c r="L511" s="4">
        <f>SUM(Nurse[[#This Row],[RN Hours (excl. Admin, DON)]],Nurse[[#This Row],[RN Admin Hours]],Nurse[[#This Row],[RN DON Hours]])</f>
        <v>147.75869565217388</v>
      </c>
      <c r="M511" s="4">
        <v>122.15315217391303</v>
      </c>
      <c r="N511" s="4">
        <v>20.518586956521737</v>
      </c>
      <c r="O511" s="4">
        <v>5.0869565217391308</v>
      </c>
      <c r="P511" s="4">
        <f>SUM(Nurse[[#This Row],[LPN Hours (excl. Admin)]],Nurse[[#This Row],[LPN Admin Hours]])</f>
        <v>62.855652173913064</v>
      </c>
      <c r="Q511" s="4">
        <v>62.855652173913064</v>
      </c>
      <c r="R511" s="4">
        <v>0</v>
      </c>
      <c r="S511" s="4">
        <f>SUM(Nurse[[#This Row],[CNA Hours]],Nurse[[#This Row],[NA TR Hours]],Nurse[[#This Row],[Med Aide/Tech Hours]])</f>
        <v>189.78717391304346</v>
      </c>
      <c r="T511" s="4">
        <v>175.12706521739128</v>
      </c>
      <c r="U511" s="4">
        <v>14.660108695652173</v>
      </c>
      <c r="V511" s="4">
        <v>0</v>
      </c>
      <c r="W5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56.027391304347837</v>
      </c>
      <c r="X511" s="4">
        <v>0</v>
      </c>
      <c r="Y511" s="4">
        <v>0</v>
      </c>
      <c r="Z511" s="4">
        <v>0</v>
      </c>
      <c r="AA511" s="4">
        <v>0</v>
      </c>
      <c r="AB511" s="4">
        <v>0</v>
      </c>
      <c r="AC511" s="4">
        <v>56.027391304347837</v>
      </c>
      <c r="AD511" s="4">
        <v>0</v>
      </c>
      <c r="AE511" s="4">
        <v>0</v>
      </c>
      <c r="AF511" s="1">
        <v>145689</v>
      </c>
      <c r="AG511" s="1">
        <v>5</v>
      </c>
      <c r="AH511"/>
    </row>
    <row r="512" spans="1:34" x14ac:dyDescent="0.25">
      <c r="A512" t="s">
        <v>702</v>
      </c>
      <c r="B512" t="s">
        <v>22</v>
      </c>
      <c r="C512" t="s">
        <v>899</v>
      </c>
      <c r="D512" t="s">
        <v>785</v>
      </c>
      <c r="E512" s="4">
        <v>66.467391304347828</v>
      </c>
      <c r="F512" s="4">
        <f>Nurse[[#This Row],[Total Nurse Staff Hours]]/Nurse[[#This Row],[MDS Census]]</f>
        <v>3.162224039247751</v>
      </c>
      <c r="G512" s="4">
        <f>Nurse[[#This Row],[Total Direct Care Staff Hours]]/Nurse[[#This Row],[MDS Census]]</f>
        <v>2.8475421095666391</v>
      </c>
      <c r="H512" s="4">
        <f>Nurse[[#This Row],[Total RN Hours (w/ Admin, DON)]]/Nurse[[#This Row],[MDS Census]]</f>
        <v>0.65246116107931329</v>
      </c>
      <c r="I512" s="4">
        <f>Nurse[[#This Row],[RN Hours (excl. Admin, DON)]]/Nurse[[#This Row],[MDS Census]]</f>
        <v>0.33777923139820121</v>
      </c>
      <c r="J512" s="4">
        <f>SUM(Nurse[[#This Row],[RN Hours (excl. Admin, DON)]],Nurse[[#This Row],[RN Admin Hours]],Nurse[[#This Row],[RN DON Hours]],Nurse[[#This Row],[LPN Hours (excl. Admin)]],Nurse[[#This Row],[LPN Admin Hours]],Nurse[[#This Row],[CNA Hours]],Nurse[[#This Row],[NA TR Hours]],Nurse[[#This Row],[Med Aide/Tech Hours]])</f>
        <v>210.18478260869563</v>
      </c>
      <c r="K512" s="4">
        <f>SUM(Nurse[[#This Row],[RN Hours (excl. Admin, DON)]],Nurse[[#This Row],[LPN Hours (excl. Admin)]],Nurse[[#This Row],[CNA Hours]],Nurse[[#This Row],[NA TR Hours]],Nurse[[#This Row],[Med Aide/Tech Hours]])</f>
        <v>189.2686956521739</v>
      </c>
      <c r="L512" s="4">
        <f>SUM(Nurse[[#This Row],[RN Hours (excl. Admin, DON)]],Nurse[[#This Row],[RN Admin Hours]],Nurse[[#This Row],[RN DON Hours]])</f>
        <v>43.367391304347834</v>
      </c>
      <c r="M512" s="4">
        <v>22.451304347826092</v>
      </c>
      <c r="N512" s="4">
        <v>14.829130434782609</v>
      </c>
      <c r="O512" s="4">
        <v>6.0869565217391308</v>
      </c>
      <c r="P512" s="4">
        <f>SUM(Nurse[[#This Row],[LPN Hours (excl. Admin)]],Nurse[[#This Row],[LPN Admin Hours]])</f>
        <v>51.086195652173913</v>
      </c>
      <c r="Q512" s="4">
        <v>51.086195652173913</v>
      </c>
      <c r="R512" s="4">
        <v>0</v>
      </c>
      <c r="S512" s="4">
        <f>SUM(Nurse[[#This Row],[CNA Hours]],Nurse[[#This Row],[NA TR Hours]],Nurse[[#This Row],[Med Aide/Tech Hours]])</f>
        <v>115.73119565217389</v>
      </c>
      <c r="T512" s="4">
        <v>115.73119565217389</v>
      </c>
      <c r="U512" s="4">
        <v>0</v>
      </c>
      <c r="V512" s="4">
        <v>0</v>
      </c>
      <c r="W5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44.62826086956521</v>
      </c>
      <c r="X512" s="4">
        <v>4.9474999999999998</v>
      </c>
      <c r="Y512" s="4">
        <v>0</v>
      </c>
      <c r="Z512" s="4">
        <v>0</v>
      </c>
      <c r="AA512" s="4">
        <v>5.8433695652173929</v>
      </c>
      <c r="AB512" s="4">
        <v>0</v>
      </c>
      <c r="AC512" s="4">
        <v>33.837391304347818</v>
      </c>
      <c r="AD512" s="4">
        <v>0</v>
      </c>
      <c r="AE512" s="4">
        <v>0</v>
      </c>
      <c r="AF512" s="1">
        <v>145012</v>
      </c>
      <c r="AG512" s="1">
        <v>5</v>
      </c>
      <c r="AH512"/>
    </row>
    <row r="513" spans="1:34" x14ac:dyDescent="0.25">
      <c r="A513" t="s">
        <v>702</v>
      </c>
      <c r="B513" t="s">
        <v>72</v>
      </c>
      <c r="C513" t="s">
        <v>933</v>
      </c>
      <c r="D513" t="s">
        <v>794</v>
      </c>
      <c r="E513" s="4">
        <v>129.82608695652175</v>
      </c>
      <c r="F513" s="4">
        <f>Nurse[[#This Row],[Total Nurse Staff Hours]]/Nurse[[#This Row],[MDS Census]]</f>
        <v>4.0122798057602136</v>
      </c>
      <c r="G513" s="4">
        <f>Nurse[[#This Row],[Total Direct Care Staff Hours]]/Nurse[[#This Row],[MDS Census]]</f>
        <v>3.7211512056262559</v>
      </c>
      <c r="H513" s="4">
        <f>Nurse[[#This Row],[Total RN Hours (w/ Admin, DON)]]/Nurse[[#This Row],[MDS Census]]</f>
        <v>1.583140488948426</v>
      </c>
      <c r="I513" s="4">
        <f>Nurse[[#This Row],[RN Hours (excl. Admin, DON)]]/Nurse[[#This Row],[MDS Census]]</f>
        <v>1.2920118888144678</v>
      </c>
      <c r="J513" s="4">
        <f>SUM(Nurse[[#This Row],[RN Hours (excl. Admin, DON)]],Nurse[[#This Row],[RN Admin Hours]],Nurse[[#This Row],[RN DON Hours]],Nurse[[#This Row],[LPN Hours (excl. Admin)]],Nurse[[#This Row],[LPN Admin Hours]],Nurse[[#This Row],[CNA Hours]],Nurse[[#This Row],[NA TR Hours]],Nurse[[#This Row],[Med Aide/Tech Hours]])</f>
        <v>520.89858695652174</v>
      </c>
      <c r="K513" s="4">
        <f>SUM(Nurse[[#This Row],[RN Hours (excl. Admin, DON)]],Nurse[[#This Row],[LPN Hours (excl. Admin)]],Nurse[[#This Row],[CNA Hours]],Nurse[[#This Row],[NA TR Hours]],Nurse[[#This Row],[Med Aide/Tech Hours]])</f>
        <v>483.10250000000002</v>
      </c>
      <c r="L513" s="4">
        <f>SUM(Nurse[[#This Row],[RN Hours (excl. Admin, DON)]],Nurse[[#This Row],[RN Admin Hours]],Nurse[[#This Row],[RN DON Hours]])</f>
        <v>205.53293478260872</v>
      </c>
      <c r="M513" s="4">
        <v>167.736847826087</v>
      </c>
      <c r="N513" s="4">
        <v>34.665652173913038</v>
      </c>
      <c r="O513" s="4">
        <v>3.1304347826086958</v>
      </c>
      <c r="P513" s="4">
        <f>SUM(Nurse[[#This Row],[LPN Hours (excl. Admin)]],Nurse[[#This Row],[LPN Admin Hours]])</f>
        <v>62.282065217391285</v>
      </c>
      <c r="Q513" s="4">
        <v>62.282065217391285</v>
      </c>
      <c r="R513" s="4">
        <v>0</v>
      </c>
      <c r="S513" s="4">
        <f>SUM(Nurse[[#This Row],[CNA Hours]],Nurse[[#This Row],[NA TR Hours]],Nurse[[#This Row],[Med Aide/Tech Hours]])</f>
        <v>253.08358695652177</v>
      </c>
      <c r="T513" s="4">
        <v>250.95163043478263</v>
      </c>
      <c r="U513" s="4">
        <v>2.1319565217391303</v>
      </c>
      <c r="V513" s="4">
        <v>0</v>
      </c>
      <c r="W5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102.52913043478259</v>
      </c>
      <c r="X513" s="4">
        <v>15.499130434782604</v>
      </c>
      <c r="Y513" s="4">
        <v>0</v>
      </c>
      <c r="Z513" s="4">
        <v>0</v>
      </c>
      <c r="AA513" s="4">
        <v>17.247934782608692</v>
      </c>
      <c r="AB513" s="4">
        <v>0</v>
      </c>
      <c r="AC513" s="4">
        <v>69.782065217391292</v>
      </c>
      <c r="AD513" s="4">
        <v>0</v>
      </c>
      <c r="AE513" s="4">
        <v>0</v>
      </c>
      <c r="AF513" s="1">
        <v>145246</v>
      </c>
      <c r="AG513" s="1">
        <v>5</v>
      </c>
      <c r="AH513"/>
    </row>
    <row r="514" spans="1:34" x14ac:dyDescent="0.25">
      <c r="A514" t="s">
        <v>702</v>
      </c>
      <c r="B514" t="s">
        <v>295</v>
      </c>
      <c r="C514" t="s">
        <v>1042</v>
      </c>
      <c r="D514" t="s">
        <v>781</v>
      </c>
      <c r="E514" s="4">
        <v>93.967391304347828</v>
      </c>
      <c r="F514" s="4">
        <f>Nurse[[#This Row],[Total Nurse Staff Hours]]/Nurse[[#This Row],[MDS Census]]</f>
        <v>3.2822961249277043</v>
      </c>
      <c r="G514" s="4">
        <f>Nurse[[#This Row],[Total Direct Care Staff Hours]]/Nurse[[#This Row],[MDS Census]]</f>
        <v>3.0422128397917878</v>
      </c>
      <c r="H514" s="4">
        <f>Nurse[[#This Row],[Total RN Hours (w/ Admin, DON)]]/Nurse[[#This Row],[MDS Census]]</f>
        <v>1.0516957779063043</v>
      </c>
      <c r="I514" s="4">
        <f>Nurse[[#This Row],[RN Hours (excl. Admin, DON)]]/Nurse[[#This Row],[MDS Census]]</f>
        <v>0.81161249277038749</v>
      </c>
      <c r="J514" s="4">
        <f>SUM(Nurse[[#This Row],[RN Hours (excl. Admin, DON)]],Nurse[[#This Row],[RN Admin Hours]],Nurse[[#This Row],[RN DON Hours]],Nurse[[#This Row],[LPN Hours (excl. Admin)]],Nurse[[#This Row],[LPN Admin Hours]],Nurse[[#This Row],[CNA Hours]],Nurse[[#This Row],[NA TR Hours]],Nurse[[#This Row],[Med Aide/Tech Hours]])</f>
        <v>308.42880434782614</v>
      </c>
      <c r="K514" s="4">
        <f>SUM(Nurse[[#This Row],[RN Hours (excl. Admin, DON)]],Nurse[[#This Row],[LPN Hours (excl. Admin)]],Nurse[[#This Row],[CNA Hours]],Nurse[[#This Row],[NA TR Hours]],Nurse[[#This Row],[Med Aide/Tech Hours]])</f>
        <v>285.86880434782614</v>
      </c>
      <c r="L514" s="4">
        <f>SUM(Nurse[[#This Row],[RN Hours (excl. Admin, DON)]],Nurse[[#This Row],[RN Admin Hours]],Nurse[[#This Row],[RN DON Hours]])</f>
        <v>98.825108695652176</v>
      </c>
      <c r="M514" s="4">
        <v>76.265108695652174</v>
      </c>
      <c r="N514" s="4">
        <v>21.951304347826088</v>
      </c>
      <c r="O514" s="4">
        <v>0.60869565217391308</v>
      </c>
      <c r="P514" s="4">
        <f>SUM(Nurse[[#This Row],[LPN Hours (excl. Admin)]],Nurse[[#This Row],[LPN Admin Hours]])</f>
        <v>68.198152173913059</v>
      </c>
      <c r="Q514" s="4">
        <v>68.198152173913059</v>
      </c>
      <c r="R514" s="4">
        <v>0</v>
      </c>
      <c r="S514" s="4">
        <f>SUM(Nurse[[#This Row],[CNA Hours]],Nurse[[#This Row],[NA TR Hours]],Nurse[[#This Row],[Med Aide/Tech Hours]])</f>
        <v>141.40554347826094</v>
      </c>
      <c r="T514" s="4">
        <v>131.56391304347832</v>
      </c>
      <c r="U514" s="4">
        <v>9.8416304347826085</v>
      </c>
      <c r="V514" s="4">
        <v>0</v>
      </c>
      <c r="W5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25.966195652173916</v>
      </c>
      <c r="X514" s="4">
        <v>12.200434782608699</v>
      </c>
      <c r="Y514" s="4">
        <v>0</v>
      </c>
      <c r="Z514" s="4">
        <v>0</v>
      </c>
      <c r="AA514" s="4">
        <v>2.2520652173913045</v>
      </c>
      <c r="AB514" s="4">
        <v>0</v>
      </c>
      <c r="AC514" s="4">
        <v>11.51369565217391</v>
      </c>
      <c r="AD514" s="4">
        <v>0</v>
      </c>
      <c r="AE514" s="4">
        <v>0</v>
      </c>
      <c r="AF514" s="1">
        <v>145684</v>
      </c>
      <c r="AG514" s="1">
        <v>5</v>
      </c>
      <c r="AH514"/>
    </row>
    <row r="515" spans="1:34" x14ac:dyDescent="0.25">
      <c r="A515" t="s">
        <v>702</v>
      </c>
      <c r="B515" t="s">
        <v>226</v>
      </c>
      <c r="C515" t="s">
        <v>954</v>
      </c>
      <c r="D515" t="s">
        <v>774</v>
      </c>
      <c r="E515" s="4">
        <v>97.347826086956516</v>
      </c>
      <c r="F515" s="4">
        <f>Nurse[[#This Row],[Total Nurse Staff Hours]]/Nurse[[#This Row],[MDS Census]]</f>
        <v>3.6706922733363099</v>
      </c>
      <c r="G515" s="4">
        <f>Nurse[[#This Row],[Total Direct Care Staff Hours]]/Nurse[[#This Row],[MDS Census]]</f>
        <v>3.4057067887449746</v>
      </c>
      <c r="H515" s="4">
        <f>Nurse[[#This Row],[Total RN Hours (w/ Admin, DON)]]/Nurse[[#This Row],[MDS Census]]</f>
        <v>1.0321281822242074</v>
      </c>
      <c r="I515" s="4">
        <f>Nurse[[#This Row],[RN Hours (excl. Admin, DON)]]/Nurse[[#This Row],[MDS Census]]</f>
        <v>0.76714269763287191</v>
      </c>
      <c r="J515" s="4">
        <f>SUM(Nurse[[#This Row],[RN Hours (excl. Admin, DON)]],Nurse[[#This Row],[RN Admin Hours]],Nurse[[#This Row],[RN DON Hours]],Nurse[[#This Row],[LPN Hours (excl. Admin)]],Nurse[[#This Row],[LPN Admin Hours]],Nurse[[#This Row],[CNA Hours]],Nurse[[#This Row],[NA TR Hours]],Nurse[[#This Row],[Med Aide/Tech Hours]])</f>
        <v>357.33391304347816</v>
      </c>
      <c r="K515" s="4">
        <f>SUM(Nurse[[#This Row],[RN Hours (excl. Admin, DON)]],Nurse[[#This Row],[LPN Hours (excl. Admin)]],Nurse[[#This Row],[CNA Hours]],Nurse[[#This Row],[NA TR Hours]],Nurse[[#This Row],[Med Aide/Tech Hours]])</f>
        <v>331.53815217391292</v>
      </c>
      <c r="L515" s="4">
        <f>SUM(Nurse[[#This Row],[RN Hours (excl. Admin, DON)]],Nurse[[#This Row],[RN Admin Hours]],Nurse[[#This Row],[RN DON Hours]])</f>
        <v>100.4754347826087</v>
      </c>
      <c r="M515" s="4">
        <v>74.679673913043487</v>
      </c>
      <c r="N515" s="4">
        <v>20.752282608695651</v>
      </c>
      <c r="O515" s="4">
        <v>5.0434782608695654</v>
      </c>
      <c r="P515" s="4">
        <f>SUM(Nurse[[#This Row],[LPN Hours (excl. Admin)]],Nurse[[#This Row],[LPN Admin Hours]])</f>
        <v>69.364999999999966</v>
      </c>
      <c r="Q515" s="4">
        <v>69.364999999999966</v>
      </c>
      <c r="R515" s="4">
        <v>0</v>
      </c>
      <c r="S515" s="4">
        <f>SUM(Nurse[[#This Row],[CNA Hours]],Nurse[[#This Row],[NA TR Hours]],Nurse[[#This Row],[Med Aide/Tech Hours]])</f>
        <v>187.49347826086947</v>
      </c>
      <c r="T515" s="4">
        <v>175.0174999999999</v>
      </c>
      <c r="U515" s="4">
        <v>12.475978260869566</v>
      </c>
      <c r="V515" s="4">
        <v>0</v>
      </c>
      <c r="W5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117.47315217391304</v>
      </c>
      <c r="X515" s="4">
        <v>4.1426086956521733</v>
      </c>
      <c r="Y515" s="4">
        <v>0</v>
      </c>
      <c r="Z515" s="4">
        <v>0</v>
      </c>
      <c r="AA515" s="4">
        <v>50.55869565217391</v>
      </c>
      <c r="AB515" s="4">
        <v>0</v>
      </c>
      <c r="AC515" s="4">
        <v>62.771847826086947</v>
      </c>
      <c r="AD515" s="4">
        <v>0</v>
      </c>
      <c r="AE515" s="4">
        <v>0</v>
      </c>
      <c r="AF515" s="1">
        <v>145593</v>
      </c>
      <c r="AG515" s="1">
        <v>5</v>
      </c>
      <c r="AH515"/>
    </row>
    <row r="516" spans="1:34" x14ac:dyDescent="0.25">
      <c r="A516" t="s">
        <v>702</v>
      </c>
      <c r="B516" t="s">
        <v>27</v>
      </c>
      <c r="C516" t="s">
        <v>903</v>
      </c>
      <c r="D516" t="s">
        <v>789</v>
      </c>
      <c r="E516" s="4">
        <v>100.23913043478261</v>
      </c>
      <c r="F516" s="4">
        <f>Nurse[[#This Row],[Total Nurse Staff Hours]]/Nurse[[#This Row],[MDS Census]]</f>
        <v>2.976288223812622</v>
      </c>
      <c r="G516" s="4">
        <f>Nurse[[#This Row],[Total Direct Care Staff Hours]]/Nurse[[#This Row],[MDS Census]]</f>
        <v>2.7494122749945777</v>
      </c>
      <c r="H516" s="4">
        <f>Nurse[[#This Row],[Total RN Hours (w/ Admin, DON)]]/Nurse[[#This Row],[MDS Census]]</f>
        <v>0.67375406636304502</v>
      </c>
      <c r="I516" s="4">
        <f>Nurse[[#This Row],[RN Hours (excl. Admin, DON)]]/Nurse[[#This Row],[MDS Census]]</f>
        <v>0.44687811754500112</v>
      </c>
      <c r="J516" s="4">
        <f>SUM(Nurse[[#This Row],[RN Hours (excl. Admin, DON)]],Nurse[[#This Row],[RN Admin Hours]],Nurse[[#This Row],[RN DON Hours]],Nurse[[#This Row],[LPN Hours (excl. Admin)]],Nurse[[#This Row],[LPN Admin Hours]],Nurse[[#This Row],[CNA Hours]],Nurse[[#This Row],[NA TR Hours]],Nurse[[#This Row],[Med Aide/Tech Hours]])</f>
        <v>298.34054347826088</v>
      </c>
      <c r="K516" s="4">
        <f>SUM(Nurse[[#This Row],[RN Hours (excl. Admin, DON)]],Nurse[[#This Row],[LPN Hours (excl. Admin)]],Nurse[[#This Row],[CNA Hours]],Nurse[[#This Row],[NA TR Hours]],Nurse[[#This Row],[Med Aide/Tech Hours]])</f>
        <v>275.59869565217389</v>
      </c>
      <c r="L516" s="4">
        <f>SUM(Nurse[[#This Row],[RN Hours (excl. Admin, DON)]],Nurse[[#This Row],[RN Admin Hours]],Nurse[[#This Row],[RN DON Hours]])</f>
        <v>67.53652173913045</v>
      </c>
      <c r="M516" s="4">
        <v>44.794673913043482</v>
      </c>
      <c r="N516" s="4">
        <v>18.089673913043484</v>
      </c>
      <c r="O516" s="4">
        <v>4.6521739130434785</v>
      </c>
      <c r="P516" s="4">
        <f>SUM(Nurse[[#This Row],[LPN Hours (excl. Admin)]],Nurse[[#This Row],[LPN Admin Hours]])</f>
        <v>62.313478260869537</v>
      </c>
      <c r="Q516" s="4">
        <v>62.313478260869537</v>
      </c>
      <c r="R516" s="4">
        <v>0</v>
      </c>
      <c r="S516" s="4">
        <f>SUM(Nurse[[#This Row],[CNA Hours]],Nurse[[#This Row],[NA TR Hours]],Nurse[[#This Row],[Med Aide/Tech Hours]])</f>
        <v>168.49054347826089</v>
      </c>
      <c r="T516" s="4">
        <v>168.49054347826089</v>
      </c>
      <c r="U516" s="4">
        <v>0</v>
      </c>
      <c r="V516" s="4">
        <v>0</v>
      </c>
      <c r="W5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10.346630434782607</v>
      </c>
      <c r="X516" s="4">
        <v>1.0389130434782607</v>
      </c>
      <c r="Y516" s="4">
        <v>0</v>
      </c>
      <c r="Z516" s="4">
        <v>0</v>
      </c>
      <c r="AA516" s="4">
        <v>0</v>
      </c>
      <c r="AB516" s="4">
        <v>0</v>
      </c>
      <c r="AC516" s="4">
        <v>9.3077173913043474</v>
      </c>
      <c r="AD516" s="4">
        <v>0</v>
      </c>
      <c r="AE516" s="4">
        <v>0</v>
      </c>
      <c r="AF516" s="1">
        <v>145027</v>
      </c>
      <c r="AG516" s="1">
        <v>5</v>
      </c>
      <c r="AH516"/>
    </row>
    <row r="517" spans="1:34" x14ac:dyDescent="0.25">
      <c r="A517" t="s">
        <v>702</v>
      </c>
      <c r="B517" t="s">
        <v>113</v>
      </c>
      <c r="C517" t="s">
        <v>913</v>
      </c>
      <c r="D517" t="s">
        <v>781</v>
      </c>
      <c r="E517" s="4">
        <v>89.413043478260875</v>
      </c>
      <c r="F517" s="4">
        <f>Nurse[[#This Row],[Total Nurse Staff Hours]]/Nurse[[#This Row],[MDS Census]]</f>
        <v>3.5640007293946021</v>
      </c>
      <c r="G517" s="4">
        <f>Nurse[[#This Row],[Total Direct Care Staff Hours]]/Nurse[[#This Row],[MDS Census]]</f>
        <v>3.3461609530756138</v>
      </c>
      <c r="H517" s="4">
        <f>Nurse[[#This Row],[Total RN Hours (w/ Admin, DON)]]/Nurse[[#This Row],[MDS Census]]</f>
        <v>1.1354728908339413</v>
      </c>
      <c r="I517" s="4">
        <f>Nurse[[#This Row],[RN Hours (excl. Admin, DON)]]/Nurse[[#This Row],[MDS Census]]</f>
        <v>0.92998298079260877</v>
      </c>
      <c r="J517" s="4">
        <f>SUM(Nurse[[#This Row],[RN Hours (excl. Admin, DON)]],Nurse[[#This Row],[RN Admin Hours]],Nurse[[#This Row],[RN DON Hours]],Nurse[[#This Row],[LPN Hours (excl. Admin)]],Nurse[[#This Row],[LPN Admin Hours]],Nurse[[#This Row],[CNA Hours]],Nurse[[#This Row],[NA TR Hours]],Nurse[[#This Row],[Med Aide/Tech Hours]])</f>
        <v>318.66815217391303</v>
      </c>
      <c r="K517" s="4">
        <f>SUM(Nurse[[#This Row],[RN Hours (excl. Admin, DON)]],Nurse[[#This Row],[LPN Hours (excl. Admin)]],Nurse[[#This Row],[CNA Hours]],Nurse[[#This Row],[NA TR Hours]],Nurse[[#This Row],[Med Aide/Tech Hours]])</f>
        <v>299.19043478260869</v>
      </c>
      <c r="L517" s="4">
        <f>SUM(Nurse[[#This Row],[RN Hours (excl. Admin, DON)]],Nurse[[#This Row],[RN Admin Hours]],Nurse[[#This Row],[RN DON Hours]])</f>
        <v>101.52608695652175</v>
      </c>
      <c r="M517" s="4">
        <v>83.152608695652177</v>
      </c>
      <c r="N517" s="4">
        <v>10.199565217391305</v>
      </c>
      <c r="O517" s="4">
        <v>8.1739130434782616</v>
      </c>
      <c r="P517" s="4">
        <f>SUM(Nurse[[#This Row],[LPN Hours (excl. Admin)]],Nurse[[#This Row],[LPN Admin Hours]])</f>
        <v>58.481847826086955</v>
      </c>
      <c r="Q517" s="4">
        <v>57.377608695652171</v>
      </c>
      <c r="R517" s="4">
        <v>1.1042391304347827</v>
      </c>
      <c r="S517" s="4">
        <f>SUM(Nurse[[#This Row],[CNA Hours]],Nurse[[#This Row],[NA TR Hours]],Nurse[[#This Row],[Med Aide/Tech Hours]])</f>
        <v>158.66021739130431</v>
      </c>
      <c r="T517" s="4">
        <v>134.10608695652172</v>
      </c>
      <c r="U517" s="4">
        <v>24.554130434782603</v>
      </c>
      <c r="V517" s="4">
        <v>0</v>
      </c>
      <c r="W5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10.559456521739133</v>
      </c>
      <c r="X517" s="4">
        <v>0</v>
      </c>
      <c r="Y517" s="4">
        <v>0</v>
      </c>
      <c r="Z517" s="4">
        <v>0</v>
      </c>
      <c r="AA517" s="4">
        <v>9.5957608695652201</v>
      </c>
      <c r="AB517" s="4">
        <v>0</v>
      </c>
      <c r="AC517" s="4">
        <v>0.96369565217391295</v>
      </c>
      <c r="AD517" s="4">
        <v>0</v>
      </c>
      <c r="AE517" s="4">
        <v>0</v>
      </c>
      <c r="AF517" s="1">
        <v>145363</v>
      </c>
      <c r="AG517" s="1">
        <v>5</v>
      </c>
      <c r="AH517"/>
    </row>
    <row r="518" spans="1:34" x14ac:dyDescent="0.25">
      <c r="A518" t="s">
        <v>702</v>
      </c>
      <c r="B518" t="s">
        <v>38</v>
      </c>
      <c r="C518" t="s">
        <v>913</v>
      </c>
      <c r="D518" t="s">
        <v>781</v>
      </c>
      <c r="E518" s="4">
        <v>104.69565217391305</v>
      </c>
      <c r="F518" s="4">
        <f>Nurse[[#This Row],[Total Nurse Staff Hours]]/Nurse[[#This Row],[MDS Census]]</f>
        <v>3.4862115863787388</v>
      </c>
      <c r="G518" s="4">
        <f>Nurse[[#This Row],[Total Direct Care Staff Hours]]/Nurse[[#This Row],[MDS Census]]</f>
        <v>3.2320857558139546</v>
      </c>
      <c r="H518" s="4">
        <f>Nurse[[#This Row],[Total RN Hours (w/ Admin, DON)]]/Nurse[[#This Row],[MDS Census]]</f>
        <v>1.2030481727574751</v>
      </c>
      <c r="I518" s="4">
        <f>Nurse[[#This Row],[RN Hours (excl. Admin, DON)]]/Nurse[[#This Row],[MDS Census]]</f>
        <v>0.9590718438538206</v>
      </c>
      <c r="J518" s="4">
        <f>SUM(Nurse[[#This Row],[RN Hours (excl. Admin, DON)]],Nurse[[#This Row],[RN Admin Hours]],Nurse[[#This Row],[RN DON Hours]],Nurse[[#This Row],[LPN Hours (excl. Admin)]],Nurse[[#This Row],[LPN Admin Hours]],Nurse[[#This Row],[CNA Hours]],Nurse[[#This Row],[NA TR Hours]],Nurse[[#This Row],[Med Aide/Tech Hours]])</f>
        <v>364.99119565217404</v>
      </c>
      <c r="K518" s="4">
        <f>SUM(Nurse[[#This Row],[RN Hours (excl. Admin, DON)]],Nurse[[#This Row],[LPN Hours (excl. Admin)]],Nurse[[#This Row],[CNA Hours]],Nurse[[#This Row],[NA TR Hours]],Nurse[[#This Row],[Med Aide/Tech Hours]])</f>
        <v>338.38532608695664</v>
      </c>
      <c r="L518" s="4">
        <f>SUM(Nurse[[#This Row],[RN Hours (excl. Admin, DON)]],Nurse[[#This Row],[RN Admin Hours]],Nurse[[#This Row],[RN DON Hours]])</f>
        <v>125.95391304347827</v>
      </c>
      <c r="M518" s="4">
        <v>100.41065217391305</v>
      </c>
      <c r="N518" s="4">
        <v>21.108478260869564</v>
      </c>
      <c r="O518" s="4">
        <v>4.4347826086956523</v>
      </c>
      <c r="P518" s="4">
        <f>SUM(Nurse[[#This Row],[LPN Hours (excl. Admin)]],Nurse[[#This Row],[LPN Admin Hours]])</f>
        <v>57.77445652173914</v>
      </c>
      <c r="Q518" s="4">
        <v>56.711847826086967</v>
      </c>
      <c r="R518" s="4">
        <v>1.0626086956521739</v>
      </c>
      <c r="S518" s="4">
        <f>SUM(Nurse[[#This Row],[CNA Hours]],Nurse[[#This Row],[NA TR Hours]],Nurse[[#This Row],[Med Aide/Tech Hours]])</f>
        <v>181.26282608695658</v>
      </c>
      <c r="T518" s="4">
        <v>158.87271739130441</v>
      </c>
      <c r="U518" s="4">
        <v>22.390108695652177</v>
      </c>
      <c r="V518" s="4">
        <v>0</v>
      </c>
      <c r="W5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79.499891304347841</v>
      </c>
      <c r="X518" s="4">
        <v>1.3858695652173914</v>
      </c>
      <c r="Y518" s="4">
        <v>0</v>
      </c>
      <c r="Z518" s="4">
        <v>0</v>
      </c>
      <c r="AA518" s="4">
        <v>29.311956521739138</v>
      </c>
      <c r="AB518" s="4">
        <v>0</v>
      </c>
      <c r="AC518" s="4">
        <v>48.802065217391316</v>
      </c>
      <c r="AD518" s="4">
        <v>0</v>
      </c>
      <c r="AE518" s="4">
        <v>0</v>
      </c>
      <c r="AF518" s="1">
        <v>145087</v>
      </c>
      <c r="AG518" s="1">
        <v>5</v>
      </c>
      <c r="AH518"/>
    </row>
    <row r="519" spans="1:34" x14ac:dyDescent="0.25">
      <c r="A519" t="s">
        <v>702</v>
      </c>
      <c r="B519" t="s">
        <v>236</v>
      </c>
      <c r="C519" t="s">
        <v>1021</v>
      </c>
      <c r="D519" t="s">
        <v>781</v>
      </c>
      <c r="E519" s="4">
        <v>106.8804347826087</v>
      </c>
      <c r="F519" s="4">
        <f>Nurse[[#This Row],[Total Nurse Staff Hours]]/Nurse[[#This Row],[MDS Census]]</f>
        <v>3.4591874300823746</v>
      </c>
      <c r="G519" s="4">
        <f>Nurse[[#This Row],[Total Direct Care Staff Hours]]/Nurse[[#This Row],[MDS Census]]</f>
        <v>3.2270995626970396</v>
      </c>
      <c r="H519" s="4">
        <f>Nurse[[#This Row],[Total RN Hours (w/ Admin, DON)]]/Nurse[[#This Row],[MDS Census]]</f>
        <v>0.94732431607851142</v>
      </c>
      <c r="I519" s="4">
        <f>Nurse[[#This Row],[RN Hours (excl. Admin, DON)]]/Nurse[[#This Row],[MDS Census]]</f>
        <v>0.71523644869317637</v>
      </c>
      <c r="J519" s="4">
        <f>SUM(Nurse[[#This Row],[RN Hours (excl. Admin, DON)]],Nurse[[#This Row],[RN Admin Hours]],Nurse[[#This Row],[RN DON Hours]],Nurse[[#This Row],[LPN Hours (excl. Admin)]],Nurse[[#This Row],[LPN Admin Hours]],Nurse[[#This Row],[CNA Hours]],Nurse[[#This Row],[NA TR Hours]],Nurse[[#This Row],[Med Aide/Tech Hours]])</f>
        <v>369.71945652173906</v>
      </c>
      <c r="K519" s="4">
        <f>SUM(Nurse[[#This Row],[RN Hours (excl. Admin, DON)]],Nurse[[#This Row],[LPN Hours (excl. Admin)]],Nurse[[#This Row],[CNA Hours]],Nurse[[#This Row],[NA TR Hours]],Nurse[[#This Row],[Med Aide/Tech Hours]])</f>
        <v>344.91380434782599</v>
      </c>
      <c r="L519" s="4">
        <f>SUM(Nurse[[#This Row],[RN Hours (excl. Admin, DON)]],Nurse[[#This Row],[RN Admin Hours]],Nurse[[#This Row],[RN DON Hours]])</f>
        <v>101.25043478260874</v>
      </c>
      <c r="M519" s="4">
        <v>76.444782608695689</v>
      </c>
      <c r="N519" s="4">
        <v>20.153478260869562</v>
      </c>
      <c r="O519" s="4">
        <v>4.6521739130434785</v>
      </c>
      <c r="P519" s="4">
        <f>SUM(Nurse[[#This Row],[LPN Hours (excl. Admin)]],Nurse[[#This Row],[LPN Admin Hours]])</f>
        <v>78.448478260869535</v>
      </c>
      <c r="Q519" s="4">
        <v>78.448478260869535</v>
      </c>
      <c r="R519" s="4">
        <v>0</v>
      </c>
      <c r="S519" s="4">
        <f>SUM(Nurse[[#This Row],[CNA Hours]],Nurse[[#This Row],[NA TR Hours]],Nurse[[#This Row],[Med Aide/Tech Hours]])</f>
        <v>190.02054347826081</v>
      </c>
      <c r="T519" s="4">
        <v>180.15652173913037</v>
      </c>
      <c r="U519" s="4">
        <v>9.8640217391304343</v>
      </c>
      <c r="V519" s="4">
        <v>0</v>
      </c>
      <c r="W5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56.766195652173913</v>
      </c>
      <c r="X519" s="4">
        <v>7.6731521739130431</v>
      </c>
      <c r="Y519" s="4">
        <v>0</v>
      </c>
      <c r="Z519" s="4">
        <v>0</v>
      </c>
      <c r="AA519" s="4">
        <v>7.3159782608695645</v>
      </c>
      <c r="AB519" s="4">
        <v>0</v>
      </c>
      <c r="AC519" s="4">
        <v>41.777065217391304</v>
      </c>
      <c r="AD519" s="4">
        <v>0</v>
      </c>
      <c r="AE519" s="4">
        <v>0</v>
      </c>
      <c r="AF519" s="1">
        <v>145607</v>
      </c>
      <c r="AG519" s="1">
        <v>5</v>
      </c>
      <c r="AH519"/>
    </row>
    <row r="520" spans="1:34" x14ac:dyDescent="0.25">
      <c r="A520" t="s">
        <v>702</v>
      </c>
      <c r="B520" t="s">
        <v>438</v>
      </c>
      <c r="C520" t="s">
        <v>1021</v>
      </c>
      <c r="D520" t="s">
        <v>781</v>
      </c>
      <c r="E520" s="4">
        <v>90.184782608695656</v>
      </c>
      <c r="F520" s="4">
        <f>Nurse[[#This Row],[Total Nurse Staff Hours]]/Nurse[[#This Row],[MDS Census]]</f>
        <v>3.6227491864529346</v>
      </c>
      <c r="G520" s="4">
        <f>Nurse[[#This Row],[Total Direct Care Staff Hours]]/Nurse[[#This Row],[MDS Census]]</f>
        <v>3.3921489695070512</v>
      </c>
      <c r="H520" s="4">
        <f>Nurse[[#This Row],[Total RN Hours (w/ Admin, DON)]]/Nurse[[#This Row],[MDS Census]]</f>
        <v>1.2231878992406893</v>
      </c>
      <c r="I520" s="4">
        <f>Nurse[[#This Row],[RN Hours (excl. Admin, DON)]]/Nurse[[#This Row],[MDS Census]]</f>
        <v>0.99258768229480543</v>
      </c>
      <c r="J520" s="4">
        <f>SUM(Nurse[[#This Row],[RN Hours (excl. Admin, DON)]],Nurse[[#This Row],[RN Admin Hours]],Nurse[[#This Row],[RN DON Hours]],Nurse[[#This Row],[LPN Hours (excl. Admin)]],Nurse[[#This Row],[LPN Admin Hours]],Nurse[[#This Row],[CNA Hours]],Nurse[[#This Row],[NA TR Hours]],Nurse[[#This Row],[Med Aide/Tech Hours]])</f>
        <v>326.71684782608696</v>
      </c>
      <c r="K520" s="4">
        <f>SUM(Nurse[[#This Row],[RN Hours (excl. Admin, DON)]],Nurse[[#This Row],[LPN Hours (excl. Admin)]],Nurse[[#This Row],[CNA Hours]],Nurse[[#This Row],[NA TR Hours]],Nurse[[#This Row],[Med Aide/Tech Hours]])</f>
        <v>305.92021739130439</v>
      </c>
      <c r="L520" s="4">
        <f>SUM(Nurse[[#This Row],[RN Hours (excl. Admin, DON)]],Nurse[[#This Row],[RN Admin Hours]],Nurse[[#This Row],[RN DON Hours]])</f>
        <v>110.31293478260869</v>
      </c>
      <c r="M520" s="4">
        <v>89.516304347826093</v>
      </c>
      <c r="N520" s="4">
        <v>16.883586956521732</v>
      </c>
      <c r="O520" s="4">
        <v>3.9130434782608696</v>
      </c>
      <c r="P520" s="4">
        <f>SUM(Nurse[[#This Row],[LPN Hours (excl. Admin)]],Nurse[[#This Row],[LPN Admin Hours]])</f>
        <v>48.472391304347823</v>
      </c>
      <c r="Q520" s="4">
        <v>48.472391304347823</v>
      </c>
      <c r="R520" s="4">
        <v>0</v>
      </c>
      <c r="S520" s="4">
        <f>SUM(Nurse[[#This Row],[CNA Hours]],Nurse[[#This Row],[NA TR Hours]],Nurse[[#This Row],[Med Aide/Tech Hours]])</f>
        <v>167.93152173913046</v>
      </c>
      <c r="T520" s="4">
        <v>154.47250000000003</v>
      </c>
      <c r="U520" s="4">
        <v>13.459021739130435</v>
      </c>
      <c r="V520" s="4">
        <v>0</v>
      </c>
      <c r="W5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91.627717391304344</v>
      </c>
      <c r="X520" s="4">
        <v>11.211956521739131</v>
      </c>
      <c r="Y520" s="4">
        <v>0</v>
      </c>
      <c r="Z520" s="4">
        <v>0</v>
      </c>
      <c r="AA520" s="4">
        <v>20.201086956521738</v>
      </c>
      <c r="AB520" s="4">
        <v>0</v>
      </c>
      <c r="AC520" s="4">
        <v>60.214673913043477</v>
      </c>
      <c r="AD520" s="4">
        <v>0</v>
      </c>
      <c r="AE520" s="4">
        <v>0</v>
      </c>
      <c r="AF520" s="1">
        <v>145893</v>
      </c>
      <c r="AG520" s="1">
        <v>5</v>
      </c>
      <c r="AH520"/>
    </row>
    <row r="521" spans="1:34" x14ac:dyDescent="0.25">
      <c r="A521" t="s">
        <v>702</v>
      </c>
      <c r="B521" t="s">
        <v>275</v>
      </c>
      <c r="C521" t="s">
        <v>1036</v>
      </c>
      <c r="D521" t="s">
        <v>794</v>
      </c>
      <c r="E521" s="4">
        <v>91.804347826086953</v>
      </c>
      <c r="F521" s="4">
        <f>Nurse[[#This Row],[Total Nurse Staff Hours]]/Nurse[[#This Row],[MDS Census]]</f>
        <v>3.4047359696897939</v>
      </c>
      <c r="G521" s="4">
        <f>Nurse[[#This Row],[Total Direct Care Staff Hours]]/Nurse[[#This Row],[MDS Census]]</f>
        <v>3.0636869524035051</v>
      </c>
      <c r="H521" s="4">
        <f>Nurse[[#This Row],[Total RN Hours (w/ Admin, DON)]]/Nurse[[#This Row],[MDS Census]]</f>
        <v>1.4963000236798483</v>
      </c>
      <c r="I521" s="4">
        <f>Nurse[[#This Row],[RN Hours (excl. Admin, DON)]]/Nurse[[#This Row],[MDS Census]]</f>
        <v>1.155251006393559</v>
      </c>
      <c r="J521" s="4">
        <f>SUM(Nurse[[#This Row],[RN Hours (excl. Admin, DON)]],Nurse[[#This Row],[RN Admin Hours]],Nurse[[#This Row],[RN DON Hours]],Nurse[[#This Row],[LPN Hours (excl. Admin)]],Nurse[[#This Row],[LPN Admin Hours]],Nurse[[#This Row],[CNA Hours]],Nurse[[#This Row],[NA TR Hours]],Nurse[[#This Row],[Med Aide/Tech Hours]])</f>
        <v>312.5695652173913</v>
      </c>
      <c r="K521" s="4">
        <f>SUM(Nurse[[#This Row],[RN Hours (excl. Admin, DON)]],Nurse[[#This Row],[LPN Hours (excl. Admin)]],Nurse[[#This Row],[CNA Hours]],Nurse[[#This Row],[NA TR Hours]],Nurse[[#This Row],[Med Aide/Tech Hours]])</f>
        <v>281.25978260869567</v>
      </c>
      <c r="L521" s="4">
        <f>SUM(Nurse[[#This Row],[RN Hours (excl. Admin, DON)]],Nurse[[#This Row],[RN Admin Hours]],Nurse[[#This Row],[RN DON Hours]])</f>
        <v>137.36684782608694</v>
      </c>
      <c r="M521" s="4">
        <v>106.0570652173913</v>
      </c>
      <c r="N521" s="4">
        <v>25.744565217391305</v>
      </c>
      <c r="O521" s="4">
        <v>5.5652173913043477</v>
      </c>
      <c r="P521" s="4">
        <f>SUM(Nurse[[#This Row],[LPN Hours (excl. Admin)]],Nurse[[#This Row],[LPN Admin Hours]])</f>
        <v>17.413043478260871</v>
      </c>
      <c r="Q521" s="4">
        <v>17.413043478260871</v>
      </c>
      <c r="R521" s="4">
        <v>0</v>
      </c>
      <c r="S521" s="4">
        <f>SUM(Nurse[[#This Row],[CNA Hours]],Nurse[[#This Row],[NA TR Hours]],Nurse[[#This Row],[Med Aide/Tech Hours]])</f>
        <v>157.78967391304349</v>
      </c>
      <c r="T521" s="4">
        <v>157.78967391304349</v>
      </c>
      <c r="U521" s="4">
        <v>0</v>
      </c>
      <c r="V521" s="4">
        <v>0</v>
      </c>
      <c r="W5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1" s="4">
        <v>0</v>
      </c>
      <c r="Y521" s="4">
        <v>0</v>
      </c>
      <c r="Z521" s="4">
        <v>0</v>
      </c>
      <c r="AA521" s="4">
        <v>0</v>
      </c>
      <c r="AB521" s="4">
        <v>0</v>
      </c>
      <c r="AC521" s="4">
        <v>0</v>
      </c>
      <c r="AD521" s="4">
        <v>0</v>
      </c>
      <c r="AE521" s="4">
        <v>0</v>
      </c>
      <c r="AF521" s="1">
        <v>145657</v>
      </c>
      <c r="AG521" s="1">
        <v>5</v>
      </c>
      <c r="AH521"/>
    </row>
    <row r="522" spans="1:34" x14ac:dyDescent="0.25">
      <c r="A522" t="s">
        <v>702</v>
      </c>
      <c r="B522" t="s">
        <v>169</v>
      </c>
      <c r="C522" t="s">
        <v>884</v>
      </c>
      <c r="D522" t="s">
        <v>775</v>
      </c>
      <c r="E522" s="4">
        <v>67.271739130434781</v>
      </c>
      <c r="F522" s="4">
        <f>Nurse[[#This Row],[Total Nurse Staff Hours]]/Nurse[[#This Row],[MDS Census]]</f>
        <v>3.1520342543221846</v>
      </c>
      <c r="G522" s="4">
        <f>Nurse[[#This Row],[Total Direct Care Staff Hours]]/Nurse[[#This Row],[MDS Census]]</f>
        <v>3.0702762966553565</v>
      </c>
      <c r="H522" s="4">
        <f>Nurse[[#This Row],[Total RN Hours (w/ Admin, DON)]]/Nurse[[#This Row],[MDS Census]]</f>
        <v>0.93888350298917433</v>
      </c>
      <c r="I522" s="4">
        <f>Nurse[[#This Row],[RN Hours (excl. Admin, DON)]]/Nurse[[#This Row],[MDS Census]]</f>
        <v>0.85712554532234608</v>
      </c>
      <c r="J522" s="4">
        <f>SUM(Nurse[[#This Row],[RN Hours (excl. Admin, DON)]],Nurse[[#This Row],[RN Admin Hours]],Nurse[[#This Row],[RN DON Hours]],Nurse[[#This Row],[LPN Hours (excl. Admin)]],Nurse[[#This Row],[LPN Admin Hours]],Nurse[[#This Row],[CNA Hours]],Nurse[[#This Row],[NA TR Hours]],Nurse[[#This Row],[Med Aide/Tech Hours]])</f>
        <v>212.04282608695652</v>
      </c>
      <c r="K522" s="4">
        <f>SUM(Nurse[[#This Row],[RN Hours (excl. Admin, DON)]],Nurse[[#This Row],[LPN Hours (excl. Admin)]],Nurse[[#This Row],[CNA Hours]],Nurse[[#This Row],[NA TR Hours]],Nurse[[#This Row],[Med Aide/Tech Hours]])</f>
        <v>206.54282608695652</v>
      </c>
      <c r="L522" s="4">
        <f>SUM(Nurse[[#This Row],[RN Hours (excl. Admin, DON)]],Nurse[[#This Row],[RN Admin Hours]],Nurse[[#This Row],[RN DON Hours]])</f>
        <v>63.160326086956523</v>
      </c>
      <c r="M522" s="4">
        <v>57.660326086956523</v>
      </c>
      <c r="N522" s="4">
        <v>5.5</v>
      </c>
      <c r="O522" s="4">
        <v>0</v>
      </c>
      <c r="P522" s="4">
        <f>SUM(Nurse[[#This Row],[LPN Hours (excl. Admin)]],Nurse[[#This Row],[LPN Admin Hours]])</f>
        <v>39.641304347826086</v>
      </c>
      <c r="Q522" s="4">
        <v>39.641304347826086</v>
      </c>
      <c r="R522" s="4">
        <v>0</v>
      </c>
      <c r="S522" s="4">
        <f>SUM(Nurse[[#This Row],[CNA Hours]],Nurse[[#This Row],[NA TR Hours]],Nurse[[#This Row],[Med Aide/Tech Hours]])</f>
        <v>109.24119565217391</v>
      </c>
      <c r="T522" s="4">
        <v>109.24119565217391</v>
      </c>
      <c r="U522" s="4">
        <v>0</v>
      </c>
      <c r="V522" s="4">
        <v>0</v>
      </c>
      <c r="W5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2" s="4">
        <v>0</v>
      </c>
      <c r="Y522" s="4">
        <v>0</v>
      </c>
      <c r="Z522" s="4">
        <v>0</v>
      </c>
      <c r="AA522" s="4">
        <v>0</v>
      </c>
      <c r="AB522" s="4">
        <v>0</v>
      </c>
      <c r="AC522" s="4">
        <v>0</v>
      </c>
      <c r="AD522" s="4">
        <v>0</v>
      </c>
      <c r="AE522" s="4">
        <v>0</v>
      </c>
      <c r="AF522" s="1">
        <v>145457</v>
      </c>
      <c r="AG522" s="1">
        <v>5</v>
      </c>
      <c r="AH522"/>
    </row>
    <row r="523" spans="1:34" x14ac:dyDescent="0.25">
      <c r="A523" t="s">
        <v>702</v>
      </c>
      <c r="B523" t="s">
        <v>617</v>
      </c>
      <c r="C523" t="s">
        <v>1117</v>
      </c>
      <c r="D523" t="s">
        <v>774</v>
      </c>
      <c r="E523" s="4">
        <v>63.641304347826086</v>
      </c>
      <c r="F523" s="4">
        <f>Nurse[[#This Row],[Total Nurse Staff Hours]]/Nurse[[#This Row],[MDS Census]]</f>
        <v>4.732647309991461</v>
      </c>
      <c r="G523" s="4">
        <f>Nurse[[#This Row],[Total Direct Care Staff Hours]]/Nurse[[#This Row],[MDS Census]]</f>
        <v>4.6180222032450908</v>
      </c>
      <c r="H523" s="4">
        <f>Nurse[[#This Row],[Total RN Hours (w/ Admin, DON)]]/Nurse[[#This Row],[MDS Census]]</f>
        <v>1.3140273270708798</v>
      </c>
      <c r="I523" s="4">
        <f>Nurse[[#This Row],[RN Hours (excl. Admin, DON)]]/Nurse[[#This Row],[MDS Census]]</f>
        <v>1.1994022203245089</v>
      </c>
      <c r="J523" s="4">
        <f>SUM(Nurse[[#This Row],[RN Hours (excl. Admin, DON)]],Nurse[[#This Row],[RN Admin Hours]],Nurse[[#This Row],[RN DON Hours]],Nurse[[#This Row],[LPN Hours (excl. Admin)]],Nurse[[#This Row],[LPN Admin Hours]],Nurse[[#This Row],[CNA Hours]],Nurse[[#This Row],[NA TR Hours]],Nurse[[#This Row],[Med Aide/Tech Hours]])</f>
        <v>301.19184782608698</v>
      </c>
      <c r="K523" s="4">
        <f>SUM(Nurse[[#This Row],[RN Hours (excl. Admin, DON)]],Nurse[[#This Row],[LPN Hours (excl. Admin)]],Nurse[[#This Row],[CNA Hours]],Nurse[[#This Row],[NA TR Hours]],Nurse[[#This Row],[Med Aide/Tech Hours]])</f>
        <v>293.89695652173918</v>
      </c>
      <c r="L523" s="4">
        <f>SUM(Nurse[[#This Row],[RN Hours (excl. Admin, DON)]],Nurse[[#This Row],[RN Admin Hours]],Nurse[[#This Row],[RN DON Hours]])</f>
        <v>83.626413043478266</v>
      </c>
      <c r="M523" s="4">
        <v>76.331521739130437</v>
      </c>
      <c r="N523" s="4">
        <v>7.294891304347825</v>
      </c>
      <c r="O523" s="4">
        <v>0</v>
      </c>
      <c r="P523" s="4">
        <f>SUM(Nurse[[#This Row],[LPN Hours (excl. Admin)]],Nurse[[#This Row],[LPN Admin Hours]])</f>
        <v>47.701956521739127</v>
      </c>
      <c r="Q523" s="4">
        <v>47.701956521739127</v>
      </c>
      <c r="R523" s="4">
        <v>0</v>
      </c>
      <c r="S523" s="4">
        <f>SUM(Nurse[[#This Row],[CNA Hours]],Nurse[[#This Row],[NA TR Hours]],Nurse[[#This Row],[Med Aide/Tech Hours]])</f>
        <v>169.86347826086958</v>
      </c>
      <c r="T523" s="4">
        <v>169.86347826086958</v>
      </c>
      <c r="U523" s="4">
        <v>0</v>
      </c>
      <c r="V523" s="4">
        <v>0</v>
      </c>
      <c r="W5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3" s="4">
        <v>0</v>
      </c>
      <c r="Y523" s="4">
        <v>0</v>
      </c>
      <c r="Z523" s="4">
        <v>0</v>
      </c>
      <c r="AA523" s="4">
        <v>0</v>
      </c>
      <c r="AB523" s="4">
        <v>0</v>
      </c>
      <c r="AC523" s="4">
        <v>0</v>
      </c>
      <c r="AD523" s="4">
        <v>0</v>
      </c>
      <c r="AE523" s="4">
        <v>0</v>
      </c>
      <c r="AF523" s="1">
        <v>146136</v>
      </c>
      <c r="AG523" s="1">
        <v>5</v>
      </c>
      <c r="AH523"/>
    </row>
    <row r="524" spans="1:34" x14ac:dyDescent="0.25">
      <c r="A524" t="s">
        <v>702</v>
      </c>
      <c r="B524" t="s">
        <v>133</v>
      </c>
      <c r="C524" t="s">
        <v>886</v>
      </c>
      <c r="D524" t="s">
        <v>751</v>
      </c>
      <c r="E524" s="4">
        <v>42.076086956521742</v>
      </c>
      <c r="F524" s="4">
        <f>Nurse[[#This Row],[Total Nurse Staff Hours]]/Nurse[[#This Row],[MDS Census]]</f>
        <v>4.0005812451562903</v>
      </c>
      <c r="G524" s="4">
        <f>Nurse[[#This Row],[Total Direct Care Staff Hours]]/Nurse[[#This Row],[MDS Census]]</f>
        <v>3.769181090157582</v>
      </c>
      <c r="H524" s="4">
        <f>Nurse[[#This Row],[Total RN Hours (w/ Admin, DON)]]/Nurse[[#This Row],[MDS Census]]</f>
        <v>0.33021183156807021</v>
      </c>
      <c r="I524" s="4">
        <f>Nurse[[#This Row],[RN Hours (excl. Admin, DON)]]/Nurse[[#This Row],[MDS Census]]</f>
        <v>0.22532937225523117</v>
      </c>
      <c r="J524" s="4">
        <f>SUM(Nurse[[#This Row],[RN Hours (excl. Admin, DON)]],Nurse[[#This Row],[RN Admin Hours]],Nurse[[#This Row],[RN DON Hours]],Nurse[[#This Row],[LPN Hours (excl. Admin)]],Nurse[[#This Row],[LPN Admin Hours]],Nurse[[#This Row],[CNA Hours]],Nurse[[#This Row],[NA TR Hours]],Nurse[[#This Row],[Med Aide/Tech Hours]])</f>
        <v>168.32880434782609</v>
      </c>
      <c r="K524" s="4">
        <f>SUM(Nurse[[#This Row],[RN Hours (excl. Admin, DON)]],Nurse[[#This Row],[LPN Hours (excl. Admin)]],Nurse[[#This Row],[CNA Hours]],Nurse[[#This Row],[NA TR Hours]],Nurse[[#This Row],[Med Aide/Tech Hours]])</f>
        <v>158.59239130434784</v>
      </c>
      <c r="L524" s="4">
        <f>SUM(Nurse[[#This Row],[RN Hours (excl. Admin, DON)]],Nurse[[#This Row],[RN Admin Hours]],Nurse[[#This Row],[RN DON Hours]])</f>
        <v>13.894021739130434</v>
      </c>
      <c r="M524" s="4">
        <v>9.4809782608695645</v>
      </c>
      <c r="N524" s="4">
        <v>0</v>
      </c>
      <c r="O524" s="4">
        <v>4.4130434782608692</v>
      </c>
      <c r="P524" s="4">
        <f>SUM(Nurse[[#This Row],[LPN Hours (excl. Admin)]],Nurse[[#This Row],[LPN Admin Hours]])</f>
        <v>41.426630434782609</v>
      </c>
      <c r="Q524" s="4">
        <v>36.103260869565219</v>
      </c>
      <c r="R524" s="4">
        <v>5.3233695652173916</v>
      </c>
      <c r="S524" s="4">
        <f>SUM(Nurse[[#This Row],[CNA Hours]],Nurse[[#This Row],[NA TR Hours]],Nurse[[#This Row],[Med Aide/Tech Hours]])</f>
        <v>113.00815217391305</v>
      </c>
      <c r="T524" s="4">
        <v>110.57880434782609</v>
      </c>
      <c r="U524" s="4">
        <v>2.4293478260869565</v>
      </c>
      <c r="V524" s="4">
        <v>0</v>
      </c>
      <c r="W5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2.9619565217391304</v>
      </c>
      <c r="X524" s="4">
        <v>0</v>
      </c>
      <c r="Y524" s="4">
        <v>0</v>
      </c>
      <c r="Z524" s="4">
        <v>0</v>
      </c>
      <c r="AA524" s="4">
        <v>0</v>
      </c>
      <c r="AB524" s="4">
        <v>0</v>
      </c>
      <c r="AC524" s="4">
        <v>2.9619565217391304</v>
      </c>
      <c r="AD524" s="4">
        <v>0</v>
      </c>
      <c r="AE524" s="4">
        <v>0</v>
      </c>
      <c r="AF524" s="1">
        <v>145406</v>
      </c>
      <c r="AG524" s="1">
        <v>5</v>
      </c>
      <c r="AH524"/>
    </row>
    <row r="525" spans="1:34" x14ac:dyDescent="0.25">
      <c r="A525" t="s">
        <v>702</v>
      </c>
      <c r="B525" t="s">
        <v>94</v>
      </c>
      <c r="C525" t="s">
        <v>945</v>
      </c>
      <c r="D525" t="s">
        <v>751</v>
      </c>
      <c r="E525" s="4">
        <v>52.967391304347828</v>
      </c>
      <c r="F525" s="4">
        <f>Nurse[[#This Row],[Total Nurse Staff Hours]]/Nurse[[#This Row],[MDS Census]]</f>
        <v>3.7266878719474659</v>
      </c>
      <c r="G525" s="4">
        <f>Nurse[[#This Row],[Total Direct Care Staff Hours]]/Nurse[[#This Row],[MDS Census]]</f>
        <v>3.4697106505232918</v>
      </c>
      <c r="H525" s="4">
        <f>Nurse[[#This Row],[Total RN Hours (w/ Admin, DON)]]/Nurse[[#This Row],[MDS Census]]</f>
        <v>0.57674943566591419</v>
      </c>
      <c r="I525" s="4">
        <f>Nurse[[#This Row],[RN Hours (excl. Admin, DON)]]/Nurse[[#This Row],[MDS Census]]</f>
        <v>0.48953416786373893</v>
      </c>
      <c r="J525" s="4">
        <f>SUM(Nurse[[#This Row],[RN Hours (excl. Admin, DON)]],Nurse[[#This Row],[RN Admin Hours]],Nurse[[#This Row],[RN DON Hours]],Nurse[[#This Row],[LPN Hours (excl. Admin)]],Nurse[[#This Row],[LPN Admin Hours]],Nurse[[#This Row],[CNA Hours]],Nurse[[#This Row],[NA TR Hours]],Nurse[[#This Row],[Med Aide/Tech Hours]])</f>
        <v>197.39293478260871</v>
      </c>
      <c r="K525" s="4">
        <f>SUM(Nurse[[#This Row],[RN Hours (excl. Admin, DON)]],Nurse[[#This Row],[LPN Hours (excl. Admin)]],Nurse[[#This Row],[CNA Hours]],Nurse[[#This Row],[NA TR Hours]],Nurse[[#This Row],[Med Aide/Tech Hours]])</f>
        <v>183.78152173913045</v>
      </c>
      <c r="L525" s="4">
        <f>SUM(Nurse[[#This Row],[RN Hours (excl. Admin, DON)]],Nurse[[#This Row],[RN Admin Hours]],Nurse[[#This Row],[RN DON Hours]])</f>
        <v>30.548913043478262</v>
      </c>
      <c r="M525" s="4">
        <v>25.929347826086957</v>
      </c>
      <c r="N525" s="4">
        <v>0</v>
      </c>
      <c r="O525" s="4">
        <v>4.6195652173913047</v>
      </c>
      <c r="P525" s="4">
        <f>SUM(Nurse[[#This Row],[LPN Hours (excl. Admin)]],Nurse[[#This Row],[LPN Admin Hours]])</f>
        <v>47.363586956521743</v>
      </c>
      <c r="Q525" s="4">
        <v>38.371739130434783</v>
      </c>
      <c r="R525" s="4">
        <v>8.991847826086957</v>
      </c>
      <c r="S525" s="4">
        <f>SUM(Nurse[[#This Row],[CNA Hours]],Nurse[[#This Row],[NA TR Hours]],Nurse[[#This Row],[Med Aide/Tech Hours]])</f>
        <v>119.4804347826087</v>
      </c>
      <c r="T525" s="4">
        <v>114.13260869565218</v>
      </c>
      <c r="U525" s="4">
        <v>5.3478260869565215</v>
      </c>
      <c r="V525" s="4">
        <v>0</v>
      </c>
      <c r="W5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5" s="4">
        <v>0</v>
      </c>
      <c r="Y525" s="4">
        <v>0</v>
      </c>
      <c r="Z525" s="4">
        <v>0</v>
      </c>
      <c r="AA525" s="4">
        <v>0</v>
      </c>
      <c r="AB525" s="4">
        <v>0</v>
      </c>
      <c r="AC525" s="4">
        <v>0</v>
      </c>
      <c r="AD525" s="4">
        <v>0</v>
      </c>
      <c r="AE525" s="4">
        <v>0</v>
      </c>
      <c r="AF525" s="1">
        <v>145309</v>
      </c>
      <c r="AG525" s="1">
        <v>5</v>
      </c>
      <c r="AH525"/>
    </row>
    <row r="526" spans="1:34" x14ac:dyDescent="0.25">
      <c r="A526" t="s">
        <v>702</v>
      </c>
      <c r="B526" t="s">
        <v>619</v>
      </c>
      <c r="C526" t="s">
        <v>876</v>
      </c>
      <c r="D526" t="s">
        <v>796</v>
      </c>
      <c r="E526" s="4">
        <v>66.456521739130437</v>
      </c>
      <c r="F526" s="4">
        <f>Nurse[[#This Row],[Total Nurse Staff Hours]]/Nurse[[#This Row],[MDS Census]]</f>
        <v>4.0178688256460582</v>
      </c>
      <c r="G526" s="4">
        <f>Nurse[[#This Row],[Total Direct Care Staff Hours]]/Nurse[[#This Row],[MDS Census]]</f>
        <v>3.6732908079816813</v>
      </c>
      <c r="H526" s="4">
        <f>Nurse[[#This Row],[Total RN Hours (w/ Admin, DON)]]/Nurse[[#This Row],[MDS Census]]</f>
        <v>0.34465979718678447</v>
      </c>
      <c r="I526" s="4">
        <f>Nurse[[#This Row],[RN Hours (excl. Admin, DON)]]/Nurse[[#This Row],[MDS Census]]</f>
        <v>0.27248936866208701</v>
      </c>
      <c r="J526" s="4">
        <f>SUM(Nurse[[#This Row],[RN Hours (excl. Admin, DON)]],Nurse[[#This Row],[RN Admin Hours]],Nurse[[#This Row],[RN DON Hours]],Nurse[[#This Row],[LPN Hours (excl. Admin)]],Nurse[[#This Row],[LPN Admin Hours]],Nurse[[#This Row],[CNA Hours]],Nurse[[#This Row],[NA TR Hours]],Nurse[[#This Row],[Med Aide/Tech Hours]])</f>
        <v>267.01358695652175</v>
      </c>
      <c r="K526" s="4">
        <f>SUM(Nurse[[#This Row],[RN Hours (excl. Admin, DON)]],Nurse[[#This Row],[LPN Hours (excl. Admin)]],Nurse[[#This Row],[CNA Hours]],Nurse[[#This Row],[NA TR Hours]],Nurse[[#This Row],[Med Aide/Tech Hours]])</f>
        <v>244.11413043478262</v>
      </c>
      <c r="L526" s="4">
        <f>SUM(Nurse[[#This Row],[RN Hours (excl. Admin, DON)]],Nurse[[#This Row],[RN Admin Hours]],Nurse[[#This Row],[RN DON Hours]])</f>
        <v>22.904891304347828</v>
      </c>
      <c r="M526" s="4">
        <v>18.108695652173914</v>
      </c>
      <c r="N526" s="4">
        <v>1.358695652173913E-2</v>
      </c>
      <c r="O526" s="4">
        <v>4.7826086956521738</v>
      </c>
      <c r="P526" s="4">
        <f>SUM(Nurse[[#This Row],[LPN Hours (excl. Admin)]],Nurse[[#This Row],[LPN Admin Hours]])</f>
        <v>80.388586956521749</v>
      </c>
      <c r="Q526" s="4">
        <v>62.285326086956523</v>
      </c>
      <c r="R526" s="4">
        <v>18.103260869565219</v>
      </c>
      <c r="S526" s="4">
        <f>SUM(Nurse[[#This Row],[CNA Hours]],Nurse[[#This Row],[NA TR Hours]],Nurse[[#This Row],[Med Aide/Tech Hours]])</f>
        <v>163.72010869565219</v>
      </c>
      <c r="T526" s="4">
        <v>163.72010869565219</v>
      </c>
      <c r="U526" s="4">
        <v>0</v>
      </c>
      <c r="V526" s="4">
        <v>0</v>
      </c>
      <c r="W5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34.663043478260867</v>
      </c>
      <c r="X526" s="4">
        <v>1.7961956521739131</v>
      </c>
      <c r="Y526" s="4">
        <v>0</v>
      </c>
      <c r="Z526" s="4">
        <v>0</v>
      </c>
      <c r="AA526" s="4">
        <v>13.711956521739131</v>
      </c>
      <c r="AB526" s="4">
        <v>0</v>
      </c>
      <c r="AC526" s="4">
        <v>19.154891304347824</v>
      </c>
      <c r="AD526" s="4">
        <v>0</v>
      </c>
      <c r="AE526" s="4">
        <v>0</v>
      </c>
      <c r="AF526" s="1">
        <v>146139</v>
      </c>
      <c r="AG526" s="1">
        <v>5</v>
      </c>
      <c r="AH526"/>
    </row>
    <row r="527" spans="1:34" x14ac:dyDescent="0.25">
      <c r="A527" t="s">
        <v>702</v>
      </c>
      <c r="B527" t="s">
        <v>370</v>
      </c>
      <c r="C527" t="s">
        <v>888</v>
      </c>
      <c r="D527" t="s">
        <v>772</v>
      </c>
      <c r="E527" s="4">
        <v>58.521739130434781</v>
      </c>
      <c r="F527" s="4">
        <f>Nurse[[#This Row],[Total Nurse Staff Hours]]/Nurse[[#This Row],[MDS Census]]</f>
        <v>7.1490527488855875</v>
      </c>
      <c r="G527" s="4">
        <f>Nurse[[#This Row],[Total Direct Care Staff Hours]]/Nurse[[#This Row],[MDS Census]]</f>
        <v>6.828751857355126</v>
      </c>
      <c r="H527" s="4">
        <f>Nurse[[#This Row],[Total RN Hours (w/ Admin, DON)]]/Nurse[[#This Row],[MDS Census]]</f>
        <v>1.4976318722139674</v>
      </c>
      <c r="I527" s="4">
        <f>Nurse[[#This Row],[RN Hours (excl. Admin, DON)]]/Nurse[[#This Row],[MDS Census]]</f>
        <v>1.1773309806835066</v>
      </c>
      <c r="J527" s="4">
        <f>SUM(Nurse[[#This Row],[RN Hours (excl. Admin, DON)]],Nurse[[#This Row],[RN Admin Hours]],Nurse[[#This Row],[RN DON Hours]],Nurse[[#This Row],[LPN Hours (excl. Admin)]],Nurse[[#This Row],[LPN Admin Hours]],Nurse[[#This Row],[CNA Hours]],Nurse[[#This Row],[NA TR Hours]],Nurse[[#This Row],[Med Aide/Tech Hours]])</f>
        <v>418.375</v>
      </c>
      <c r="K527" s="4">
        <f>SUM(Nurse[[#This Row],[RN Hours (excl. Admin, DON)]],Nurse[[#This Row],[LPN Hours (excl. Admin)]],Nurse[[#This Row],[CNA Hours]],Nurse[[#This Row],[NA TR Hours]],Nurse[[#This Row],[Med Aide/Tech Hours]])</f>
        <v>399.63043478260869</v>
      </c>
      <c r="L527" s="4">
        <f>SUM(Nurse[[#This Row],[RN Hours (excl. Admin, DON)]],Nurse[[#This Row],[RN Admin Hours]],Nurse[[#This Row],[RN DON Hours]])</f>
        <v>87.644021739130437</v>
      </c>
      <c r="M527" s="4">
        <v>68.899456521739125</v>
      </c>
      <c r="N527" s="4">
        <v>8.625</v>
      </c>
      <c r="O527" s="4">
        <v>10.119565217391305</v>
      </c>
      <c r="P527" s="4">
        <f>SUM(Nurse[[#This Row],[LPN Hours (excl. Admin)]],Nurse[[#This Row],[LPN Admin Hours]])</f>
        <v>64.576086956521735</v>
      </c>
      <c r="Q527" s="4">
        <v>64.576086956521735</v>
      </c>
      <c r="R527" s="4">
        <v>0</v>
      </c>
      <c r="S527" s="4">
        <f>SUM(Nurse[[#This Row],[CNA Hours]],Nurse[[#This Row],[NA TR Hours]],Nurse[[#This Row],[Med Aide/Tech Hours]])</f>
        <v>266.15489130434781</v>
      </c>
      <c r="T527" s="4">
        <v>266.15489130434781</v>
      </c>
      <c r="U527" s="4">
        <v>0</v>
      </c>
      <c r="V527" s="4">
        <v>0</v>
      </c>
      <c r="W5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7" s="4">
        <v>0</v>
      </c>
      <c r="Y527" s="4">
        <v>0</v>
      </c>
      <c r="Z527" s="4">
        <v>0</v>
      </c>
      <c r="AA527" s="4">
        <v>0</v>
      </c>
      <c r="AB527" s="4">
        <v>0</v>
      </c>
      <c r="AC527" s="4">
        <v>0</v>
      </c>
      <c r="AD527" s="4">
        <v>0</v>
      </c>
      <c r="AE527" s="4">
        <v>0</v>
      </c>
      <c r="AF527" s="1">
        <v>145793</v>
      </c>
      <c r="AG527" s="1">
        <v>5</v>
      </c>
      <c r="AH527"/>
    </row>
    <row r="528" spans="1:34" x14ac:dyDescent="0.25">
      <c r="A528" t="s">
        <v>702</v>
      </c>
      <c r="B528" t="s">
        <v>649</v>
      </c>
      <c r="C528" t="s">
        <v>873</v>
      </c>
      <c r="D528" t="s">
        <v>802</v>
      </c>
      <c r="E528" s="4">
        <v>49.891304347826086</v>
      </c>
      <c r="F528" s="4">
        <f>Nurse[[#This Row],[Total Nurse Staff Hours]]/Nurse[[#This Row],[MDS Census]]</f>
        <v>3.295533769063181</v>
      </c>
      <c r="G528" s="4">
        <f>Nurse[[#This Row],[Total Direct Care Staff Hours]]/Nurse[[#This Row],[MDS Census]]</f>
        <v>3.0871459694989105</v>
      </c>
      <c r="H528" s="4">
        <f>Nurse[[#This Row],[Total RN Hours (w/ Admin, DON)]]/Nurse[[#This Row],[MDS Census]]</f>
        <v>0.64226579520697169</v>
      </c>
      <c r="I528" s="4">
        <f>Nurse[[#This Row],[RN Hours (excl. Admin, DON)]]/Nurse[[#This Row],[MDS Census]]</f>
        <v>0.43387799564270152</v>
      </c>
      <c r="J528" s="4">
        <f>SUM(Nurse[[#This Row],[RN Hours (excl. Admin, DON)]],Nurse[[#This Row],[RN Admin Hours]],Nurse[[#This Row],[RN DON Hours]],Nurse[[#This Row],[LPN Hours (excl. Admin)]],Nurse[[#This Row],[LPN Admin Hours]],Nurse[[#This Row],[CNA Hours]],Nurse[[#This Row],[NA TR Hours]],Nurse[[#This Row],[Med Aide/Tech Hours]])</f>
        <v>164.41847826086956</v>
      </c>
      <c r="K528" s="4">
        <f>SUM(Nurse[[#This Row],[RN Hours (excl. Admin, DON)]],Nurse[[#This Row],[LPN Hours (excl. Admin)]],Nurse[[#This Row],[CNA Hours]],Nurse[[#This Row],[NA TR Hours]],Nurse[[#This Row],[Med Aide/Tech Hours]])</f>
        <v>154.02173913043478</v>
      </c>
      <c r="L528" s="4">
        <f>SUM(Nurse[[#This Row],[RN Hours (excl. Admin, DON)]],Nurse[[#This Row],[RN Admin Hours]],Nurse[[#This Row],[RN DON Hours]])</f>
        <v>32.043478260869563</v>
      </c>
      <c r="M528" s="4">
        <v>21.646739130434781</v>
      </c>
      <c r="N528" s="4">
        <v>5.0054347826086953</v>
      </c>
      <c r="O528" s="4">
        <v>5.3913043478260869</v>
      </c>
      <c r="P528" s="4">
        <f>SUM(Nurse[[#This Row],[LPN Hours (excl. Admin)]],Nurse[[#This Row],[LPN Admin Hours]])</f>
        <v>30.513586956521738</v>
      </c>
      <c r="Q528" s="4">
        <v>30.513586956521738</v>
      </c>
      <c r="R528" s="4">
        <v>0</v>
      </c>
      <c r="S528" s="4">
        <f>SUM(Nurse[[#This Row],[CNA Hours]],Nurse[[#This Row],[NA TR Hours]],Nurse[[#This Row],[Med Aide/Tech Hours]])</f>
        <v>101.86141304347827</v>
      </c>
      <c r="T528" s="4">
        <v>101.86141304347827</v>
      </c>
      <c r="U528" s="4">
        <v>0</v>
      </c>
      <c r="V528" s="4">
        <v>0</v>
      </c>
      <c r="W5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37.940217391304351</v>
      </c>
      <c r="X528" s="4">
        <v>1.0271739130434783</v>
      </c>
      <c r="Y528" s="4">
        <v>0</v>
      </c>
      <c r="Z528" s="4">
        <v>0</v>
      </c>
      <c r="AA528" s="4">
        <v>0.86141304347826086</v>
      </c>
      <c r="AB528" s="4">
        <v>0</v>
      </c>
      <c r="AC528" s="4">
        <v>36.051630434782609</v>
      </c>
      <c r="AD528" s="4">
        <v>0</v>
      </c>
      <c r="AE528" s="4">
        <v>0</v>
      </c>
      <c r="AF528" s="1">
        <v>146177</v>
      </c>
      <c r="AG528" s="1">
        <v>5</v>
      </c>
      <c r="AH528"/>
    </row>
    <row r="529" spans="1:34" x14ac:dyDescent="0.25">
      <c r="A529" t="s">
        <v>702</v>
      </c>
      <c r="B529" t="s">
        <v>44</v>
      </c>
      <c r="C529" t="s">
        <v>918</v>
      </c>
      <c r="D529" t="s">
        <v>795</v>
      </c>
      <c r="E529" s="4">
        <v>88.663043478260875</v>
      </c>
      <c r="F529" s="4">
        <f>Nurse[[#This Row],[Total Nurse Staff Hours]]/Nurse[[#This Row],[MDS Census]]</f>
        <v>2.5171521392668872</v>
      </c>
      <c r="G529" s="4">
        <f>Nurse[[#This Row],[Total Direct Care Staff Hours]]/Nurse[[#This Row],[MDS Census]]</f>
        <v>2.2885043520902291</v>
      </c>
      <c r="H529" s="4">
        <f>Nurse[[#This Row],[Total RN Hours (w/ Admin, DON)]]/Nurse[[#This Row],[MDS Census]]</f>
        <v>0.61134485717788389</v>
      </c>
      <c r="I529" s="4">
        <f>Nurse[[#This Row],[RN Hours (excl. Admin, DON)]]/Nurse[[#This Row],[MDS Census]]</f>
        <v>0.43343631236974367</v>
      </c>
      <c r="J529" s="4">
        <f>SUM(Nurse[[#This Row],[RN Hours (excl. Admin, DON)]],Nurse[[#This Row],[RN Admin Hours]],Nurse[[#This Row],[RN DON Hours]],Nurse[[#This Row],[LPN Hours (excl. Admin)]],Nurse[[#This Row],[LPN Admin Hours]],Nurse[[#This Row],[CNA Hours]],Nurse[[#This Row],[NA TR Hours]],Nurse[[#This Row],[Med Aide/Tech Hours]])</f>
        <v>223.17836956521739</v>
      </c>
      <c r="K529" s="4">
        <f>SUM(Nurse[[#This Row],[RN Hours (excl. Admin, DON)]],Nurse[[#This Row],[LPN Hours (excl. Admin)]],Nurse[[#This Row],[CNA Hours]],Nurse[[#This Row],[NA TR Hours]],Nurse[[#This Row],[Med Aide/Tech Hours]])</f>
        <v>202.90576086956523</v>
      </c>
      <c r="L529" s="4">
        <f>SUM(Nurse[[#This Row],[RN Hours (excl. Admin, DON)]],Nurse[[#This Row],[RN Admin Hours]],Nurse[[#This Row],[RN DON Hours]])</f>
        <v>54.203695652173906</v>
      </c>
      <c r="M529" s="4">
        <v>38.429782608695646</v>
      </c>
      <c r="N529" s="4">
        <v>11.339130434782604</v>
      </c>
      <c r="O529" s="4">
        <v>4.4347826086956523</v>
      </c>
      <c r="P529" s="4">
        <f>SUM(Nurse[[#This Row],[LPN Hours (excl. Admin)]],Nurse[[#This Row],[LPN Admin Hours]])</f>
        <v>49.472608695652177</v>
      </c>
      <c r="Q529" s="4">
        <v>44.973913043478262</v>
      </c>
      <c r="R529" s="4">
        <v>4.4986956521739119</v>
      </c>
      <c r="S529" s="4">
        <f>SUM(Nurse[[#This Row],[CNA Hours]],Nurse[[#This Row],[NA TR Hours]],Nurse[[#This Row],[Med Aide/Tech Hours]])</f>
        <v>119.50206521739133</v>
      </c>
      <c r="T529" s="4">
        <v>94.069673913043502</v>
      </c>
      <c r="U529" s="4">
        <v>25.432391304347828</v>
      </c>
      <c r="V529" s="4">
        <v>0</v>
      </c>
      <c r="W5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21.845108695652176</v>
      </c>
      <c r="X529" s="4">
        <v>0.2608695652173913</v>
      </c>
      <c r="Y529" s="4">
        <v>0</v>
      </c>
      <c r="Z529" s="4">
        <v>0</v>
      </c>
      <c r="AA529" s="4">
        <v>1.8033695652173916</v>
      </c>
      <c r="AB529" s="4">
        <v>0</v>
      </c>
      <c r="AC529" s="4">
        <v>19.780869565217394</v>
      </c>
      <c r="AD529" s="4">
        <v>0</v>
      </c>
      <c r="AE529" s="4">
        <v>0</v>
      </c>
      <c r="AF529" s="1">
        <v>145135</v>
      </c>
      <c r="AG529" s="1">
        <v>5</v>
      </c>
      <c r="AH529"/>
    </row>
    <row r="530" spans="1:34" x14ac:dyDescent="0.25">
      <c r="A530" t="s">
        <v>702</v>
      </c>
      <c r="B530" t="s">
        <v>584</v>
      </c>
      <c r="C530" t="s">
        <v>1137</v>
      </c>
      <c r="D530" t="s">
        <v>763</v>
      </c>
      <c r="E530" s="4">
        <v>43.108695652173914</v>
      </c>
      <c r="F530" s="4">
        <f>Nurse[[#This Row],[Total Nurse Staff Hours]]/Nurse[[#This Row],[MDS Census]]</f>
        <v>3.4282602118003025</v>
      </c>
      <c r="G530" s="4">
        <f>Nurse[[#This Row],[Total Direct Care Staff Hours]]/Nurse[[#This Row],[MDS Census]]</f>
        <v>3.2594276348966216</v>
      </c>
      <c r="H530" s="4">
        <f>Nurse[[#This Row],[Total RN Hours (w/ Admin, DON)]]/Nurse[[#This Row],[MDS Census]]</f>
        <v>0.54137670196671717</v>
      </c>
      <c r="I530" s="4">
        <f>Nurse[[#This Row],[RN Hours (excl. Admin, DON)]]/Nurse[[#This Row],[MDS Census]]</f>
        <v>0.44304589006555722</v>
      </c>
      <c r="J530" s="4">
        <f>SUM(Nurse[[#This Row],[RN Hours (excl. Admin, DON)]],Nurse[[#This Row],[RN Admin Hours]],Nurse[[#This Row],[RN DON Hours]],Nurse[[#This Row],[LPN Hours (excl. Admin)]],Nurse[[#This Row],[LPN Admin Hours]],Nurse[[#This Row],[CNA Hours]],Nurse[[#This Row],[NA TR Hours]],Nurse[[#This Row],[Med Aide/Tech Hours]])</f>
        <v>147.78782608695653</v>
      </c>
      <c r="K530" s="4">
        <f>SUM(Nurse[[#This Row],[RN Hours (excl. Admin, DON)]],Nurse[[#This Row],[LPN Hours (excl. Admin)]],Nurse[[#This Row],[CNA Hours]],Nurse[[#This Row],[NA TR Hours]],Nurse[[#This Row],[Med Aide/Tech Hours]])</f>
        <v>140.50967391304349</v>
      </c>
      <c r="L530" s="4">
        <f>SUM(Nurse[[#This Row],[RN Hours (excl. Admin, DON)]],Nurse[[#This Row],[RN Admin Hours]],Nurse[[#This Row],[RN DON Hours]])</f>
        <v>23.338043478260872</v>
      </c>
      <c r="M530" s="4">
        <v>19.099130434782609</v>
      </c>
      <c r="N530" s="4">
        <v>0</v>
      </c>
      <c r="O530" s="4">
        <v>4.238913043478262</v>
      </c>
      <c r="P530" s="4">
        <f>SUM(Nurse[[#This Row],[LPN Hours (excl. Admin)]],Nurse[[#This Row],[LPN Admin Hours]])</f>
        <v>31.190434782608705</v>
      </c>
      <c r="Q530" s="4">
        <v>28.151195652173922</v>
      </c>
      <c r="R530" s="4">
        <v>3.0392391304347828</v>
      </c>
      <c r="S530" s="4">
        <f>SUM(Nurse[[#This Row],[CNA Hours]],Nurse[[#This Row],[NA TR Hours]],Nurse[[#This Row],[Med Aide/Tech Hours]])</f>
        <v>93.259347826086966</v>
      </c>
      <c r="T530" s="4">
        <v>90.174673913043492</v>
      </c>
      <c r="U530" s="4">
        <v>3.084673913043479</v>
      </c>
      <c r="V530" s="4">
        <v>0</v>
      </c>
      <c r="W5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30" s="4">
        <v>0</v>
      </c>
      <c r="Y530" s="4">
        <v>0</v>
      </c>
      <c r="Z530" s="4">
        <v>0</v>
      </c>
      <c r="AA530" s="4">
        <v>0</v>
      </c>
      <c r="AB530" s="4">
        <v>0</v>
      </c>
      <c r="AC530" s="4">
        <v>0</v>
      </c>
      <c r="AD530" s="4">
        <v>0</v>
      </c>
      <c r="AE530" s="4">
        <v>0</v>
      </c>
      <c r="AF530" s="1">
        <v>146096</v>
      </c>
      <c r="AG530" s="1">
        <v>5</v>
      </c>
      <c r="AH530"/>
    </row>
    <row r="531" spans="1:34" x14ac:dyDescent="0.25">
      <c r="A531" t="s">
        <v>702</v>
      </c>
      <c r="B531" t="s">
        <v>355</v>
      </c>
      <c r="C531" t="s">
        <v>919</v>
      </c>
      <c r="D531" t="s">
        <v>797</v>
      </c>
      <c r="E531" s="4">
        <v>144.45652173913044</v>
      </c>
      <c r="F531" s="4">
        <f>Nurse[[#This Row],[Total Nurse Staff Hours]]/Nurse[[#This Row],[MDS Census]]</f>
        <v>3.5079473288186609</v>
      </c>
      <c r="G531" s="4">
        <f>Nurse[[#This Row],[Total Direct Care Staff Hours]]/Nurse[[#This Row],[MDS Census]]</f>
        <v>2.4249676448457489</v>
      </c>
      <c r="H531" s="4">
        <f>Nurse[[#This Row],[Total RN Hours (w/ Admin, DON)]]/Nurse[[#This Row],[MDS Census]]</f>
        <v>0.63423626787057941</v>
      </c>
      <c r="I531" s="4">
        <f>Nurse[[#This Row],[RN Hours (excl. Admin, DON)]]/Nurse[[#This Row],[MDS Census]]</f>
        <v>0.30200902934537244</v>
      </c>
      <c r="J531" s="4">
        <f>SUM(Nurse[[#This Row],[RN Hours (excl. Admin, DON)]],Nurse[[#This Row],[RN Admin Hours]],Nurse[[#This Row],[RN DON Hours]],Nurse[[#This Row],[LPN Hours (excl. Admin)]],Nurse[[#This Row],[LPN Admin Hours]],Nurse[[#This Row],[CNA Hours]],Nurse[[#This Row],[NA TR Hours]],Nurse[[#This Row],[Med Aide/Tech Hours]])</f>
        <v>506.74586956521745</v>
      </c>
      <c r="K531" s="4">
        <f>SUM(Nurse[[#This Row],[RN Hours (excl. Admin, DON)]],Nurse[[#This Row],[LPN Hours (excl. Admin)]],Nurse[[#This Row],[CNA Hours]],Nurse[[#This Row],[NA TR Hours]],Nurse[[#This Row],[Med Aide/Tech Hours]])</f>
        <v>350.30239130434785</v>
      </c>
      <c r="L531" s="4">
        <f>SUM(Nurse[[#This Row],[RN Hours (excl. Admin, DON)]],Nurse[[#This Row],[RN Admin Hours]],Nurse[[#This Row],[RN DON Hours]])</f>
        <v>91.619565217391312</v>
      </c>
      <c r="M531" s="4">
        <v>43.627173913043478</v>
      </c>
      <c r="N531" s="4">
        <v>43.989130434782616</v>
      </c>
      <c r="O531" s="4">
        <v>4.0032608695652172</v>
      </c>
      <c r="P531" s="4">
        <f>SUM(Nurse[[#This Row],[LPN Hours (excl. Admin)]],Nurse[[#This Row],[LPN Admin Hours]])</f>
        <v>123.59782608695654</v>
      </c>
      <c r="Q531" s="4">
        <v>15.146739130434783</v>
      </c>
      <c r="R531" s="4">
        <v>108.45108695652176</v>
      </c>
      <c r="S531" s="4">
        <f>SUM(Nurse[[#This Row],[CNA Hours]],Nurse[[#This Row],[NA TR Hours]],Nurse[[#This Row],[Med Aide/Tech Hours]])</f>
        <v>291.52847826086958</v>
      </c>
      <c r="T531" s="4">
        <v>291.52847826086958</v>
      </c>
      <c r="U531" s="4">
        <v>0</v>
      </c>
      <c r="V531" s="4">
        <v>0</v>
      </c>
      <c r="W5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203.12521739130437</v>
      </c>
      <c r="X531" s="4">
        <v>12.467391304347826</v>
      </c>
      <c r="Y531" s="4">
        <v>0</v>
      </c>
      <c r="Z531" s="4">
        <v>0</v>
      </c>
      <c r="AA531" s="4">
        <v>15.146739130434783</v>
      </c>
      <c r="AB531" s="4">
        <v>0</v>
      </c>
      <c r="AC531" s="4">
        <v>175.51108695652175</v>
      </c>
      <c r="AD531" s="4">
        <v>0</v>
      </c>
      <c r="AE531" s="4">
        <v>0</v>
      </c>
      <c r="AF531" s="1">
        <v>145771</v>
      </c>
      <c r="AG531" s="1">
        <v>5</v>
      </c>
      <c r="AH531"/>
    </row>
    <row r="532" spans="1:34" x14ac:dyDescent="0.25">
      <c r="A532" t="s">
        <v>702</v>
      </c>
      <c r="B532" t="s">
        <v>270</v>
      </c>
      <c r="C532" t="s">
        <v>916</v>
      </c>
      <c r="D532" t="s">
        <v>746</v>
      </c>
      <c r="E532" s="4">
        <v>90.619565217391298</v>
      </c>
      <c r="F532" s="4">
        <f>Nurse[[#This Row],[Total Nurse Staff Hours]]/Nurse[[#This Row],[MDS Census]]</f>
        <v>3.8397601055535562</v>
      </c>
      <c r="G532" s="4">
        <f>Nurse[[#This Row],[Total Direct Care Staff Hours]]/Nurse[[#This Row],[MDS Census]]</f>
        <v>3.440804845867818</v>
      </c>
      <c r="H532" s="4">
        <f>Nurse[[#This Row],[Total RN Hours (w/ Admin, DON)]]/Nurse[[#This Row],[MDS Census]]</f>
        <v>0.39398944464435653</v>
      </c>
      <c r="I532" s="4">
        <f>Nurse[[#This Row],[RN Hours (excl. Admin, DON)]]/Nurse[[#This Row],[MDS Census]]</f>
        <v>0.25336811802806769</v>
      </c>
      <c r="J532" s="4">
        <f>SUM(Nurse[[#This Row],[RN Hours (excl. Admin, DON)]],Nurse[[#This Row],[RN Admin Hours]],Nurse[[#This Row],[RN DON Hours]],Nurse[[#This Row],[LPN Hours (excl. Admin)]],Nurse[[#This Row],[LPN Admin Hours]],Nurse[[#This Row],[CNA Hours]],Nurse[[#This Row],[NA TR Hours]],Nurse[[#This Row],[Med Aide/Tech Hours]])</f>
        <v>347.95739130434777</v>
      </c>
      <c r="K532" s="4">
        <f>SUM(Nurse[[#This Row],[RN Hours (excl. Admin, DON)]],Nurse[[#This Row],[LPN Hours (excl. Admin)]],Nurse[[#This Row],[CNA Hours]],Nurse[[#This Row],[NA TR Hours]],Nurse[[#This Row],[Med Aide/Tech Hours]])</f>
        <v>311.80423913043472</v>
      </c>
      <c r="L532" s="4">
        <f>SUM(Nurse[[#This Row],[RN Hours (excl. Admin, DON)]],Nurse[[#This Row],[RN Admin Hours]],Nurse[[#This Row],[RN DON Hours]])</f>
        <v>35.703152173913047</v>
      </c>
      <c r="M532" s="4">
        <v>22.960108695652174</v>
      </c>
      <c r="N532" s="4">
        <v>7.9604347826086972</v>
      </c>
      <c r="O532" s="4">
        <v>4.7826086956521738</v>
      </c>
      <c r="P532" s="4">
        <f>SUM(Nurse[[#This Row],[LPN Hours (excl. Admin)]],Nurse[[#This Row],[LPN Admin Hours]])</f>
        <v>117.07923913043476</v>
      </c>
      <c r="Q532" s="4">
        <v>93.669130434782588</v>
      </c>
      <c r="R532" s="4">
        <v>23.410108695652173</v>
      </c>
      <c r="S532" s="4">
        <f>SUM(Nurse[[#This Row],[CNA Hours]],Nurse[[#This Row],[NA TR Hours]],Nurse[[#This Row],[Med Aide/Tech Hours]])</f>
        <v>195.17499999999995</v>
      </c>
      <c r="T532" s="4">
        <v>189.45815217391299</v>
      </c>
      <c r="U532" s="4">
        <v>5.7168478260869566</v>
      </c>
      <c r="V532" s="4">
        <v>0</v>
      </c>
      <c r="W5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91.450978260869562</v>
      </c>
      <c r="X532" s="4">
        <v>0.3432608695652174</v>
      </c>
      <c r="Y532" s="4">
        <v>0.45652173913043476</v>
      </c>
      <c r="Z532" s="4">
        <v>0</v>
      </c>
      <c r="AA532" s="4">
        <v>32.704456521739125</v>
      </c>
      <c r="AB532" s="4">
        <v>0</v>
      </c>
      <c r="AC532" s="4">
        <v>57.946739130434786</v>
      </c>
      <c r="AD532" s="4">
        <v>0</v>
      </c>
      <c r="AE532" s="4">
        <v>0</v>
      </c>
      <c r="AF532" s="1">
        <v>145651</v>
      </c>
      <c r="AG532" s="1">
        <v>5</v>
      </c>
      <c r="AH532"/>
    </row>
    <row r="533" spans="1:34" x14ac:dyDescent="0.25">
      <c r="A533" t="s">
        <v>702</v>
      </c>
      <c r="B533" t="s">
        <v>265</v>
      </c>
      <c r="C533" t="s">
        <v>936</v>
      </c>
      <c r="D533" t="s">
        <v>783</v>
      </c>
      <c r="E533" s="4">
        <v>80.706521739130437</v>
      </c>
      <c r="F533" s="4">
        <f>Nurse[[#This Row],[Total Nurse Staff Hours]]/Nurse[[#This Row],[MDS Census]]</f>
        <v>3.1619420875420881</v>
      </c>
      <c r="G533" s="4">
        <f>Nurse[[#This Row],[Total Direct Care Staff Hours]]/Nurse[[#This Row],[MDS Census]]</f>
        <v>2.8684471380471384</v>
      </c>
      <c r="H533" s="4">
        <f>Nurse[[#This Row],[Total RN Hours (w/ Admin, DON)]]/Nurse[[#This Row],[MDS Census]]</f>
        <v>0.45750572390572397</v>
      </c>
      <c r="I533" s="4">
        <f>Nurse[[#This Row],[RN Hours (excl. Admin, DON)]]/Nurse[[#This Row],[MDS Census]]</f>
        <v>0.37319595959595964</v>
      </c>
      <c r="J533" s="4">
        <f>SUM(Nurse[[#This Row],[RN Hours (excl. Admin, DON)]],Nurse[[#This Row],[RN Admin Hours]],Nurse[[#This Row],[RN DON Hours]],Nurse[[#This Row],[LPN Hours (excl. Admin)]],Nurse[[#This Row],[LPN Admin Hours]],Nurse[[#This Row],[CNA Hours]],Nurse[[#This Row],[NA TR Hours]],Nurse[[#This Row],[Med Aide/Tech Hours]])</f>
        <v>255.18934782608702</v>
      </c>
      <c r="K533" s="4">
        <f>SUM(Nurse[[#This Row],[RN Hours (excl. Admin, DON)]],Nurse[[#This Row],[LPN Hours (excl. Admin)]],Nurse[[#This Row],[CNA Hours]],Nurse[[#This Row],[NA TR Hours]],Nurse[[#This Row],[Med Aide/Tech Hours]])</f>
        <v>231.50239130434787</v>
      </c>
      <c r="L533" s="4">
        <f>SUM(Nurse[[#This Row],[RN Hours (excl. Admin, DON)]],Nurse[[#This Row],[RN Admin Hours]],Nurse[[#This Row],[RN DON Hours]])</f>
        <v>36.923695652173919</v>
      </c>
      <c r="M533" s="4">
        <v>30.119347826086962</v>
      </c>
      <c r="N533" s="4">
        <v>3.9347826086956523</v>
      </c>
      <c r="O533" s="4">
        <v>2.8695652173913042</v>
      </c>
      <c r="P533" s="4">
        <f>SUM(Nurse[[#This Row],[LPN Hours (excl. Admin)]],Nurse[[#This Row],[LPN Admin Hours]])</f>
        <v>74.764130434782601</v>
      </c>
      <c r="Q533" s="4">
        <v>57.881521739130427</v>
      </c>
      <c r="R533" s="4">
        <v>16.882608695652173</v>
      </c>
      <c r="S533" s="4">
        <f>SUM(Nurse[[#This Row],[CNA Hours]],Nurse[[#This Row],[NA TR Hours]],Nurse[[#This Row],[Med Aide/Tech Hours]])</f>
        <v>143.50152173913048</v>
      </c>
      <c r="T533" s="4">
        <v>143.50152173913048</v>
      </c>
      <c r="U533" s="4">
        <v>0</v>
      </c>
      <c r="V533" s="4">
        <v>0</v>
      </c>
      <c r="W5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47.307717391304351</v>
      </c>
      <c r="X533" s="4">
        <v>1.2021739130434781</v>
      </c>
      <c r="Y533" s="4">
        <v>2.1739130434782608E-2</v>
      </c>
      <c r="Z533" s="4">
        <v>0</v>
      </c>
      <c r="AA533" s="4">
        <v>13.247065217391302</v>
      </c>
      <c r="AB533" s="4">
        <v>0</v>
      </c>
      <c r="AC533" s="4">
        <v>32.836739130434786</v>
      </c>
      <c r="AD533" s="4">
        <v>0</v>
      </c>
      <c r="AE533" s="4">
        <v>0</v>
      </c>
      <c r="AF533" s="1">
        <v>145646</v>
      </c>
      <c r="AG533" s="1">
        <v>5</v>
      </c>
      <c r="AH533"/>
    </row>
    <row r="534" spans="1:34" x14ac:dyDescent="0.25">
      <c r="A534" t="s">
        <v>702</v>
      </c>
      <c r="B534" t="s">
        <v>405</v>
      </c>
      <c r="C534" t="s">
        <v>1009</v>
      </c>
      <c r="D534" t="s">
        <v>746</v>
      </c>
      <c r="E534" s="4">
        <v>70.380434782608702</v>
      </c>
      <c r="F534" s="4">
        <f>Nurse[[#This Row],[Total Nurse Staff Hours]]/Nurse[[#This Row],[MDS Census]]</f>
        <v>4.7169003861003853</v>
      </c>
      <c r="G534" s="4">
        <f>Nurse[[#This Row],[Total Direct Care Staff Hours]]/Nurse[[#This Row],[MDS Census]]</f>
        <v>4.3912247104247104</v>
      </c>
      <c r="H534" s="4">
        <f>Nurse[[#This Row],[Total RN Hours (w/ Admin, DON)]]/Nurse[[#This Row],[MDS Census]]</f>
        <v>0.57716756756756749</v>
      </c>
      <c r="I534" s="4">
        <f>Nurse[[#This Row],[RN Hours (excl. Admin, DON)]]/Nurse[[#This Row],[MDS Census]]</f>
        <v>0.40902084942084926</v>
      </c>
      <c r="J534" s="4">
        <f>SUM(Nurse[[#This Row],[RN Hours (excl. Admin, DON)]],Nurse[[#This Row],[RN Admin Hours]],Nurse[[#This Row],[RN DON Hours]],Nurse[[#This Row],[LPN Hours (excl. Admin)]],Nurse[[#This Row],[LPN Admin Hours]],Nurse[[#This Row],[CNA Hours]],Nurse[[#This Row],[NA TR Hours]],Nurse[[#This Row],[Med Aide/Tech Hours]])</f>
        <v>331.97749999999996</v>
      </c>
      <c r="K534" s="4">
        <f>SUM(Nurse[[#This Row],[RN Hours (excl. Admin, DON)]],Nurse[[#This Row],[LPN Hours (excl. Admin)]],Nurse[[#This Row],[CNA Hours]],Nurse[[#This Row],[NA TR Hours]],Nurse[[#This Row],[Med Aide/Tech Hours]])</f>
        <v>309.05630434782609</v>
      </c>
      <c r="L534" s="4">
        <f>SUM(Nurse[[#This Row],[RN Hours (excl. Admin, DON)]],Nurse[[#This Row],[RN Admin Hours]],Nurse[[#This Row],[RN DON Hours]])</f>
        <v>40.621304347826083</v>
      </c>
      <c r="M534" s="4">
        <v>28.787065217391298</v>
      </c>
      <c r="N534" s="4">
        <v>7.8967391304347823</v>
      </c>
      <c r="O534" s="4">
        <v>3.9375</v>
      </c>
      <c r="P534" s="4">
        <f>SUM(Nurse[[#This Row],[LPN Hours (excl. Admin)]],Nurse[[#This Row],[LPN Admin Hours]])</f>
        <v>89.651413043478229</v>
      </c>
      <c r="Q534" s="4">
        <v>78.564456521739103</v>
      </c>
      <c r="R534" s="4">
        <v>11.086956521739131</v>
      </c>
      <c r="S534" s="4">
        <f>SUM(Nurse[[#This Row],[CNA Hours]],Nurse[[#This Row],[NA TR Hours]],Nurse[[#This Row],[Med Aide/Tech Hours]])</f>
        <v>201.70478260869567</v>
      </c>
      <c r="T534" s="4">
        <v>195.76728260869567</v>
      </c>
      <c r="U534" s="4">
        <v>5.9375</v>
      </c>
      <c r="V534" s="4">
        <v>0</v>
      </c>
      <c r="W5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122.40499999999999</v>
      </c>
      <c r="X534" s="4">
        <v>8.8359782608695667</v>
      </c>
      <c r="Y534" s="4">
        <v>0.24456521739130435</v>
      </c>
      <c r="Z534" s="4">
        <v>0</v>
      </c>
      <c r="AA534" s="4">
        <v>27.30793478260869</v>
      </c>
      <c r="AB534" s="4">
        <v>0</v>
      </c>
      <c r="AC534" s="4">
        <v>86.016521739130425</v>
      </c>
      <c r="AD534" s="4">
        <v>0</v>
      </c>
      <c r="AE534" s="4">
        <v>0</v>
      </c>
      <c r="AF534" s="1">
        <v>145846</v>
      </c>
      <c r="AG534" s="1">
        <v>5</v>
      </c>
      <c r="AH534"/>
    </row>
    <row r="535" spans="1:34" x14ac:dyDescent="0.25">
      <c r="A535" t="s">
        <v>702</v>
      </c>
      <c r="B535" t="s">
        <v>387</v>
      </c>
      <c r="C535" t="s">
        <v>896</v>
      </c>
      <c r="D535" t="s">
        <v>784</v>
      </c>
      <c r="E535" s="4">
        <v>104.98913043478261</v>
      </c>
      <c r="F535" s="4">
        <f>Nurse[[#This Row],[Total Nurse Staff Hours]]/Nurse[[#This Row],[MDS Census]]</f>
        <v>2.9737716119681115</v>
      </c>
      <c r="G535" s="4">
        <f>Nurse[[#This Row],[Total Direct Care Staff Hours]]/Nurse[[#This Row],[MDS Census]]</f>
        <v>2.6816274976705654</v>
      </c>
      <c r="H535" s="4">
        <f>Nurse[[#This Row],[Total RN Hours (w/ Admin, DON)]]/Nurse[[#This Row],[MDS Census]]</f>
        <v>0.79189046485143333</v>
      </c>
      <c r="I535" s="4">
        <f>Nurse[[#This Row],[RN Hours (excl. Admin, DON)]]/Nurse[[#This Row],[MDS Census]]</f>
        <v>0.6058722435034678</v>
      </c>
      <c r="J535" s="4">
        <f>SUM(Nurse[[#This Row],[RN Hours (excl. Admin, DON)]],Nurse[[#This Row],[RN Admin Hours]],Nurse[[#This Row],[RN DON Hours]],Nurse[[#This Row],[LPN Hours (excl. Admin)]],Nurse[[#This Row],[LPN Admin Hours]],Nurse[[#This Row],[CNA Hours]],Nurse[[#This Row],[NA TR Hours]],Nurse[[#This Row],[Med Aide/Tech Hours]])</f>
        <v>312.21369565217378</v>
      </c>
      <c r="K535" s="4">
        <f>SUM(Nurse[[#This Row],[RN Hours (excl. Admin, DON)]],Nurse[[#This Row],[LPN Hours (excl. Admin)]],Nurse[[#This Row],[CNA Hours]],Nurse[[#This Row],[NA TR Hours]],Nurse[[#This Row],[Med Aide/Tech Hours]])</f>
        <v>281.54173913043468</v>
      </c>
      <c r="L535" s="4">
        <f>SUM(Nurse[[#This Row],[RN Hours (excl. Admin, DON)]],Nurse[[#This Row],[RN Admin Hours]],Nurse[[#This Row],[RN DON Hours]])</f>
        <v>83.139891304347771</v>
      </c>
      <c r="M535" s="4">
        <v>63.60999999999995</v>
      </c>
      <c r="N535" s="4">
        <v>13.964673913043478</v>
      </c>
      <c r="O535" s="4">
        <v>5.5652173913043477</v>
      </c>
      <c r="P535" s="4">
        <f>SUM(Nurse[[#This Row],[LPN Hours (excl. Admin)]],Nurse[[#This Row],[LPN Admin Hours]])</f>
        <v>80.347499999999982</v>
      </c>
      <c r="Q535" s="4">
        <v>69.205434782608677</v>
      </c>
      <c r="R535" s="4">
        <v>11.142065217391306</v>
      </c>
      <c r="S535" s="4">
        <f>SUM(Nurse[[#This Row],[CNA Hours]],Nurse[[#This Row],[NA TR Hours]],Nurse[[#This Row],[Med Aide/Tech Hours]])</f>
        <v>148.72630434782607</v>
      </c>
      <c r="T535" s="4">
        <v>145.37304347826085</v>
      </c>
      <c r="U535" s="4">
        <v>3.3532608695652173</v>
      </c>
      <c r="V535" s="4">
        <v>0</v>
      </c>
      <c r="W5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118.82260869565218</v>
      </c>
      <c r="X535" s="4">
        <v>17.194239130434788</v>
      </c>
      <c r="Y535" s="4">
        <v>0.29347826086956524</v>
      </c>
      <c r="Z535" s="4">
        <v>0</v>
      </c>
      <c r="AA535" s="4">
        <v>20.689021739130432</v>
      </c>
      <c r="AB535" s="4">
        <v>0</v>
      </c>
      <c r="AC535" s="4">
        <v>80.645869565217396</v>
      </c>
      <c r="AD535" s="4">
        <v>0</v>
      </c>
      <c r="AE535" s="4">
        <v>0</v>
      </c>
      <c r="AF535" s="1">
        <v>145821</v>
      </c>
      <c r="AG535" s="1">
        <v>5</v>
      </c>
      <c r="AH535"/>
    </row>
    <row r="536" spans="1:34" x14ac:dyDescent="0.25">
      <c r="A536" t="s">
        <v>702</v>
      </c>
      <c r="B536" t="s">
        <v>301</v>
      </c>
      <c r="C536" t="s">
        <v>904</v>
      </c>
      <c r="D536" t="s">
        <v>790</v>
      </c>
      <c r="E536" s="4">
        <v>78.119565217391298</v>
      </c>
      <c r="F536" s="4">
        <f>Nurse[[#This Row],[Total Nurse Staff Hours]]/Nurse[[#This Row],[MDS Census]]</f>
        <v>3.6619730068178651</v>
      </c>
      <c r="G536" s="4">
        <f>Nurse[[#This Row],[Total Direct Care Staff Hours]]/Nurse[[#This Row],[MDS Census]]</f>
        <v>3.4888827048838178</v>
      </c>
      <c r="H536" s="4">
        <f>Nurse[[#This Row],[Total RN Hours (w/ Admin, DON)]]/Nurse[[#This Row],[MDS Census]]</f>
        <v>0.74463336579935979</v>
      </c>
      <c r="I536" s="4">
        <f>Nurse[[#This Row],[RN Hours (excl. Admin, DON)]]/Nurse[[#This Row],[MDS Census]]</f>
        <v>0.58316126339223584</v>
      </c>
      <c r="J536" s="4">
        <f>SUM(Nurse[[#This Row],[RN Hours (excl. Admin, DON)]],Nurse[[#This Row],[RN Admin Hours]],Nurse[[#This Row],[RN DON Hours]],Nurse[[#This Row],[LPN Hours (excl. Admin)]],Nurse[[#This Row],[LPN Admin Hours]],Nurse[[#This Row],[CNA Hours]],Nurse[[#This Row],[NA TR Hours]],Nurse[[#This Row],[Med Aide/Tech Hours]])</f>
        <v>286.07173913043471</v>
      </c>
      <c r="K536" s="4">
        <f>SUM(Nurse[[#This Row],[RN Hours (excl. Admin, DON)]],Nurse[[#This Row],[LPN Hours (excl. Admin)]],Nurse[[#This Row],[CNA Hours]],Nurse[[#This Row],[NA TR Hours]],Nurse[[#This Row],[Med Aide/Tech Hours]])</f>
        <v>272.54999999999995</v>
      </c>
      <c r="L536" s="4">
        <f>SUM(Nurse[[#This Row],[RN Hours (excl. Admin, DON)]],Nurse[[#This Row],[RN Admin Hours]],Nurse[[#This Row],[RN DON Hours]])</f>
        <v>58.17043478260868</v>
      </c>
      <c r="M536" s="4">
        <v>45.556304347826071</v>
      </c>
      <c r="N536" s="4">
        <v>9.7445652173913047</v>
      </c>
      <c r="O536" s="4">
        <v>2.8695652173913042</v>
      </c>
      <c r="P536" s="4">
        <f>SUM(Nurse[[#This Row],[LPN Hours (excl. Admin)]],Nurse[[#This Row],[LPN Admin Hours]])</f>
        <v>58.865652173913048</v>
      </c>
      <c r="Q536" s="4">
        <v>57.958043478260876</v>
      </c>
      <c r="R536" s="4">
        <v>0.90760869565217395</v>
      </c>
      <c r="S536" s="4">
        <f>SUM(Nurse[[#This Row],[CNA Hours]],Nurse[[#This Row],[NA TR Hours]],Nurse[[#This Row],[Med Aide/Tech Hours]])</f>
        <v>169.03565217391298</v>
      </c>
      <c r="T536" s="4">
        <v>169.03565217391298</v>
      </c>
      <c r="U536" s="4">
        <v>0</v>
      </c>
      <c r="V536" s="4">
        <v>0</v>
      </c>
      <c r="W5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118.24717391304347</v>
      </c>
      <c r="X536" s="4">
        <v>18.313913043478262</v>
      </c>
      <c r="Y536" s="4">
        <v>4.4456521739130439</v>
      </c>
      <c r="Z536" s="4">
        <v>0</v>
      </c>
      <c r="AA536" s="4">
        <v>17.900434782608698</v>
      </c>
      <c r="AB536" s="4">
        <v>0</v>
      </c>
      <c r="AC536" s="4">
        <v>77.587173913043458</v>
      </c>
      <c r="AD536" s="4">
        <v>0</v>
      </c>
      <c r="AE536" s="4">
        <v>0</v>
      </c>
      <c r="AF536" s="1">
        <v>145694</v>
      </c>
      <c r="AG536" s="1">
        <v>5</v>
      </c>
      <c r="AH536"/>
    </row>
    <row r="537" spans="1:34" x14ac:dyDescent="0.25">
      <c r="A537" t="s">
        <v>702</v>
      </c>
      <c r="B537" t="s">
        <v>292</v>
      </c>
      <c r="C537" t="s">
        <v>903</v>
      </c>
      <c r="D537" t="s">
        <v>789</v>
      </c>
      <c r="E537" s="4">
        <v>100.55434782608695</v>
      </c>
      <c r="F537" s="4">
        <f>Nurse[[#This Row],[Total Nurse Staff Hours]]/Nurse[[#This Row],[MDS Census]]</f>
        <v>3.3210290779375202</v>
      </c>
      <c r="G537" s="4">
        <f>Nurse[[#This Row],[Total Direct Care Staff Hours]]/Nurse[[#This Row],[MDS Census]]</f>
        <v>2.9721478759053079</v>
      </c>
      <c r="H537" s="4">
        <f>Nurse[[#This Row],[Total RN Hours (w/ Admin, DON)]]/Nurse[[#This Row],[MDS Census]]</f>
        <v>0.36783590963139118</v>
      </c>
      <c r="I537" s="4">
        <f>Nurse[[#This Row],[RN Hours (excl. Admin, DON)]]/Nurse[[#This Row],[MDS Census]]</f>
        <v>0.26957626202572693</v>
      </c>
      <c r="J537" s="4">
        <f>SUM(Nurse[[#This Row],[RN Hours (excl. Admin, DON)]],Nurse[[#This Row],[RN Admin Hours]],Nurse[[#This Row],[RN DON Hours]],Nurse[[#This Row],[LPN Hours (excl. Admin)]],Nurse[[#This Row],[LPN Admin Hours]],Nurse[[#This Row],[CNA Hours]],Nurse[[#This Row],[NA TR Hours]],Nurse[[#This Row],[Med Aide/Tech Hours]])</f>
        <v>333.94391304347823</v>
      </c>
      <c r="K537" s="4">
        <f>SUM(Nurse[[#This Row],[RN Hours (excl. Admin, DON)]],Nurse[[#This Row],[LPN Hours (excl. Admin)]],Nurse[[#This Row],[CNA Hours]],Nurse[[#This Row],[NA TR Hours]],Nurse[[#This Row],[Med Aide/Tech Hours]])</f>
        <v>298.86239130434785</v>
      </c>
      <c r="L537" s="4">
        <f>SUM(Nurse[[#This Row],[RN Hours (excl. Admin, DON)]],Nurse[[#This Row],[RN Admin Hours]],Nurse[[#This Row],[RN DON Hours]])</f>
        <v>36.987499999999997</v>
      </c>
      <c r="M537" s="4">
        <v>27.107065217391302</v>
      </c>
      <c r="N537" s="4">
        <v>5.0978260869565215</v>
      </c>
      <c r="O537" s="4">
        <v>4.7826086956521738</v>
      </c>
      <c r="P537" s="4">
        <f>SUM(Nurse[[#This Row],[LPN Hours (excl. Admin)]],Nurse[[#This Row],[LPN Admin Hours]])</f>
        <v>81.160326086956516</v>
      </c>
      <c r="Q537" s="4">
        <v>55.959239130434781</v>
      </c>
      <c r="R537" s="4">
        <v>25.201086956521738</v>
      </c>
      <c r="S537" s="4">
        <f>SUM(Nurse[[#This Row],[CNA Hours]],Nurse[[#This Row],[NA TR Hours]],Nurse[[#This Row],[Med Aide/Tech Hours]])</f>
        <v>215.79608695652175</v>
      </c>
      <c r="T537" s="4">
        <v>215.79608695652175</v>
      </c>
      <c r="U537" s="4">
        <v>0</v>
      </c>
      <c r="V537" s="4">
        <v>0</v>
      </c>
      <c r="W5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0.59641304347826085</v>
      </c>
      <c r="X537" s="4">
        <v>0</v>
      </c>
      <c r="Y537" s="4">
        <v>0.22826086956521738</v>
      </c>
      <c r="Z537" s="4">
        <v>0</v>
      </c>
      <c r="AA537" s="4">
        <v>0.21467391304347827</v>
      </c>
      <c r="AB537" s="4">
        <v>0</v>
      </c>
      <c r="AC537" s="4">
        <v>0.1534782608695652</v>
      </c>
      <c r="AD537" s="4">
        <v>0</v>
      </c>
      <c r="AE537" s="4">
        <v>0</v>
      </c>
      <c r="AF537" s="1">
        <v>145680</v>
      </c>
      <c r="AG537" s="1">
        <v>5</v>
      </c>
      <c r="AH537"/>
    </row>
    <row r="538" spans="1:34" x14ac:dyDescent="0.25">
      <c r="A538" t="s">
        <v>702</v>
      </c>
      <c r="B538" t="s">
        <v>266</v>
      </c>
      <c r="C538" t="s">
        <v>858</v>
      </c>
      <c r="D538" t="s">
        <v>791</v>
      </c>
      <c r="E538" s="4">
        <v>65.402173913043484</v>
      </c>
      <c r="F538" s="4">
        <f>Nurse[[#This Row],[Total Nurse Staff Hours]]/Nurse[[#This Row],[MDS Census]]</f>
        <v>3.4644906099385069</v>
      </c>
      <c r="G538" s="4">
        <f>Nurse[[#This Row],[Total Direct Care Staff Hours]]/Nurse[[#This Row],[MDS Census]]</f>
        <v>3.2182516204088412</v>
      </c>
      <c r="H538" s="4">
        <f>Nurse[[#This Row],[Total RN Hours (w/ Admin, DON)]]/Nurse[[#This Row],[MDS Census]]</f>
        <v>0.36403689546285517</v>
      </c>
      <c r="I538" s="4">
        <f>Nurse[[#This Row],[RN Hours (excl. Admin, DON)]]/Nurse[[#This Row],[MDS Census]]</f>
        <v>0.25127305966428448</v>
      </c>
      <c r="J538" s="4">
        <f>SUM(Nurse[[#This Row],[RN Hours (excl. Admin, DON)]],Nurse[[#This Row],[RN Admin Hours]],Nurse[[#This Row],[RN DON Hours]],Nurse[[#This Row],[LPN Hours (excl. Admin)]],Nurse[[#This Row],[LPN Admin Hours]],Nurse[[#This Row],[CNA Hours]],Nurse[[#This Row],[NA TR Hours]],Nurse[[#This Row],[Med Aide/Tech Hours]])</f>
        <v>226.58521739130433</v>
      </c>
      <c r="K538" s="4">
        <f>SUM(Nurse[[#This Row],[RN Hours (excl. Admin, DON)]],Nurse[[#This Row],[LPN Hours (excl. Admin)]],Nurse[[#This Row],[CNA Hours]],Nurse[[#This Row],[NA TR Hours]],Nurse[[#This Row],[Med Aide/Tech Hours]])</f>
        <v>210.48065217391303</v>
      </c>
      <c r="L538" s="4">
        <f>SUM(Nurse[[#This Row],[RN Hours (excl. Admin, DON)]],Nurse[[#This Row],[RN Admin Hours]],Nurse[[#This Row],[RN DON Hours]])</f>
        <v>23.808804347826083</v>
      </c>
      <c r="M538" s="4">
        <v>16.433804347826086</v>
      </c>
      <c r="N538" s="4">
        <v>2.5923913043478262</v>
      </c>
      <c r="O538" s="4">
        <v>4.7826086956521738</v>
      </c>
      <c r="P538" s="4">
        <f>SUM(Nurse[[#This Row],[LPN Hours (excl. Admin)]],Nurse[[#This Row],[LPN Admin Hours]])</f>
        <v>60.519239130434777</v>
      </c>
      <c r="Q538" s="4">
        <v>51.789673913043472</v>
      </c>
      <c r="R538" s="4">
        <v>8.7295652173913041</v>
      </c>
      <c r="S538" s="4">
        <f>SUM(Nurse[[#This Row],[CNA Hours]],Nurse[[#This Row],[NA TR Hours]],Nurse[[#This Row],[Med Aide/Tech Hours]])</f>
        <v>142.25717391304346</v>
      </c>
      <c r="T538" s="4">
        <v>142.25717391304346</v>
      </c>
      <c r="U538" s="4">
        <v>0</v>
      </c>
      <c r="V538" s="4">
        <v>0</v>
      </c>
      <c r="W5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59.177934782608688</v>
      </c>
      <c r="X538" s="4">
        <v>0.57510869565217393</v>
      </c>
      <c r="Y538" s="4">
        <v>0.17391304347826086</v>
      </c>
      <c r="Z538" s="4">
        <v>0</v>
      </c>
      <c r="AA538" s="4">
        <v>27.876086956521728</v>
      </c>
      <c r="AB538" s="4">
        <v>0</v>
      </c>
      <c r="AC538" s="4">
        <v>30.552826086956522</v>
      </c>
      <c r="AD538" s="4">
        <v>0</v>
      </c>
      <c r="AE538" s="4">
        <v>0</v>
      </c>
      <c r="AF538" s="1">
        <v>145647</v>
      </c>
      <c r="AG538" s="1">
        <v>5</v>
      </c>
      <c r="AH538"/>
    </row>
    <row r="539" spans="1:34" x14ac:dyDescent="0.25">
      <c r="A539" t="s">
        <v>702</v>
      </c>
      <c r="B539" t="s">
        <v>436</v>
      </c>
      <c r="C539" t="s">
        <v>919</v>
      </c>
      <c r="D539" t="s">
        <v>797</v>
      </c>
      <c r="E539" s="4">
        <v>85.782608695652172</v>
      </c>
      <c r="F539" s="4">
        <f>Nurse[[#This Row],[Total Nurse Staff Hours]]/Nurse[[#This Row],[MDS Census]]</f>
        <v>4.281737202230107</v>
      </c>
      <c r="G539" s="4">
        <f>Nurse[[#This Row],[Total Direct Care Staff Hours]]/Nurse[[#This Row],[MDS Census]]</f>
        <v>3.8624201723264067</v>
      </c>
      <c r="H539" s="4">
        <f>Nurse[[#This Row],[Total RN Hours (w/ Admin, DON)]]/Nurse[[#This Row],[MDS Census]]</f>
        <v>0.81863405980739989</v>
      </c>
      <c r="I539" s="4">
        <f>Nurse[[#This Row],[RN Hours (excl. Admin, DON)]]/Nurse[[#This Row],[MDS Census]]</f>
        <v>0.57801064368981236</v>
      </c>
      <c r="J539" s="4">
        <f>SUM(Nurse[[#This Row],[RN Hours (excl. Admin, DON)]],Nurse[[#This Row],[RN Admin Hours]],Nurse[[#This Row],[RN DON Hours]],Nurse[[#This Row],[LPN Hours (excl. Admin)]],Nurse[[#This Row],[LPN Admin Hours]],Nurse[[#This Row],[CNA Hours]],Nurse[[#This Row],[NA TR Hours]],Nurse[[#This Row],[Med Aide/Tech Hours]])</f>
        <v>367.29858695652177</v>
      </c>
      <c r="K539" s="4">
        <f>SUM(Nurse[[#This Row],[RN Hours (excl. Admin, DON)]],Nurse[[#This Row],[LPN Hours (excl. Admin)]],Nurse[[#This Row],[CNA Hours]],Nurse[[#This Row],[NA TR Hours]],Nurse[[#This Row],[Med Aide/Tech Hours]])</f>
        <v>331.32847826086959</v>
      </c>
      <c r="L539" s="4">
        <f>SUM(Nurse[[#This Row],[RN Hours (excl. Admin, DON)]],Nurse[[#This Row],[RN Admin Hours]],Nurse[[#This Row],[RN DON Hours]])</f>
        <v>70.224565217391302</v>
      </c>
      <c r="M539" s="4">
        <v>49.583260869565208</v>
      </c>
      <c r="N539" s="4">
        <v>14.967391304347826</v>
      </c>
      <c r="O539" s="4">
        <v>5.6739130434782608</v>
      </c>
      <c r="P539" s="4">
        <f>SUM(Nurse[[#This Row],[LPN Hours (excl. Admin)]],Nurse[[#This Row],[LPN Admin Hours]])</f>
        <v>74.099565217391316</v>
      </c>
      <c r="Q539" s="4">
        <v>58.770760869565223</v>
      </c>
      <c r="R539" s="4">
        <v>15.328804347826088</v>
      </c>
      <c r="S539" s="4">
        <f>SUM(Nurse[[#This Row],[CNA Hours]],Nurse[[#This Row],[NA TR Hours]],Nurse[[#This Row],[Med Aide/Tech Hours]])</f>
        <v>222.97445652173914</v>
      </c>
      <c r="T539" s="4">
        <v>216.98804347826089</v>
      </c>
      <c r="U539" s="4">
        <v>5.9864130434782608</v>
      </c>
      <c r="V539" s="4">
        <v>0</v>
      </c>
      <c r="W5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127.62217391304353</v>
      </c>
      <c r="X539" s="4">
        <v>16.058260869565217</v>
      </c>
      <c r="Y539" s="4">
        <v>0.17391304347826086</v>
      </c>
      <c r="Z539" s="4">
        <v>0</v>
      </c>
      <c r="AA539" s="4">
        <v>24.947391304347828</v>
      </c>
      <c r="AB539" s="4">
        <v>0</v>
      </c>
      <c r="AC539" s="4">
        <v>86.442608695652211</v>
      </c>
      <c r="AD539" s="4">
        <v>0</v>
      </c>
      <c r="AE539" s="4">
        <v>0</v>
      </c>
      <c r="AF539" s="1">
        <v>145891</v>
      </c>
      <c r="AG539" s="1">
        <v>5</v>
      </c>
      <c r="AH539"/>
    </row>
    <row r="540" spans="1:34" x14ac:dyDescent="0.25">
      <c r="A540" t="s">
        <v>702</v>
      </c>
      <c r="B540" t="s">
        <v>495</v>
      </c>
      <c r="C540" t="s">
        <v>1111</v>
      </c>
      <c r="D540" t="s">
        <v>784</v>
      </c>
      <c r="E540" s="4">
        <v>78.836956521739125</v>
      </c>
      <c r="F540" s="4">
        <f>Nurse[[#This Row],[Total Nurse Staff Hours]]/Nurse[[#This Row],[MDS Census]]</f>
        <v>3.2281580035847242</v>
      </c>
      <c r="G540" s="4">
        <f>Nurse[[#This Row],[Total Direct Care Staff Hours]]/Nurse[[#This Row],[MDS Census]]</f>
        <v>2.8371225699710472</v>
      </c>
      <c r="H540" s="4">
        <f>Nurse[[#This Row],[Total RN Hours (w/ Admin, DON)]]/Nurse[[#This Row],[MDS Census]]</f>
        <v>0.73555080656280136</v>
      </c>
      <c r="I540" s="4">
        <f>Nurse[[#This Row],[RN Hours (excl. Admin, DON)]]/Nurse[[#This Row],[MDS Census]]</f>
        <v>0.50416379429201685</v>
      </c>
      <c r="J540" s="4">
        <f>SUM(Nurse[[#This Row],[RN Hours (excl. Admin, DON)]],Nurse[[#This Row],[RN Admin Hours]],Nurse[[#This Row],[RN DON Hours]],Nurse[[#This Row],[LPN Hours (excl. Admin)]],Nurse[[#This Row],[LPN Admin Hours]],Nurse[[#This Row],[CNA Hours]],Nurse[[#This Row],[NA TR Hours]],Nurse[[#This Row],[Med Aide/Tech Hours]])</f>
        <v>254.49815217391307</v>
      </c>
      <c r="K540" s="4">
        <f>SUM(Nurse[[#This Row],[RN Hours (excl. Admin, DON)]],Nurse[[#This Row],[LPN Hours (excl. Admin)]],Nurse[[#This Row],[CNA Hours]],Nurse[[#This Row],[NA TR Hours]],Nurse[[#This Row],[Med Aide/Tech Hours]])</f>
        <v>223.6701086956522</v>
      </c>
      <c r="L540" s="4">
        <f>SUM(Nurse[[#This Row],[RN Hours (excl. Admin, DON)]],Nurse[[#This Row],[RN Admin Hours]],Nurse[[#This Row],[RN DON Hours]])</f>
        <v>57.988586956521715</v>
      </c>
      <c r="M540" s="4">
        <v>39.746739130434761</v>
      </c>
      <c r="N540" s="4">
        <v>12.763586956521738</v>
      </c>
      <c r="O540" s="4">
        <v>5.4782608695652177</v>
      </c>
      <c r="P540" s="4">
        <f>SUM(Nurse[[#This Row],[LPN Hours (excl. Admin)]],Nurse[[#This Row],[LPN Admin Hours]])</f>
        <v>62.272173913043467</v>
      </c>
      <c r="Q540" s="4">
        <v>49.685978260869554</v>
      </c>
      <c r="R540" s="4">
        <v>12.586195652173913</v>
      </c>
      <c r="S540" s="4">
        <f>SUM(Nurse[[#This Row],[CNA Hours]],Nurse[[#This Row],[NA TR Hours]],Nurse[[#This Row],[Med Aide/Tech Hours]])</f>
        <v>134.23739130434788</v>
      </c>
      <c r="T540" s="4">
        <v>134.23739130434788</v>
      </c>
      <c r="U540" s="4">
        <v>0</v>
      </c>
      <c r="V540" s="4">
        <v>0</v>
      </c>
      <c r="W5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101.57782608695649</v>
      </c>
      <c r="X540" s="4">
        <v>14.297391304347824</v>
      </c>
      <c r="Y540" s="4">
        <v>0.43478260869565216</v>
      </c>
      <c r="Z540" s="4">
        <v>0</v>
      </c>
      <c r="AA540" s="4">
        <v>6.9223913043478262</v>
      </c>
      <c r="AB540" s="4">
        <v>0.2608695652173913</v>
      </c>
      <c r="AC540" s="4">
        <v>79.662391304347807</v>
      </c>
      <c r="AD540" s="4">
        <v>0</v>
      </c>
      <c r="AE540" s="4">
        <v>0</v>
      </c>
      <c r="AF540" s="1">
        <v>145980</v>
      </c>
      <c r="AG540" s="1">
        <v>5</v>
      </c>
      <c r="AH540"/>
    </row>
    <row r="541" spans="1:34" x14ac:dyDescent="0.25">
      <c r="A541" t="s">
        <v>702</v>
      </c>
      <c r="B541" t="s">
        <v>93</v>
      </c>
      <c r="C541" t="s">
        <v>896</v>
      </c>
      <c r="D541" t="s">
        <v>784</v>
      </c>
      <c r="E541" s="4">
        <v>142.9891304347826</v>
      </c>
      <c r="F541" s="4">
        <f>Nurse[[#This Row],[Total Nurse Staff Hours]]/Nurse[[#This Row],[MDS Census]]</f>
        <v>1.6293150893196504</v>
      </c>
      <c r="G541" s="4">
        <f>Nurse[[#This Row],[Total Direct Care Staff Hours]]/Nurse[[#This Row],[MDS Census]]</f>
        <v>1.5946514633219309</v>
      </c>
      <c r="H541" s="4">
        <f>Nurse[[#This Row],[Total RN Hours (w/ Admin, DON)]]/Nurse[[#This Row],[MDS Census]]</f>
        <v>0.69952489547700503</v>
      </c>
      <c r="I541" s="4">
        <f>Nurse[[#This Row],[RN Hours (excl. Admin, DON)]]/Nurse[[#This Row],[MDS Census]]</f>
        <v>0.66486126947928559</v>
      </c>
      <c r="J541" s="4">
        <f>SUM(Nurse[[#This Row],[RN Hours (excl. Admin, DON)]],Nurse[[#This Row],[RN Admin Hours]],Nurse[[#This Row],[RN DON Hours]],Nurse[[#This Row],[LPN Hours (excl. Admin)]],Nurse[[#This Row],[LPN Admin Hours]],Nurse[[#This Row],[CNA Hours]],Nurse[[#This Row],[NA TR Hours]],Nurse[[#This Row],[Med Aide/Tech Hours]])</f>
        <v>232.97434782608696</v>
      </c>
      <c r="K541" s="4">
        <f>SUM(Nurse[[#This Row],[RN Hours (excl. Admin, DON)]],Nurse[[#This Row],[LPN Hours (excl. Admin)]],Nurse[[#This Row],[CNA Hours]],Nurse[[#This Row],[NA TR Hours]],Nurse[[#This Row],[Med Aide/Tech Hours]])</f>
        <v>228.01782608695652</v>
      </c>
      <c r="L541" s="4">
        <f>SUM(Nurse[[#This Row],[RN Hours (excl. Admin, DON)]],Nurse[[#This Row],[RN Admin Hours]],Nurse[[#This Row],[RN DON Hours]])</f>
        <v>100.02445652173914</v>
      </c>
      <c r="M541" s="4">
        <v>95.067934782608702</v>
      </c>
      <c r="N541" s="4">
        <v>0</v>
      </c>
      <c r="O541" s="4">
        <v>4.9565217391304346</v>
      </c>
      <c r="P541" s="4">
        <f>SUM(Nurse[[#This Row],[LPN Hours (excl. Admin)]],Nurse[[#This Row],[LPN Admin Hours]])</f>
        <v>13.005434782608695</v>
      </c>
      <c r="Q541" s="4">
        <v>13.005434782608695</v>
      </c>
      <c r="R541" s="4">
        <v>0</v>
      </c>
      <c r="S541" s="4">
        <f>SUM(Nurse[[#This Row],[CNA Hours]],Nurse[[#This Row],[NA TR Hours]],Nurse[[#This Row],[Med Aide/Tech Hours]])</f>
        <v>119.94445652173913</v>
      </c>
      <c r="T541" s="4">
        <v>118.81130434782608</v>
      </c>
      <c r="U541" s="4">
        <v>1.1331521739130435</v>
      </c>
      <c r="V541" s="4">
        <v>0</v>
      </c>
      <c r="W5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3.64554347826087</v>
      </c>
      <c r="X541" s="4">
        <v>0</v>
      </c>
      <c r="Y541" s="4">
        <v>0</v>
      </c>
      <c r="Z541" s="4">
        <v>0</v>
      </c>
      <c r="AA541" s="4">
        <v>0</v>
      </c>
      <c r="AB541" s="4">
        <v>0</v>
      </c>
      <c r="AC541" s="4">
        <v>3.64554347826087</v>
      </c>
      <c r="AD541" s="4">
        <v>0</v>
      </c>
      <c r="AE541" s="4">
        <v>0</v>
      </c>
      <c r="AF541" s="1">
        <v>145308</v>
      </c>
      <c r="AG541" s="1">
        <v>5</v>
      </c>
      <c r="AH541"/>
    </row>
    <row r="542" spans="1:34" x14ac:dyDescent="0.25">
      <c r="A542" t="s">
        <v>702</v>
      </c>
      <c r="B542" t="s">
        <v>518</v>
      </c>
      <c r="C542" t="s">
        <v>875</v>
      </c>
      <c r="D542" t="s">
        <v>815</v>
      </c>
      <c r="E542" s="4">
        <v>37.739130434782609</v>
      </c>
      <c r="F542" s="4">
        <f>Nurse[[#This Row],[Total Nurse Staff Hours]]/Nurse[[#This Row],[MDS Census]]</f>
        <v>2.9618951612903226</v>
      </c>
      <c r="G542" s="4">
        <f>Nurse[[#This Row],[Total Direct Care Staff Hours]]/Nurse[[#This Row],[MDS Census]]</f>
        <v>2.7035426267281109</v>
      </c>
      <c r="H542" s="4">
        <f>Nurse[[#This Row],[Total RN Hours (w/ Admin, DON)]]/Nurse[[#This Row],[MDS Census]]</f>
        <v>0.87210253456221221</v>
      </c>
      <c r="I542" s="4">
        <f>Nurse[[#This Row],[RN Hours (excl. Admin, DON)]]/Nurse[[#This Row],[MDS Census]]</f>
        <v>0.61375000000000013</v>
      </c>
      <c r="J542" s="4">
        <f>SUM(Nurse[[#This Row],[RN Hours (excl. Admin, DON)]],Nurse[[#This Row],[RN Admin Hours]],Nurse[[#This Row],[RN DON Hours]],Nurse[[#This Row],[LPN Hours (excl. Admin)]],Nurse[[#This Row],[LPN Admin Hours]],Nurse[[#This Row],[CNA Hours]],Nurse[[#This Row],[NA TR Hours]],Nurse[[#This Row],[Med Aide/Tech Hours]])</f>
        <v>111.77934782608696</v>
      </c>
      <c r="K542" s="4">
        <f>SUM(Nurse[[#This Row],[RN Hours (excl. Admin, DON)]],Nurse[[#This Row],[LPN Hours (excl. Admin)]],Nurse[[#This Row],[CNA Hours]],Nurse[[#This Row],[NA TR Hours]],Nurse[[#This Row],[Med Aide/Tech Hours]])</f>
        <v>102.02934782608696</v>
      </c>
      <c r="L542" s="4">
        <f>SUM(Nurse[[#This Row],[RN Hours (excl. Admin, DON)]],Nurse[[#This Row],[RN Admin Hours]],Nurse[[#This Row],[RN DON Hours]])</f>
        <v>32.912391304347835</v>
      </c>
      <c r="M542" s="4">
        <v>23.162391304347832</v>
      </c>
      <c r="N542" s="4">
        <v>4.3695652173913047</v>
      </c>
      <c r="O542" s="4">
        <v>5.3804347826086953</v>
      </c>
      <c r="P542" s="4">
        <f>SUM(Nurse[[#This Row],[LPN Hours (excl. Admin)]],Nurse[[#This Row],[LPN Admin Hours]])</f>
        <v>17.008695652173913</v>
      </c>
      <c r="Q542" s="4">
        <v>17.008695652173913</v>
      </c>
      <c r="R542" s="4">
        <v>0</v>
      </c>
      <c r="S542" s="4">
        <f>SUM(Nurse[[#This Row],[CNA Hours]],Nurse[[#This Row],[NA TR Hours]],Nurse[[#This Row],[Med Aide/Tech Hours]])</f>
        <v>61.858260869565221</v>
      </c>
      <c r="T542" s="4">
        <v>61.858260869565221</v>
      </c>
      <c r="U542" s="4">
        <v>0</v>
      </c>
      <c r="V542" s="4">
        <v>0</v>
      </c>
      <c r="W5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4.3559782608695654</v>
      </c>
      <c r="X542" s="4">
        <v>1.0380434782608696</v>
      </c>
      <c r="Y542" s="4">
        <v>0</v>
      </c>
      <c r="Z542" s="4">
        <v>0</v>
      </c>
      <c r="AA542" s="4">
        <v>0</v>
      </c>
      <c r="AB542" s="4">
        <v>0</v>
      </c>
      <c r="AC542" s="4">
        <v>3.3179347826086958</v>
      </c>
      <c r="AD542" s="4">
        <v>0</v>
      </c>
      <c r="AE542" s="4">
        <v>0</v>
      </c>
      <c r="AF542" s="1">
        <v>146011</v>
      </c>
      <c r="AG542" s="1">
        <v>5</v>
      </c>
      <c r="AH542"/>
    </row>
    <row r="543" spans="1:34" x14ac:dyDescent="0.25">
      <c r="A543" t="s">
        <v>702</v>
      </c>
      <c r="B543" t="s">
        <v>630</v>
      </c>
      <c r="C543" t="s">
        <v>1110</v>
      </c>
      <c r="D543" t="s">
        <v>788</v>
      </c>
      <c r="E543" s="4">
        <v>46.326086956521742</v>
      </c>
      <c r="F543" s="4">
        <f>Nurse[[#This Row],[Total Nurse Staff Hours]]/Nurse[[#This Row],[MDS Census]]</f>
        <v>2.0281135617081185</v>
      </c>
      <c r="G543" s="4">
        <f>Nurse[[#This Row],[Total Direct Care Staff Hours]]/Nurse[[#This Row],[MDS Census]]</f>
        <v>1.9796034725480995</v>
      </c>
      <c r="H543" s="4">
        <f>Nurse[[#This Row],[Total RN Hours (w/ Admin, DON)]]/Nurse[[#This Row],[MDS Census]]</f>
        <v>0.34991553261379638</v>
      </c>
      <c r="I543" s="4">
        <f>Nurse[[#This Row],[RN Hours (excl. Admin, DON)]]/Nurse[[#This Row],[MDS Census]]</f>
        <v>0.30328249648052558</v>
      </c>
      <c r="J543" s="4">
        <f>SUM(Nurse[[#This Row],[RN Hours (excl. Admin, DON)]],Nurse[[#This Row],[RN Admin Hours]],Nurse[[#This Row],[RN DON Hours]],Nurse[[#This Row],[LPN Hours (excl. Admin)]],Nurse[[#This Row],[LPN Admin Hours]],Nurse[[#This Row],[CNA Hours]],Nurse[[#This Row],[NA TR Hours]],Nurse[[#This Row],[Med Aide/Tech Hours]])</f>
        <v>93.95456521739132</v>
      </c>
      <c r="K543" s="4">
        <f>SUM(Nurse[[#This Row],[RN Hours (excl. Admin, DON)]],Nurse[[#This Row],[LPN Hours (excl. Admin)]],Nurse[[#This Row],[CNA Hours]],Nurse[[#This Row],[NA TR Hours]],Nurse[[#This Row],[Med Aide/Tech Hours]])</f>
        <v>91.707282608695664</v>
      </c>
      <c r="L543" s="4">
        <f>SUM(Nurse[[#This Row],[RN Hours (excl. Admin, DON)]],Nurse[[#This Row],[RN Admin Hours]],Nurse[[#This Row],[RN DON Hours]])</f>
        <v>16.210217391304351</v>
      </c>
      <c r="M543" s="4">
        <v>14.049891304347828</v>
      </c>
      <c r="N543" s="4">
        <v>2.160326086956522</v>
      </c>
      <c r="O543" s="4">
        <v>0</v>
      </c>
      <c r="P543" s="4">
        <f>SUM(Nurse[[#This Row],[LPN Hours (excl. Admin)]],Nurse[[#This Row],[LPN Admin Hours]])</f>
        <v>13.702065217391306</v>
      </c>
      <c r="Q543" s="4">
        <v>13.615108695652175</v>
      </c>
      <c r="R543" s="4">
        <v>8.6956521739130432E-2</v>
      </c>
      <c r="S543" s="4">
        <f>SUM(Nurse[[#This Row],[CNA Hours]],Nurse[[#This Row],[NA TR Hours]],Nurse[[#This Row],[Med Aide/Tech Hours]])</f>
        <v>64.042282608695658</v>
      </c>
      <c r="T543" s="4">
        <v>64.042282608695658</v>
      </c>
      <c r="U543" s="4">
        <v>0</v>
      </c>
      <c r="V543" s="4">
        <v>0</v>
      </c>
      <c r="W5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9.7282608695652169</v>
      </c>
      <c r="X543" s="4">
        <v>0</v>
      </c>
      <c r="Y543" s="4">
        <v>0</v>
      </c>
      <c r="Z543" s="4">
        <v>0</v>
      </c>
      <c r="AA543" s="4">
        <v>9.7282608695652169</v>
      </c>
      <c r="AB543" s="4">
        <v>0</v>
      </c>
      <c r="AC543" s="4">
        <v>0</v>
      </c>
      <c r="AD543" s="4">
        <v>0</v>
      </c>
      <c r="AE543" s="4">
        <v>0</v>
      </c>
      <c r="AF543" s="1">
        <v>146152</v>
      </c>
      <c r="AG543" s="1">
        <v>5</v>
      </c>
      <c r="AH543"/>
    </row>
    <row r="544" spans="1:34" x14ac:dyDescent="0.25">
      <c r="A544" t="s">
        <v>702</v>
      </c>
      <c r="B544" t="s">
        <v>491</v>
      </c>
      <c r="C544" t="s">
        <v>1110</v>
      </c>
      <c r="D544" t="s">
        <v>788</v>
      </c>
      <c r="E544" s="4">
        <v>20.543478260869566</v>
      </c>
      <c r="F544" s="4">
        <f>Nurse[[#This Row],[Total Nurse Staff Hours]]/Nurse[[#This Row],[MDS Census]]</f>
        <v>3.9003280423280424</v>
      </c>
      <c r="G544" s="4">
        <f>Nurse[[#This Row],[Total Direct Care Staff Hours]]/Nurse[[#This Row],[MDS Census]]</f>
        <v>3.6203015873015874</v>
      </c>
      <c r="H544" s="4">
        <f>Nurse[[#This Row],[Total RN Hours (w/ Admin, DON)]]/Nurse[[#This Row],[MDS Census]]</f>
        <v>0.892063492063492</v>
      </c>
      <c r="I544" s="4">
        <f>Nurse[[#This Row],[RN Hours (excl. Admin, DON)]]/Nurse[[#This Row],[MDS Census]]</f>
        <v>0.61203703703703694</v>
      </c>
      <c r="J544" s="4">
        <f>SUM(Nurse[[#This Row],[RN Hours (excl. Admin, DON)]],Nurse[[#This Row],[RN Admin Hours]],Nurse[[#This Row],[RN DON Hours]],Nurse[[#This Row],[LPN Hours (excl. Admin)]],Nurse[[#This Row],[LPN Admin Hours]],Nurse[[#This Row],[CNA Hours]],Nurse[[#This Row],[NA TR Hours]],Nurse[[#This Row],[Med Aide/Tech Hours]])</f>
        <v>80.126304347826093</v>
      </c>
      <c r="K544" s="4">
        <f>SUM(Nurse[[#This Row],[RN Hours (excl. Admin, DON)]],Nurse[[#This Row],[LPN Hours (excl. Admin)]],Nurse[[#This Row],[CNA Hours]],Nurse[[#This Row],[NA TR Hours]],Nurse[[#This Row],[Med Aide/Tech Hours]])</f>
        <v>74.373586956521748</v>
      </c>
      <c r="L544" s="4">
        <f>SUM(Nurse[[#This Row],[RN Hours (excl. Admin, DON)]],Nurse[[#This Row],[RN Admin Hours]],Nurse[[#This Row],[RN DON Hours]])</f>
        <v>18.326086956521738</v>
      </c>
      <c r="M544" s="4">
        <v>12.573369565217391</v>
      </c>
      <c r="N544" s="4">
        <v>0</v>
      </c>
      <c r="O544" s="4">
        <v>5.7527173913043477</v>
      </c>
      <c r="P544" s="4">
        <f>SUM(Nurse[[#This Row],[LPN Hours (excl. Admin)]],Nurse[[#This Row],[LPN Admin Hours]])</f>
        <v>10.426956521739131</v>
      </c>
      <c r="Q544" s="4">
        <v>10.426956521739131</v>
      </c>
      <c r="R544" s="4">
        <v>0</v>
      </c>
      <c r="S544" s="4">
        <f>SUM(Nurse[[#This Row],[CNA Hours]],Nurse[[#This Row],[NA TR Hours]],Nurse[[#This Row],[Med Aide/Tech Hours]])</f>
        <v>51.373260869565215</v>
      </c>
      <c r="T544" s="4">
        <v>48.494673913043478</v>
      </c>
      <c r="U544" s="4">
        <v>2.8785869565217395</v>
      </c>
      <c r="V544" s="4">
        <v>0</v>
      </c>
      <c r="W5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19.168478260869563</v>
      </c>
      <c r="X544" s="4">
        <v>0.25271739130434784</v>
      </c>
      <c r="Y544" s="4">
        <v>0</v>
      </c>
      <c r="Z544" s="4">
        <v>0</v>
      </c>
      <c r="AA544" s="4">
        <v>2.7173913043478262</v>
      </c>
      <c r="AB544" s="4">
        <v>0</v>
      </c>
      <c r="AC544" s="4">
        <v>16.198369565217391</v>
      </c>
      <c r="AD544" s="4">
        <v>0</v>
      </c>
      <c r="AE544" s="4">
        <v>0</v>
      </c>
      <c r="AF544" s="1">
        <v>145975</v>
      </c>
      <c r="AG544" s="1">
        <v>5</v>
      </c>
      <c r="AH544"/>
    </row>
    <row r="545" spans="1:34" x14ac:dyDescent="0.25">
      <c r="A545" t="s">
        <v>702</v>
      </c>
      <c r="B545" t="s">
        <v>635</v>
      </c>
      <c r="C545" t="s">
        <v>1155</v>
      </c>
      <c r="D545" t="s">
        <v>802</v>
      </c>
      <c r="E545" s="4">
        <v>27.173913043478262</v>
      </c>
      <c r="F545" s="4">
        <f>Nurse[[#This Row],[Total Nurse Staff Hours]]/Nurse[[#This Row],[MDS Census]]</f>
        <v>2.1866880000000002</v>
      </c>
      <c r="G545" s="4">
        <f>Nurse[[#This Row],[Total Direct Care Staff Hours]]/Nurse[[#This Row],[MDS Census]]</f>
        <v>1.7683600000000002</v>
      </c>
      <c r="H545" s="4">
        <f>Nurse[[#This Row],[Total RN Hours (w/ Admin, DON)]]/Nurse[[#This Row],[MDS Census]]</f>
        <v>0.66139600000000009</v>
      </c>
      <c r="I545" s="4">
        <f>Nurse[[#This Row],[RN Hours (excl. Admin, DON)]]/Nurse[[#This Row],[MDS Census]]</f>
        <v>0.24306800000000009</v>
      </c>
      <c r="J545" s="4">
        <f>SUM(Nurse[[#This Row],[RN Hours (excl. Admin, DON)]],Nurse[[#This Row],[RN Admin Hours]],Nurse[[#This Row],[RN DON Hours]],Nurse[[#This Row],[LPN Hours (excl. Admin)]],Nurse[[#This Row],[LPN Admin Hours]],Nurse[[#This Row],[CNA Hours]],Nurse[[#This Row],[NA TR Hours]],Nurse[[#This Row],[Med Aide/Tech Hours]])</f>
        <v>59.420869565217401</v>
      </c>
      <c r="K545" s="4">
        <f>SUM(Nurse[[#This Row],[RN Hours (excl. Admin, DON)]],Nurse[[#This Row],[LPN Hours (excl. Admin)]],Nurse[[#This Row],[CNA Hours]],Nurse[[#This Row],[NA TR Hours]],Nurse[[#This Row],[Med Aide/Tech Hours]])</f>
        <v>48.053260869565221</v>
      </c>
      <c r="L545" s="4">
        <f>SUM(Nurse[[#This Row],[RN Hours (excl. Admin, DON)]],Nurse[[#This Row],[RN Admin Hours]],Nurse[[#This Row],[RN DON Hours]])</f>
        <v>17.97271739130435</v>
      </c>
      <c r="M545" s="4">
        <v>6.6051086956521763</v>
      </c>
      <c r="N545" s="4">
        <v>5.9871739130434785</v>
      </c>
      <c r="O545" s="4">
        <v>5.3804347826086953</v>
      </c>
      <c r="P545" s="4">
        <f>SUM(Nurse[[#This Row],[LPN Hours (excl. Admin)]],Nurse[[#This Row],[LPN Admin Hours]])</f>
        <v>8.3705434782608688</v>
      </c>
      <c r="Q545" s="4">
        <v>8.3705434782608688</v>
      </c>
      <c r="R545" s="4">
        <v>0</v>
      </c>
      <c r="S545" s="4">
        <f>SUM(Nurse[[#This Row],[CNA Hours]],Nurse[[#This Row],[NA TR Hours]],Nurse[[#This Row],[Med Aide/Tech Hours]])</f>
        <v>33.077608695652181</v>
      </c>
      <c r="T545" s="4">
        <v>30.721630434782618</v>
      </c>
      <c r="U545" s="4">
        <v>2.3559782608695654</v>
      </c>
      <c r="V545" s="4">
        <v>0</v>
      </c>
      <c r="W5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0.85326086956521741</v>
      </c>
      <c r="X545" s="4">
        <v>0.34782608695652173</v>
      </c>
      <c r="Y545" s="4">
        <v>0</v>
      </c>
      <c r="Z545" s="4">
        <v>0</v>
      </c>
      <c r="AA545" s="4">
        <v>0.50543478260869568</v>
      </c>
      <c r="AB545" s="4">
        <v>0</v>
      </c>
      <c r="AC545" s="4">
        <v>0</v>
      </c>
      <c r="AD545" s="4">
        <v>0</v>
      </c>
      <c r="AE545" s="4">
        <v>0</v>
      </c>
      <c r="AF545" s="1">
        <v>146157</v>
      </c>
      <c r="AG545" s="1">
        <v>5</v>
      </c>
      <c r="AH545"/>
    </row>
    <row r="546" spans="1:34" x14ac:dyDescent="0.25">
      <c r="A546" t="s">
        <v>702</v>
      </c>
      <c r="B546" t="s">
        <v>680</v>
      </c>
      <c r="C546" t="s">
        <v>872</v>
      </c>
      <c r="D546" t="s">
        <v>802</v>
      </c>
      <c r="E546" s="4">
        <v>38.956521739130437</v>
      </c>
      <c r="F546" s="4">
        <f>Nurse[[#This Row],[Total Nurse Staff Hours]]/Nurse[[#This Row],[MDS Census]]</f>
        <v>2.1120312499999994</v>
      </c>
      <c r="G546" s="4">
        <f>Nurse[[#This Row],[Total Direct Care Staff Hours]]/Nurse[[#This Row],[MDS Census]]</f>
        <v>1.7837918526785703</v>
      </c>
      <c r="H546" s="4">
        <f>Nurse[[#This Row],[Total RN Hours (w/ Admin, DON)]]/Nurse[[#This Row],[MDS Census]]</f>
        <v>0.57956194196428579</v>
      </c>
      <c r="I546" s="4">
        <f>Nurse[[#This Row],[RN Hours (excl. Admin, DON)]]/Nurse[[#This Row],[MDS Census]]</f>
        <v>0.25132254464285725</v>
      </c>
      <c r="J546" s="4">
        <f>SUM(Nurse[[#This Row],[RN Hours (excl. Admin, DON)]],Nurse[[#This Row],[RN Admin Hours]],Nurse[[#This Row],[RN DON Hours]],Nurse[[#This Row],[LPN Hours (excl. Admin)]],Nurse[[#This Row],[LPN Admin Hours]],Nurse[[#This Row],[CNA Hours]],Nurse[[#This Row],[NA TR Hours]],Nurse[[#This Row],[Med Aide/Tech Hours]])</f>
        <v>82.277391304347802</v>
      </c>
      <c r="K546" s="4">
        <f>SUM(Nurse[[#This Row],[RN Hours (excl. Admin, DON)]],Nurse[[#This Row],[LPN Hours (excl. Admin)]],Nurse[[#This Row],[CNA Hours]],Nurse[[#This Row],[NA TR Hours]],Nurse[[#This Row],[Med Aide/Tech Hours]])</f>
        <v>69.490326086956486</v>
      </c>
      <c r="L546" s="4">
        <f>SUM(Nurse[[#This Row],[RN Hours (excl. Admin, DON)]],Nurse[[#This Row],[RN Admin Hours]],Nurse[[#This Row],[RN DON Hours]])</f>
        <v>22.577717391304354</v>
      </c>
      <c r="M546" s="4">
        <v>9.7906521739130472</v>
      </c>
      <c r="N546" s="4">
        <v>7.4066304347826097</v>
      </c>
      <c r="O546" s="4">
        <v>5.3804347826086953</v>
      </c>
      <c r="P546" s="4">
        <f>SUM(Nurse[[#This Row],[LPN Hours (excl. Admin)]],Nurse[[#This Row],[LPN Admin Hours]])</f>
        <v>3.7031521739130424</v>
      </c>
      <c r="Q546" s="4">
        <v>3.7031521739130424</v>
      </c>
      <c r="R546" s="4">
        <v>0</v>
      </c>
      <c r="S546" s="4">
        <f>SUM(Nurse[[#This Row],[CNA Hours]],Nurse[[#This Row],[NA TR Hours]],Nurse[[#This Row],[Med Aide/Tech Hours]])</f>
        <v>55.996521739130408</v>
      </c>
      <c r="T546" s="4">
        <v>55.039021739130405</v>
      </c>
      <c r="U546" s="4">
        <v>0.95750000000000002</v>
      </c>
      <c r="V546" s="4">
        <v>0</v>
      </c>
      <c r="W5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0.25543478260869568</v>
      </c>
      <c r="X546" s="4">
        <v>0</v>
      </c>
      <c r="Y546" s="4">
        <v>0</v>
      </c>
      <c r="Z546" s="4">
        <v>0</v>
      </c>
      <c r="AA546" s="4">
        <v>0.25543478260869568</v>
      </c>
      <c r="AB546" s="4">
        <v>0</v>
      </c>
      <c r="AC546" s="4">
        <v>0</v>
      </c>
      <c r="AD546" s="4">
        <v>0</v>
      </c>
      <c r="AE546" s="4">
        <v>0</v>
      </c>
      <c r="AF546" t="s">
        <v>7</v>
      </c>
      <c r="AG546" s="1">
        <v>5</v>
      </c>
      <c r="AH546"/>
    </row>
    <row r="547" spans="1:34" x14ac:dyDescent="0.25">
      <c r="A547" t="s">
        <v>702</v>
      </c>
      <c r="B547" t="s">
        <v>384</v>
      </c>
      <c r="C547" t="s">
        <v>919</v>
      </c>
      <c r="D547" t="s">
        <v>797</v>
      </c>
      <c r="E547" s="4">
        <v>67.760869565217391</v>
      </c>
      <c r="F547" s="4">
        <f>Nurse[[#This Row],[Total Nurse Staff Hours]]/Nurse[[#This Row],[MDS Census]]</f>
        <v>2.3028954122553738</v>
      </c>
      <c r="G547" s="4">
        <f>Nurse[[#This Row],[Total Direct Care Staff Hours]]/Nurse[[#This Row],[MDS Census]]</f>
        <v>2.2246150144369587</v>
      </c>
      <c r="H547" s="4">
        <f>Nurse[[#This Row],[Total RN Hours (w/ Admin, DON)]]/Nurse[[#This Row],[MDS Census]]</f>
        <v>0.41430060956047482</v>
      </c>
      <c r="I547" s="4">
        <f>Nurse[[#This Row],[RN Hours (excl. Admin, DON)]]/Nurse[[#This Row],[MDS Census]]</f>
        <v>0.33602021174205965</v>
      </c>
      <c r="J547" s="4">
        <f>SUM(Nurse[[#This Row],[RN Hours (excl. Admin, DON)]],Nurse[[#This Row],[RN Admin Hours]],Nurse[[#This Row],[RN DON Hours]],Nurse[[#This Row],[LPN Hours (excl. Admin)]],Nurse[[#This Row],[LPN Admin Hours]],Nurse[[#This Row],[CNA Hours]],Nurse[[#This Row],[NA TR Hours]],Nurse[[#This Row],[Med Aide/Tech Hours]])</f>
        <v>156.04619565217391</v>
      </c>
      <c r="K547" s="4">
        <f>SUM(Nurse[[#This Row],[RN Hours (excl. Admin, DON)]],Nurse[[#This Row],[LPN Hours (excl. Admin)]],Nurse[[#This Row],[CNA Hours]],Nurse[[#This Row],[NA TR Hours]],Nurse[[#This Row],[Med Aide/Tech Hours]])</f>
        <v>150.74184782608697</v>
      </c>
      <c r="L547" s="4">
        <f>SUM(Nurse[[#This Row],[RN Hours (excl. Admin, DON)]],Nurse[[#This Row],[RN Admin Hours]],Nurse[[#This Row],[RN DON Hours]])</f>
        <v>28.073369565217391</v>
      </c>
      <c r="M547" s="4">
        <v>22.769021739130434</v>
      </c>
      <c r="N547" s="4">
        <v>0</v>
      </c>
      <c r="O547" s="4">
        <v>5.3043478260869561</v>
      </c>
      <c r="P547" s="4">
        <f>SUM(Nurse[[#This Row],[LPN Hours (excl. Admin)]],Nurse[[#This Row],[LPN Admin Hours]])</f>
        <v>31.086956521739129</v>
      </c>
      <c r="Q547" s="4">
        <v>31.086956521739129</v>
      </c>
      <c r="R547" s="4">
        <v>0</v>
      </c>
      <c r="S547" s="4">
        <f>SUM(Nurse[[#This Row],[CNA Hours]],Nurse[[#This Row],[NA TR Hours]],Nurse[[#This Row],[Med Aide/Tech Hours]])</f>
        <v>96.885869565217391</v>
      </c>
      <c r="T547" s="4">
        <v>96.008152173913047</v>
      </c>
      <c r="U547" s="4">
        <v>0</v>
      </c>
      <c r="V547" s="4">
        <v>0.87771739130434778</v>
      </c>
      <c r="W5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47" s="4">
        <v>0</v>
      </c>
      <c r="Y547" s="4">
        <v>0</v>
      </c>
      <c r="Z547" s="4">
        <v>0</v>
      </c>
      <c r="AA547" s="4">
        <v>0</v>
      </c>
      <c r="AB547" s="4">
        <v>0</v>
      </c>
      <c r="AC547" s="4">
        <v>0</v>
      </c>
      <c r="AD547" s="4">
        <v>0</v>
      </c>
      <c r="AE547" s="4">
        <v>0</v>
      </c>
      <c r="AF547" s="1">
        <v>145818</v>
      </c>
      <c r="AG547" s="1">
        <v>5</v>
      </c>
      <c r="AH547"/>
    </row>
    <row r="548" spans="1:34" x14ac:dyDescent="0.25">
      <c r="A548" t="s">
        <v>702</v>
      </c>
      <c r="B548" t="s">
        <v>160</v>
      </c>
      <c r="C548" t="s">
        <v>983</v>
      </c>
      <c r="D548" t="s">
        <v>774</v>
      </c>
      <c r="E548" s="4">
        <v>73.086956521739125</v>
      </c>
      <c r="F548" s="4">
        <f>Nurse[[#This Row],[Total Nurse Staff Hours]]/Nurse[[#This Row],[MDS Census]]</f>
        <v>4.1145954788816193</v>
      </c>
      <c r="G548" s="4">
        <f>Nurse[[#This Row],[Total Direct Care Staff Hours]]/Nurse[[#This Row],[MDS Census]]</f>
        <v>3.8945255800118979</v>
      </c>
      <c r="H548" s="4">
        <f>Nurse[[#This Row],[Total RN Hours (w/ Admin, DON)]]/Nurse[[#This Row],[MDS Census]]</f>
        <v>0.90606930398572283</v>
      </c>
      <c r="I548" s="4">
        <f>Nurse[[#This Row],[RN Hours (excl. Admin, DON)]]/Nurse[[#This Row],[MDS Census]]</f>
        <v>0.68599940511600233</v>
      </c>
      <c r="J548" s="4">
        <f>SUM(Nurse[[#This Row],[RN Hours (excl. Admin, DON)]],Nurse[[#This Row],[RN Admin Hours]],Nurse[[#This Row],[RN DON Hours]],Nurse[[#This Row],[LPN Hours (excl. Admin)]],Nurse[[#This Row],[LPN Admin Hours]],Nurse[[#This Row],[CNA Hours]],Nurse[[#This Row],[NA TR Hours]],Nurse[[#This Row],[Med Aide/Tech Hours]])</f>
        <v>300.72326086956525</v>
      </c>
      <c r="K548" s="4">
        <f>SUM(Nurse[[#This Row],[RN Hours (excl. Admin, DON)]],Nurse[[#This Row],[LPN Hours (excl. Admin)]],Nurse[[#This Row],[CNA Hours]],Nurse[[#This Row],[NA TR Hours]],Nurse[[#This Row],[Med Aide/Tech Hours]])</f>
        <v>284.63902173913044</v>
      </c>
      <c r="L548" s="4">
        <f>SUM(Nurse[[#This Row],[RN Hours (excl. Admin, DON)]],Nurse[[#This Row],[RN Admin Hours]],Nurse[[#This Row],[RN DON Hours]])</f>
        <v>66.221847826086957</v>
      </c>
      <c r="M548" s="4">
        <v>50.137608695652169</v>
      </c>
      <c r="N548" s="4">
        <v>13.301630434782609</v>
      </c>
      <c r="O548" s="4">
        <v>2.7826086956521738</v>
      </c>
      <c r="P548" s="4">
        <f>SUM(Nurse[[#This Row],[LPN Hours (excl. Admin)]],Nurse[[#This Row],[LPN Admin Hours]])</f>
        <v>41.5</v>
      </c>
      <c r="Q548" s="4">
        <v>41.5</v>
      </c>
      <c r="R548" s="4">
        <v>0</v>
      </c>
      <c r="S548" s="4">
        <f>SUM(Nurse[[#This Row],[CNA Hours]],Nurse[[#This Row],[NA TR Hours]],Nurse[[#This Row],[Med Aide/Tech Hours]])</f>
        <v>193.00141304347827</v>
      </c>
      <c r="T548" s="4">
        <v>193.00141304347827</v>
      </c>
      <c r="U548" s="4">
        <v>0</v>
      </c>
      <c r="V548" s="4">
        <v>0</v>
      </c>
      <c r="W5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31.992282608695657</v>
      </c>
      <c r="X548" s="4">
        <v>1.1647826086956521</v>
      </c>
      <c r="Y548" s="4">
        <v>0</v>
      </c>
      <c r="Z548" s="4">
        <v>0</v>
      </c>
      <c r="AA548" s="4">
        <v>0.39945652173913043</v>
      </c>
      <c r="AB548" s="4">
        <v>0</v>
      </c>
      <c r="AC548" s="4">
        <v>30.428043478260875</v>
      </c>
      <c r="AD548" s="4">
        <v>0</v>
      </c>
      <c r="AE548" s="4">
        <v>0</v>
      </c>
      <c r="AF548" s="1">
        <v>145443</v>
      </c>
      <c r="AG548" s="1">
        <v>5</v>
      </c>
      <c r="AH548"/>
    </row>
    <row r="549" spans="1:34" x14ac:dyDescent="0.25">
      <c r="A549" t="s">
        <v>702</v>
      </c>
      <c r="B549" t="s">
        <v>526</v>
      </c>
      <c r="C549" t="s">
        <v>863</v>
      </c>
      <c r="D549" t="s">
        <v>779</v>
      </c>
      <c r="E549" s="4">
        <v>31.673913043478262</v>
      </c>
      <c r="F549" s="4">
        <f>Nurse[[#This Row],[Total Nurse Staff Hours]]/Nurse[[#This Row],[MDS Census]]</f>
        <v>3.1798352779684276</v>
      </c>
      <c r="G549" s="4">
        <f>Nurse[[#This Row],[Total Direct Care Staff Hours]]/Nurse[[#This Row],[MDS Census]]</f>
        <v>2.8308373369938229</v>
      </c>
      <c r="H549" s="4">
        <f>Nurse[[#This Row],[Total RN Hours (w/ Admin, DON)]]/Nurse[[#This Row],[MDS Census]]</f>
        <v>0.62314687714481809</v>
      </c>
      <c r="I549" s="4">
        <f>Nurse[[#This Row],[RN Hours (excl. Admin, DON)]]/Nurse[[#This Row],[MDS Census]]</f>
        <v>0.47901509951956078</v>
      </c>
      <c r="J549" s="4">
        <f>SUM(Nurse[[#This Row],[RN Hours (excl. Admin, DON)]],Nurse[[#This Row],[RN Admin Hours]],Nurse[[#This Row],[RN DON Hours]],Nurse[[#This Row],[LPN Hours (excl. Admin)]],Nurse[[#This Row],[LPN Admin Hours]],Nurse[[#This Row],[CNA Hours]],Nurse[[#This Row],[NA TR Hours]],Nurse[[#This Row],[Med Aide/Tech Hours]])</f>
        <v>100.71782608695651</v>
      </c>
      <c r="K549" s="4">
        <f>SUM(Nurse[[#This Row],[RN Hours (excl. Admin, DON)]],Nurse[[#This Row],[LPN Hours (excl. Admin)]],Nurse[[#This Row],[CNA Hours]],Nurse[[#This Row],[NA TR Hours]],Nurse[[#This Row],[Med Aide/Tech Hours]])</f>
        <v>89.663695652173914</v>
      </c>
      <c r="L549" s="4">
        <f>SUM(Nurse[[#This Row],[RN Hours (excl. Admin, DON)]],Nurse[[#This Row],[RN Admin Hours]],Nurse[[#This Row],[RN DON Hours]])</f>
        <v>19.737500000000001</v>
      </c>
      <c r="M549" s="4">
        <v>15.172282608695653</v>
      </c>
      <c r="N549" s="4">
        <v>0</v>
      </c>
      <c r="O549" s="4">
        <v>4.5652173913043477</v>
      </c>
      <c r="P549" s="4">
        <f>SUM(Nurse[[#This Row],[LPN Hours (excl. Admin)]],Nurse[[#This Row],[LPN Admin Hours]])</f>
        <v>28.931956521739131</v>
      </c>
      <c r="Q549" s="4">
        <v>22.443043478260872</v>
      </c>
      <c r="R549" s="4">
        <v>6.4889130434782611</v>
      </c>
      <c r="S549" s="4">
        <f>SUM(Nurse[[#This Row],[CNA Hours]],Nurse[[#This Row],[NA TR Hours]],Nurse[[#This Row],[Med Aide/Tech Hours]])</f>
        <v>52.048369565217378</v>
      </c>
      <c r="T549" s="4">
        <v>52.048369565217378</v>
      </c>
      <c r="U549" s="4">
        <v>0</v>
      </c>
      <c r="V549" s="4">
        <v>0</v>
      </c>
      <c r="W5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4.679347826086957</v>
      </c>
      <c r="X549" s="4">
        <v>0</v>
      </c>
      <c r="Y549" s="4">
        <v>0</v>
      </c>
      <c r="Z549" s="4">
        <v>0</v>
      </c>
      <c r="AA549" s="4">
        <v>4.5081521739130439</v>
      </c>
      <c r="AB549" s="4">
        <v>0</v>
      </c>
      <c r="AC549" s="4">
        <v>0.17119565217391305</v>
      </c>
      <c r="AD549" s="4">
        <v>0</v>
      </c>
      <c r="AE549" s="4">
        <v>0</v>
      </c>
      <c r="AF549" s="1">
        <v>146020</v>
      </c>
      <c r="AG549" s="1">
        <v>5</v>
      </c>
      <c r="AH549"/>
    </row>
    <row r="550" spans="1:34" x14ac:dyDescent="0.25">
      <c r="A550" t="s">
        <v>702</v>
      </c>
      <c r="B550" t="s">
        <v>346</v>
      </c>
      <c r="C550" t="s">
        <v>1063</v>
      </c>
      <c r="D550" t="s">
        <v>822</v>
      </c>
      <c r="E550" s="4">
        <v>37.5</v>
      </c>
      <c r="F550" s="4">
        <f>Nurse[[#This Row],[Total Nurse Staff Hours]]/Nurse[[#This Row],[MDS Census]]</f>
        <v>3.3209101449275371</v>
      </c>
      <c r="G550" s="4">
        <f>Nurse[[#This Row],[Total Direct Care Staff Hours]]/Nurse[[#This Row],[MDS Census]]</f>
        <v>3.0168927536231891</v>
      </c>
      <c r="H550" s="4">
        <f>Nurse[[#This Row],[Total RN Hours (w/ Admin, DON)]]/Nurse[[#This Row],[MDS Census]]</f>
        <v>0.78266376811594218</v>
      </c>
      <c r="I550" s="4">
        <f>Nurse[[#This Row],[RN Hours (excl. Admin, DON)]]/Nurse[[#This Row],[MDS Census]]</f>
        <v>0.47864637681159439</v>
      </c>
      <c r="J550" s="4">
        <f>SUM(Nurse[[#This Row],[RN Hours (excl. Admin, DON)]],Nurse[[#This Row],[RN Admin Hours]],Nurse[[#This Row],[RN DON Hours]],Nurse[[#This Row],[LPN Hours (excl. Admin)]],Nurse[[#This Row],[LPN Admin Hours]],Nurse[[#This Row],[CNA Hours]],Nurse[[#This Row],[NA TR Hours]],Nurse[[#This Row],[Med Aide/Tech Hours]])</f>
        <v>124.53413043478264</v>
      </c>
      <c r="K550" s="4">
        <f>SUM(Nurse[[#This Row],[RN Hours (excl. Admin, DON)]],Nurse[[#This Row],[LPN Hours (excl. Admin)]],Nurse[[#This Row],[CNA Hours]],Nurse[[#This Row],[NA TR Hours]],Nurse[[#This Row],[Med Aide/Tech Hours]])</f>
        <v>113.13347826086959</v>
      </c>
      <c r="L550" s="4">
        <f>SUM(Nurse[[#This Row],[RN Hours (excl. Admin, DON)]],Nurse[[#This Row],[RN Admin Hours]],Nurse[[#This Row],[RN DON Hours]])</f>
        <v>29.349891304347832</v>
      </c>
      <c r="M550" s="4">
        <v>17.94923913043479</v>
      </c>
      <c r="N550" s="4">
        <v>6.1017391304347814</v>
      </c>
      <c r="O550" s="4">
        <v>5.2989130434782608</v>
      </c>
      <c r="P550" s="4">
        <f>SUM(Nurse[[#This Row],[LPN Hours (excl. Admin)]],Nurse[[#This Row],[LPN Admin Hours]])</f>
        <v>18.296304347826091</v>
      </c>
      <c r="Q550" s="4">
        <v>18.296304347826091</v>
      </c>
      <c r="R550" s="4">
        <v>0</v>
      </c>
      <c r="S550" s="4">
        <f>SUM(Nurse[[#This Row],[CNA Hours]],Nurse[[#This Row],[NA TR Hours]],Nurse[[#This Row],[Med Aide/Tech Hours]])</f>
        <v>76.88793478260871</v>
      </c>
      <c r="T550" s="4">
        <v>76.88793478260871</v>
      </c>
      <c r="U550" s="4">
        <v>0</v>
      </c>
      <c r="V550" s="4">
        <v>0</v>
      </c>
      <c r="W5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0" s="4">
        <v>0</v>
      </c>
      <c r="Y550" s="4">
        <v>0</v>
      </c>
      <c r="Z550" s="4">
        <v>0</v>
      </c>
      <c r="AA550" s="4">
        <v>0</v>
      </c>
      <c r="AB550" s="4">
        <v>0</v>
      </c>
      <c r="AC550" s="4">
        <v>0</v>
      </c>
      <c r="AD550" s="4">
        <v>0</v>
      </c>
      <c r="AE550" s="4">
        <v>0</v>
      </c>
      <c r="AF550" s="1">
        <v>145759</v>
      </c>
      <c r="AG550" s="1">
        <v>5</v>
      </c>
      <c r="AH550"/>
    </row>
    <row r="551" spans="1:34" x14ac:dyDescent="0.25">
      <c r="A551" t="s">
        <v>702</v>
      </c>
      <c r="B551" t="s">
        <v>141</v>
      </c>
      <c r="C551" t="s">
        <v>971</v>
      </c>
      <c r="D551" t="s">
        <v>762</v>
      </c>
      <c r="E551" s="4">
        <v>112.73913043478261</v>
      </c>
      <c r="F551" s="4">
        <f>Nurse[[#This Row],[Total Nurse Staff Hours]]/Nurse[[#This Row],[MDS Census]]</f>
        <v>1.8915320092556884</v>
      </c>
      <c r="G551" s="4">
        <f>Nurse[[#This Row],[Total Direct Care Staff Hours]]/Nurse[[#This Row],[MDS Census]]</f>
        <v>1.7836675665252604</v>
      </c>
      <c r="H551" s="4">
        <f>Nurse[[#This Row],[Total RN Hours (w/ Admin, DON)]]/Nurse[[#This Row],[MDS Census]]</f>
        <v>0.38497589664481291</v>
      </c>
      <c r="I551" s="4">
        <f>Nurse[[#This Row],[RN Hours (excl. Admin, DON)]]/Nurse[[#This Row],[MDS Census]]</f>
        <v>0.32418723486309287</v>
      </c>
      <c r="J551" s="4">
        <f>SUM(Nurse[[#This Row],[RN Hours (excl. Admin, DON)]],Nurse[[#This Row],[RN Admin Hours]],Nurse[[#This Row],[RN DON Hours]],Nurse[[#This Row],[LPN Hours (excl. Admin)]],Nurse[[#This Row],[LPN Admin Hours]],Nurse[[#This Row],[CNA Hours]],Nurse[[#This Row],[NA TR Hours]],Nurse[[#This Row],[Med Aide/Tech Hours]])</f>
        <v>213.24967391304349</v>
      </c>
      <c r="K551" s="4">
        <f>SUM(Nurse[[#This Row],[RN Hours (excl. Admin, DON)]],Nurse[[#This Row],[LPN Hours (excl. Admin)]],Nurse[[#This Row],[CNA Hours]],Nurse[[#This Row],[NA TR Hours]],Nurse[[#This Row],[Med Aide/Tech Hours]])</f>
        <v>201.08913043478262</v>
      </c>
      <c r="L551" s="4">
        <f>SUM(Nurse[[#This Row],[RN Hours (excl. Admin, DON)]],Nurse[[#This Row],[RN Admin Hours]],Nurse[[#This Row],[RN DON Hours]])</f>
        <v>43.40184782608695</v>
      </c>
      <c r="M551" s="4">
        <v>36.548586956521731</v>
      </c>
      <c r="N551" s="4">
        <v>3.5054347826086958</v>
      </c>
      <c r="O551" s="4">
        <v>3.347826086956522</v>
      </c>
      <c r="P551" s="4">
        <f>SUM(Nurse[[#This Row],[LPN Hours (excl. Admin)]],Nurse[[#This Row],[LPN Admin Hours]])</f>
        <v>44.562826086956527</v>
      </c>
      <c r="Q551" s="4">
        <v>39.255543478260876</v>
      </c>
      <c r="R551" s="4">
        <v>5.3072826086956519</v>
      </c>
      <c r="S551" s="4">
        <f>SUM(Nurse[[#This Row],[CNA Hours]],Nurse[[#This Row],[NA TR Hours]],Nurse[[#This Row],[Med Aide/Tech Hours]])</f>
        <v>125.28500000000004</v>
      </c>
      <c r="T551" s="4">
        <v>112.94532608695656</v>
      </c>
      <c r="U551" s="4">
        <v>12.33967391304348</v>
      </c>
      <c r="V551" s="4">
        <v>0</v>
      </c>
      <c r="W5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6.0570652173913047</v>
      </c>
      <c r="X551" s="4">
        <v>6.0570652173913047</v>
      </c>
      <c r="Y551" s="4">
        <v>0</v>
      </c>
      <c r="Z551" s="4">
        <v>0</v>
      </c>
      <c r="AA551" s="4">
        <v>0</v>
      </c>
      <c r="AB551" s="4">
        <v>0</v>
      </c>
      <c r="AC551" s="4">
        <v>0</v>
      </c>
      <c r="AD551" s="4">
        <v>0</v>
      </c>
      <c r="AE551" s="4">
        <v>0</v>
      </c>
      <c r="AF551" s="1">
        <v>145418</v>
      </c>
      <c r="AG551" s="1">
        <v>5</v>
      </c>
      <c r="AH551"/>
    </row>
    <row r="552" spans="1:34" x14ac:dyDescent="0.25">
      <c r="A552" t="s">
        <v>702</v>
      </c>
      <c r="B552" t="s">
        <v>186</v>
      </c>
      <c r="C552" t="s">
        <v>997</v>
      </c>
      <c r="D552" t="s">
        <v>817</v>
      </c>
      <c r="E552" s="4">
        <v>67.467391304347828</v>
      </c>
      <c r="F552" s="4">
        <f>Nurse[[#This Row],[Total Nurse Staff Hours]]/Nurse[[#This Row],[MDS Census]]</f>
        <v>2.4994183985822458</v>
      </c>
      <c r="G552" s="4">
        <f>Nurse[[#This Row],[Total Direct Care Staff Hours]]/Nurse[[#This Row],[MDS Census]]</f>
        <v>2.3503125503463833</v>
      </c>
      <c r="H552" s="4">
        <f>Nurse[[#This Row],[Total RN Hours (w/ Admin, DON)]]/Nurse[[#This Row],[MDS Census]]</f>
        <v>0.63716771387143556</v>
      </c>
      <c r="I552" s="4">
        <f>Nurse[[#This Row],[RN Hours (excl. Admin, DON)]]/Nurse[[#This Row],[MDS Census]]</f>
        <v>0.4880618656355728</v>
      </c>
      <c r="J552" s="4">
        <f>SUM(Nurse[[#This Row],[RN Hours (excl. Admin, DON)]],Nurse[[#This Row],[RN Admin Hours]],Nurse[[#This Row],[RN DON Hours]],Nurse[[#This Row],[LPN Hours (excl. Admin)]],Nurse[[#This Row],[LPN Admin Hours]],Nurse[[#This Row],[CNA Hours]],Nurse[[#This Row],[NA TR Hours]],Nurse[[#This Row],[Med Aide/Tech Hours]])</f>
        <v>168.6292391304348</v>
      </c>
      <c r="K552" s="4">
        <f>SUM(Nurse[[#This Row],[RN Hours (excl. Admin, DON)]],Nurse[[#This Row],[LPN Hours (excl. Admin)]],Nurse[[#This Row],[CNA Hours]],Nurse[[#This Row],[NA TR Hours]],Nurse[[#This Row],[Med Aide/Tech Hours]])</f>
        <v>158.56945652173914</v>
      </c>
      <c r="L552" s="4">
        <f>SUM(Nurse[[#This Row],[RN Hours (excl. Admin, DON)]],Nurse[[#This Row],[RN Admin Hours]],Nurse[[#This Row],[RN DON Hours]])</f>
        <v>42.988043478260877</v>
      </c>
      <c r="M552" s="4">
        <v>32.928260869565221</v>
      </c>
      <c r="N552" s="4">
        <v>4.4945652173913047</v>
      </c>
      <c r="O552" s="4">
        <v>5.5652173913043477</v>
      </c>
      <c r="P552" s="4">
        <f>SUM(Nurse[[#This Row],[LPN Hours (excl. Admin)]],Nurse[[#This Row],[LPN Admin Hours]])</f>
        <v>29.892391304347829</v>
      </c>
      <c r="Q552" s="4">
        <v>29.892391304347829</v>
      </c>
      <c r="R552" s="4">
        <v>0</v>
      </c>
      <c r="S552" s="4">
        <f>SUM(Nurse[[#This Row],[CNA Hours]],Nurse[[#This Row],[NA TR Hours]],Nurse[[#This Row],[Med Aide/Tech Hours]])</f>
        <v>95.748804347826095</v>
      </c>
      <c r="T552" s="4">
        <v>95.748804347826095</v>
      </c>
      <c r="U552" s="4">
        <v>0</v>
      </c>
      <c r="V552" s="4">
        <v>0</v>
      </c>
      <c r="W5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2" s="4">
        <v>0</v>
      </c>
      <c r="Y552" s="4">
        <v>0</v>
      </c>
      <c r="Z552" s="4">
        <v>0</v>
      </c>
      <c r="AA552" s="4">
        <v>0</v>
      </c>
      <c r="AB552" s="4">
        <v>0</v>
      </c>
      <c r="AC552" s="4">
        <v>0</v>
      </c>
      <c r="AD552" s="4">
        <v>0</v>
      </c>
      <c r="AE552" s="4">
        <v>0</v>
      </c>
      <c r="AF552" s="1">
        <v>145488</v>
      </c>
      <c r="AG552" s="1">
        <v>5</v>
      </c>
      <c r="AH552"/>
    </row>
    <row r="553" spans="1:34" x14ac:dyDescent="0.25">
      <c r="A553" t="s">
        <v>702</v>
      </c>
      <c r="B553" t="s">
        <v>246</v>
      </c>
      <c r="C553" t="s">
        <v>904</v>
      </c>
      <c r="D553" t="s">
        <v>790</v>
      </c>
      <c r="E553" s="4">
        <v>155.67391304347825</v>
      </c>
      <c r="F553" s="4">
        <f>Nurse[[#This Row],[Total Nurse Staff Hours]]/Nurse[[#This Row],[MDS Census]]</f>
        <v>2.6964921100404977</v>
      </c>
      <c r="G553" s="4">
        <f>Nurse[[#This Row],[Total Direct Care Staff Hours]]/Nurse[[#This Row],[MDS Census]]</f>
        <v>2.5894365312107253</v>
      </c>
      <c r="H553" s="4">
        <f>Nurse[[#This Row],[Total RN Hours (w/ Admin, DON)]]/Nurse[[#This Row],[MDS Census]]</f>
        <v>0.63836475352604394</v>
      </c>
      <c r="I553" s="4">
        <f>Nurse[[#This Row],[RN Hours (excl. Admin, DON)]]/Nurse[[#This Row],[MDS Census]]</f>
        <v>0.53130917469627148</v>
      </c>
      <c r="J553" s="4">
        <f>SUM(Nurse[[#This Row],[RN Hours (excl. Admin, DON)]],Nurse[[#This Row],[RN Admin Hours]],Nurse[[#This Row],[RN DON Hours]],Nurse[[#This Row],[LPN Hours (excl. Admin)]],Nurse[[#This Row],[LPN Admin Hours]],Nurse[[#This Row],[CNA Hours]],Nurse[[#This Row],[NA TR Hours]],Nurse[[#This Row],[Med Aide/Tech Hours]])</f>
        <v>419.77347826086964</v>
      </c>
      <c r="K553" s="4">
        <f>SUM(Nurse[[#This Row],[RN Hours (excl. Admin, DON)]],Nurse[[#This Row],[LPN Hours (excl. Admin)]],Nurse[[#This Row],[CNA Hours]],Nurse[[#This Row],[NA TR Hours]],Nurse[[#This Row],[Med Aide/Tech Hours]])</f>
        <v>403.10771739130439</v>
      </c>
      <c r="L553" s="4">
        <f>SUM(Nurse[[#This Row],[RN Hours (excl. Admin, DON)]],Nurse[[#This Row],[RN Admin Hours]],Nurse[[#This Row],[RN DON Hours]])</f>
        <v>99.376739130434785</v>
      </c>
      <c r="M553" s="4">
        <v>82.710978260869567</v>
      </c>
      <c r="N553" s="4">
        <v>10.024456521739131</v>
      </c>
      <c r="O553" s="4">
        <v>6.6413043478260869</v>
      </c>
      <c r="P553" s="4">
        <f>SUM(Nurse[[#This Row],[LPN Hours (excl. Admin)]],Nurse[[#This Row],[LPN Admin Hours]])</f>
        <v>106.16576086956522</v>
      </c>
      <c r="Q553" s="4">
        <v>106.16576086956522</v>
      </c>
      <c r="R553" s="4">
        <v>0</v>
      </c>
      <c r="S553" s="4">
        <f>SUM(Nurse[[#This Row],[CNA Hours]],Nurse[[#This Row],[NA TR Hours]],Nurse[[#This Row],[Med Aide/Tech Hours]])</f>
        <v>214.23097826086956</v>
      </c>
      <c r="T553" s="4">
        <v>209.05434782608697</v>
      </c>
      <c r="U553" s="4">
        <v>5.1766304347826084</v>
      </c>
      <c r="V553" s="4">
        <v>0</v>
      </c>
      <c r="W5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1.5506521739130434</v>
      </c>
      <c r="X553" s="4">
        <v>0.86043478260869566</v>
      </c>
      <c r="Y553" s="4">
        <v>0</v>
      </c>
      <c r="Z553" s="4">
        <v>0</v>
      </c>
      <c r="AA553" s="4">
        <v>0</v>
      </c>
      <c r="AB553" s="4">
        <v>0</v>
      </c>
      <c r="AC553" s="4">
        <v>0.69021739130434778</v>
      </c>
      <c r="AD553" s="4">
        <v>0</v>
      </c>
      <c r="AE553" s="4">
        <v>0</v>
      </c>
      <c r="AF553" s="1">
        <v>145618</v>
      </c>
      <c r="AG553" s="1">
        <v>5</v>
      </c>
      <c r="AH553"/>
    </row>
    <row r="554" spans="1:34" x14ac:dyDescent="0.25">
      <c r="A554" t="s">
        <v>702</v>
      </c>
      <c r="B554" t="s">
        <v>616</v>
      </c>
      <c r="C554" t="s">
        <v>853</v>
      </c>
      <c r="D554" t="s">
        <v>769</v>
      </c>
      <c r="E554" s="4">
        <v>99.739130434782609</v>
      </c>
      <c r="F554" s="4">
        <f>Nurse[[#This Row],[Total Nurse Staff Hours]]/Nurse[[#This Row],[MDS Census]]</f>
        <v>2.7851863557105494</v>
      </c>
      <c r="G554" s="4">
        <f>Nurse[[#This Row],[Total Direct Care Staff Hours]]/Nurse[[#This Row],[MDS Census]]</f>
        <v>2.6995520924149958</v>
      </c>
      <c r="H554" s="4">
        <f>Nurse[[#This Row],[Total RN Hours (w/ Admin, DON)]]/Nurse[[#This Row],[MDS Census]]</f>
        <v>0.52079228421970358</v>
      </c>
      <c r="I554" s="4">
        <f>Nurse[[#This Row],[RN Hours (excl. Admin, DON)]]/Nurse[[#This Row],[MDS Census]]</f>
        <v>0.43515802092415001</v>
      </c>
      <c r="J554" s="4">
        <f>SUM(Nurse[[#This Row],[RN Hours (excl. Admin, DON)]],Nurse[[#This Row],[RN Admin Hours]],Nurse[[#This Row],[RN DON Hours]],Nurse[[#This Row],[LPN Hours (excl. Admin)]],Nurse[[#This Row],[LPN Admin Hours]],Nurse[[#This Row],[CNA Hours]],Nurse[[#This Row],[NA TR Hours]],Nurse[[#This Row],[Med Aide/Tech Hours]])</f>
        <v>277.79206521739133</v>
      </c>
      <c r="K554" s="4">
        <f>SUM(Nurse[[#This Row],[RN Hours (excl. Admin, DON)]],Nurse[[#This Row],[LPN Hours (excl. Admin)]],Nurse[[#This Row],[CNA Hours]],Nurse[[#This Row],[NA TR Hours]],Nurse[[#This Row],[Med Aide/Tech Hours]])</f>
        <v>269.2509782608696</v>
      </c>
      <c r="L554" s="4">
        <f>SUM(Nurse[[#This Row],[RN Hours (excl. Admin, DON)]],Nurse[[#This Row],[RN Admin Hours]],Nurse[[#This Row],[RN DON Hours]])</f>
        <v>51.943369565217395</v>
      </c>
      <c r="M554" s="4">
        <v>43.402282608695657</v>
      </c>
      <c r="N554" s="4">
        <v>2.9032608695652176</v>
      </c>
      <c r="O554" s="4">
        <v>5.6378260869565215</v>
      </c>
      <c r="P554" s="4">
        <f>SUM(Nurse[[#This Row],[LPN Hours (excl. Admin)]],Nurse[[#This Row],[LPN Admin Hours]])</f>
        <v>68.705217391304345</v>
      </c>
      <c r="Q554" s="4">
        <v>68.705217391304345</v>
      </c>
      <c r="R554" s="4">
        <v>0</v>
      </c>
      <c r="S554" s="4">
        <f>SUM(Nurse[[#This Row],[CNA Hours]],Nurse[[#This Row],[NA TR Hours]],Nurse[[#This Row],[Med Aide/Tech Hours]])</f>
        <v>157.14347826086959</v>
      </c>
      <c r="T554" s="4">
        <v>157.14347826086959</v>
      </c>
      <c r="U554" s="4">
        <v>0</v>
      </c>
      <c r="V554" s="4">
        <v>0</v>
      </c>
      <c r="W5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4" s="4">
        <v>0</v>
      </c>
      <c r="Y554" s="4">
        <v>0</v>
      </c>
      <c r="Z554" s="4">
        <v>0</v>
      </c>
      <c r="AA554" s="4">
        <v>0</v>
      </c>
      <c r="AB554" s="4">
        <v>0</v>
      </c>
      <c r="AC554" s="4">
        <v>0</v>
      </c>
      <c r="AD554" s="4">
        <v>0</v>
      </c>
      <c r="AE554" s="4">
        <v>0</v>
      </c>
      <c r="AF554" s="1">
        <v>146134</v>
      </c>
      <c r="AG554" s="1">
        <v>5</v>
      </c>
      <c r="AH554"/>
    </row>
    <row r="555" spans="1:34" x14ac:dyDescent="0.25">
      <c r="A555" t="s">
        <v>702</v>
      </c>
      <c r="B555" t="s">
        <v>118</v>
      </c>
      <c r="C555" t="s">
        <v>904</v>
      </c>
      <c r="D555" t="s">
        <v>790</v>
      </c>
      <c r="E555" s="4">
        <v>93.152173913043484</v>
      </c>
      <c r="F555" s="4">
        <f>Nurse[[#This Row],[Total Nurse Staff Hours]]/Nurse[[#This Row],[MDS Census]]</f>
        <v>2.7593687281213533</v>
      </c>
      <c r="G555" s="4">
        <f>Nurse[[#This Row],[Total Direct Care Staff Hours]]/Nurse[[#This Row],[MDS Census]]</f>
        <v>2.5797012835472577</v>
      </c>
      <c r="H555" s="4">
        <f>Nurse[[#This Row],[Total RN Hours (w/ Admin, DON)]]/Nurse[[#This Row],[MDS Census]]</f>
        <v>0.67103267211201867</v>
      </c>
      <c r="I555" s="4">
        <f>Nurse[[#This Row],[RN Hours (excl. Admin, DON)]]/Nurse[[#This Row],[MDS Census]]</f>
        <v>0.49136522753792294</v>
      </c>
      <c r="J555" s="4">
        <f>SUM(Nurse[[#This Row],[RN Hours (excl. Admin, DON)]],Nurse[[#This Row],[RN Admin Hours]],Nurse[[#This Row],[RN DON Hours]],Nurse[[#This Row],[LPN Hours (excl. Admin)]],Nurse[[#This Row],[LPN Admin Hours]],Nurse[[#This Row],[CNA Hours]],Nurse[[#This Row],[NA TR Hours]],Nurse[[#This Row],[Med Aide/Tech Hours]])</f>
        <v>257.04119565217388</v>
      </c>
      <c r="K555" s="4">
        <f>SUM(Nurse[[#This Row],[RN Hours (excl. Admin, DON)]],Nurse[[#This Row],[LPN Hours (excl. Admin)]],Nurse[[#This Row],[CNA Hours]],Nurse[[#This Row],[NA TR Hours]],Nurse[[#This Row],[Med Aide/Tech Hours]])</f>
        <v>240.30478260869563</v>
      </c>
      <c r="L555" s="4">
        <f>SUM(Nurse[[#This Row],[RN Hours (excl. Admin, DON)]],Nurse[[#This Row],[RN Admin Hours]],Nurse[[#This Row],[RN DON Hours]])</f>
        <v>62.508152173913047</v>
      </c>
      <c r="M555" s="4">
        <v>45.771739130434781</v>
      </c>
      <c r="N555" s="4">
        <v>12.910326086956522</v>
      </c>
      <c r="O555" s="4">
        <v>3.8260869565217392</v>
      </c>
      <c r="P555" s="4">
        <f>SUM(Nurse[[#This Row],[LPN Hours (excl. Admin)]],Nurse[[#This Row],[LPN Admin Hours]])</f>
        <v>53.503152173913051</v>
      </c>
      <c r="Q555" s="4">
        <v>53.503152173913051</v>
      </c>
      <c r="R555" s="4">
        <v>0</v>
      </c>
      <c r="S555" s="4">
        <f>SUM(Nurse[[#This Row],[CNA Hours]],Nurse[[#This Row],[NA TR Hours]],Nurse[[#This Row],[Med Aide/Tech Hours]])</f>
        <v>141.02989130434781</v>
      </c>
      <c r="T555" s="4">
        <v>141.02989130434781</v>
      </c>
      <c r="U555" s="4">
        <v>0</v>
      </c>
      <c r="V555" s="4">
        <v>0</v>
      </c>
      <c r="W5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5" s="4">
        <v>0</v>
      </c>
      <c r="Y555" s="4">
        <v>0</v>
      </c>
      <c r="Z555" s="4">
        <v>0</v>
      </c>
      <c r="AA555" s="4">
        <v>0</v>
      </c>
      <c r="AB555" s="4">
        <v>0</v>
      </c>
      <c r="AC555" s="4">
        <v>0</v>
      </c>
      <c r="AD555" s="4">
        <v>0</v>
      </c>
      <c r="AE555" s="4">
        <v>0</v>
      </c>
      <c r="AF555" s="1">
        <v>145372</v>
      </c>
      <c r="AG555" s="1">
        <v>5</v>
      </c>
      <c r="AH555"/>
    </row>
    <row r="556" spans="1:34" x14ac:dyDescent="0.25">
      <c r="A556" t="s">
        <v>702</v>
      </c>
      <c r="B556" t="s">
        <v>615</v>
      </c>
      <c r="C556" t="s">
        <v>1049</v>
      </c>
      <c r="D556" t="s">
        <v>756</v>
      </c>
      <c r="E556" s="4">
        <v>21.913043478260871</v>
      </c>
      <c r="F556" s="4">
        <f>Nurse[[#This Row],[Total Nurse Staff Hours]]/Nurse[[#This Row],[MDS Census]]</f>
        <v>3.6765823412698402</v>
      </c>
      <c r="G556" s="4">
        <f>Nurse[[#This Row],[Total Direct Care Staff Hours]]/Nurse[[#This Row],[MDS Census]]</f>
        <v>3.6765823412698402</v>
      </c>
      <c r="H556" s="4">
        <f>Nurse[[#This Row],[Total RN Hours (w/ Admin, DON)]]/Nurse[[#This Row],[MDS Census]]</f>
        <v>0.75961309523809517</v>
      </c>
      <c r="I556" s="4">
        <f>Nurse[[#This Row],[RN Hours (excl. Admin, DON)]]/Nurse[[#This Row],[MDS Census]]</f>
        <v>0.75961309523809517</v>
      </c>
      <c r="J556" s="4">
        <f>SUM(Nurse[[#This Row],[RN Hours (excl. Admin, DON)]],Nurse[[#This Row],[RN Admin Hours]],Nurse[[#This Row],[RN DON Hours]],Nurse[[#This Row],[LPN Hours (excl. Admin)]],Nurse[[#This Row],[LPN Admin Hours]],Nurse[[#This Row],[CNA Hours]],Nurse[[#This Row],[NA TR Hours]],Nurse[[#This Row],[Med Aide/Tech Hours]])</f>
        <v>80.565108695652157</v>
      </c>
      <c r="K556" s="4">
        <f>SUM(Nurse[[#This Row],[RN Hours (excl. Admin, DON)]],Nurse[[#This Row],[LPN Hours (excl. Admin)]],Nurse[[#This Row],[CNA Hours]],Nurse[[#This Row],[NA TR Hours]],Nurse[[#This Row],[Med Aide/Tech Hours]])</f>
        <v>80.565108695652157</v>
      </c>
      <c r="L556" s="4">
        <f>SUM(Nurse[[#This Row],[RN Hours (excl. Admin, DON)]],Nurse[[#This Row],[RN Admin Hours]],Nurse[[#This Row],[RN DON Hours]])</f>
        <v>16.645434782608696</v>
      </c>
      <c r="M556" s="4">
        <v>16.645434782608696</v>
      </c>
      <c r="N556" s="4">
        <v>0</v>
      </c>
      <c r="O556" s="4">
        <v>0</v>
      </c>
      <c r="P556" s="4">
        <f>SUM(Nurse[[#This Row],[LPN Hours (excl. Admin)]],Nurse[[#This Row],[LPN Admin Hours]])</f>
        <v>8.9969565217391292</v>
      </c>
      <c r="Q556" s="4">
        <v>8.9969565217391292</v>
      </c>
      <c r="R556" s="4">
        <v>0</v>
      </c>
      <c r="S556" s="4">
        <f>SUM(Nurse[[#This Row],[CNA Hours]],Nurse[[#This Row],[NA TR Hours]],Nurse[[#This Row],[Med Aide/Tech Hours]])</f>
        <v>54.922717391304332</v>
      </c>
      <c r="T556" s="4">
        <v>54.922717391304332</v>
      </c>
      <c r="U556" s="4">
        <v>0</v>
      </c>
      <c r="V556" s="4">
        <v>0</v>
      </c>
      <c r="W5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3.7201086956521738</v>
      </c>
      <c r="X556" s="4">
        <v>3.7201086956521738</v>
      </c>
      <c r="Y556" s="4">
        <v>0</v>
      </c>
      <c r="Z556" s="4">
        <v>0</v>
      </c>
      <c r="AA556" s="4">
        <v>0</v>
      </c>
      <c r="AB556" s="4">
        <v>0</v>
      </c>
      <c r="AC556" s="4">
        <v>0</v>
      </c>
      <c r="AD556" s="4">
        <v>0</v>
      </c>
      <c r="AE556" s="4">
        <v>0</v>
      </c>
      <c r="AF556" s="1">
        <v>146133</v>
      </c>
      <c r="AG556" s="1">
        <v>5</v>
      </c>
      <c r="AH556"/>
    </row>
    <row r="557" spans="1:34" x14ac:dyDescent="0.25">
      <c r="A557" t="s">
        <v>702</v>
      </c>
      <c r="B557" t="s">
        <v>593</v>
      </c>
      <c r="C557" t="s">
        <v>1141</v>
      </c>
      <c r="D557" t="s">
        <v>834</v>
      </c>
      <c r="E557" s="4">
        <v>29.652173913043477</v>
      </c>
      <c r="F557" s="4">
        <f>Nurse[[#This Row],[Total Nurse Staff Hours]]/Nurse[[#This Row],[MDS Census]]</f>
        <v>4.0235997067448706</v>
      </c>
      <c r="G557" s="4">
        <f>Nurse[[#This Row],[Total Direct Care Staff Hours]]/Nurse[[#This Row],[MDS Census]]</f>
        <v>3.6415212609970697</v>
      </c>
      <c r="H557" s="4">
        <f>Nurse[[#This Row],[Total RN Hours (w/ Admin, DON)]]/Nurse[[#This Row],[MDS Census]]</f>
        <v>0.38676686217008804</v>
      </c>
      <c r="I557" s="4">
        <f>Nurse[[#This Row],[RN Hours (excl. Admin, DON)]]/Nurse[[#This Row],[MDS Census]]</f>
        <v>0.26604105571847514</v>
      </c>
      <c r="J557" s="4">
        <f>SUM(Nurse[[#This Row],[RN Hours (excl. Admin, DON)]],Nurse[[#This Row],[RN Admin Hours]],Nurse[[#This Row],[RN DON Hours]],Nurse[[#This Row],[LPN Hours (excl. Admin)]],Nurse[[#This Row],[LPN Admin Hours]],Nurse[[#This Row],[CNA Hours]],Nurse[[#This Row],[NA TR Hours]],Nurse[[#This Row],[Med Aide/Tech Hours]])</f>
        <v>119.30847826086963</v>
      </c>
      <c r="K557" s="4">
        <f>SUM(Nurse[[#This Row],[RN Hours (excl. Admin, DON)]],Nurse[[#This Row],[LPN Hours (excl. Admin)]],Nurse[[#This Row],[CNA Hours]],Nurse[[#This Row],[NA TR Hours]],Nurse[[#This Row],[Med Aide/Tech Hours]])</f>
        <v>107.9790217391305</v>
      </c>
      <c r="L557" s="4">
        <f>SUM(Nurse[[#This Row],[RN Hours (excl. Admin, DON)]],Nurse[[#This Row],[RN Admin Hours]],Nurse[[#This Row],[RN DON Hours]])</f>
        <v>11.468478260869567</v>
      </c>
      <c r="M557" s="4">
        <v>7.8886956521739142</v>
      </c>
      <c r="N557" s="4">
        <v>0</v>
      </c>
      <c r="O557" s="4">
        <v>3.5797826086956523</v>
      </c>
      <c r="P557" s="4">
        <f>SUM(Nurse[[#This Row],[LPN Hours (excl. Admin)]],Nurse[[#This Row],[LPN Admin Hours]])</f>
        <v>42.664347826086967</v>
      </c>
      <c r="Q557" s="4">
        <v>34.914673913043487</v>
      </c>
      <c r="R557" s="4">
        <v>7.7496739130434777</v>
      </c>
      <c r="S557" s="4">
        <f>SUM(Nurse[[#This Row],[CNA Hours]],Nurse[[#This Row],[NA TR Hours]],Nurse[[#This Row],[Med Aide/Tech Hours]])</f>
        <v>65.175652173913093</v>
      </c>
      <c r="T557" s="4">
        <v>65.175652173913093</v>
      </c>
      <c r="U557" s="4">
        <v>0</v>
      </c>
      <c r="V557" s="4">
        <v>0</v>
      </c>
      <c r="W5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57" s="4">
        <v>0</v>
      </c>
      <c r="Y557" s="4">
        <v>0</v>
      </c>
      <c r="Z557" s="4">
        <v>0</v>
      </c>
      <c r="AA557" s="4">
        <v>0</v>
      </c>
      <c r="AB557" s="4">
        <v>0</v>
      </c>
      <c r="AC557" s="4">
        <v>0</v>
      </c>
      <c r="AD557" s="4">
        <v>0</v>
      </c>
      <c r="AE557" s="4">
        <v>0</v>
      </c>
      <c r="AF557" s="1">
        <v>146106</v>
      </c>
      <c r="AG557" s="1">
        <v>5</v>
      </c>
      <c r="AH557"/>
    </row>
    <row r="558" spans="1:34" x14ac:dyDescent="0.25">
      <c r="A558" t="s">
        <v>702</v>
      </c>
      <c r="B558" t="s">
        <v>516</v>
      </c>
      <c r="C558" t="s">
        <v>917</v>
      </c>
      <c r="D558" t="s">
        <v>781</v>
      </c>
      <c r="E558" s="4">
        <v>53.489130434782609</v>
      </c>
      <c r="F558" s="4">
        <f>Nurse[[#This Row],[Total Nurse Staff Hours]]/Nurse[[#This Row],[MDS Census]]</f>
        <v>5.8582015850436902</v>
      </c>
      <c r="G558" s="4">
        <f>Nurse[[#This Row],[Total Direct Care Staff Hours]]/Nurse[[#This Row],[MDS Census]]</f>
        <v>5.4423816297500514</v>
      </c>
      <c r="H558" s="4">
        <f>Nurse[[#This Row],[Total RN Hours (w/ Admin, DON)]]/Nurse[[#This Row],[MDS Census]]</f>
        <v>1.5928591749644381</v>
      </c>
      <c r="I558" s="4">
        <f>Nurse[[#This Row],[RN Hours (excl. Admin, DON)]]/Nurse[[#This Row],[MDS Census]]</f>
        <v>1.3440499898394636</v>
      </c>
      <c r="J558" s="4">
        <f>SUM(Nurse[[#This Row],[RN Hours (excl. Admin, DON)]],Nurse[[#This Row],[RN Admin Hours]],Nurse[[#This Row],[RN DON Hours]],Nurse[[#This Row],[LPN Hours (excl. Admin)]],Nurse[[#This Row],[LPN Admin Hours]],Nurse[[#This Row],[CNA Hours]],Nurse[[#This Row],[NA TR Hours]],Nurse[[#This Row],[Med Aide/Tech Hours]])</f>
        <v>313.35010869565218</v>
      </c>
      <c r="K558" s="4">
        <f>SUM(Nurse[[#This Row],[RN Hours (excl. Admin, DON)]],Nurse[[#This Row],[LPN Hours (excl. Admin)]],Nurse[[#This Row],[CNA Hours]],Nurse[[#This Row],[NA TR Hours]],Nurse[[#This Row],[Med Aide/Tech Hours]])</f>
        <v>291.10826086956524</v>
      </c>
      <c r="L558" s="4">
        <f>SUM(Nurse[[#This Row],[RN Hours (excl. Admin, DON)]],Nurse[[#This Row],[RN Admin Hours]],Nurse[[#This Row],[RN DON Hours]])</f>
        <v>85.200652173913042</v>
      </c>
      <c r="M558" s="4">
        <v>71.892065217391306</v>
      </c>
      <c r="N558" s="4">
        <v>8.8738043478260842</v>
      </c>
      <c r="O558" s="4">
        <v>4.4347826086956523</v>
      </c>
      <c r="P558" s="4">
        <f>SUM(Nurse[[#This Row],[LPN Hours (excl. Admin)]],Nurse[[#This Row],[LPN Admin Hours]])</f>
        <v>22.673913043478258</v>
      </c>
      <c r="Q558" s="4">
        <v>13.740652173913046</v>
      </c>
      <c r="R558" s="4">
        <v>8.9332608695652134</v>
      </c>
      <c r="S558" s="4">
        <f>SUM(Nurse[[#This Row],[CNA Hours]],Nurse[[#This Row],[NA TR Hours]],Nurse[[#This Row],[Med Aide/Tech Hours]])</f>
        <v>205.47554347826087</v>
      </c>
      <c r="T558" s="4">
        <v>205.47554347826087</v>
      </c>
      <c r="U558" s="4">
        <v>0</v>
      </c>
      <c r="V558" s="4">
        <v>0</v>
      </c>
      <c r="W5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13.79304347826087</v>
      </c>
      <c r="X558" s="4">
        <v>0.63543478260869568</v>
      </c>
      <c r="Y558" s="4">
        <v>0</v>
      </c>
      <c r="Z558" s="4">
        <v>0</v>
      </c>
      <c r="AA558" s="4">
        <v>0</v>
      </c>
      <c r="AB558" s="4">
        <v>0</v>
      </c>
      <c r="AC558" s="4">
        <v>13.157608695652174</v>
      </c>
      <c r="AD558" s="4">
        <v>0</v>
      </c>
      <c r="AE558" s="4">
        <v>0</v>
      </c>
      <c r="AF558" s="1">
        <v>146009</v>
      </c>
      <c r="AG558" s="1">
        <v>5</v>
      </c>
      <c r="AH558"/>
    </row>
    <row r="559" spans="1:34" x14ac:dyDescent="0.25">
      <c r="A559" t="s">
        <v>702</v>
      </c>
      <c r="B559" t="s">
        <v>229</v>
      </c>
      <c r="C559" t="s">
        <v>899</v>
      </c>
      <c r="D559" t="s">
        <v>785</v>
      </c>
      <c r="E559" s="4">
        <v>70.739130434782609</v>
      </c>
      <c r="F559" s="4">
        <f>Nurse[[#This Row],[Total Nurse Staff Hours]]/Nurse[[#This Row],[MDS Census]]</f>
        <v>3.855639213275968</v>
      </c>
      <c r="G559" s="4">
        <f>Nurse[[#This Row],[Total Direct Care Staff Hours]]/Nurse[[#This Row],[MDS Census]]</f>
        <v>3.7818838352796562</v>
      </c>
      <c r="H559" s="4">
        <f>Nurse[[#This Row],[Total RN Hours (w/ Admin, DON)]]/Nurse[[#This Row],[MDS Census]]</f>
        <v>0.88775353411186242</v>
      </c>
      <c r="I559" s="4">
        <f>Nurse[[#This Row],[RN Hours (excl. Admin, DON)]]/Nurse[[#This Row],[MDS Census]]</f>
        <v>0.81399815611555015</v>
      </c>
      <c r="J559" s="4">
        <f>SUM(Nurse[[#This Row],[RN Hours (excl. Admin, DON)]],Nurse[[#This Row],[RN Admin Hours]],Nurse[[#This Row],[RN DON Hours]],Nurse[[#This Row],[LPN Hours (excl. Admin)]],Nurse[[#This Row],[LPN Admin Hours]],Nurse[[#This Row],[CNA Hours]],Nurse[[#This Row],[NA TR Hours]],Nurse[[#This Row],[Med Aide/Tech Hours]])</f>
        <v>272.74456521739131</v>
      </c>
      <c r="K559" s="4">
        <f>SUM(Nurse[[#This Row],[RN Hours (excl. Admin, DON)]],Nurse[[#This Row],[LPN Hours (excl. Admin)]],Nurse[[#This Row],[CNA Hours]],Nurse[[#This Row],[NA TR Hours]],Nurse[[#This Row],[Med Aide/Tech Hours]])</f>
        <v>267.5271739130435</v>
      </c>
      <c r="L559" s="4">
        <f>SUM(Nurse[[#This Row],[RN Hours (excl. Admin, DON)]],Nurse[[#This Row],[RN Admin Hours]],Nurse[[#This Row],[RN DON Hours]])</f>
        <v>62.798913043478265</v>
      </c>
      <c r="M559" s="4">
        <v>57.581521739130437</v>
      </c>
      <c r="N559" s="4">
        <v>0</v>
      </c>
      <c r="O559" s="4">
        <v>5.2173913043478262</v>
      </c>
      <c r="P559" s="4">
        <f>SUM(Nurse[[#This Row],[LPN Hours (excl. Admin)]],Nurse[[#This Row],[LPN Admin Hours]])</f>
        <v>49.942934782608695</v>
      </c>
      <c r="Q559" s="4">
        <v>49.942934782608695</v>
      </c>
      <c r="R559" s="4">
        <v>0</v>
      </c>
      <c r="S559" s="4">
        <f>SUM(Nurse[[#This Row],[CNA Hours]],Nurse[[#This Row],[NA TR Hours]],Nurse[[#This Row],[Med Aide/Tech Hours]])</f>
        <v>160.00271739130434</v>
      </c>
      <c r="T559" s="4">
        <v>148.73097826086956</v>
      </c>
      <c r="U559" s="4">
        <v>11.271739130434783</v>
      </c>
      <c r="V559" s="4">
        <v>0</v>
      </c>
      <c r="W5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1.3125</v>
      </c>
      <c r="X559" s="4">
        <v>0</v>
      </c>
      <c r="Y559" s="4">
        <v>0</v>
      </c>
      <c r="Z559" s="4">
        <v>0</v>
      </c>
      <c r="AA559" s="4">
        <v>0</v>
      </c>
      <c r="AB559" s="4">
        <v>0</v>
      </c>
      <c r="AC559" s="4">
        <v>1.3125</v>
      </c>
      <c r="AD559" s="4">
        <v>0</v>
      </c>
      <c r="AE559" s="4">
        <v>0</v>
      </c>
      <c r="AF559" s="1">
        <v>145598</v>
      </c>
      <c r="AG559" s="1">
        <v>5</v>
      </c>
      <c r="AH559"/>
    </row>
    <row r="560" spans="1:34" x14ac:dyDescent="0.25">
      <c r="A560" t="s">
        <v>702</v>
      </c>
      <c r="B560" t="s">
        <v>586</v>
      </c>
      <c r="C560" t="s">
        <v>858</v>
      </c>
      <c r="D560" t="s">
        <v>791</v>
      </c>
      <c r="E560" s="4">
        <v>75.934782608695656</v>
      </c>
      <c r="F560" s="4">
        <f>Nurse[[#This Row],[Total Nurse Staff Hours]]/Nurse[[#This Row],[MDS Census]]</f>
        <v>2.9417721156598913</v>
      </c>
      <c r="G560" s="4">
        <f>Nurse[[#This Row],[Total Direct Care Staff Hours]]/Nurse[[#This Row],[MDS Census]]</f>
        <v>2.7932250214715144</v>
      </c>
      <c r="H560" s="4">
        <f>Nurse[[#This Row],[Total RN Hours (w/ Admin, DON)]]/Nurse[[#This Row],[MDS Census]]</f>
        <v>0.47707701116518747</v>
      </c>
      <c r="I560" s="4">
        <f>Nurse[[#This Row],[RN Hours (excl. Admin, DON)]]/Nurse[[#This Row],[MDS Census]]</f>
        <v>0.3431305468079015</v>
      </c>
      <c r="J560" s="4">
        <f>SUM(Nurse[[#This Row],[RN Hours (excl. Admin, DON)]],Nurse[[#This Row],[RN Admin Hours]],Nurse[[#This Row],[RN DON Hours]],Nurse[[#This Row],[LPN Hours (excl. Admin)]],Nurse[[#This Row],[LPN Admin Hours]],Nurse[[#This Row],[CNA Hours]],Nurse[[#This Row],[NA TR Hours]],Nurse[[#This Row],[Med Aide/Tech Hours]])</f>
        <v>223.38282608695653</v>
      </c>
      <c r="K560" s="4">
        <f>SUM(Nurse[[#This Row],[RN Hours (excl. Admin, DON)]],Nurse[[#This Row],[LPN Hours (excl. Admin)]],Nurse[[#This Row],[CNA Hours]],Nurse[[#This Row],[NA TR Hours]],Nurse[[#This Row],[Med Aide/Tech Hours]])</f>
        <v>212.10293478260871</v>
      </c>
      <c r="L560" s="4">
        <f>SUM(Nurse[[#This Row],[RN Hours (excl. Admin, DON)]],Nurse[[#This Row],[RN Admin Hours]],Nurse[[#This Row],[RN DON Hours]])</f>
        <v>36.22673913043478</v>
      </c>
      <c r="M560" s="4">
        <v>26.055543478260869</v>
      </c>
      <c r="N560" s="4">
        <v>5.3016304347826084</v>
      </c>
      <c r="O560" s="4">
        <v>4.8695652173913047</v>
      </c>
      <c r="P560" s="4">
        <f>SUM(Nurse[[#This Row],[LPN Hours (excl. Admin)]],Nurse[[#This Row],[LPN Admin Hours]])</f>
        <v>40.020652173913064</v>
      </c>
      <c r="Q560" s="4">
        <v>38.91195652173915</v>
      </c>
      <c r="R560" s="4">
        <v>1.1086956521739131</v>
      </c>
      <c r="S560" s="4">
        <f>SUM(Nurse[[#This Row],[CNA Hours]],Nurse[[#This Row],[NA TR Hours]],Nurse[[#This Row],[Med Aide/Tech Hours]])</f>
        <v>147.13543478260868</v>
      </c>
      <c r="T560" s="4">
        <v>147.13543478260868</v>
      </c>
      <c r="U560" s="4">
        <v>0</v>
      </c>
      <c r="V560" s="4">
        <v>0</v>
      </c>
      <c r="W5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0" s="4">
        <v>0</v>
      </c>
      <c r="Y560" s="4">
        <v>0</v>
      </c>
      <c r="Z560" s="4">
        <v>0</v>
      </c>
      <c r="AA560" s="4">
        <v>0</v>
      </c>
      <c r="AB560" s="4">
        <v>0</v>
      </c>
      <c r="AC560" s="4">
        <v>0</v>
      </c>
      <c r="AD560" s="4">
        <v>0</v>
      </c>
      <c r="AE560" s="4">
        <v>0</v>
      </c>
      <c r="AF560" s="1">
        <v>146098</v>
      </c>
      <c r="AG560" s="1">
        <v>5</v>
      </c>
      <c r="AH560"/>
    </row>
    <row r="561" spans="1:34" x14ac:dyDescent="0.25">
      <c r="A561" t="s">
        <v>702</v>
      </c>
      <c r="B561" t="s">
        <v>676</v>
      </c>
      <c r="C561" t="s">
        <v>858</v>
      </c>
      <c r="D561" t="s">
        <v>791</v>
      </c>
      <c r="E561" s="4">
        <v>95.380434782608702</v>
      </c>
      <c r="F561" s="4">
        <f>Nurse[[#This Row],[Total Nurse Staff Hours]]/Nurse[[#This Row],[MDS Census]]</f>
        <v>1.9945834757834755</v>
      </c>
      <c r="G561" s="4">
        <f>Nurse[[#This Row],[Total Direct Care Staff Hours]]/Nurse[[#This Row],[MDS Census]]</f>
        <v>1.8970336182336183</v>
      </c>
      <c r="H561" s="4">
        <f>Nurse[[#This Row],[Total RN Hours (w/ Admin, DON)]]/Nurse[[#This Row],[MDS Census]]</f>
        <v>0.22004786324786327</v>
      </c>
      <c r="I561" s="4">
        <f>Nurse[[#This Row],[RN Hours (excl. Admin, DON)]]/Nurse[[#This Row],[MDS Census]]</f>
        <v>0.17264045584045587</v>
      </c>
      <c r="J561" s="4">
        <f>SUM(Nurse[[#This Row],[RN Hours (excl. Admin, DON)]],Nurse[[#This Row],[RN Admin Hours]],Nurse[[#This Row],[RN DON Hours]],Nurse[[#This Row],[LPN Hours (excl. Admin)]],Nurse[[#This Row],[LPN Admin Hours]],Nurse[[#This Row],[CNA Hours]],Nurse[[#This Row],[NA TR Hours]],Nurse[[#This Row],[Med Aide/Tech Hours]])</f>
        <v>190.24423913043478</v>
      </c>
      <c r="K561" s="4">
        <f>SUM(Nurse[[#This Row],[RN Hours (excl. Admin, DON)]],Nurse[[#This Row],[LPN Hours (excl. Admin)]],Nurse[[#This Row],[CNA Hours]],Nurse[[#This Row],[NA TR Hours]],Nurse[[#This Row],[Med Aide/Tech Hours]])</f>
        <v>180.93989130434784</v>
      </c>
      <c r="L561" s="4">
        <f>SUM(Nurse[[#This Row],[RN Hours (excl. Admin, DON)]],Nurse[[#This Row],[RN Admin Hours]],Nurse[[#This Row],[RN DON Hours]])</f>
        <v>20.98826086956522</v>
      </c>
      <c r="M561" s="4">
        <v>16.466521739130439</v>
      </c>
      <c r="N561" s="4">
        <v>0</v>
      </c>
      <c r="O561" s="4">
        <v>4.5217391304347823</v>
      </c>
      <c r="P561" s="4">
        <f>SUM(Nurse[[#This Row],[LPN Hours (excl. Admin)]],Nurse[[#This Row],[LPN Admin Hours]])</f>
        <v>42.044239130434782</v>
      </c>
      <c r="Q561" s="4">
        <v>37.26163043478261</v>
      </c>
      <c r="R561" s="4">
        <v>4.7826086956521738</v>
      </c>
      <c r="S561" s="4">
        <f>SUM(Nurse[[#This Row],[CNA Hours]],Nurse[[#This Row],[NA TR Hours]],Nurse[[#This Row],[Med Aide/Tech Hours]])</f>
        <v>127.21173913043478</v>
      </c>
      <c r="T561" s="4">
        <v>127.21173913043478</v>
      </c>
      <c r="U561" s="4">
        <v>0</v>
      </c>
      <c r="V561" s="4">
        <v>0</v>
      </c>
      <c r="W5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1" s="4">
        <v>0</v>
      </c>
      <c r="Y561" s="4">
        <v>0</v>
      </c>
      <c r="Z561" s="4">
        <v>0</v>
      </c>
      <c r="AA561" s="4">
        <v>0</v>
      </c>
      <c r="AB561" s="4">
        <v>0</v>
      </c>
      <c r="AC561" s="4">
        <v>0</v>
      </c>
      <c r="AD561" s="4">
        <v>0</v>
      </c>
      <c r="AE561" s="4">
        <v>0</v>
      </c>
      <c r="AF561" t="s">
        <v>3</v>
      </c>
      <c r="AG561" s="1">
        <v>5</v>
      </c>
      <c r="AH561"/>
    </row>
    <row r="562" spans="1:34" x14ac:dyDescent="0.25">
      <c r="A562" t="s">
        <v>702</v>
      </c>
      <c r="B562" t="s">
        <v>685</v>
      </c>
      <c r="C562" t="s">
        <v>858</v>
      </c>
      <c r="D562" t="s">
        <v>791</v>
      </c>
      <c r="E562" s="4">
        <v>105.26086956521739</v>
      </c>
      <c r="F562" s="4">
        <f>Nurse[[#This Row],[Total Nurse Staff Hours]]/Nurse[[#This Row],[MDS Census]]</f>
        <v>2.1562567121024365</v>
      </c>
      <c r="G562" s="4">
        <f>Nurse[[#This Row],[Total Direct Care Staff Hours]]/Nurse[[#This Row],[MDS Census]]</f>
        <v>2.0542007434944236</v>
      </c>
      <c r="H562" s="4">
        <f>Nurse[[#This Row],[Total RN Hours (w/ Admin, DON)]]/Nurse[[#This Row],[MDS Census]]</f>
        <v>0.33739157372986361</v>
      </c>
      <c r="I562" s="4">
        <f>Nurse[[#This Row],[RN Hours (excl. Admin, DON)]]/Nurse[[#This Row],[MDS Census]]</f>
        <v>0.28929781082197437</v>
      </c>
      <c r="J562" s="4">
        <f>SUM(Nurse[[#This Row],[RN Hours (excl. Admin, DON)]],Nurse[[#This Row],[RN Admin Hours]],Nurse[[#This Row],[RN DON Hours]],Nurse[[#This Row],[LPN Hours (excl. Admin)]],Nurse[[#This Row],[LPN Admin Hours]],Nurse[[#This Row],[CNA Hours]],Nurse[[#This Row],[NA TR Hours]],Nurse[[#This Row],[Med Aide/Tech Hours]])</f>
        <v>226.96945652173909</v>
      </c>
      <c r="K562" s="4">
        <f>SUM(Nurse[[#This Row],[RN Hours (excl. Admin, DON)]],Nurse[[#This Row],[LPN Hours (excl. Admin)]],Nurse[[#This Row],[CNA Hours]],Nurse[[#This Row],[NA TR Hours]],Nurse[[#This Row],[Med Aide/Tech Hours]])</f>
        <v>216.22695652173911</v>
      </c>
      <c r="L562" s="4">
        <f>SUM(Nurse[[#This Row],[RN Hours (excl. Admin, DON)]],Nurse[[#This Row],[RN Admin Hours]],Nurse[[#This Row],[RN DON Hours]])</f>
        <v>35.514130434782601</v>
      </c>
      <c r="M562" s="4">
        <v>30.451739130434778</v>
      </c>
      <c r="N562" s="4">
        <v>0</v>
      </c>
      <c r="O562" s="4">
        <v>5.0623913043478259</v>
      </c>
      <c r="P562" s="4">
        <f>SUM(Nurse[[#This Row],[LPN Hours (excl. Admin)]],Nurse[[#This Row],[LPN Admin Hours]])</f>
        <v>54.963804347826063</v>
      </c>
      <c r="Q562" s="4">
        <v>49.28369565217389</v>
      </c>
      <c r="R562" s="4">
        <v>5.680108695652172</v>
      </c>
      <c r="S562" s="4">
        <f>SUM(Nurse[[#This Row],[CNA Hours]],Nurse[[#This Row],[NA TR Hours]],Nurse[[#This Row],[Med Aide/Tech Hours]])</f>
        <v>136.49152173913043</v>
      </c>
      <c r="T562" s="4">
        <v>136.49152173913043</v>
      </c>
      <c r="U562" s="4">
        <v>0</v>
      </c>
      <c r="V562" s="4">
        <v>0</v>
      </c>
      <c r="W5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0.53228260869565214</v>
      </c>
      <c r="X562" s="4">
        <v>0</v>
      </c>
      <c r="Y562" s="4">
        <v>0</v>
      </c>
      <c r="Z562" s="4">
        <v>0</v>
      </c>
      <c r="AA562" s="4">
        <v>0</v>
      </c>
      <c r="AB562" s="4">
        <v>0</v>
      </c>
      <c r="AC562" s="4">
        <v>0.53228260869565214</v>
      </c>
      <c r="AD562" s="4">
        <v>0</v>
      </c>
      <c r="AE562" s="4">
        <v>0</v>
      </c>
      <c r="AF562" t="s">
        <v>12</v>
      </c>
      <c r="AG562" s="1">
        <v>5</v>
      </c>
      <c r="AH562"/>
    </row>
    <row r="563" spans="1:34" x14ac:dyDescent="0.25">
      <c r="A563" t="s">
        <v>702</v>
      </c>
      <c r="B563" t="s">
        <v>493</v>
      </c>
      <c r="C563" t="s">
        <v>853</v>
      </c>
      <c r="D563" t="s">
        <v>769</v>
      </c>
      <c r="E563" s="4">
        <v>17.804347826086957</v>
      </c>
      <c r="F563" s="4">
        <f>Nurse[[#This Row],[Total Nurse Staff Hours]]/Nurse[[#This Row],[MDS Census]]</f>
        <v>4.1342979242979236</v>
      </c>
      <c r="G563" s="4">
        <f>Nurse[[#This Row],[Total Direct Care Staff Hours]]/Nurse[[#This Row],[MDS Census]]</f>
        <v>3.7715873015873016</v>
      </c>
      <c r="H563" s="4">
        <f>Nurse[[#This Row],[Total RN Hours (w/ Admin, DON)]]/Nurse[[#This Row],[MDS Census]]</f>
        <v>0.617979242979243</v>
      </c>
      <c r="I563" s="4">
        <f>Nurse[[#This Row],[RN Hours (excl. Admin, DON)]]/Nurse[[#This Row],[MDS Census]]</f>
        <v>0.59508547008547008</v>
      </c>
      <c r="J563" s="4">
        <f>SUM(Nurse[[#This Row],[RN Hours (excl. Admin, DON)]],Nurse[[#This Row],[RN Admin Hours]],Nurse[[#This Row],[RN DON Hours]],Nurse[[#This Row],[LPN Hours (excl. Admin)]],Nurse[[#This Row],[LPN Admin Hours]],Nurse[[#This Row],[CNA Hours]],Nurse[[#This Row],[NA TR Hours]],Nurse[[#This Row],[Med Aide/Tech Hours]])</f>
        <v>73.60847826086956</v>
      </c>
      <c r="K563" s="4">
        <f>SUM(Nurse[[#This Row],[RN Hours (excl. Admin, DON)]],Nurse[[#This Row],[LPN Hours (excl. Admin)]],Nurse[[#This Row],[CNA Hours]],Nurse[[#This Row],[NA TR Hours]],Nurse[[#This Row],[Med Aide/Tech Hours]])</f>
        <v>67.150652173913045</v>
      </c>
      <c r="L563" s="4">
        <f>SUM(Nurse[[#This Row],[RN Hours (excl. Admin, DON)]],Nurse[[#This Row],[RN Admin Hours]],Nurse[[#This Row],[RN DON Hours]])</f>
        <v>11.002717391304348</v>
      </c>
      <c r="M563" s="4">
        <v>10.595108695652174</v>
      </c>
      <c r="N563" s="4">
        <v>0</v>
      </c>
      <c r="O563" s="4">
        <v>0.40760869565217389</v>
      </c>
      <c r="P563" s="4">
        <f>SUM(Nurse[[#This Row],[LPN Hours (excl. Admin)]],Nurse[[#This Row],[LPN Admin Hours]])</f>
        <v>19.5</v>
      </c>
      <c r="Q563" s="4">
        <v>13.449782608695653</v>
      </c>
      <c r="R563" s="4">
        <v>6.0502173913043489</v>
      </c>
      <c r="S563" s="4">
        <f>SUM(Nurse[[#This Row],[CNA Hours]],Nurse[[#This Row],[NA TR Hours]],Nurse[[#This Row],[Med Aide/Tech Hours]])</f>
        <v>43.105760869565209</v>
      </c>
      <c r="T563" s="4">
        <v>43.105760869565209</v>
      </c>
      <c r="U563" s="4">
        <v>0</v>
      </c>
      <c r="V563" s="4">
        <v>0</v>
      </c>
      <c r="W5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0.54347826086956519</v>
      </c>
      <c r="X563" s="4">
        <v>0</v>
      </c>
      <c r="Y563" s="4">
        <v>0</v>
      </c>
      <c r="Z563" s="4">
        <v>0</v>
      </c>
      <c r="AA563" s="4">
        <v>0.54347826086956519</v>
      </c>
      <c r="AB563" s="4">
        <v>0</v>
      </c>
      <c r="AC563" s="4">
        <v>0</v>
      </c>
      <c r="AD563" s="4">
        <v>0</v>
      </c>
      <c r="AE563" s="4">
        <v>0</v>
      </c>
      <c r="AF563" s="1">
        <v>145978</v>
      </c>
      <c r="AG563" s="1">
        <v>5</v>
      </c>
      <c r="AH563"/>
    </row>
    <row r="564" spans="1:34" x14ac:dyDescent="0.25">
      <c r="A564" t="s">
        <v>702</v>
      </c>
      <c r="B564" t="s">
        <v>537</v>
      </c>
      <c r="C564" t="s">
        <v>1120</v>
      </c>
      <c r="D564" t="s">
        <v>824</v>
      </c>
      <c r="E564" s="4">
        <v>97.163043478260875</v>
      </c>
      <c r="F564" s="4">
        <f>Nurse[[#This Row],[Total Nurse Staff Hours]]/Nurse[[#This Row],[MDS Census]]</f>
        <v>3.294160420628705</v>
      </c>
      <c r="G564" s="4">
        <f>Nurse[[#This Row],[Total Direct Care Staff Hours]]/Nurse[[#This Row],[MDS Census]]</f>
        <v>3.1385501733974719</v>
      </c>
      <c r="H564" s="4">
        <f>Nurse[[#This Row],[Total RN Hours (w/ Admin, DON)]]/Nurse[[#This Row],[MDS Census]]</f>
        <v>0.47348696722228434</v>
      </c>
      <c r="I564" s="4">
        <f>Nurse[[#This Row],[RN Hours (excl. Admin, DON)]]/Nurse[[#This Row],[MDS Census]]</f>
        <v>0.31787671999105044</v>
      </c>
      <c r="J564" s="4">
        <f>SUM(Nurse[[#This Row],[RN Hours (excl. Admin, DON)]],Nurse[[#This Row],[RN Admin Hours]],Nurse[[#This Row],[RN DON Hours]],Nurse[[#This Row],[LPN Hours (excl. Admin)]],Nurse[[#This Row],[LPN Admin Hours]],Nurse[[#This Row],[CNA Hours]],Nurse[[#This Row],[NA TR Hours]],Nurse[[#This Row],[Med Aide/Tech Hours]])</f>
        <v>320.070652173913</v>
      </c>
      <c r="K564" s="4">
        <f>SUM(Nurse[[#This Row],[RN Hours (excl. Admin, DON)]],Nurse[[#This Row],[LPN Hours (excl. Admin)]],Nurse[[#This Row],[CNA Hours]],Nurse[[#This Row],[NA TR Hours]],Nurse[[#This Row],[Med Aide/Tech Hours]])</f>
        <v>304.95108695652175</v>
      </c>
      <c r="L564" s="4">
        <f>SUM(Nurse[[#This Row],[RN Hours (excl. Admin, DON)]],Nurse[[#This Row],[RN Admin Hours]],Nurse[[#This Row],[RN DON Hours]])</f>
        <v>46.005434782608695</v>
      </c>
      <c r="M564" s="4">
        <v>30.885869565217391</v>
      </c>
      <c r="N564" s="4">
        <v>4.25</v>
      </c>
      <c r="O564" s="4">
        <v>10.869565217391305</v>
      </c>
      <c r="P564" s="4">
        <f>SUM(Nurse[[#This Row],[LPN Hours (excl. Admin)]],Nurse[[#This Row],[LPN Admin Hours]])</f>
        <v>79.934782608695656</v>
      </c>
      <c r="Q564" s="4">
        <v>79.934782608695656</v>
      </c>
      <c r="R564" s="4">
        <v>0</v>
      </c>
      <c r="S564" s="4">
        <f>SUM(Nurse[[#This Row],[CNA Hours]],Nurse[[#This Row],[NA TR Hours]],Nurse[[#This Row],[Med Aide/Tech Hours]])</f>
        <v>194.13043478260869</v>
      </c>
      <c r="T564" s="4">
        <v>194.13043478260869</v>
      </c>
      <c r="U564" s="4">
        <v>0</v>
      </c>
      <c r="V564" s="4">
        <v>0</v>
      </c>
      <c r="W5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4" s="4">
        <v>0</v>
      </c>
      <c r="Y564" s="4">
        <v>0</v>
      </c>
      <c r="Z564" s="4">
        <v>0</v>
      </c>
      <c r="AA564" s="4">
        <v>0</v>
      </c>
      <c r="AB564" s="4">
        <v>0</v>
      </c>
      <c r="AC564" s="4">
        <v>0</v>
      </c>
      <c r="AD564" s="4">
        <v>0</v>
      </c>
      <c r="AE564" s="4">
        <v>0</v>
      </c>
      <c r="AF564" s="1">
        <v>146036</v>
      </c>
      <c r="AG564" s="1">
        <v>5</v>
      </c>
      <c r="AH564"/>
    </row>
    <row r="565" spans="1:34" x14ac:dyDescent="0.25">
      <c r="A565" t="s">
        <v>702</v>
      </c>
      <c r="B565" t="s">
        <v>158</v>
      </c>
      <c r="C565" t="s">
        <v>981</v>
      </c>
      <c r="D565" t="s">
        <v>753</v>
      </c>
      <c r="E565" s="4">
        <v>73.923913043478265</v>
      </c>
      <c r="F565" s="4">
        <f>Nurse[[#This Row],[Total Nurse Staff Hours]]/Nurse[[#This Row],[MDS Census]]</f>
        <v>3.101518894280253</v>
      </c>
      <c r="G565" s="4">
        <f>Nurse[[#This Row],[Total Direct Care Staff Hours]]/Nurse[[#This Row],[MDS Census]]</f>
        <v>3.0826981326275544</v>
      </c>
      <c r="H565" s="4">
        <f>Nurse[[#This Row],[Total RN Hours (w/ Admin, DON)]]/Nurse[[#This Row],[MDS Census]]</f>
        <v>0.34050139685340386</v>
      </c>
      <c r="I565" s="4">
        <f>Nurse[[#This Row],[RN Hours (excl. Admin, DON)]]/Nurse[[#This Row],[MDS Census]]</f>
        <v>0.32168063520070572</v>
      </c>
      <c r="J565" s="4">
        <f>SUM(Nurse[[#This Row],[RN Hours (excl. Admin, DON)]],Nurse[[#This Row],[RN Admin Hours]],Nurse[[#This Row],[RN DON Hours]],Nurse[[#This Row],[LPN Hours (excl. Admin)]],Nurse[[#This Row],[LPN Admin Hours]],Nurse[[#This Row],[CNA Hours]],Nurse[[#This Row],[NA TR Hours]],Nurse[[#This Row],[Med Aide/Tech Hours]])</f>
        <v>229.27641304347827</v>
      </c>
      <c r="K565" s="4">
        <f>SUM(Nurse[[#This Row],[RN Hours (excl. Admin, DON)]],Nurse[[#This Row],[LPN Hours (excl. Admin)]],Nurse[[#This Row],[CNA Hours]],Nurse[[#This Row],[NA TR Hours]],Nurse[[#This Row],[Med Aide/Tech Hours]])</f>
        <v>227.88510869565218</v>
      </c>
      <c r="L565" s="4">
        <f>SUM(Nurse[[#This Row],[RN Hours (excl. Admin, DON)]],Nurse[[#This Row],[RN Admin Hours]],Nurse[[#This Row],[RN DON Hours]])</f>
        <v>25.17119565217391</v>
      </c>
      <c r="M565" s="4">
        <v>23.779891304347824</v>
      </c>
      <c r="N565" s="4">
        <v>0</v>
      </c>
      <c r="O565" s="4">
        <v>1.3913043478260869</v>
      </c>
      <c r="P565" s="4">
        <f>SUM(Nurse[[#This Row],[LPN Hours (excl. Admin)]],Nurse[[#This Row],[LPN Admin Hours]])</f>
        <v>56.410326086956523</v>
      </c>
      <c r="Q565" s="4">
        <v>56.410326086956523</v>
      </c>
      <c r="R565" s="4">
        <v>0</v>
      </c>
      <c r="S565" s="4">
        <f>SUM(Nurse[[#This Row],[CNA Hours]],Nurse[[#This Row],[NA TR Hours]],Nurse[[#This Row],[Med Aide/Tech Hours]])</f>
        <v>147.69489130434783</v>
      </c>
      <c r="T565" s="4">
        <v>130.97478260869565</v>
      </c>
      <c r="U565" s="4">
        <v>16.720108695652176</v>
      </c>
      <c r="V565" s="4">
        <v>0</v>
      </c>
      <c r="W5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4.3226086956521739</v>
      </c>
      <c r="X565" s="4">
        <v>0</v>
      </c>
      <c r="Y565" s="4">
        <v>0</v>
      </c>
      <c r="Z565" s="4">
        <v>0</v>
      </c>
      <c r="AA565" s="4">
        <v>0</v>
      </c>
      <c r="AB565" s="4">
        <v>0</v>
      </c>
      <c r="AC565" s="4">
        <v>4.3226086956521739</v>
      </c>
      <c r="AD565" s="4">
        <v>0</v>
      </c>
      <c r="AE565" s="4">
        <v>0</v>
      </c>
      <c r="AF565" s="1">
        <v>145441</v>
      </c>
      <c r="AG565" s="1">
        <v>5</v>
      </c>
      <c r="AH565"/>
    </row>
    <row r="566" spans="1:34" x14ac:dyDescent="0.25">
      <c r="A566" t="s">
        <v>702</v>
      </c>
      <c r="B566" t="s">
        <v>396</v>
      </c>
      <c r="C566" t="s">
        <v>981</v>
      </c>
      <c r="D566" t="s">
        <v>753</v>
      </c>
      <c r="E566" s="4">
        <v>36.413043478260867</v>
      </c>
      <c r="F566" s="4">
        <f>Nurse[[#This Row],[Total Nurse Staff Hours]]/Nurse[[#This Row],[MDS Census]]</f>
        <v>2.6293582089552241</v>
      </c>
      <c r="G566" s="4">
        <f>Nurse[[#This Row],[Total Direct Care Staff Hours]]/Nurse[[#This Row],[MDS Census]]</f>
        <v>2.4533791044776123</v>
      </c>
      <c r="H566" s="4">
        <f>Nurse[[#This Row],[Total RN Hours (w/ Admin, DON)]]/Nurse[[#This Row],[MDS Census]]</f>
        <v>5.6119402985074637E-3</v>
      </c>
      <c r="I566" s="4">
        <f>Nurse[[#This Row],[RN Hours (excl. Admin, DON)]]/Nurse[[#This Row],[MDS Census]]</f>
        <v>5.6119402985074637E-3</v>
      </c>
      <c r="J566" s="4">
        <f>SUM(Nurse[[#This Row],[RN Hours (excl. Admin, DON)]],Nurse[[#This Row],[RN Admin Hours]],Nurse[[#This Row],[RN DON Hours]],Nurse[[#This Row],[LPN Hours (excl. Admin)]],Nurse[[#This Row],[LPN Admin Hours]],Nurse[[#This Row],[CNA Hours]],Nurse[[#This Row],[NA TR Hours]],Nurse[[#This Row],[Med Aide/Tech Hours]])</f>
        <v>95.7429347826087</v>
      </c>
      <c r="K566" s="4">
        <f>SUM(Nurse[[#This Row],[RN Hours (excl. Admin, DON)]],Nurse[[#This Row],[LPN Hours (excl. Admin)]],Nurse[[#This Row],[CNA Hours]],Nurse[[#This Row],[NA TR Hours]],Nurse[[#This Row],[Med Aide/Tech Hours]])</f>
        <v>89.335000000000008</v>
      </c>
      <c r="L566" s="4">
        <f>SUM(Nurse[[#This Row],[RN Hours (excl. Admin, DON)]],Nurse[[#This Row],[RN Admin Hours]],Nurse[[#This Row],[RN DON Hours]])</f>
        <v>0.20434782608695654</v>
      </c>
      <c r="M566" s="4">
        <v>0.20434782608695654</v>
      </c>
      <c r="N566" s="4">
        <v>0</v>
      </c>
      <c r="O566" s="4">
        <v>0</v>
      </c>
      <c r="P566" s="4">
        <f>SUM(Nurse[[#This Row],[LPN Hours (excl. Admin)]],Nurse[[#This Row],[LPN Admin Hours]])</f>
        <v>32.544239130434789</v>
      </c>
      <c r="Q566" s="4">
        <v>26.136304347826091</v>
      </c>
      <c r="R566" s="4">
        <v>6.4079347826086952</v>
      </c>
      <c r="S566" s="4">
        <f>SUM(Nurse[[#This Row],[CNA Hours]],Nurse[[#This Row],[NA TR Hours]],Nurse[[#This Row],[Med Aide/Tech Hours]])</f>
        <v>62.994347826086958</v>
      </c>
      <c r="T566" s="4">
        <v>62.994347826086958</v>
      </c>
      <c r="U566" s="4">
        <v>0</v>
      </c>
      <c r="V566" s="4">
        <v>0</v>
      </c>
      <c r="W5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66" s="4">
        <v>0</v>
      </c>
      <c r="Y566" s="4">
        <v>0</v>
      </c>
      <c r="Z566" s="4">
        <v>0</v>
      </c>
      <c r="AA566" s="4">
        <v>0</v>
      </c>
      <c r="AB566" s="4">
        <v>0</v>
      </c>
      <c r="AC566" s="4">
        <v>0</v>
      </c>
      <c r="AD566" s="4">
        <v>0</v>
      </c>
      <c r="AE566" s="4">
        <v>0</v>
      </c>
      <c r="AF566" s="1">
        <v>145836</v>
      </c>
      <c r="AG566" s="1">
        <v>5</v>
      </c>
      <c r="AH566"/>
    </row>
    <row r="567" spans="1:34" x14ac:dyDescent="0.25">
      <c r="A567" t="s">
        <v>702</v>
      </c>
      <c r="B567" t="s">
        <v>182</v>
      </c>
      <c r="C567" t="s">
        <v>917</v>
      </c>
      <c r="D567" t="s">
        <v>781</v>
      </c>
      <c r="E567" s="4">
        <v>149.0108695652174</v>
      </c>
      <c r="F567" s="4">
        <f>Nurse[[#This Row],[Total Nurse Staff Hours]]/Nurse[[#This Row],[MDS Census]]</f>
        <v>2.0895769202713543</v>
      </c>
      <c r="G567" s="4">
        <f>Nurse[[#This Row],[Total Direct Care Staff Hours]]/Nurse[[#This Row],[MDS Census]]</f>
        <v>1.7501830913998102</v>
      </c>
      <c r="H567" s="4">
        <f>Nurse[[#This Row],[Total RN Hours (w/ Admin, DON)]]/Nurse[[#This Row],[MDS Census]]</f>
        <v>0.29192501276533661</v>
      </c>
      <c r="I567" s="4">
        <f>Nurse[[#This Row],[RN Hours (excl. Admin, DON)]]/Nurse[[#This Row],[MDS Census]]</f>
        <v>0.21132102998030489</v>
      </c>
      <c r="J567" s="4">
        <f>SUM(Nurse[[#This Row],[RN Hours (excl. Admin, DON)]],Nurse[[#This Row],[RN Admin Hours]],Nurse[[#This Row],[RN DON Hours]],Nurse[[#This Row],[LPN Hours (excl. Admin)]],Nurse[[#This Row],[LPN Admin Hours]],Nurse[[#This Row],[CNA Hours]],Nurse[[#This Row],[NA TR Hours]],Nurse[[#This Row],[Med Aide/Tech Hours]])</f>
        <v>311.36967391304347</v>
      </c>
      <c r="K567" s="4">
        <f>SUM(Nurse[[#This Row],[RN Hours (excl. Admin, DON)]],Nurse[[#This Row],[LPN Hours (excl. Admin)]],Nurse[[#This Row],[CNA Hours]],Nurse[[#This Row],[NA TR Hours]],Nurse[[#This Row],[Med Aide/Tech Hours]])</f>
        <v>260.79630434782609</v>
      </c>
      <c r="L567" s="4">
        <f>SUM(Nurse[[#This Row],[RN Hours (excl. Admin, DON)]],Nurse[[#This Row],[RN Admin Hours]],Nurse[[#This Row],[RN DON Hours]])</f>
        <v>43.5</v>
      </c>
      <c r="M567" s="4">
        <v>31.489130434782609</v>
      </c>
      <c r="N567" s="4">
        <v>7.3913043478260869</v>
      </c>
      <c r="O567" s="4">
        <v>4.6195652173913047</v>
      </c>
      <c r="P567" s="4">
        <f>SUM(Nurse[[#This Row],[LPN Hours (excl. Admin)]],Nurse[[#This Row],[LPN Admin Hours]])</f>
        <v>111.0298913043478</v>
      </c>
      <c r="Q567" s="4">
        <v>72.4673913043478</v>
      </c>
      <c r="R567" s="4">
        <v>38.5625</v>
      </c>
      <c r="S567" s="4">
        <f>SUM(Nurse[[#This Row],[CNA Hours]],Nurse[[#This Row],[NA TR Hours]],Nurse[[#This Row],[Med Aide/Tech Hours]])</f>
        <v>156.83978260869569</v>
      </c>
      <c r="T567" s="4">
        <v>156.83978260869569</v>
      </c>
      <c r="U567" s="4">
        <v>0</v>
      </c>
      <c r="V567" s="4">
        <v>0</v>
      </c>
      <c r="W5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10.94576086956522</v>
      </c>
      <c r="X567" s="4">
        <v>0</v>
      </c>
      <c r="Y567" s="4">
        <v>0</v>
      </c>
      <c r="Z567" s="4">
        <v>0</v>
      </c>
      <c r="AA567" s="4">
        <v>0.88858695652173914</v>
      </c>
      <c r="AB567" s="4">
        <v>0</v>
      </c>
      <c r="AC567" s="4">
        <v>10.057173913043481</v>
      </c>
      <c r="AD567" s="4">
        <v>0</v>
      </c>
      <c r="AE567" s="4">
        <v>0</v>
      </c>
      <c r="AF567" s="1">
        <v>145482</v>
      </c>
      <c r="AG567" s="1">
        <v>5</v>
      </c>
      <c r="AH567"/>
    </row>
    <row r="568" spans="1:34" x14ac:dyDescent="0.25">
      <c r="A568" t="s">
        <v>702</v>
      </c>
      <c r="B568" t="s">
        <v>596</v>
      </c>
      <c r="C568" t="s">
        <v>1092</v>
      </c>
      <c r="D568" t="s">
        <v>781</v>
      </c>
      <c r="E568" s="4">
        <v>60.70422535211268</v>
      </c>
      <c r="F568" s="4">
        <f>Nurse[[#This Row],[Total Nurse Staff Hours]]/Nurse[[#This Row],[MDS Census]]</f>
        <v>4.5820858468677503</v>
      </c>
      <c r="G568" s="4">
        <f>Nurse[[#This Row],[Total Direct Care Staff Hours]]/Nurse[[#This Row],[MDS Census]]</f>
        <v>4.1187911832946655</v>
      </c>
      <c r="H568" s="4">
        <f>Nurse[[#This Row],[Total RN Hours (w/ Admin, DON)]]/Nurse[[#This Row],[MDS Census]]</f>
        <v>1.5738631090487241</v>
      </c>
      <c r="I568" s="4">
        <f>Nurse[[#This Row],[RN Hours (excl. Admin, DON)]]/Nurse[[#This Row],[MDS Census]]</f>
        <v>1.1958352668213459</v>
      </c>
      <c r="J568" s="4">
        <f>SUM(Nurse[[#This Row],[RN Hours (excl. Admin, DON)]],Nurse[[#This Row],[RN Admin Hours]],Nurse[[#This Row],[RN DON Hours]],Nurse[[#This Row],[LPN Hours (excl. Admin)]],Nurse[[#This Row],[LPN Admin Hours]],Nurse[[#This Row],[CNA Hours]],Nurse[[#This Row],[NA TR Hours]],Nurse[[#This Row],[Med Aide/Tech Hours]])</f>
        <v>278.15197183098599</v>
      </c>
      <c r="K568" s="4">
        <f>SUM(Nurse[[#This Row],[RN Hours (excl. Admin, DON)]],Nurse[[#This Row],[LPN Hours (excl. Admin)]],Nurse[[#This Row],[CNA Hours]],Nurse[[#This Row],[NA TR Hours]],Nurse[[#This Row],[Med Aide/Tech Hours]])</f>
        <v>250.02802816901419</v>
      </c>
      <c r="L568" s="4">
        <f>SUM(Nurse[[#This Row],[RN Hours (excl. Admin, DON)]],Nurse[[#This Row],[RN Admin Hours]],Nurse[[#This Row],[RN DON Hours]])</f>
        <v>95.540140845070439</v>
      </c>
      <c r="M568" s="4">
        <v>72.592253521126779</v>
      </c>
      <c r="N568" s="4">
        <v>18.08873239436619</v>
      </c>
      <c r="O568" s="4">
        <v>4.859154929577465</v>
      </c>
      <c r="P568" s="4">
        <f>SUM(Nurse[[#This Row],[LPN Hours (excl. Admin)]],Nurse[[#This Row],[LPN Admin Hours]])</f>
        <v>15.659154929577461</v>
      </c>
      <c r="Q568" s="4">
        <v>10.483098591549293</v>
      </c>
      <c r="R568" s="4">
        <v>5.176056338028169</v>
      </c>
      <c r="S568" s="4">
        <f>SUM(Nurse[[#This Row],[CNA Hours]],Nurse[[#This Row],[NA TR Hours]],Nurse[[#This Row],[Med Aide/Tech Hours]])</f>
        <v>166.95267605633811</v>
      </c>
      <c r="T568" s="4">
        <v>166.95267605633811</v>
      </c>
      <c r="U568" s="4">
        <v>0</v>
      </c>
      <c r="V568" s="4">
        <v>0</v>
      </c>
      <c r="W5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126.19577464788735</v>
      </c>
      <c r="X568" s="4">
        <v>72.592253521126779</v>
      </c>
      <c r="Y568" s="4">
        <v>17.560563380281685</v>
      </c>
      <c r="Z568" s="4">
        <v>0</v>
      </c>
      <c r="AA568" s="4">
        <v>10.483098591549293</v>
      </c>
      <c r="AB568" s="4">
        <v>5.176056338028169</v>
      </c>
      <c r="AC568" s="4">
        <v>20.383802816901408</v>
      </c>
      <c r="AD568" s="4">
        <v>0</v>
      </c>
      <c r="AE568" s="4">
        <v>0</v>
      </c>
      <c r="AF568" s="1">
        <v>146110</v>
      </c>
      <c r="AG568" s="1">
        <v>5</v>
      </c>
      <c r="AH568"/>
    </row>
    <row r="569" spans="1:34" x14ac:dyDescent="0.25">
      <c r="A569" t="s">
        <v>702</v>
      </c>
      <c r="B569" t="s">
        <v>444</v>
      </c>
      <c r="C569" t="s">
        <v>917</v>
      </c>
      <c r="D569" t="s">
        <v>781</v>
      </c>
      <c r="E569" s="4">
        <v>36.422535211267608</v>
      </c>
      <c r="F569" s="4">
        <f>Nurse[[#This Row],[Total Nurse Staff Hours]]/Nurse[[#This Row],[MDS Census]]</f>
        <v>6.680815931941221</v>
      </c>
      <c r="G569" s="4">
        <f>Nurse[[#This Row],[Total Direct Care Staff Hours]]/Nurse[[#This Row],[MDS Census]]</f>
        <v>6.1190835266821342</v>
      </c>
      <c r="H569" s="4">
        <f>Nurse[[#This Row],[Total RN Hours (w/ Admin, DON)]]/Nurse[[#This Row],[MDS Census]]</f>
        <v>1.2649535962877032</v>
      </c>
      <c r="I569" s="4">
        <f>Nurse[[#This Row],[RN Hours (excl. Admin, DON)]]/Nurse[[#This Row],[MDS Census]]</f>
        <v>0.99358081979891744</v>
      </c>
      <c r="J569" s="4">
        <f>SUM(Nurse[[#This Row],[RN Hours (excl. Admin, DON)]],Nurse[[#This Row],[RN Admin Hours]],Nurse[[#This Row],[RN DON Hours]],Nurse[[#This Row],[LPN Hours (excl. Admin)]],Nurse[[#This Row],[LPN Admin Hours]],Nurse[[#This Row],[CNA Hours]],Nurse[[#This Row],[NA TR Hours]],Nurse[[#This Row],[Med Aide/Tech Hours]])</f>
        <v>243.33225352112674</v>
      </c>
      <c r="K569" s="4">
        <f>SUM(Nurse[[#This Row],[RN Hours (excl. Admin, DON)]],Nurse[[#This Row],[LPN Hours (excl. Admin)]],Nurse[[#This Row],[CNA Hours]],Nurse[[#This Row],[NA TR Hours]],Nurse[[#This Row],[Med Aide/Tech Hours]])</f>
        <v>222.8725352112676</v>
      </c>
      <c r="L569" s="4">
        <f>SUM(Nurse[[#This Row],[RN Hours (excl. Admin, DON)]],Nurse[[#This Row],[RN Admin Hours]],Nurse[[#This Row],[RN DON Hours]])</f>
        <v>46.072816901408459</v>
      </c>
      <c r="M569" s="4">
        <v>36.188732394366205</v>
      </c>
      <c r="N569" s="4">
        <v>5.3418309859154931</v>
      </c>
      <c r="O569" s="4">
        <v>4.542253521126761</v>
      </c>
      <c r="P569" s="4">
        <f>SUM(Nurse[[#This Row],[LPN Hours (excl. Admin)]],Nurse[[#This Row],[LPN Admin Hours]])</f>
        <v>46.938591549295765</v>
      </c>
      <c r="Q569" s="4">
        <v>36.362957746478862</v>
      </c>
      <c r="R569" s="4">
        <v>10.575633802816901</v>
      </c>
      <c r="S569" s="4">
        <f>SUM(Nurse[[#This Row],[CNA Hours]],Nurse[[#This Row],[NA TR Hours]],Nurse[[#This Row],[Med Aide/Tech Hours]])</f>
        <v>150.32084507042254</v>
      </c>
      <c r="T569" s="4">
        <v>150.32084507042254</v>
      </c>
      <c r="U569" s="4">
        <v>0</v>
      </c>
      <c r="V569" s="4">
        <v>0</v>
      </c>
      <c r="W5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88.469154929577456</v>
      </c>
      <c r="X569" s="4">
        <v>36.188732394366205</v>
      </c>
      <c r="Y569" s="4">
        <v>5.3418309859154931</v>
      </c>
      <c r="Z569" s="4">
        <v>0</v>
      </c>
      <c r="AA569" s="4">
        <v>36.362957746478862</v>
      </c>
      <c r="AB569" s="4">
        <v>10.575633802816901</v>
      </c>
      <c r="AC569" s="4">
        <v>0</v>
      </c>
      <c r="AD569" s="4">
        <v>0</v>
      </c>
      <c r="AE569" s="4">
        <v>0</v>
      </c>
      <c r="AF569" s="1">
        <v>145904</v>
      </c>
      <c r="AG569" s="1">
        <v>5</v>
      </c>
      <c r="AH569"/>
    </row>
    <row r="570" spans="1:34" x14ac:dyDescent="0.25">
      <c r="A570" t="s">
        <v>702</v>
      </c>
      <c r="B570" t="s">
        <v>227</v>
      </c>
      <c r="C570" t="s">
        <v>1016</v>
      </c>
      <c r="D570" t="s">
        <v>804</v>
      </c>
      <c r="E570" s="4">
        <v>88.336956521739125</v>
      </c>
      <c r="F570" s="4">
        <f>Nurse[[#This Row],[Total Nurse Staff Hours]]/Nurse[[#This Row],[MDS Census]]</f>
        <v>2.9716992740248562</v>
      </c>
      <c r="G570" s="4">
        <f>Nurse[[#This Row],[Total Direct Care Staff Hours]]/Nurse[[#This Row],[MDS Census]]</f>
        <v>2.7408022640580785</v>
      </c>
      <c r="H570" s="4">
        <f>Nurse[[#This Row],[Total RN Hours (w/ Admin, DON)]]/Nurse[[#This Row],[MDS Census]]</f>
        <v>0.32462778393010955</v>
      </c>
      <c r="I570" s="4">
        <f>Nurse[[#This Row],[RN Hours (excl. Admin, DON)]]/Nurse[[#This Row],[MDS Census]]</f>
        <v>0.18530823181985975</v>
      </c>
      <c r="J570" s="4">
        <f>SUM(Nurse[[#This Row],[RN Hours (excl. Admin, DON)]],Nurse[[#This Row],[RN Admin Hours]],Nurse[[#This Row],[RN DON Hours]],Nurse[[#This Row],[LPN Hours (excl. Admin)]],Nurse[[#This Row],[LPN Admin Hours]],Nurse[[#This Row],[CNA Hours]],Nurse[[#This Row],[NA TR Hours]],Nurse[[#This Row],[Med Aide/Tech Hours]])</f>
        <v>262.51086956521743</v>
      </c>
      <c r="K570" s="4">
        <f>SUM(Nurse[[#This Row],[RN Hours (excl. Admin, DON)]],Nurse[[#This Row],[LPN Hours (excl. Admin)]],Nurse[[#This Row],[CNA Hours]],Nurse[[#This Row],[NA TR Hours]],Nurse[[#This Row],[Med Aide/Tech Hours]])</f>
        <v>242.11413043478262</v>
      </c>
      <c r="L570" s="4">
        <f>SUM(Nurse[[#This Row],[RN Hours (excl. Admin, DON)]],Nurse[[#This Row],[RN Admin Hours]],Nurse[[#This Row],[RN DON Hours]])</f>
        <v>28.676630434782609</v>
      </c>
      <c r="M570" s="4">
        <v>16.369565217391305</v>
      </c>
      <c r="N570" s="4">
        <v>6.4565217391304346</v>
      </c>
      <c r="O570" s="4">
        <v>5.8505434782608692</v>
      </c>
      <c r="P570" s="4">
        <f>SUM(Nurse[[#This Row],[LPN Hours (excl. Admin)]],Nurse[[#This Row],[LPN Admin Hours]])</f>
        <v>64.448369565217391</v>
      </c>
      <c r="Q570" s="4">
        <v>56.358695652173914</v>
      </c>
      <c r="R570" s="4">
        <v>8.0896739130434785</v>
      </c>
      <c r="S570" s="4">
        <f>SUM(Nurse[[#This Row],[CNA Hours]],Nurse[[#This Row],[NA TR Hours]],Nurse[[#This Row],[Med Aide/Tech Hours]])</f>
        <v>169.3858695652174</v>
      </c>
      <c r="T570" s="4">
        <v>169.3858695652174</v>
      </c>
      <c r="U570" s="4">
        <v>0</v>
      </c>
      <c r="V570" s="4">
        <v>0</v>
      </c>
      <c r="W5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25.994565217391305</v>
      </c>
      <c r="X570" s="4">
        <v>0</v>
      </c>
      <c r="Y570" s="4">
        <v>0</v>
      </c>
      <c r="Z570" s="4">
        <v>0</v>
      </c>
      <c r="AA570" s="4">
        <v>3.625</v>
      </c>
      <c r="AB570" s="4">
        <v>0</v>
      </c>
      <c r="AC570" s="4">
        <v>22.369565217391305</v>
      </c>
      <c r="AD570" s="4">
        <v>0</v>
      </c>
      <c r="AE570" s="4">
        <v>0</v>
      </c>
      <c r="AF570" s="1">
        <v>145596</v>
      </c>
      <c r="AG570" s="1">
        <v>5</v>
      </c>
      <c r="AH570"/>
    </row>
    <row r="571" spans="1:34" x14ac:dyDescent="0.25">
      <c r="A571" t="s">
        <v>702</v>
      </c>
      <c r="B571" t="s">
        <v>388</v>
      </c>
      <c r="C571" t="s">
        <v>1073</v>
      </c>
      <c r="D571" t="s">
        <v>784</v>
      </c>
      <c r="E571" s="4">
        <v>53.413043478260867</v>
      </c>
      <c r="F571" s="4">
        <f>Nurse[[#This Row],[Total Nurse Staff Hours]]/Nurse[[#This Row],[MDS Census]]</f>
        <v>2.5347171347171344</v>
      </c>
      <c r="G571" s="4">
        <f>Nurse[[#This Row],[Total Direct Care Staff Hours]]/Nurse[[#This Row],[MDS Census]]</f>
        <v>2.2933679283679282</v>
      </c>
      <c r="H571" s="4">
        <f>Nurse[[#This Row],[Total RN Hours (w/ Admin, DON)]]/Nurse[[#This Row],[MDS Census]]</f>
        <v>0.64562678062678069</v>
      </c>
      <c r="I571" s="4">
        <f>Nurse[[#This Row],[RN Hours (excl. Admin, DON)]]/Nurse[[#This Row],[MDS Census]]</f>
        <v>0.53054741554741558</v>
      </c>
      <c r="J571" s="4">
        <f>SUM(Nurse[[#This Row],[RN Hours (excl. Admin, DON)]],Nurse[[#This Row],[RN Admin Hours]],Nurse[[#This Row],[RN DON Hours]],Nurse[[#This Row],[LPN Hours (excl. Admin)]],Nurse[[#This Row],[LPN Admin Hours]],Nurse[[#This Row],[CNA Hours]],Nurse[[#This Row],[NA TR Hours]],Nurse[[#This Row],[Med Aide/Tech Hours]])</f>
        <v>135.38695652173911</v>
      </c>
      <c r="K571" s="4">
        <f>SUM(Nurse[[#This Row],[RN Hours (excl. Admin, DON)]],Nurse[[#This Row],[LPN Hours (excl. Admin)]],Nurse[[#This Row],[CNA Hours]],Nurse[[#This Row],[NA TR Hours]],Nurse[[#This Row],[Med Aide/Tech Hours]])</f>
        <v>122.4957608695652</v>
      </c>
      <c r="L571" s="4">
        <f>SUM(Nurse[[#This Row],[RN Hours (excl. Admin, DON)]],Nurse[[#This Row],[RN Admin Hours]],Nurse[[#This Row],[RN DON Hours]])</f>
        <v>34.484891304347826</v>
      </c>
      <c r="M571" s="4">
        <v>28.338152173913045</v>
      </c>
      <c r="N571" s="4">
        <v>5.4130434782608692</v>
      </c>
      <c r="O571" s="4">
        <v>0.73369565217391308</v>
      </c>
      <c r="P571" s="4">
        <f>SUM(Nurse[[#This Row],[LPN Hours (excl. Admin)]],Nurse[[#This Row],[LPN Admin Hours]])</f>
        <v>20.239456521739136</v>
      </c>
      <c r="Q571" s="4">
        <v>13.495000000000005</v>
      </c>
      <c r="R571" s="4">
        <v>6.7444565217391332</v>
      </c>
      <c r="S571" s="4">
        <f>SUM(Nurse[[#This Row],[CNA Hours]],Nurse[[#This Row],[NA TR Hours]],Nurse[[#This Row],[Med Aide/Tech Hours]])</f>
        <v>80.662608695652153</v>
      </c>
      <c r="T571" s="4">
        <v>80.662608695652153</v>
      </c>
      <c r="U571" s="4">
        <v>0</v>
      </c>
      <c r="V571" s="4">
        <v>0</v>
      </c>
      <c r="W5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1" s="4">
        <v>0</v>
      </c>
      <c r="Y571" s="4">
        <v>0</v>
      </c>
      <c r="Z571" s="4">
        <v>0</v>
      </c>
      <c r="AA571" s="4">
        <v>0</v>
      </c>
      <c r="AB571" s="4">
        <v>0</v>
      </c>
      <c r="AC571" s="4">
        <v>0</v>
      </c>
      <c r="AD571" s="4">
        <v>0</v>
      </c>
      <c r="AE571" s="4">
        <v>0</v>
      </c>
      <c r="AF571" s="1">
        <v>145825</v>
      </c>
      <c r="AG571" s="1">
        <v>5</v>
      </c>
      <c r="AH571"/>
    </row>
    <row r="572" spans="1:34" x14ac:dyDescent="0.25">
      <c r="A572" t="s">
        <v>702</v>
      </c>
      <c r="B572" t="s">
        <v>237</v>
      </c>
      <c r="C572" t="s">
        <v>1022</v>
      </c>
      <c r="D572" t="s">
        <v>781</v>
      </c>
      <c r="E572" s="4">
        <v>96.445652173913047</v>
      </c>
      <c r="F572" s="4">
        <f>Nurse[[#This Row],[Total Nurse Staff Hours]]/Nurse[[#This Row],[MDS Census]]</f>
        <v>3.3366381156316915</v>
      </c>
      <c r="G572" s="4">
        <f>Nurse[[#This Row],[Total Direct Care Staff Hours]]/Nurse[[#This Row],[MDS Census]]</f>
        <v>3.1320511664600472</v>
      </c>
      <c r="H572" s="4">
        <f>Nurse[[#This Row],[Total RN Hours (w/ Admin, DON)]]/Nurse[[#This Row],[MDS Census]]</f>
        <v>0.90568015327397755</v>
      </c>
      <c r="I572" s="4">
        <f>Nurse[[#This Row],[RN Hours (excl. Admin, DON)]]/Nurse[[#This Row],[MDS Census]]</f>
        <v>0.70109320410233311</v>
      </c>
      <c r="J572" s="4">
        <f>SUM(Nurse[[#This Row],[RN Hours (excl. Admin, DON)]],Nurse[[#This Row],[RN Admin Hours]],Nurse[[#This Row],[RN DON Hours]],Nurse[[#This Row],[LPN Hours (excl. Admin)]],Nurse[[#This Row],[LPN Admin Hours]],Nurse[[#This Row],[CNA Hours]],Nurse[[#This Row],[NA TR Hours]],Nurse[[#This Row],[Med Aide/Tech Hours]])</f>
        <v>321.80423913043478</v>
      </c>
      <c r="K572" s="4">
        <f>SUM(Nurse[[#This Row],[RN Hours (excl. Admin, DON)]],Nurse[[#This Row],[LPN Hours (excl. Admin)]],Nurse[[#This Row],[CNA Hours]],Nurse[[#This Row],[NA TR Hours]],Nurse[[#This Row],[Med Aide/Tech Hours]])</f>
        <v>302.07271739130437</v>
      </c>
      <c r="L572" s="4">
        <f>SUM(Nurse[[#This Row],[RN Hours (excl. Admin, DON)]],Nurse[[#This Row],[RN Admin Hours]],Nurse[[#This Row],[RN DON Hours]])</f>
        <v>87.348913043478291</v>
      </c>
      <c r="M572" s="4">
        <v>67.617391304347848</v>
      </c>
      <c r="N572" s="4">
        <v>14.079347826086961</v>
      </c>
      <c r="O572" s="4">
        <v>5.6521739130434785</v>
      </c>
      <c r="P572" s="4">
        <f>SUM(Nurse[[#This Row],[LPN Hours (excl. Admin)]],Nurse[[#This Row],[LPN Admin Hours]])</f>
        <v>59.736521739130445</v>
      </c>
      <c r="Q572" s="4">
        <v>59.736521739130445</v>
      </c>
      <c r="R572" s="4">
        <v>0</v>
      </c>
      <c r="S572" s="4">
        <f>SUM(Nurse[[#This Row],[CNA Hours]],Nurse[[#This Row],[NA TR Hours]],Nurse[[#This Row],[Med Aide/Tech Hours]])</f>
        <v>174.71880434782608</v>
      </c>
      <c r="T572" s="4">
        <v>174.71880434782608</v>
      </c>
      <c r="U572" s="4">
        <v>0</v>
      </c>
      <c r="V572" s="4">
        <v>0</v>
      </c>
      <c r="W5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17.885869565217387</v>
      </c>
      <c r="X572" s="4">
        <v>0</v>
      </c>
      <c r="Y572" s="4">
        <v>1.0652173913043479</v>
      </c>
      <c r="Z572" s="4">
        <v>0</v>
      </c>
      <c r="AA572" s="4">
        <v>4.5734782608695648</v>
      </c>
      <c r="AB572" s="4">
        <v>0</v>
      </c>
      <c r="AC572" s="4">
        <v>12.247173913043476</v>
      </c>
      <c r="AD572" s="4">
        <v>0</v>
      </c>
      <c r="AE572" s="4">
        <v>0</v>
      </c>
      <c r="AF572" s="1">
        <v>145608</v>
      </c>
      <c r="AG572" s="1">
        <v>5</v>
      </c>
      <c r="AH572"/>
    </row>
    <row r="573" spans="1:34" x14ac:dyDescent="0.25">
      <c r="A573" t="s">
        <v>702</v>
      </c>
      <c r="B573" t="s">
        <v>614</v>
      </c>
      <c r="C573" t="s">
        <v>1042</v>
      </c>
      <c r="D573" t="s">
        <v>781</v>
      </c>
      <c r="E573" s="4">
        <v>148.2391304347826</v>
      </c>
      <c r="F573" s="4">
        <f>Nurse[[#This Row],[Total Nurse Staff Hours]]/Nurse[[#This Row],[MDS Census]]</f>
        <v>1.9974483062032551</v>
      </c>
      <c r="G573" s="4">
        <f>Nurse[[#This Row],[Total Direct Care Staff Hours]]/Nurse[[#This Row],[MDS Census]]</f>
        <v>1.8816835313095761</v>
      </c>
      <c r="H573" s="4">
        <f>Nurse[[#This Row],[Total RN Hours (w/ Admin, DON)]]/Nurse[[#This Row],[MDS Census]]</f>
        <v>0.13644962604487462</v>
      </c>
      <c r="I573" s="4">
        <f>Nurse[[#This Row],[RN Hours (excl. Admin, DON)]]/Nurse[[#This Row],[MDS Census]]</f>
        <v>7.7789998533509305E-2</v>
      </c>
      <c r="J573" s="4">
        <f>SUM(Nurse[[#This Row],[RN Hours (excl. Admin, DON)]],Nurse[[#This Row],[RN Admin Hours]],Nurse[[#This Row],[RN DON Hours]],Nurse[[#This Row],[LPN Hours (excl. Admin)]],Nurse[[#This Row],[LPN Admin Hours]],Nurse[[#This Row],[CNA Hours]],Nurse[[#This Row],[NA TR Hours]],Nurse[[#This Row],[Med Aide/Tech Hours]])</f>
        <v>296.09999999999991</v>
      </c>
      <c r="K573" s="4">
        <f>SUM(Nurse[[#This Row],[RN Hours (excl. Admin, DON)]],Nurse[[#This Row],[LPN Hours (excl. Admin)]],Nurse[[#This Row],[CNA Hours]],Nurse[[#This Row],[NA TR Hours]],Nurse[[#This Row],[Med Aide/Tech Hours]])</f>
        <v>278.93913043478256</v>
      </c>
      <c r="L573" s="4">
        <f>SUM(Nurse[[#This Row],[RN Hours (excl. Admin, DON)]],Nurse[[#This Row],[RN Admin Hours]],Nurse[[#This Row],[RN DON Hours]])</f>
        <v>20.227173913043476</v>
      </c>
      <c r="M573" s="4">
        <v>11.531521739130433</v>
      </c>
      <c r="N573" s="4">
        <v>0</v>
      </c>
      <c r="O573" s="4">
        <v>8.695652173913043</v>
      </c>
      <c r="P573" s="4">
        <f>SUM(Nurse[[#This Row],[LPN Hours (excl. Admin)]],Nurse[[#This Row],[LPN Admin Hours]])</f>
        <v>88.316847826086956</v>
      </c>
      <c r="Q573" s="4">
        <v>79.851630434782606</v>
      </c>
      <c r="R573" s="4">
        <v>8.4652173913043516</v>
      </c>
      <c r="S573" s="4">
        <f>SUM(Nurse[[#This Row],[CNA Hours]],Nurse[[#This Row],[NA TR Hours]],Nurse[[#This Row],[Med Aide/Tech Hours]])</f>
        <v>187.55597826086949</v>
      </c>
      <c r="T573" s="4">
        <v>187.55597826086949</v>
      </c>
      <c r="U573" s="4">
        <v>0</v>
      </c>
      <c r="V573" s="4">
        <v>0</v>
      </c>
      <c r="W5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28.402173913043484</v>
      </c>
      <c r="X573" s="4">
        <v>0</v>
      </c>
      <c r="Y573" s="4">
        <v>0</v>
      </c>
      <c r="Z573" s="4">
        <v>0</v>
      </c>
      <c r="AA573" s="4">
        <v>13.883152173913047</v>
      </c>
      <c r="AB573" s="4">
        <v>0</v>
      </c>
      <c r="AC573" s="4">
        <v>14.519021739130435</v>
      </c>
      <c r="AD573" s="4">
        <v>0</v>
      </c>
      <c r="AE573" s="4">
        <v>0</v>
      </c>
      <c r="AF573" s="1">
        <v>146132</v>
      </c>
      <c r="AG573" s="1">
        <v>5</v>
      </c>
      <c r="AH573"/>
    </row>
    <row r="574" spans="1:34" x14ac:dyDescent="0.25">
      <c r="A574" t="s">
        <v>702</v>
      </c>
      <c r="B574" t="s">
        <v>125</v>
      </c>
      <c r="C574" t="s">
        <v>962</v>
      </c>
      <c r="D574" t="s">
        <v>809</v>
      </c>
      <c r="E574" s="4">
        <v>86.673913043478265</v>
      </c>
      <c r="F574" s="4">
        <f>Nurse[[#This Row],[Total Nurse Staff Hours]]/Nurse[[#This Row],[MDS Census]]</f>
        <v>3.4034675194381738</v>
      </c>
      <c r="G574" s="4">
        <f>Nurse[[#This Row],[Total Direct Care Staff Hours]]/Nurse[[#This Row],[MDS Census]]</f>
        <v>3.3934349134687731</v>
      </c>
      <c r="H574" s="4">
        <f>Nurse[[#This Row],[Total RN Hours (w/ Admin, DON)]]/Nurse[[#This Row],[MDS Census]]</f>
        <v>0.27953348382242288</v>
      </c>
      <c r="I574" s="4">
        <f>Nurse[[#This Row],[RN Hours (excl. Admin, DON)]]/Nurse[[#This Row],[MDS Census]]</f>
        <v>0.26950087785302235</v>
      </c>
      <c r="J574" s="4">
        <f>SUM(Nurse[[#This Row],[RN Hours (excl. Admin, DON)]],Nurse[[#This Row],[RN Admin Hours]],Nurse[[#This Row],[RN DON Hours]],Nurse[[#This Row],[LPN Hours (excl. Admin)]],Nurse[[#This Row],[LPN Admin Hours]],Nurse[[#This Row],[CNA Hours]],Nurse[[#This Row],[NA TR Hours]],Nurse[[#This Row],[Med Aide/Tech Hours]])</f>
        <v>294.99184782608694</v>
      </c>
      <c r="K574" s="4">
        <f>SUM(Nurse[[#This Row],[RN Hours (excl. Admin, DON)]],Nurse[[#This Row],[LPN Hours (excl. Admin)]],Nurse[[#This Row],[CNA Hours]],Nurse[[#This Row],[NA TR Hours]],Nurse[[#This Row],[Med Aide/Tech Hours]])</f>
        <v>294.12228260869563</v>
      </c>
      <c r="L574" s="4">
        <f>SUM(Nurse[[#This Row],[RN Hours (excl. Admin, DON)]],Nurse[[#This Row],[RN Admin Hours]],Nurse[[#This Row],[RN DON Hours]])</f>
        <v>24.228260869565219</v>
      </c>
      <c r="M574" s="4">
        <v>23.358695652173914</v>
      </c>
      <c r="N574" s="4">
        <v>0</v>
      </c>
      <c r="O574" s="4">
        <v>0.86956521739130432</v>
      </c>
      <c r="P574" s="4">
        <f>SUM(Nurse[[#This Row],[LPN Hours (excl. Admin)]],Nurse[[#This Row],[LPN Admin Hours]])</f>
        <v>86.885869565217391</v>
      </c>
      <c r="Q574" s="4">
        <v>86.885869565217391</v>
      </c>
      <c r="R574" s="4">
        <v>0</v>
      </c>
      <c r="S574" s="4">
        <f>SUM(Nurse[[#This Row],[CNA Hours]],Nurse[[#This Row],[NA TR Hours]],Nurse[[#This Row],[Med Aide/Tech Hours]])</f>
        <v>183.87771739130434</v>
      </c>
      <c r="T574" s="4">
        <v>183.87771739130434</v>
      </c>
      <c r="U574" s="4">
        <v>0</v>
      </c>
      <c r="V574" s="4">
        <v>0</v>
      </c>
      <c r="W5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24.236413043478258</v>
      </c>
      <c r="X574" s="4">
        <v>3.902173913043478</v>
      </c>
      <c r="Y574" s="4">
        <v>0</v>
      </c>
      <c r="Z574" s="4">
        <v>0</v>
      </c>
      <c r="AA574" s="4">
        <v>3.0570652173913042</v>
      </c>
      <c r="AB574" s="4">
        <v>0</v>
      </c>
      <c r="AC574" s="4">
        <v>17.277173913043477</v>
      </c>
      <c r="AD574" s="4">
        <v>0</v>
      </c>
      <c r="AE574" s="4">
        <v>0</v>
      </c>
      <c r="AF574" s="1">
        <v>145386</v>
      </c>
      <c r="AG574" s="1">
        <v>5</v>
      </c>
      <c r="AH574"/>
    </row>
    <row r="575" spans="1:34" x14ac:dyDescent="0.25">
      <c r="A575" t="s">
        <v>702</v>
      </c>
      <c r="B575" t="s">
        <v>452</v>
      </c>
      <c r="C575" t="s">
        <v>917</v>
      </c>
      <c r="D575" t="s">
        <v>781</v>
      </c>
      <c r="E575" s="4">
        <v>181.09782608695653</v>
      </c>
      <c r="F575" s="4">
        <f>Nurse[[#This Row],[Total Nurse Staff Hours]]/Nurse[[#This Row],[MDS Census]]</f>
        <v>2.3019776724086189</v>
      </c>
      <c r="G575" s="4">
        <f>Nurse[[#This Row],[Total Direct Care Staff Hours]]/Nurse[[#This Row],[MDS Census]]</f>
        <v>2.1663315527279279</v>
      </c>
      <c r="H575" s="4">
        <f>Nurse[[#This Row],[Total RN Hours (w/ Admin, DON)]]/Nurse[[#This Row],[MDS Census]]</f>
        <v>0.14364383890522778</v>
      </c>
      <c r="I575" s="4">
        <f>Nurse[[#This Row],[RN Hours (excl. Admin, DON)]]/Nurse[[#This Row],[MDS Census]]</f>
        <v>6.8288217994117995E-2</v>
      </c>
      <c r="J575" s="4">
        <f>SUM(Nurse[[#This Row],[RN Hours (excl. Admin, DON)]],Nurse[[#This Row],[RN Admin Hours]],Nurse[[#This Row],[RN DON Hours]],Nurse[[#This Row],[LPN Hours (excl. Admin)]],Nurse[[#This Row],[LPN Admin Hours]],Nurse[[#This Row],[CNA Hours]],Nurse[[#This Row],[NA TR Hours]],Nurse[[#This Row],[Med Aide/Tech Hours]])</f>
        <v>416.88315217391306</v>
      </c>
      <c r="K575" s="4">
        <f>SUM(Nurse[[#This Row],[RN Hours (excl. Admin, DON)]],Nurse[[#This Row],[LPN Hours (excl. Admin)]],Nurse[[#This Row],[CNA Hours]],Nurse[[#This Row],[NA TR Hours]],Nurse[[#This Row],[Med Aide/Tech Hours]])</f>
        <v>392.31793478260875</v>
      </c>
      <c r="L575" s="4">
        <f>SUM(Nurse[[#This Row],[RN Hours (excl. Admin, DON)]],Nurse[[#This Row],[RN Admin Hours]],Nurse[[#This Row],[RN DON Hours]])</f>
        <v>26.013586956521742</v>
      </c>
      <c r="M575" s="4">
        <v>12.366847826086957</v>
      </c>
      <c r="N575" s="4">
        <v>8.429347826086957</v>
      </c>
      <c r="O575" s="4">
        <v>5.2173913043478262</v>
      </c>
      <c r="P575" s="4">
        <f>SUM(Nurse[[#This Row],[LPN Hours (excl. Admin)]],Nurse[[#This Row],[LPN Admin Hours]])</f>
        <v>149.59782608695653</v>
      </c>
      <c r="Q575" s="4">
        <v>138.67934782608697</v>
      </c>
      <c r="R575" s="4">
        <v>10.918478260869565</v>
      </c>
      <c r="S575" s="4">
        <f>SUM(Nurse[[#This Row],[CNA Hours]],Nurse[[#This Row],[NA TR Hours]],Nurse[[#This Row],[Med Aide/Tech Hours]])</f>
        <v>241.27173913043478</v>
      </c>
      <c r="T575" s="4">
        <v>241.27173913043478</v>
      </c>
      <c r="U575" s="4">
        <v>0</v>
      </c>
      <c r="V575" s="4">
        <v>0</v>
      </c>
      <c r="W5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5" s="4">
        <v>0</v>
      </c>
      <c r="Y575" s="4">
        <v>0</v>
      </c>
      <c r="Z575" s="4">
        <v>0</v>
      </c>
      <c r="AA575" s="4">
        <v>0</v>
      </c>
      <c r="AB575" s="4">
        <v>0</v>
      </c>
      <c r="AC575" s="4">
        <v>0</v>
      </c>
      <c r="AD575" s="4">
        <v>0</v>
      </c>
      <c r="AE575" s="4">
        <v>0</v>
      </c>
      <c r="AF575" s="1">
        <v>145914</v>
      </c>
      <c r="AG575" s="1">
        <v>5</v>
      </c>
      <c r="AH575"/>
    </row>
    <row r="576" spans="1:34" x14ac:dyDescent="0.25">
      <c r="A576" t="s">
        <v>702</v>
      </c>
      <c r="B576" t="s">
        <v>637</v>
      </c>
      <c r="C576" t="s">
        <v>917</v>
      </c>
      <c r="D576" t="s">
        <v>781</v>
      </c>
      <c r="E576" s="4">
        <v>156.27173913043478</v>
      </c>
      <c r="F576" s="4">
        <f>Nurse[[#This Row],[Total Nurse Staff Hours]]/Nurse[[#This Row],[MDS Census]]</f>
        <v>1.9676921471795221</v>
      </c>
      <c r="G576" s="4">
        <f>Nurse[[#This Row],[Total Direct Care Staff Hours]]/Nurse[[#This Row],[MDS Census]]</f>
        <v>1.8908680531404316</v>
      </c>
      <c r="H576" s="4">
        <f>Nurse[[#This Row],[Total RN Hours (w/ Admin, DON)]]/Nurse[[#This Row],[MDS Census]]</f>
        <v>0.11460527230993953</v>
      </c>
      <c r="I576" s="4">
        <f>Nurse[[#This Row],[RN Hours (excl. Admin, DON)]]/Nurse[[#This Row],[MDS Census]]</f>
        <v>0.11460527230993953</v>
      </c>
      <c r="J576" s="4">
        <f>SUM(Nurse[[#This Row],[RN Hours (excl. Admin, DON)]],Nurse[[#This Row],[RN Admin Hours]],Nurse[[#This Row],[RN DON Hours]],Nurse[[#This Row],[LPN Hours (excl. Admin)]],Nurse[[#This Row],[LPN Admin Hours]],Nurse[[#This Row],[CNA Hours]],Nurse[[#This Row],[NA TR Hours]],Nurse[[#This Row],[Med Aide/Tech Hours]])</f>
        <v>307.49467391304336</v>
      </c>
      <c r="K576" s="4">
        <f>SUM(Nurse[[#This Row],[RN Hours (excl. Admin, DON)]],Nurse[[#This Row],[LPN Hours (excl. Admin)]],Nurse[[#This Row],[CNA Hours]],Nurse[[#This Row],[NA TR Hours]],Nurse[[#This Row],[Med Aide/Tech Hours]])</f>
        <v>295.48923913043461</v>
      </c>
      <c r="L576" s="4">
        <f>SUM(Nurse[[#This Row],[RN Hours (excl. Admin, DON)]],Nurse[[#This Row],[RN Admin Hours]],Nurse[[#This Row],[RN DON Hours]])</f>
        <v>17.909565217391311</v>
      </c>
      <c r="M576" s="4">
        <v>17.909565217391311</v>
      </c>
      <c r="N576" s="4">
        <v>0</v>
      </c>
      <c r="O576" s="4">
        <v>0</v>
      </c>
      <c r="P576" s="4">
        <f>SUM(Nurse[[#This Row],[LPN Hours (excl. Admin)]],Nurse[[#This Row],[LPN Admin Hours]])</f>
        <v>93.952608695652117</v>
      </c>
      <c r="Q576" s="4">
        <v>81.947173913043429</v>
      </c>
      <c r="R576" s="4">
        <v>12.005434782608695</v>
      </c>
      <c r="S576" s="4">
        <f>SUM(Nurse[[#This Row],[CNA Hours]],Nurse[[#This Row],[NA TR Hours]],Nurse[[#This Row],[Med Aide/Tech Hours]])</f>
        <v>195.63249999999991</v>
      </c>
      <c r="T576" s="4">
        <v>195.63249999999991</v>
      </c>
      <c r="U576" s="4">
        <v>0</v>
      </c>
      <c r="V576" s="4">
        <v>0</v>
      </c>
      <c r="W5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10.823369565217391</v>
      </c>
      <c r="X576" s="4">
        <v>0</v>
      </c>
      <c r="Y576" s="4">
        <v>0</v>
      </c>
      <c r="Z576" s="4">
        <v>0</v>
      </c>
      <c r="AA576" s="4">
        <v>10.823369565217391</v>
      </c>
      <c r="AB576" s="4">
        <v>0</v>
      </c>
      <c r="AC576" s="4">
        <v>0</v>
      </c>
      <c r="AD576" s="4">
        <v>0</v>
      </c>
      <c r="AE576" s="4">
        <v>0</v>
      </c>
      <c r="AF576" s="1">
        <v>146161</v>
      </c>
      <c r="AG576" s="1">
        <v>5</v>
      </c>
      <c r="AH576"/>
    </row>
    <row r="577" spans="1:34" x14ac:dyDescent="0.25">
      <c r="A577" t="s">
        <v>702</v>
      </c>
      <c r="B577" t="s">
        <v>644</v>
      </c>
      <c r="C577" t="s">
        <v>904</v>
      </c>
      <c r="D577" t="s">
        <v>790</v>
      </c>
      <c r="E577" s="4">
        <v>83.119565217391298</v>
      </c>
      <c r="F577" s="4">
        <f>Nurse[[#This Row],[Total Nurse Staff Hours]]/Nurse[[#This Row],[MDS Census]]</f>
        <v>2.7653655028115605</v>
      </c>
      <c r="G577" s="4">
        <f>Nurse[[#This Row],[Total Direct Care Staff Hours]]/Nurse[[#This Row],[MDS Census]]</f>
        <v>2.668693605335426</v>
      </c>
      <c r="H577" s="4">
        <f>Nurse[[#This Row],[Total RN Hours (w/ Admin, DON)]]/Nurse[[#This Row],[MDS Census]]</f>
        <v>0.4364783575258272</v>
      </c>
      <c r="I577" s="4">
        <f>Nurse[[#This Row],[RN Hours (excl. Admin, DON)]]/Nurse[[#This Row],[MDS Census]]</f>
        <v>0.40571465934353346</v>
      </c>
      <c r="J577" s="4">
        <f>SUM(Nurse[[#This Row],[RN Hours (excl. Admin, DON)]],Nurse[[#This Row],[RN Admin Hours]],Nurse[[#This Row],[RN DON Hours]],Nurse[[#This Row],[LPN Hours (excl. Admin)]],Nurse[[#This Row],[LPN Admin Hours]],Nurse[[#This Row],[CNA Hours]],Nurse[[#This Row],[NA TR Hours]],Nurse[[#This Row],[Med Aide/Tech Hours]])</f>
        <v>229.85597826086956</v>
      </c>
      <c r="K577" s="4">
        <f>SUM(Nurse[[#This Row],[RN Hours (excl. Admin, DON)]],Nurse[[#This Row],[LPN Hours (excl. Admin)]],Nurse[[#This Row],[CNA Hours]],Nurse[[#This Row],[NA TR Hours]],Nurse[[#This Row],[Med Aide/Tech Hours]])</f>
        <v>221.82065217391306</v>
      </c>
      <c r="L577" s="4">
        <f>SUM(Nurse[[#This Row],[RN Hours (excl. Admin, DON)]],Nurse[[#This Row],[RN Admin Hours]],Nurse[[#This Row],[RN DON Hours]])</f>
        <v>36.279891304347828</v>
      </c>
      <c r="M577" s="4">
        <v>33.722826086956523</v>
      </c>
      <c r="N577" s="4">
        <v>1.611413043478261</v>
      </c>
      <c r="O577" s="4">
        <v>0.94565217391304346</v>
      </c>
      <c r="P577" s="4">
        <f>SUM(Nurse[[#This Row],[LPN Hours (excl. Admin)]],Nurse[[#This Row],[LPN Admin Hours]])</f>
        <v>59.415760869565219</v>
      </c>
      <c r="Q577" s="4">
        <v>53.9375</v>
      </c>
      <c r="R577" s="4">
        <v>5.4782608695652177</v>
      </c>
      <c r="S577" s="4">
        <f>SUM(Nurse[[#This Row],[CNA Hours]],Nurse[[#This Row],[NA TR Hours]],Nurse[[#This Row],[Med Aide/Tech Hours]])</f>
        <v>134.16032608695653</v>
      </c>
      <c r="T577" s="4">
        <v>134.16032608695653</v>
      </c>
      <c r="U577" s="4">
        <v>0</v>
      </c>
      <c r="V577" s="4">
        <v>0</v>
      </c>
      <c r="W5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18.84782608695652</v>
      </c>
      <c r="X577" s="4">
        <v>4.5217391304347823</v>
      </c>
      <c r="Y577" s="4">
        <v>0</v>
      </c>
      <c r="Z577" s="4">
        <v>0</v>
      </c>
      <c r="AA577" s="4">
        <v>14.326086956521738</v>
      </c>
      <c r="AB577" s="4">
        <v>0</v>
      </c>
      <c r="AC577" s="4">
        <v>0</v>
      </c>
      <c r="AD577" s="4">
        <v>0</v>
      </c>
      <c r="AE577" s="4">
        <v>0</v>
      </c>
      <c r="AF577" s="1">
        <v>146172</v>
      </c>
      <c r="AG577" s="1">
        <v>5</v>
      </c>
      <c r="AH577"/>
    </row>
    <row r="578" spans="1:34" x14ac:dyDescent="0.25">
      <c r="A578" t="s">
        <v>702</v>
      </c>
      <c r="B578" t="s">
        <v>645</v>
      </c>
      <c r="C578" t="s">
        <v>908</v>
      </c>
      <c r="D578" t="s">
        <v>794</v>
      </c>
      <c r="E578" s="4">
        <v>81.293478260869563</v>
      </c>
      <c r="F578" s="4">
        <f>Nurse[[#This Row],[Total Nurse Staff Hours]]/Nurse[[#This Row],[MDS Census]]</f>
        <v>4.5259540045460627</v>
      </c>
      <c r="G578" s="4">
        <f>Nurse[[#This Row],[Total Direct Care Staff Hours]]/Nurse[[#This Row],[MDS Census]]</f>
        <v>4.1280558898248438</v>
      </c>
      <c r="H578" s="4">
        <f>Nurse[[#This Row],[Total RN Hours (w/ Admin, DON)]]/Nurse[[#This Row],[MDS Census]]</f>
        <v>1.0999973258457014</v>
      </c>
      <c r="I578" s="4">
        <f>Nurse[[#This Row],[RN Hours (excl. Admin, DON)]]/Nurse[[#This Row],[MDS Census]]</f>
        <v>0.89784730578954408</v>
      </c>
      <c r="J578" s="4">
        <f>SUM(Nurse[[#This Row],[RN Hours (excl. Admin, DON)]],Nurse[[#This Row],[RN Admin Hours]],Nurse[[#This Row],[RN DON Hours]],Nurse[[#This Row],[LPN Hours (excl. Admin)]],Nurse[[#This Row],[LPN Admin Hours]],Nurse[[#This Row],[CNA Hours]],Nurse[[#This Row],[NA TR Hours]],Nurse[[#This Row],[Med Aide/Tech Hours]])</f>
        <v>367.93054347826092</v>
      </c>
      <c r="K578" s="4">
        <f>SUM(Nurse[[#This Row],[RN Hours (excl. Admin, DON)]],Nurse[[#This Row],[LPN Hours (excl. Admin)]],Nurse[[#This Row],[CNA Hours]],Nurse[[#This Row],[NA TR Hours]],Nurse[[#This Row],[Med Aide/Tech Hours]])</f>
        <v>335.58402173913049</v>
      </c>
      <c r="L578" s="4">
        <f>SUM(Nurse[[#This Row],[RN Hours (excl. Admin, DON)]],Nurse[[#This Row],[RN Admin Hours]],Nurse[[#This Row],[RN DON Hours]])</f>
        <v>89.422608695652173</v>
      </c>
      <c r="M578" s="4">
        <v>72.989130434782609</v>
      </c>
      <c r="N578" s="4">
        <v>11.563913043478262</v>
      </c>
      <c r="O578" s="4">
        <v>4.8695652173913047</v>
      </c>
      <c r="P578" s="4">
        <f>SUM(Nurse[[#This Row],[LPN Hours (excl. Admin)]],Nurse[[#This Row],[LPN Admin Hours]])</f>
        <v>83.811413043478254</v>
      </c>
      <c r="Q578" s="4">
        <v>67.898369565217379</v>
      </c>
      <c r="R578" s="4">
        <v>15.913043478260869</v>
      </c>
      <c r="S578" s="4">
        <f>SUM(Nurse[[#This Row],[CNA Hours]],Nurse[[#This Row],[NA TR Hours]],Nurse[[#This Row],[Med Aide/Tech Hours]])</f>
        <v>194.6965217391305</v>
      </c>
      <c r="T578" s="4">
        <v>194.6965217391305</v>
      </c>
      <c r="U578" s="4">
        <v>0</v>
      </c>
      <c r="V578" s="4">
        <v>0</v>
      </c>
      <c r="W5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85.673913043478251</v>
      </c>
      <c r="X578" s="4">
        <v>6.1902173913043477</v>
      </c>
      <c r="Y578" s="4">
        <v>0</v>
      </c>
      <c r="Z578" s="4">
        <v>0</v>
      </c>
      <c r="AA578" s="4">
        <v>5.4076086956521738</v>
      </c>
      <c r="AB578" s="4">
        <v>0</v>
      </c>
      <c r="AC578" s="4">
        <v>74.076086956521735</v>
      </c>
      <c r="AD578" s="4">
        <v>0</v>
      </c>
      <c r="AE578" s="4">
        <v>0</v>
      </c>
      <c r="AF578" s="1">
        <v>146173</v>
      </c>
      <c r="AG578" s="1">
        <v>5</v>
      </c>
      <c r="AH578"/>
    </row>
    <row r="579" spans="1:34" x14ac:dyDescent="0.25">
      <c r="A579" t="s">
        <v>702</v>
      </c>
      <c r="B579" t="s">
        <v>126</v>
      </c>
      <c r="C579" t="s">
        <v>963</v>
      </c>
      <c r="D579" t="s">
        <v>789</v>
      </c>
      <c r="E579" s="4">
        <v>77.423913043478265</v>
      </c>
      <c r="F579" s="4">
        <f>Nurse[[#This Row],[Total Nurse Staff Hours]]/Nurse[[#This Row],[MDS Census]]</f>
        <v>1.5710487154288924</v>
      </c>
      <c r="G579" s="4">
        <f>Nurse[[#This Row],[Total Direct Care Staff Hours]]/Nurse[[#This Row],[MDS Census]]</f>
        <v>1.444416678365857</v>
      </c>
      <c r="H579" s="4">
        <f>Nurse[[#This Row],[Total RN Hours (w/ Admin, DON)]]/Nurse[[#This Row],[MDS Census]]</f>
        <v>0.17773410080022461</v>
      </c>
      <c r="I579" s="4">
        <f>Nurse[[#This Row],[RN Hours (excl. Admin, DON)]]/Nurse[[#This Row],[MDS Census]]</f>
        <v>5.1102063737189382E-2</v>
      </c>
      <c r="J579" s="4">
        <f>SUM(Nurse[[#This Row],[RN Hours (excl. Admin, DON)]],Nurse[[#This Row],[RN Admin Hours]],Nurse[[#This Row],[RN DON Hours]],Nurse[[#This Row],[LPN Hours (excl. Admin)]],Nurse[[#This Row],[LPN Admin Hours]],Nurse[[#This Row],[CNA Hours]],Nurse[[#This Row],[NA TR Hours]],Nurse[[#This Row],[Med Aide/Tech Hours]])</f>
        <v>121.63673913043479</v>
      </c>
      <c r="K579" s="4">
        <f>SUM(Nurse[[#This Row],[RN Hours (excl. Admin, DON)]],Nurse[[#This Row],[LPN Hours (excl. Admin)]],Nurse[[#This Row],[CNA Hours]],Nurse[[#This Row],[NA TR Hours]],Nurse[[#This Row],[Med Aide/Tech Hours]])</f>
        <v>111.83239130434782</v>
      </c>
      <c r="L579" s="4">
        <f>SUM(Nurse[[#This Row],[RN Hours (excl. Admin, DON)]],Nurse[[#This Row],[RN Admin Hours]],Nurse[[#This Row],[RN DON Hours]])</f>
        <v>13.760869565217391</v>
      </c>
      <c r="M579" s="4">
        <v>3.9565217391304346</v>
      </c>
      <c r="N579" s="4">
        <v>4.3260869565217392</v>
      </c>
      <c r="O579" s="4">
        <v>5.4782608695652177</v>
      </c>
      <c r="P579" s="4">
        <f>SUM(Nurse[[#This Row],[LPN Hours (excl. Admin)]],Nurse[[#This Row],[LPN Admin Hours]])</f>
        <v>32.078804347826086</v>
      </c>
      <c r="Q579" s="4">
        <v>32.078804347826086</v>
      </c>
      <c r="R579" s="4">
        <v>0</v>
      </c>
      <c r="S579" s="4">
        <f>SUM(Nurse[[#This Row],[CNA Hours]],Nurse[[#This Row],[NA TR Hours]],Nurse[[#This Row],[Med Aide/Tech Hours]])</f>
        <v>75.797065217391307</v>
      </c>
      <c r="T579" s="4">
        <v>75.797065217391307</v>
      </c>
      <c r="U579" s="4">
        <v>0</v>
      </c>
      <c r="V579" s="4">
        <v>0</v>
      </c>
      <c r="W5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79" s="4">
        <v>0</v>
      </c>
      <c r="Y579" s="4">
        <v>0</v>
      </c>
      <c r="Z579" s="4">
        <v>0</v>
      </c>
      <c r="AA579" s="4">
        <v>0</v>
      </c>
      <c r="AB579" s="4">
        <v>0</v>
      </c>
      <c r="AC579" s="4">
        <v>0</v>
      </c>
      <c r="AD579" s="4">
        <v>0</v>
      </c>
      <c r="AE579" s="4">
        <v>0</v>
      </c>
      <c r="AF579" s="1">
        <v>145387</v>
      </c>
      <c r="AG579" s="1">
        <v>5</v>
      </c>
      <c r="AH579"/>
    </row>
    <row r="580" spans="1:34" x14ac:dyDescent="0.25">
      <c r="A580" t="s">
        <v>702</v>
      </c>
      <c r="B580" t="s">
        <v>320</v>
      </c>
      <c r="C580" t="s">
        <v>870</v>
      </c>
      <c r="D580" t="s">
        <v>773</v>
      </c>
      <c r="E580" s="4">
        <v>92.858695652173907</v>
      </c>
      <c r="F580" s="4">
        <f>Nurse[[#This Row],[Total Nurse Staff Hours]]/Nurse[[#This Row],[MDS Census]]</f>
        <v>3.6115240547816931</v>
      </c>
      <c r="G580" s="4">
        <f>Nurse[[#This Row],[Total Direct Care Staff Hours]]/Nurse[[#This Row],[MDS Census]]</f>
        <v>3.4363221350813533</v>
      </c>
      <c r="H580" s="4">
        <f>Nurse[[#This Row],[Total RN Hours (w/ Admin, DON)]]/Nurse[[#This Row],[MDS Census]]</f>
        <v>0.49350345311951305</v>
      </c>
      <c r="I580" s="4">
        <f>Nurse[[#This Row],[RN Hours (excl. Admin, DON)]]/Nurse[[#This Row],[MDS Census]]</f>
        <v>0.38159896991689102</v>
      </c>
      <c r="J580" s="4">
        <f>SUM(Nurse[[#This Row],[RN Hours (excl. Admin, DON)]],Nurse[[#This Row],[RN Admin Hours]],Nurse[[#This Row],[RN DON Hours]],Nurse[[#This Row],[LPN Hours (excl. Admin)]],Nurse[[#This Row],[LPN Admin Hours]],Nurse[[#This Row],[CNA Hours]],Nurse[[#This Row],[NA TR Hours]],Nurse[[#This Row],[Med Aide/Tech Hours]])</f>
        <v>335.36141304347831</v>
      </c>
      <c r="K580" s="4">
        <f>SUM(Nurse[[#This Row],[RN Hours (excl. Admin, DON)]],Nurse[[#This Row],[LPN Hours (excl. Admin)]],Nurse[[#This Row],[CNA Hours]],Nurse[[#This Row],[NA TR Hours]],Nurse[[#This Row],[Med Aide/Tech Hours]])</f>
        <v>319.09239130434781</v>
      </c>
      <c r="L580" s="4">
        <f>SUM(Nurse[[#This Row],[RN Hours (excl. Admin, DON)]],Nurse[[#This Row],[RN Admin Hours]],Nurse[[#This Row],[RN DON Hours]])</f>
        <v>45.826086956521735</v>
      </c>
      <c r="M580" s="4">
        <v>35.434782608695649</v>
      </c>
      <c r="N580" s="4">
        <v>5.4782608695652177</v>
      </c>
      <c r="O580" s="4">
        <v>4.9130434782608692</v>
      </c>
      <c r="P580" s="4">
        <f>SUM(Nurse[[#This Row],[LPN Hours (excl. Admin)]],Nurse[[#This Row],[LPN Admin Hours]])</f>
        <v>93.279891304347828</v>
      </c>
      <c r="Q580" s="4">
        <v>87.402173913043484</v>
      </c>
      <c r="R580" s="4">
        <v>5.8777173913043477</v>
      </c>
      <c r="S580" s="4">
        <f>SUM(Nurse[[#This Row],[CNA Hours]],Nurse[[#This Row],[NA TR Hours]],Nurse[[#This Row],[Med Aide/Tech Hours]])</f>
        <v>196.25543478260872</v>
      </c>
      <c r="T580" s="4">
        <v>195.3233695652174</v>
      </c>
      <c r="U580" s="4">
        <v>0.93206521739130432</v>
      </c>
      <c r="V580" s="4">
        <v>0</v>
      </c>
      <c r="W5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166.42391304347825</v>
      </c>
      <c r="X580" s="4">
        <v>11.543478260869565</v>
      </c>
      <c r="Y580" s="4">
        <v>0</v>
      </c>
      <c r="Z580" s="4">
        <v>0</v>
      </c>
      <c r="AA580" s="4">
        <v>40.304347826086953</v>
      </c>
      <c r="AB580" s="4">
        <v>0</v>
      </c>
      <c r="AC580" s="4">
        <v>114.57608695652173</v>
      </c>
      <c r="AD580" s="4">
        <v>0</v>
      </c>
      <c r="AE580" s="4">
        <v>0</v>
      </c>
      <c r="AF580" s="1">
        <v>145720</v>
      </c>
      <c r="AG580" s="1">
        <v>5</v>
      </c>
      <c r="AH580"/>
    </row>
    <row r="581" spans="1:34" x14ac:dyDescent="0.25">
      <c r="A581" t="s">
        <v>702</v>
      </c>
      <c r="B581" t="s">
        <v>240</v>
      </c>
      <c r="C581" t="s">
        <v>1024</v>
      </c>
      <c r="D581" t="s">
        <v>790</v>
      </c>
      <c r="E581" s="4">
        <v>75.434782608695656</v>
      </c>
      <c r="F581" s="4">
        <f>Nurse[[#This Row],[Total Nurse Staff Hours]]/Nurse[[#This Row],[MDS Census]]</f>
        <v>4.159880403458212</v>
      </c>
      <c r="G581" s="4">
        <f>Nurse[[#This Row],[Total Direct Care Staff Hours]]/Nurse[[#This Row],[MDS Census]]</f>
        <v>3.7646210374639764</v>
      </c>
      <c r="H581" s="4">
        <f>Nurse[[#This Row],[Total RN Hours (w/ Admin, DON)]]/Nurse[[#This Row],[MDS Census]]</f>
        <v>0.44027377521613831</v>
      </c>
      <c r="I581" s="4">
        <f>Nurse[[#This Row],[RN Hours (excl. Admin, DON)]]/Nurse[[#This Row],[MDS Census]]</f>
        <v>0.105835734870317</v>
      </c>
      <c r="J581" s="4">
        <f>SUM(Nurse[[#This Row],[RN Hours (excl. Admin, DON)]],Nurse[[#This Row],[RN Admin Hours]],Nurse[[#This Row],[RN DON Hours]],Nurse[[#This Row],[LPN Hours (excl. Admin)]],Nurse[[#This Row],[LPN Admin Hours]],Nurse[[#This Row],[CNA Hours]],Nurse[[#This Row],[NA TR Hours]],Nurse[[#This Row],[Med Aide/Tech Hours]])</f>
        <v>313.79967391304342</v>
      </c>
      <c r="K581" s="4">
        <f>SUM(Nurse[[#This Row],[RN Hours (excl. Admin, DON)]],Nurse[[#This Row],[LPN Hours (excl. Admin)]],Nurse[[#This Row],[CNA Hours]],Nurse[[#This Row],[NA TR Hours]],Nurse[[#This Row],[Med Aide/Tech Hours]])</f>
        <v>283.98336956521734</v>
      </c>
      <c r="L581" s="4">
        <f>SUM(Nurse[[#This Row],[RN Hours (excl. Admin, DON)]],Nurse[[#This Row],[RN Admin Hours]],Nurse[[#This Row],[RN DON Hours]])</f>
        <v>33.211956521739133</v>
      </c>
      <c r="M581" s="4">
        <v>7.9836956521739131</v>
      </c>
      <c r="N581" s="4">
        <v>19.407608695652172</v>
      </c>
      <c r="O581" s="4">
        <v>5.8206521739130439</v>
      </c>
      <c r="P581" s="4">
        <f>SUM(Nurse[[#This Row],[LPN Hours (excl. Admin)]],Nurse[[#This Row],[LPN Admin Hours]])</f>
        <v>89.434782608695642</v>
      </c>
      <c r="Q581" s="4">
        <v>84.84673913043477</v>
      </c>
      <c r="R581" s="4">
        <v>4.588043478260869</v>
      </c>
      <c r="S581" s="4">
        <f>SUM(Nurse[[#This Row],[CNA Hours]],Nurse[[#This Row],[NA TR Hours]],Nurse[[#This Row],[Med Aide/Tech Hours]])</f>
        <v>191.15293478260864</v>
      </c>
      <c r="T581" s="4">
        <v>191.15293478260864</v>
      </c>
      <c r="U581" s="4">
        <v>0</v>
      </c>
      <c r="V581" s="4">
        <v>0</v>
      </c>
      <c r="W5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145.92163043478263</v>
      </c>
      <c r="X581" s="4">
        <v>2.2717391304347827</v>
      </c>
      <c r="Y581" s="4">
        <v>3.3586956521739131</v>
      </c>
      <c r="Z581" s="4">
        <v>0</v>
      </c>
      <c r="AA581" s="4">
        <v>44.326086956521742</v>
      </c>
      <c r="AB581" s="4">
        <v>0</v>
      </c>
      <c r="AC581" s="4">
        <v>95.965108695652177</v>
      </c>
      <c r="AD581" s="4">
        <v>0</v>
      </c>
      <c r="AE581" s="4">
        <v>0</v>
      </c>
      <c r="AF581" s="1">
        <v>145611</v>
      </c>
      <c r="AG581" s="1">
        <v>5</v>
      </c>
      <c r="AH581"/>
    </row>
    <row r="582" spans="1:34" x14ac:dyDescent="0.25">
      <c r="A582" t="s">
        <v>702</v>
      </c>
      <c r="B582" t="s">
        <v>261</v>
      </c>
      <c r="C582" t="s">
        <v>917</v>
      </c>
      <c r="D582" t="s">
        <v>781</v>
      </c>
      <c r="E582" s="4">
        <v>46.141304347826086</v>
      </c>
      <c r="F582" s="4">
        <f>Nurse[[#This Row],[Total Nurse Staff Hours]]/Nurse[[#This Row],[MDS Census]]</f>
        <v>3.6871731448763252</v>
      </c>
      <c r="G582" s="4">
        <f>Nurse[[#This Row],[Total Direct Care Staff Hours]]/Nurse[[#This Row],[MDS Census]]</f>
        <v>3.4080800942285046</v>
      </c>
      <c r="H582" s="4">
        <f>Nurse[[#This Row],[Total RN Hours (w/ Admin, DON)]]/Nurse[[#This Row],[MDS Census]]</f>
        <v>1.0749069493521792</v>
      </c>
      <c r="I582" s="4">
        <f>Nurse[[#This Row],[RN Hours (excl. Admin, DON)]]/Nurse[[#This Row],[MDS Census]]</f>
        <v>0.79581389870435804</v>
      </c>
      <c r="J582" s="4">
        <f>SUM(Nurse[[#This Row],[RN Hours (excl. Admin, DON)]],Nurse[[#This Row],[RN Admin Hours]],Nurse[[#This Row],[RN DON Hours]],Nurse[[#This Row],[LPN Hours (excl. Admin)]],Nurse[[#This Row],[LPN Admin Hours]],Nurse[[#This Row],[CNA Hours]],Nurse[[#This Row],[NA TR Hours]],Nurse[[#This Row],[Med Aide/Tech Hours]])</f>
        <v>170.13097826086957</v>
      </c>
      <c r="K582" s="4">
        <f>SUM(Nurse[[#This Row],[RN Hours (excl. Admin, DON)]],Nurse[[#This Row],[LPN Hours (excl. Admin)]],Nurse[[#This Row],[CNA Hours]],Nurse[[#This Row],[NA TR Hours]],Nurse[[#This Row],[Med Aide/Tech Hours]])</f>
        <v>157.25326086956522</v>
      </c>
      <c r="L582" s="4">
        <f>SUM(Nurse[[#This Row],[RN Hours (excl. Admin, DON)]],Nurse[[#This Row],[RN Admin Hours]],Nurse[[#This Row],[RN DON Hours]])</f>
        <v>49.597608695652177</v>
      </c>
      <c r="M582" s="4">
        <v>36.719891304347826</v>
      </c>
      <c r="N582" s="4">
        <v>11.3125</v>
      </c>
      <c r="O582" s="4">
        <v>1.5652173913043479</v>
      </c>
      <c r="P582" s="4">
        <f>SUM(Nurse[[#This Row],[LPN Hours (excl. Admin)]],Nurse[[#This Row],[LPN Admin Hours]])</f>
        <v>20.82358695652173</v>
      </c>
      <c r="Q582" s="4">
        <v>20.82358695652173</v>
      </c>
      <c r="R582" s="4">
        <v>0</v>
      </c>
      <c r="S582" s="4">
        <f>SUM(Nurse[[#This Row],[CNA Hours]],Nurse[[#This Row],[NA TR Hours]],Nurse[[#This Row],[Med Aide/Tech Hours]])</f>
        <v>99.709782608695662</v>
      </c>
      <c r="T582" s="4">
        <v>99.709782608695662</v>
      </c>
      <c r="U582" s="4">
        <v>0</v>
      </c>
      <c r="V582" s="4">
        <v>0</v>
      </c>
      <c r="W5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45.206521739130437</v>
      </c>
      <c r="X582" s="4">
        <v>2.7065217391304346</v>
      </c>
      <c r="Y582" s="4">
        <v>0</v>
      </c>
      <c r="Z582" s="4">
        <v>0</v>
      </c>
      <c r="AA582" s="4">
        <v>6.3423913043478262</v>
      </c>
      <c r="AB582" s="4">
        <v>0</v>
      </c>
      <c r="AC582" s="4">
        <v>36.157608695652172</v>
      </c>
      <c r="AD582" s="4">
        <v>0</v>
      </c>
      <c r="AE582" s="4">
        <v>0</v>
      </c>
      <c r="AF582" s="1">
        <v>145637</v>
      </c>
      <c r="AG582" s="1">
        <v>5</v>
      </c>
      <c r="AH582"/>
    </row>
    <row r="583" spans="1:34" x14ac:dyDescent="0.25">
      <c r="A583" t="s">
        <v>702</v>
      </c>
      <c r="B583" t="s">
        <v>426</v>
      </c>
      <c r="C583" t="s">
        <v>908</v>
      </c>
      <c r="D583" t="s">
        <v>794</v>
      </c>
      <c r="E583" s="4">
        <v>135.40217391304347</v>
      </c>
      <c r="F583" s="4">
        <f>Nurse[[#This Row],[Total Nurse Staff Hours]]/Nurse[[#This Row],[MDS Census]]</f>
        <v>3.8526330577185517</v>
      </c>
      <c r="G583" s="4">
        <f>Nurse[[#This Row],[Total Direct Care Staff Hours]]/Nurse[[#This Row],[MDS Census]]</f>
        <v>3.7280846110620538</v>
      </c>
      <c r="H583" s="4">
        <f>Nurse[[#This Row],[Total RN Hours (w/ Admin, DON)]]/Nurse[[#This Row],[MDS Census]]</f>
        <v>1.1266958336678174</v>
      </c>
      <c r="I583" s="4">
        <f>Nurse[[#This Row],[RN Hours (excl. Admin, DON)]]/Nurse[[#This Row],[MDS Census]]</f>
        <v>1.0040338765352814</v>
      </c>
      <c r="J583" s="4">
        <f>SUM(Nurse[[#This Row],[RN Hours (excl. Admin, DON)]],Nurse[[#This Row],[RN Admin Hours]],Nurse[[#This Row],[RN DON Hours]],Nurse[[#This Row],[LPN Hours (excl. Admin)]],Nurse[[#This Row],[LPN Admin Hours]],Nurse[[#This Row],[CNA Hours]],Nurse[[#This Row],[NA TR Hours]],Nurse[[#This Row],[Med Aide/Tech Hours]])</f>
        <v>521.65489130434776</v>
      </c>
      <c r="K583" s="4">
        <f>SUM(Nurse[[#This Row],[RN Hours (excl. Admin, DON)]],Nurse[[#This Row],[LPN Hours (excl. Admin)]],Nurse[[#This Row],[CNA Hours]],Nurse[[#This Row],[NA TR Hours]],Nurse[[#This Row],[Med Aide/Tech Hours]])</f>
        <v>504.79076086956525</v>
      </c>
      <c r="L583" s="4">
        <f>SUM(Nurse[[#This Row],[RN Hours (excl. Admin, DON)]],Nurse[[#This Row],[RN Admin Hours]],Nurse[[#This Row],[RN DON Hours]])</f>
        <v>152.55706521739131</v>
      </c>
      <c r="M583" s="4">
        <v>135.9483695652174</v>
      </c>
      <c r="N583" s="4">
        <v>11.130434782608695</v>
      </c>
      <c r="O583" s="4">
        <v>5.4782608695652177</v>
      </c>
      <c r="P583" s="4">
        <f>SUM(Nurse[[#This Row],[LPN Hours (excl. Admin)]],Nurse[[#This Row],[LPN Admin Hours]])</f>
        <v>56.9375</v>
      </c>
      <c r="Q583" s="4">
        <v>56.682065217391305</v>
      </c>
      <c r="R583" s="4">
        <v>0.25543478260869568</v>
      </c>
      <c r="S583" s="4">
        <f>SUM(Nurse[[#This Row],[CNA Hours]],Nurse[[#This Row],[NA TR Hours]],Nurse[[#This Row],[Med Aide/Tech Hours]])</f>
        <v>312.1603260869565</v>
      </c>
      <c r="T583" s="4">
        <v>312.1603260869565</v>
      </c>
      <c r="U583" s="4">
        <v>0</v>
      </c>
      <c r="V583" s="4">
        <v>0</v>
      </c>
      <c r="W5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84.760869565217391</v>
      </c>
      <c r="X583" s="4">
        <v>3.6820652173913042</v>
      </c>
      <c r="Y583" s="4">
        <v>0</v>
      </c>
      <c r="Z583" s="4">
        <v>0</v>
      </c>
      <c r="AA583" s="4">
        <v>12.538043478260869</v>
      </c>
      <c r="AB583" s="4">
        <v>0</v>
      </c>
      <c r="AC583" s="4">
        <v>68.540760869565219</v>
      </c>
      <c r="AD583" s="4">
        <v>0</v>
      </c>
      <c r="AE583" s="4">
        <v>0</v>
      </c>
      <c r="AF583" s="1">
        <v>145878</v>
      </c>
      <c r="AG583" s="1">
        <v>5</v>
      </c>
      <c r="AH583"/>
    </row>
    <row r="584" spans="1:34" x14ac:dyDescent="0.25">
      <c r="A584" t="s">
        <v>702</v>
      </c>
      <c r="B584" t="s">
        <v>406</v>
      </c>
      <c r="C584" t="s">
        <v>1082</v>
      </c>
      <c r="D584" t="s">
        <v>746</v>
      </c>
      <c r="E584" s="4">
        <v>92.369565217391298</v>
      </c>
      <c r="F584" s="4">
        <f>Nurse[[#This Row],[Total Nurse Staff Hours]]/Nurse[[#This Row],[MDS Census]]</f>
        <v>3.1730595434219824</v>
      </c>
      <c r="G584" s="4">
        <f>Nurse[[#This Row],[Total Direct Care Staff Hours]]/Nurse[[#This Row],[MDS Census]]</f>
        <v>3.0100082372322907</v>
      </c>
      <c r="H584" s="4">
        <f>Nurse[[#This Row],[Total RN Hours (w/ Admin, DON)]]/Nurse[[#This Row],[MDS Census]]</f>
        <v>0.25346199105671929</v>
      </c>
      <c r="I584" s="4">
        <f>Nurse[[#This Row],[RN Hours (excl. Admin, DON)]]/Nurse[[#This Row],[MDS Census]]</f>
        <v>0.20506825135325965</v>
      </c>
      <c r="J584" s="4">
        <f>SUM(Nurse[[#This Row],[RN Hours (excl. Admin, DON)]],Nurse[[#This Row],[RN Admin Hours]],Nurse[[#This Row],[RN DON Hours]],Nurse[[#This Row],[LPN Hours (excl. Admin)]],Nurse[[#This Row],[LPN Admin Hours]],Nurse[[#This Row],[CNA Hours]],Nurse[[#This Row],[NA TR Hours]],Nurse[[#This Row],[Med Aide/Tech Hours]])</f>
        <v>293.09413043478264</v>
      </c>
      <c r="K584" s="4">
        <f>SUM(Nurse[[#This Row],[RN Hours (excl. Admin, DON)]],Nurse[[#This Row],[LPN Hours (excl. Admin)]],Nurse[[#This Row],[CNA Hours]],Nurse[[#This Row],[NA TR Hours]],Nurse[[#This Row],[Med Aide/Tech Hours]])</f>
        <v>278.03315217391309</v>
      </c>
      <c r="L584" s="4">
        <f>SUM(Nurse[[#This Row],[RN Hours (excl. Admin, DON)]],Nurse[[#This Row],[RN Admin Hours]],Nurse[[#This Row],[RN DON Hours]])</f>
        <v>23.412173913043482</v>
      </c>
      <c r="M584" s="4">
        <v>18.94206521739131</v>
      </c>
      <c r="N584" s="4">
        <v>0</v>
      </c>
      <c r="O584" s="4">
        <v>4.4701086956521738</v>
      </c>
      <c r="P584" s="4">
        <f>SUM(Nurse[[#This Row],[LPN Hours (excl. Admin)]],Nurse[[#This Row],[LPN Admin Hours]])</f>
        <v>93.61521739130437</v>
      </c>
      <c r="Q584" s="4">
        <v>83.024347826086981</v>
      </c>
      <c r="R584" s="4">
        <v>10.590869565217393</v>
      </c>
      <c r="S584" s="4">
        <f>SUM(Nurse[[#This Row],[CNA Hours]],Nurse[[#This Row],[NA TR Hours]],Nurse[[#This Row],[Med Aide/Tech Hours]])</f>
        <v>176.06673913043485</v>
      </c>
      <c r="T584" s="4">
        <v>175.91760869565223</v>
      </c>
      <c r="U584" s="4">
        <v>0</v>
      </c>
      <c r="V584" s="4">
        <v>0.14913043478260868</v>
      </c>
      <c r="W5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172.68847826086963</v>
      </c>
      <c r="X584" s="4">
        <v>14.474239130434782</v>
      </c>
      <c r="Y584" s="4">
        <v>0</v>
      </c>
      <c r="Z584" s="4">
        <v>0</v>
      </c>
      <c r="AA584" s="4">
        <v>25.150000000000002</v>
      </c>
      <c r="AB584" s="4">
        <v>0</v>
      </c>
      <c r="AC584" s="4">
        <v>132.91510869565221</v>
      </c>
      <c r="AD584" s="4">
        <v>0</v>
      </c>
      <c r="AE584" s="4">
        <v>0.14913043478260868</v>
      </c>
      <c r="AF584" s="1">
        <v>145847</v>
      </c>
      <c r="AG584" s="1">
        <v>5</v>
      </c>
      <c r="AH584"/>
    </row>
    <row r="585" spans="1:34" x14ac:dyDescent="0.25">
      <c r="A585" t="s">
        <v>702</v>
      </c>
      <c r="B585" t="s">
        <v>624</v>
      </c>
      <c r="C585" t="s">
        <v>848</v>
      </c>
      <c r="D585" t="s">
        <v>740</v>
      </c>
      <c r="E585" s="4">
        <v>54.119565217391305</v>
      </c>
      <c r="F585" s="4">
        <f>Nurse[[#This Row],[Total Nurse Staff Hours]]/Nurse[[#This Row],[MDS Census]]</f>
        <v>3.0363506728258689</v>
      </c>
      <c r="G585" s="4">
        <f>Nurse[[#This Row],[Total Direct Care Staff Hours]]/Nurse[[#This Row],[MDS Census]]</f>
        <v>2.9015163687487453</v>
      </c>
      <c r="H585" s="4">
        <f>Nurse[[#This Row],[Total RN Hours (w/ Admin, DON)]]/Nurse[[#This Row],[MDS Census]]</f>
        <v>1.1927194215705965</v>
      </c>
      <c r="I585" s="4">
        <f>Nurse[[#This Row],[RN Hours (excl. Admin, DON)]]/Nurse[[#This Row],[MDS Census]]</f>
        <v>1.0578851174934725</v>
      </c>
      <c r="J585" s="4">
        <f>SUM(Nurse[[#This Row],[RN Hours (excl. Admin, DON)]],Nurse[[#This Row],[RN Admin Hours]],Nurse[[#This Row],[RN DON Hours]],Nurse[[#This Row],[LPN Hours (excl. Admin)]],Nurse[[#This Row],[LPN Admin Hours]],Nurse[[#This Row],[CNA Hours]],Nurse[[#This Row],[NA TR Hours]],Nurse[[#This Row],[Med Aide/Tech Hours]])</f>
        <v>164.32597826086959</v>
      </c>
      <c r="K585" s="4">
        <f>SUM(Nurse[[#This Row],[RN Hours (excl. Admin, DON)]],Nurse[[#This Row],[LPN Hours (excl. Admin)]],Nurse[[#This Row],[CNA Hours]],Nurse[[#This Row],[NA TR Hours]],Nurse[[#This Row],[Med Aide/Tech Hours]])</f>
        <v>157.02880434782611</v>
      </c>
      <c r="L585" s="4">
        <f>SUM(Nurse[[#This Row],[RN Hours (excl. Admin, DON)]],Nurse[[#This Row],[RN Admin Hours]],Nurse[[#This Row],[RN DON Hours]])</f>
        <v>64.549456521739131</v>
      </c>
      <c r="M585" s="4">
        <v>57.252282608695651</v>
      </c>
      <c r="N585" s="4">
        <v>4.8263043478260874</v>
      </c>
      <c r="O585" s="4">
        <v>2.4708695652173911</v>
      </c>
      <c r="P585" s="4">
        <f>SUM(Nurse[[#This Row],[LPN Hours (excl. Admin)]],Nurse[[#This Row],[LPN Admin Hours]])</f>
        <v>18.915869565217395</v>
      </c>
      <c r="Q585" s="4">
        <v>18.915869565217395</v>
      </c>
      <c r="R585" s="4">
        <v>0</v>
      </c>
      <c r="S585" s="4">
        <f>SUM(Nurse[[#This Row],[CNA Hours]],Nurse[[#This Row],[NA TR Hours]],Nurse[[#This Row],[Med Aide/Tech Hours]])</f>
        <v>80.860652173913053</v>
      </c>
      <c r="T585" s="4">
        <v>80.860652173913053</v>
      </c>
      <c r="U585" s="4">
        <v>0</v>
      </c>
      <c r="V585" s="4">
        <v>0</v>
      </c>
      <c r="W5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85" s="4">
        <v>0</v>
      </c>
      <c r="Y585" s="4">
        <v>0</v>
      </c>
      <c r="Z585" s="4">
        <v>0</v>
      </c>
      <c r="AA585" s="4">
        <v>0</v>
      </c>
      <c r="AB585" s="4">
        <v>0</v>
      </c>
      <c r="AC585" s="4">
        <v>0</v>
      </c>
      <c r="AD585" s="4">
        <v>0</v>
      </c>
      <c r="AE585" s="4">
        <v>0</v>
      </c>
      <c r="AF585" s="1">
        <v>146144</v>
      </c>
      <c r="AG585" s="1">
        <v>5</v>
      </c>
      <c r="AH585"/>
    </row>
    <row r="586" spans="1:34" x14ac:dyDescent="0.25">
      <c r="A586" t="s">
        <v>702</v>
      </c>
      <c r="B586" t="s">
        <v>116</v>
      </c>
      <c r="C586" t="s">
        <v>958</v>
      </c>
      <c r="D586" t="s">
        <v>807</v>
      </c>
      <c r="E586" s="4">
        <v>55.097826086956523</v>
      </c>
      <c r="F586" s="4">
        <f>Nurse[[#This Row],[Total Nurse Staff Hours]]/Nurse[[#This Row],[MDS Census]]</f>
        <v>2.9859656737028999</v>
      </c>
      <c r="G586" s="4">
        <f>Nurse[[#This Row],[Total Direct Care Staff Hours]]/Nurse[[#This Row],[MDS Census]]</f>
        <v>2.7845689485105547</v>
      </c>
      <c r="H586" s="4">
        <f>Nurse[[#This Row],[Total RN Hours (w/ Admin, DON)]]/Nurse[[#This Row],[MDS Census]]</f>
        <v>0.30203787729335174</v>
      </c>
      <c r="I586" s="4">
        <f>Nurse[[#This Row],[RN Hours (excl. Admin, DON)]]/Nurse[[#This Row],[MDS Census]]</f>
        <v>0.10966660090747681</v>
      </c>
      <c r="J586" s="4">
        <f>SUM(Nurse[[#This Row],[RN Hours (excl. Admin, DON)]],Nurse[[#This Row],[RN Admin Hours]],Nurse[[#This Row],[RN DON Hours]],Nurse[[#This Row],[LPN Hours (excl. Admin)]],Nurse[[#This Row],[LPN Admin Hours]],Nurse[[#This Row],[CNA Hours]],Nurse[[#This Row],[NA TR Hours]],Nurse[[#This Row],[Med Aide/Tech Hours]])</f>
        <v>164.52021739130436</v>
      </c>
      <c r="K586" s="4">
        <f>SUM(Nurse[[#This Row],[RN Hours (excl. Admin, DON)]],Nurse[[#This Row],[LPN Hours (excl. Admin)]],Nurse[[#This Row],[CNA Hours]],Nurse[[#This Row],[NA TR Hours]],Nurse[[#This Row],[Med Aide/Tech Hours]])</f>
        <v>153.42369565217393</v>
      </c>
      <c r="L586" s="4">
        <f>SUM(Nurse[[#This Row],[RN Hours (excl. Admin, DON)]],Nurse[[#This Row],[RN Admin Hours]],Nurse[[#This Row],[RN DON Hours]])</f>
        <v>16.641630434782609</v>
      </c>
      <c r="M586" s="4">
        <v>6.0423913043478255</v>
      </c>
      <c r="N586" s="4">
        <v>5.9796739130434782</v>
      </c>
      <c r="O586" s="4">
        <v>4.6195652173913047</v>
      </c>
      <c r="P586" s="4">
        <f>SUM(Nurse[[#This Row],[LPN Hours (excl. Admin)]],Nurse[[#This Row],[LPN Admin Hours]])</f>
        <v>35.638369565217381</v>
      </c>
      <c r="Q586" s="4">
        <v>35.141086956521733</v>
      </c>
      <c r="R586" s="4">
        <v>0.49728260869565216</v>
      </c>
      <c r="S586" s="4">
        <f>SUM(Nurse[[#This Row],[CNA Hours]],Nurse[[#This Row],[NA TR Hours]],Nurse[[#This Row],[Med Aide/Tech Hours]])</f>
        <v>112.24021739130437</v>
      </c>
      <c r="T586" s="4">
        <v>112.24021739130437</v>
      </c>
      <c r="U586" s="4">
        <v>0</v>
      </c>
      <c r="V586" s="4">
        <v>0</v>
      </c>
      <c r="W5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3.4157608695652173</v>
      </c>
      <c r="X586" s="4">
        <v>3.4157608695652173</v>
      </c>
      <c r="Y586" s="4">
        <v>0</v>
      </c>
      <c r="Z586" s="4">
        <v>0</v>
      </c>
      <c r="AA586" s="4">
        <v>0</v>
      </c>
      <c r="AB586" s="4">
        <v>0</v>
      </c>
      <c r="AC586" s="4">
        <v>0</v>
      </c>
      <c r="AD586" s="4">
        <v>0</v>
      </c>
      <c r="AE586" s="4">
        <v>0</v>
      </c>
      <c r="AF586" s="1">
        <v>145370</v>
      </c>
      <c r="AG586" s="1">
        <v>5</v>
      </c>
      <c r="AH586"/>
    </row>
    <row r="587" spans="1:34" x14ac:dyDescent="0.25">
      <c r="A587" t="s">
        <v>702</v>
      </c>
      <c r="B587" t="s">
        <v>563</v>
      </c>
      <c r="C587" t="s">
        <v>1131</v>
      </c>
      <c r="D587" t="s">
        <v>831</v>
      </c>
      <c r="E587" s="4">
        <v>74.467391304347828</v>
      </c>
      <c r="F587" s="4">
        <f>Nurse[[#This Row],[Total Nurse Staff Hours]]/Nurse[[#This Row],[MDS Census]]</f>
        <v>2.7510290468544736</v>
      </c>
      <c r="G587" s="4">
        <f>Nurse[[#This Row],[Total Direct Care Staff Hours]]/Nurse[[#This Row],[MDS Census]]</f>
        <v>2.5570062764559918</v>
      </c>
      <c r="H587" s="4">
        <f>Nurse[[#This Row],[Total RN Hours (w/ Admin, DON)]]/Nurse[[#This Row],[MDS Census]]</f>
        <v>0.52762370456867613</v>
      </c>
      <c r="I587" s="4">
        <f>Nurse[[#This Row],[RN Hours (excl. Admin, DON)]]/Nurse[[#This Row],[MDS Census]]</f>
        <v>0.3336009341701941</v>
      </c>
      <c r="J587" s="4">
        <f>SUM(Nurse[[#This Row],[RN Hours (excl. Admin, DON)]],Nurse[[#This Row],[RN Admin Hours]],Nurse[[#This Row],[RN DON Hours]],Nurse[[#This Row],[LPN Hours (excl. Admin)]],Nurse[[#This Row],[LPN Admin Hours]],Nurse[[#This Row],[CNA Hours]],Nurse[[#This Row],[NA TR Hours]],Nurse[[#This Row],[Med Aide/Tech Hours]])</f>
        <v>204.86195652173913</v>
      </c>
      <c r="K587" s="4">
        <f>SUM(Nurse[[#This Row],[RN Hours (excl. Admin, DON)]],Nurse[[#This Row],[LPN Hours (excl. Admin)]],Nurse[[#This Row],[CNA Hours]],Nurse[[#This Row],[NA TR Hours]],Nurse[[#This Row],[Med Aide/Tech Hours]])</f>
        <v>190.41358695652173</v>
      </c>
      <c r="L587" s="4">
        <f>SUM(Nurse[[#This Row],[RN Hours (excl. Admin, DON)]],Nurse[[#This Row],[RN Admin Hours]],Nurse[[#This Row],[RN DON Hours]])</f>
        <v>39.290760869565219</v>
      </c>
      <c r="M587" s="4">
        <v>24.842391304347824</v>
      </c>
      <c r="N587" s="4">
        <v>8.9266304347826093</v>
      </c>
      <c r="O587" s="4">
        <v>5.5217391304347823</v>
      </c>
      <c r="P587" s="4">
        <f>SUM(Nurse[[#This Row],[LPN Hours (excl. Admin)]],Nurse[[#This Row],[LPN Admin Hours]])</f>
        <v>52.475543478260867</v>
      </c>
      <c r="Q587" s="4">
        <v>52.475543478260867</v>
      </c>
      <c r="R587" s="4">
        <v>0</v>
      </c>
      <c r="S587" s="4">
        <f>SUM(Nurse[[#This Row],[CNA Hours]],Nurse[[#This Row],[NA TR Hours]],Nurse[[#This Row],[Med Aide/Tech Hours]])</f>
        <v>113.09565217391304</v>
      </c>
      <c r="T587" s="4">
        <v>113.09565217391304</v>
      </c>
      <c r="U587" s="4">
        <v>0</v>
      </c>
      <c r="V587" s="4">
        <v>0</v>
      </c>
      <c r="W5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34.457065217391303</v>
      </c>
      <c r="X587" s="4">
        <v>0.47554347826086957</v>
      </c>
      <c r="Y587" s="4">
        <v>0</v>
      </c>
      <c r="Z587" s="4">
        <v>0</v>
      </c>
      <c r="AA587" s="4">
        <v>9.4755434782608692</v>
      </c>
      <c r="AB587" s="4">
        <v>0</v>
      </c>
      <c r="AC587" s="4">
        <v>24.505978260869568</v>
      </c>
      <c r="AD587" s="4">
        <v>0</v>
      </c>
      <c r="AE587" s="4">
        <v>0</v>
      </c>
      <c r="AF587" s="1">
        <v>146068</v>
      </c>
      <c r="AG587" s="1">
        <v>5</v>
      </c>
      <c r="AH587"/>
    </row>
    <row r="588" spans="1:34" x14ac:dyDescent="0.25">
      <c r="A588" t="s">
        <v>702</v>
      </c>
      <c r="B588" t="s">
        <v>437</v>
      </c>
      <c r="C588" t="s">
        <v>904</v>
      </c>
      <c r="D588" t="s">
        <v>790</v>
      </c>
      <c r="E588" s="4">
        <v>128.61956521739131</v>
      </c>
      <c r="F588" s="4">
        <f>Nurse[[#This Row],[Total Nurse Staff Hours]]/Nurse[[#This Row],[MDS Census]]</f>
        <v>4.6757162173582349</v>
      </c>
      <c r="G588" s="4">
        <f>Nurse[[#This Row],[Total Direct Care Staff Hours]]/Nurse[[#This Row],[MDS Census]]</f>
        <v>4.2936279895208314</v>
      </c>
      <c r="H588" s="4">
        <f>Nurse[[#This Row],[Total RN Hours (w/ Admin, DON)]]/Nurse[[#This Row],[MDS Census]]</f>
        <v>1.1268908983351642</v>
      </c>
      <c r="I588" s="4">
        <f>Nurse[[#This Row],[RN Hours (excl. Admin, DON)]]/Nurse[[#This Row],[MDS Census]]</f>
        <v>0.74480267049776039</v>
      </c>
      <c r="J588" s="4">
        <f>SUM(Nurse[[#This Row],[RN Hours (excl. Admin, DON)]],Nurse[[#This Row],[RN Admin Hours]],Nurse[[#This Row],[RN DON Hours]],Nurse[[#This Row],[LPN Hours (excl. Admin)]],Nurse[[#This Row],[LPN Admin Hours]],Nurse[[#This Row],[CNA Hours]],Nurse[[#This Row],[NA TR Hours]],Nurse[[#This Row],[Med Aide/Tech Hours]])</f>
        <v>601.38858695652175</v>
      </c>
      <c r="K588" s="4">
        <f>SUM(Nurse[[#This Row],[RN Hours (excl. Admin, DON)]],Nurse[[#This Row],[LPN Hours (excl. Admin)]],Nurse[[#This Row],[CNA Hours]],Nurse[[#This Row],[NA TR Hours]],Nurse[[#This Row],[Med Aide/Tech Hours]])</f>
        <v>552.24456521739125</v>
      </c>
      <c r="L588" s="4">
        <f>SUM(Nurse[[#This Row],[RN Hours (excl. Admin, DON)]],Nurse[[#This Row],[RN Admin Hours]],Nurse[[#This Row],[RN DON Hours]])</f>
        <v>144.94021739130434</v>
      </c>
      <c r="M588" s="4">
        <v>95.796195652173907</v>
      </c>
      <c r="N588" s="4">
        <v>44.274456521739133</v>
      </c>
      <c r="O588" s="4">
        <v>4.8695652173913047</v>
      </c>
      <c r="P588" s="4">
        <f>SUM(Nurse[[#This Row],[LPN Hours (excl. Admin)]],Nurse[[#This Row],[LPN Admin Hours]])</f>
        <v>111.85054347826087</v>
      </c>
      <c r="Q588" s="4">
        <v>111.85054347826087</v>
      </c>
      <c r="R588" s="4">
        <v>0</v>
      </c>
      <c r="S588" s="4">
        <f>SUM(Nurse[[#This Row],[CNA Hours]],Nurse[[#This Row],[NA TR Hours]],Nurse[[#This Row],[Med Aide/Tech Hours]])</f>
        <v>344.5978260869565</v>
      </c>
      <c r="T588" s="4">
        <v>344.5978260869565</v>
      </c>
      <c r="U588" s="4">
        <v>0</v>
      </c>
      <c r="V588" s="4">
        <v>0</v>
      </c>
      <c r="W5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71.991847826086953</v>
      </c>
      <c r="X588" s="4">
        <v>8.6956521739130432E-2</v>
      </c>
      <c r="Y588" s="4">
        <v>0</v>
      </c>
      <c r="Z588" s="4">
        <v>0</v>
      </c>
      <c r="AA588" s="4">
        <v>3.0054347826086958</v>
      </c>
      <c r="AB588" s="4">
        <v>0</v>
      </c>
      <c r="AC588" s="4">
        <v>68.899456521739125</v>
      </c>
      <c r="AD588" s="4">
        <v>0</v>
      </c>
      <c r="AE588" s="4">
        <v>0</v>
      </c>
      <c r="AF588" s="1">
        <v>145892</v>
      </c>
      <c r="AG588" s="1">
        <v>5</v>
      </c>
      <c r="AH588"/>
    </row>
    <row r="589" spans="1:34" x14ac:dyDescent="0.25">
      <c r="A589" t="s">
        <v>702</v>
      </c>
      <c r="B589" t="s">
        <v>363</v>
      </c>
      <c r="C589" t="s">
        <v>1068</v>
      </c>
      <c r="D589" t="s">
        <v>803</v>
      </c>
      <c r="E589" s="4">
        <v>69.271739130434781</v>
      </c>
      <c r="F589" s="4">
        <f>Nurse[[#This Row],[Total Nurse Staff Hours]]/Nurse[[#This Row],[MDS Census]]</f>
        <v>3.0225325592342696</v>
      </c>
      <c r="G589" s="4">
        <f>Nurse[[#This Row],[Total Direct Care Staff Hours]]/Nurse[[#This Row],[MDS Census]]</f>
        <v>2.8780542915424445</v>
      </c>
      <c r="H589" s="4">
        <f>Nurse[[#This Row],[Total RN Hours (w/ Admin, DON)]]/Nurse[[#This Row],[MDS Census]]</f>
        <v>0.51665463674878398</v>
      </c>
      <c r="I589" s="4">
        <f>Nurse[[#This Row],[RN Hours (excl. Admin, DON)]]/Nurse[[#This Row],[MDS Census]]</f>
        <v>0.40281343166483602</v>
      </c>
      <c r="J589" s="4">
        <f>SUM(Nurse[[#This Row],[RN Hours (excl. Admin, DON)]],Nurse[[#This Row],[RN Admin Hours]],Nurse[[#This Row],[RN DON Hours]],Nurse[[#This Row],[LPN Hours (excl. Admin)]],Nurse[[#This Row],[LPN Admin Hours]],Nurse[[#This Row],[CNA Hours]],Nurse[[#This Row],[NA TR Hours]],Nurse[[#This Row],[Med Aide/Tech Hours]])</f>
        <v>209.37608695652173</v>
      </c>
      <c r="K589" s="4">
        <f>SUM(Nurse[[#This Row],[RN Hours (excl. Admin, DON)]],Nurse[[#This Row],[LPN Hours (excl. Admin)]],Nurse[[#This Row],[CNA Hours]],Nurse[[#This Row],[NA TR Hours]],Nurse[[#This Row],[Med Aide/Tech Hours]])</f>
        <v>199.36782608695651</v>
      </c>
      <c r="L589" s="4">
        <f>SUM(Nurse[[#This Row],[RN Hours (excl. Admin, DON)]],Nurse[[#This Row],[RN Admin Hours]],Nurse[[#This Row],[RN DON Hours]])</f>
        <v>35.789565217391306</v>
      </c>
      <c r="M589" s="4">
        <v>27.903586956521739</v>
      </c>
      <c r="N589" s="4">
        <v>0</v>
      </c>
      <c r="O589" s="4">
        <v>7.8859782608695648</v>
      </c>
      <c r="P589" s="4">
        <f>SUM(Nurse[[#This Row],[LPN Hours (excl. Admin)]],Nurse[[#This Row],[LPN Admin Hours]])</f>
        <v>40.400434782608698</v>
      </c>
      <c r="Q589" s="4">
        <v>38.278152173913043</v>
      </c>
      <c r="R589" s="4">
        <v>2.1222826086956523</v>
      </c>
      <c r="S589" s="4">
        <f>SUM(Nurse[[#This Row],[CNA Hours]],Nurse[[#This Row],[NA TR Hours]],Nurse[[#This Row],[Med Aide/Tech Hours]])</f>
        <v>133.18608695652173</v>
      </c>
      <c r="T589" s="4">
        <v>127.9032608695652</v>
      </c>
      <c r="U589" s="4">
        <v>5.2828260869565211</v>
      </c>
      <c r="V589" s="4">
        <v>0</v>
      </c>
      <c r="W5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1.7336956521739131</v>
      </c>
      <c r="X589" s="4">
        <v>0</v>
      </c>
      <c r="Y589" s="4">
        <v>0</v>
      </c>
      <c r="Z589" s="4">
        <v>0</v>
      </c>
      <c r="AA589" s="4">
        <v>0</v>
      </c>
      <c r="AB589" s="4">
        <v>0</v>
      </c>
      <c r="AC589" s="4">
        <v>1.7336956521739131</v>
      </c>
      <c r="AD589" s="4">
        <v>0</v>
      </c>
      <c r="AE589" s="4">
        <v>0</v>
      </c>
      <c r="AF589" s="1">
        <v>145783</v>
      </c>
      <c r="AG589" s="1">
        <v>5</v>
      </c>
      <c r="AH589"/>
    </row>
    <row r="590" spans="1:34" x14ac:dyDescent="0.25">
      <c r="A590" t="s">
        <v>702</v>
      </c>
      <c r="B590" t="s">
        <v>375</v>
      </c>
      <c r="C590" t="s">
        <v>884</v>
      </c>
      <c r="D590" t="s">
        <v>775</v>
      </c>
      <c r="E590" s="4">
        <v>92.119565217391298</v>
      </c>
      <c r="F590" s="4">
        <f>Nurse[[#This Row],[Total Nurse Staff Hours]]/Nurse[[#This Row],[MDS Census]]</f>
        <v>4.3743362831858406</v>
      </c>
      <c r="G590" s="4">
        <f>Nurse[[#This Row],[Total Direct Care Staff Hours]]/Nurse[[#This Row],[MDS Census]]</f>
        <v>3.7461946902654866</v>
      </c>
      <c r="H590" s="4">
        <f>Nurse[[#This Row],[Total RN Hours (w/ Admin, DON)]]/Nurse[[#This Row],[MDS Census]]</f>
        <v>0.61530973451327442</v>
      </c>
      <c r="I590" s="4">
        <f>Nurse[[#This Row],[RN Hours (excl. Admin, DON)]]/Nurse[[#This Row],[MDS Census]]</f>
        <v>0.4697345132743363</v>
      </c>
      <c r="J590" s="4">
        <f>SUM(Nurse[[#This Row],[RN Hours (excl. Admin, DON)]],Nurse[[#This Row],[RN Admin Hours]],Nurse[[#This Row],[RN DON Hours]],Nurse[[#This Row],[LPN Hours (excl. Admin)]],Nurse[[#This Row],[LPN Admin Hours]],Nurse[[#This Row],[CNA Hours]],Nurse[[#This Row],[NA TR Hours]],Nurse[[#This Row],[Med Aide/Tech Hours]])</f>
        <v>402.96195652173913</v>
      </c>
      <c r="K590" s="4">
        <f>SUM(Nurse[[#This Row],[RN Hours (excl. Admin, DON)]],Nurse[[#This Row],[LPN Hours (excl. Admin)]],Nurse[[#This Row],[CNA Hours]],Nurse[[#This Row],[NA TR Hours]],Nurse[[#This Row],[Med Aide/Tech Hours]])</f>
        <v>345.0978260869565</v>
      </c>
      <c r="L590" s="4">
        <f>SUM(Nurse[[#This Row],[RN Hours (excl. Admin, DON)]],Nurse[[#This Row],[RN Admin Hours]],Nurse[[#This Row],[RN DON Hours]])</f>
        <v>56.682065217391305</v>
      </c>
      <c r="M590" s="4">
        <v>43.271739130434781</v>
      </c>
      <c r="N590" s="4">
        <v>8.8016304347826093</v>
      </c>
      <c r="O590" s="4">
        <v>4.6086956521739131</v>
      </c>
      <c r="P590" s="4">
        <f>SUM(Nurse[[#This Row],[LPN Hours (excl. Admin)]],Nurse[[#This Row],[LPN Admin Hours]])</f>
        <v>95.434782608695656</v>
      </c>
      <c r="Q590" s="4">
        <v>50.980978260869563</v>
      </c>
      <c r="R590" s="4">
        <v>44.453804347826086</v>
      </c>
      <c r="S590" s="4">
        <f>SUM(Nurse[[#This Row],[CNA Hours]],Nurse[[#This Row],[NA TR Hours]],Nurse[[#This Row],[Med Aide/Tech Hours]])</f>
        <v>250.84510869565219</v>
      </c>
      <c r="T590" s="4">
        <v>250.84510869565219</v>
      </c>
      <c r="U590" s="4">
        <v>0</v>
      </c>
      <c r="V590" s="4">
        <v>0</v>
      </c>
      <c r="W5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0" s="4">
        <v>0</v>
      </c>
      <c r="Y590" s="4">
        <v>0</v>
      </c>
      <c r="Z590" s="4">
        <v>0</v>
      </c>
      <c r="AA590" s="4">
        <v>0</v>
      </c>
      <c r="AB590" s="4">
        <v>0</v>
      </c>
      <c r="AC590" s="4">
        <v>0</v>
      </c>
      <c r="AD590" s="4">
        <v>0</v>
      </c>
      <c r="AE590" s="4">
        <v>0</v>
      </c>
      <c r="AF590" s="1">
        <v>145800</v>
      </c>
      <c r="AG590" s="1">
        <v>5</v>
      </c>
      <c r="AH590"/>
    </row>
    <row r="591" spans="1:34" x14ac:dyDescent="0.25">
      <c r="A591" t="s">
        <v>702</v>
      </c>
      <c r="B591" t="s">
        <v>522</v>
      </c>
      <c r="C591" t="s">
        <v>888</v>
      </c>
      <c r="D591" t="s">
        <v>772</v>
      </c>
      <c r="E591" s="4">
        <v>77.445652173913047</v>
      </c>
      <c r="F591" s="4">
        <f>Nurse[[#This Row],[Total Nurse Staff Hours]]/Nurse[[#This Row],[MDS Census]]</f>
        <v>2.5404982456140353</v>
      </c>
      <c r="G591" s="4">
        <f>Nurse[[#This Row],[Total Direct Care Staff Hours]]/Nurse[[#This Row],[MDS Census]]</f>
        <v>2.316488421052632</v>
      </c>
      <c r="H591" s="4">
        <f>Nurse[[#This Row],[Total RN Hours (w/ Admin, DON)]]/Nurse[[#This Row],[MDS Census]]</f>
        <v>0.29971508771929822</v>
      </c>
      <c r="I591" s="4">
        <f>Nurse[[#This Row],[RN Hours (excl. Admin, DON)]]/Nurse[[#This Row],[MDS Census]]</f>
        <v>0.23052210526315789</v>
      </c>
      <c r="J591" s="4">
        <f>SUM(Nurse[[#This Row],[RN Hours (excl. Admin, DON)]],Nurse[[#This Row],[RN Admin Hours]],Nurse[[#This Row],[RN DON Hours]],Nurse[[#This Row],[LPN Hours (excl. Admin)]],Nurse[[#This Row],[LPN Admin Hours]],Nurse[[#This Row],[CNA Hours]],Nurse[[#This Row],[NA TR Hours]],Nurse[[#This Row],[Med Aide/Tech Hours]])</f>
        <v>196.75054347826088</v>
      </c>
      <c r="K591" s="4">
        <f>SUM(Nurse[[#This Row],[RN Hours (excl. Admin, DON)]],Nurse[[#This Row],[LPN Hours (excl. Admin)]],Nurse[[#This Row],[CNA Hours]],Nurse[[#This Row],[NA TR Hours]],Nurse[[#This Row],[Med Aide/Tech Hours]])</f>
        <v>179.40195652173915</v>
      </c>
      <c r="L591" s="4">
        <f>SUM(Nurse[[#This Row],[RN Hours (excl. Admin, DON)]],Nurse[[#This Row],[RN Admin Hours]],Nurse[[#This Row],[RN DON Hours]])</f>
        <v>23.211630434782609</v>
      </c>
      <c r="M591" s="4">
        <v>17.852934782608695</v>
      </c>
      <c r="N591" s="4">
        <v>0</v>
      </c>
      <c r="O591" s="4">
        <v>5.3586956521739131</v>
      </c>
      <c r="P591" s="4">
        <f>SUM(Nurse[[#This Row],[LPN Hours (excl. Admin)]],Nurse[[#This Row],[LPN Admin Hours]])</f>
        <v>55.190869565217398</v>
      </c>
      <c r="Q591" s="4">
        <v>43.200978260869576</v>
      </c>
      <c r="R591" s="4">
        <v>11.989891304347825</v>
      </c>
      <c r="S591" s="4">
        <f>SUM(Nurse[[#This Row],[CNA Hours]],Nurse[[#This Row],[NA TR Hours]],Nurse[[#This Row],[Med Aide/Tech Hours]])</f>
        <v>118.34804347826085</v>
      </c>
      <c r="T591" s="4">
        <v>117.54369565217389</v>
      </c>
      <c r="U591" s="4">
        <v>0.80434782608695654</v>
      </c>
      <c r="V591" s="4">
        <v>0</v>
      </c>
      <c r="W5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1" s="4">
        <v>0</v>
      </c>
      <c r="Y591" s="4">
        <v>0</v>
      </c>
      <c r="Z591" s="4">
        <v>0</v>
      </c>
      <c r="AA591" s="4">
        <v>0</v>
      </c>
      <c r="AB591" s="4">
        <v>0</v>
      </c>
      <c r="AC591" s="4">
        <v>0</v>
      </c>
      <c r="AD591" s="4">
        <v>0</v>
      </c>
      <c r="AE591" s="4">
        <v>0</v>
      </c>
      <c r="AF591" s="1">
        <v>146016</v>
      </c>
      <c r="AG591" s="1">
        <v>5</v>
      </c>
      <c r="AH591"/>
    </row>
    <row r="592" spans="1:34" x14ac:dyDescent="0.25">
      <c r="A592" t="s">
        <v>702</v>
      </c>
      <c r="B592" t="s">
        <v>496</v>
      </c>
      <c r="C592" t="s">
        <v>1027</v>
      </c>
      <c r="D592" t="s">
        <v>758</v>
      </c>
      <c r="E592" s="4">
        <v>39.434782608695649</v>
      </c>
      <c r="F592" s="4">
        <f>Nurse[[#This Row],[Total Nurse Staff Hours]]/Nurse[[#This Row],[MDS Census]]</f>
        <v>3.8270562293274533</v>
      </c>
      <c r="G592" s="4">
        <f>Nurse[[#This Row],[Total Direct Care Staff Hours]]/Nurse[[#This Row],[MDS Census]]</f>
        <v>3.59973263506064</v>
      </c>
      <c r="H592" s="4">
        <f>Nurse[[#This Row],[Total RN Hours (w/ Admin, DON)]]/Nurse[[#This Row],[MDS Census]]</f>
        <v>0.20026185226019846</v>
      </c>
      <c r="I592" s="4">
        <f>Nurse[[#This Row],[RN Hours (excl. Admin, DON)]]/Nurse[[#This Row],[MDS Census]]</f>
        <v>7.1609702315325263E-2</v>
      </c>
      <c r="J592" s="4">
        <f>SUM(Nurse[[#This Row],[RN Hours (excl. Admin, DON)]],Nurse[[#This Row],[RN Admin Hours]],Nurse[[#This Row],[RN DON Hours]],Nurse[[#This Row],[LPN Hours (excl. Admin)]],Nurse[[#This Row],[LPN Admin Hours]],Nurse[[#This Row],[CNA Hours]],Nurse[[#This Row],[NA TR Hours]],Nurse[[#This Row],[Med Aide/Tech Hours]])</f>
        <v>150.9191304347826</v>
      </c>
      <c r="K592" s="4">
        <f>SUM(Nurse[[#This Row],[RN Hours (excl. Admin, DON)]],Nurse[[#This Row],[LPN Hours (excl. Admin)]],Nurse[[#This Row],[CNA Hours]],Nurse[[#This Row],[NA TR Hours]],Nurse[[#This Row],[Med Aide/Tech Hours]])</f>
        <v>141.95467391304348</v>
      </c>
      <c r="L592" s="4">
        <f>SUM(Nurse[[#This Row],[RN Hours (excl. Admin, DON)]],Nurse[[#This Row],[RN Admin Hours]],Nurse[[#This Row],[RN DON Hours]])</f>
        <v>7.8972826086956518</v>
      </c>
      <c r="M592" s="4">
        <v>2.8239130434782611</v>
      </c>
      <c r="N592" s="4">
        <v>1.2418478260869565</v>
      </c>
      <c r="O592" s="4">
        <v>3.8315217391304346</v>
      </c>
      <c r="P592" s="4">
        <f>SUM(Nurse[[#This Row],[LPN Hours (excl. Admin)]],Nurse[[#This Row],[LPN Admin Hours]])</f>
        <v>46.920978260869568</v>
      </c>
      <c r="Q592" s="4">
        <v>43.029891304347828</v>
      </c>
      <c r="R592" s="4">
        <v>3.8910869565217392</v>
      </c>
      <c r="S592" s="4">
        <f>SUM(Nurse[[#This Row],[CNA Hours]],Nurse[[#This Row],[NA TR Hours]],Nurse[[#This Row],[Med Aide/Tech Hours]])</f>
        <v>96.10086956521738</v>
      </c>
      <c r="T592" s="4">
        <v>92.035652173913036</v>
      </c>
      <c r="U592" s="4">
        <v>4.0652173913043477</v>
      </c>
      <c r="V592" s="4">
        <v>0</v>
      </c>
      <c r="W5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75.53532608695653</v>
      </c>
      <c r="X592" s="4">
        <v>2.4782608695652173</v>
      </c>
      <c r="Y592" s="4">
        <v>0</v>
      </c>
      <c r="Z592" s="4">
        <v>0</v>
      </c>
      <c r="AA592" s="4">
        <v>34.054347826086953</v>
      </c>
      <c r="AB592" s="4">
        <v>0</v>
      </c>
      <c r="AC592" s="4">
        <v>39.002717391304351</v>
      </c>
      <c r="AD592" s="4">
        <v>0</v>
      </c>
      <c r="AE592" s="4">
        <v>0</v>
      </c>
      <c r="AF592" s="1">
        <v>145981</v>
      </c>
      <c r="AG592" s="1">
        <v>5</v>
      </c>
      <c r="AH592"/>
    </row>
    <row r="593" spans="1:34" x14ac:dyDescent="0.25">
      <c r="A593" t="s">
        <v>702</v>
      </c>
      <c r="B593" t="s">
        <v>498</v>
      </c>
      <c r="C593" t="s">
        <v>917</v>
      </c>
      <c r="D593" t="s">
        <v>781</v>
      </c>
      <c r="E593" s="4">
        <v>164.7608695652174</v>
      </c>
      <c r="F593" s="4">
        <f>Nurse[[#This Row],[Total Nurse Staff Hours]]/Nurse[[#This Row],[MDS Census]]</f>
        <v>2.6436370233540045</v>
      </c>
      <c r="G593" s="4">
        <f>Nurse[[#This Row],[Total Direct Care Staff Hours]]/Nurse[[#This Row],[MDS Census]]</f>
        <v>2.4280083124422749</v>
      </c>
      <c r="H593" s="4">
        <f>Nurse[[#This Row],[Total RN Hours (w/ Admin, DON)]]/Nurse[[#This Row],[MDS Census]]</f>
        <v>0.20268175221005411</v>
      </c>
      <c r="I593" s="4">
        <f>Nurse[[#This Row],[RN Hours (excl. Admin, DON)]]/Nurse[[#This Row],[MDS Census]]</f>
        <v>0.16389035492809076</v>
      </c>
      <c r="J593" s="4">
        <f>SUM(Nurse[[#This Row],[RN Hours (excl. Admin, DON)]],Nurse[[#This Row],[RN Admin Hours]],Nurse[[#This Row],[RN DON Hours]],Nurse[[#This Row],[LPN Hours (excl. Admin)]],Nurse[[#This Row],[LPN Admin Hours]],Nurse[[#This Row],[CNA Hours]],Nurse[[#This Row],[NA TR Hours]],Nurse[[#This Row],[Med Aide/Tech Hours]])</f>
        <v>435.56793478260875</v>
      </c>
      <c r="K593" s="4">
        <f>SUM(Nurse[[#This Row],[RN Hours (excl. Admin, DON)]],Nurse[[#This Row],[LPN Hours (excl. Admin)]],Nurse[[#This Row],[CNA Hours]],Nurse[[#This Row],[NA TR Hours]],Nurse[[#This Row],[Med Aide/Tech Hours]])</f>
        <v>400.04076086956525</v>
      </c>
      <c r="L593" s="4">
        <f>SUM(Nurse[[#This Row],[RN Hours (excl. Admin, DON)]],Nurse[[#This Row],[RN Admin Hours]],Nurse[[#This Row],[RN DON Hours]])</f>
        <v>33.394021739130437</v>
      </c>
      <c r="M593" s="4">
        <v>27.002717391304348</v>
      </c>
      <c r="N593" s="4">
        <v>1.5217391304347827</v>
      </c>
      <c r="O593" s="4">
        <v>4.8695652173913047</v>
      </c>
      <c r="P593" s="4">
        <f>SUM(Nurse[[#This Row],[LPN Hours (excl. Admin)]],Nurse[[#This Row],[LPN Admin Hours]])</f>
        <v>152.17663043478262</v>
      </c>
      <c r="Q593" s="4">
        <v>123.04076086956522</v>
      </c>
      <c r="R593" s="4">
        <v>29.135869565217391</v>
      </c>
      <c r="S593" s="4">
        <f>SUM(Nurse[[#This Row],[CNA Hours]],Nurse[[#This Row],[NA TR Hours]],Nurse[[#This Row],[Med Aide/Tech Hours]])</f>
        <v>249.99728260869566</v>
      </c>
      <c r="T593" s="4">
        <v>249.99728260869566</v>
      </c>
      <c r="U593" s="4">
        <v>0</v>
      </c>
      <c r="V593" s="4">
        <v>0</v>
      </c>
      <c r="W5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3" s="4">
        <v>0</v>
      </c>
      <c r="Y593" s="4">
        <v>0</v>
      </c>
      <c r="Z593" s="4">
        <v>0</v>
      </c>
      <c r="AA593" s="4">
        <v>0</v>
      </c>
      <c r="AB593" s="4">
        <v>0</v>
      </c>
      <c r="AC593" s="4">
        <v>0</v>
      </c>
      <c r="AD593" s="4">
        <v>0</v>
      </c>
      <c r="AE593" s="4">
        <v>0</v>
      </c>
      <c r="AF593" s="1">
        <v>145983</v>
      </c>
      <c r="AG593" s="1">
        <v>5</v>
      </c>
      <c r="AH593"/>
    </row>
    <row r="594" spans="1:34" x14ac:dyDescent="0.25">
      <c r="A594" t="s">
        <v>702</v>
      </c>
      <c r="B594" t="s">
        <v>506</v>
      </c>
      <c r="C594" t="s">
        <v>917</v>
      </c>
      <c r="D594" t="s">
        <v>781</v>
      </c>
      <c r="E594" s="4">
        <v>208.60869565217391</v>
      </c>
      <c r="F594" s="4">
        <f>Nurse[[#This Row],[Total Nurse Staff Hours]]/Nurse[[#This Row],[MDS Census]]</f>
        <v>1.9571175489787414</v>
      </c>
      <c r="G594" s="4">
        <f>Nurse[[#This Row],[Total Direct Care Staff Hours]]/Nurse[[#This Row],[MDS Census]]</f>
        <v>1.8699327844935389</v>
      </c>
      <c r="H594" s="4">
        <f>Nurse[[#This Row],[Total RN Hours (w/ Admin, DON)]]/Nurse[[#This Row],[MDS Census]]</f>
        <v>0.1610436640266778</v>
      </c>
      <c r="I594" s="4">
        <f>Nurse[[#This Row],[RN Hours (excl. Admin, DON)]]/Nurse[[#This Row],[MDS Census]]</f>
        <v>0.11227334305960818</v>
      </c>
      <c r="J594" s="4">
        <f>SUM(Nurse[[#This Row],[RN Hours (excl. Admin, DON)]],Nurse[[#This Row],[RN Admin Hours]],Nurse[[#This Row],[RN DON Hours]],Nurse[[#This Row],[LPN Hours (excl. Admin)]],Nurse[[#This Row],[LPN Admin Hours]],Nurse[[#This Row],[CNA Hours]],Nurse[[#This Row],[NA TR Hours]],Nurse[[#This Row],[Med Aide/Tech Hours]])</f>
        <v>408.27173913043481</v>
      </c>
      <c r="K594" s="4">
        <f>SUM(Nurse[[#This Row],[RN Hours (excl. Admin, DON)]],Nurse[[#This Row],[LPN Hours (excl. Admin)]],Nurse[[#This Row],[CNA Hours]],Nurse[[#This Row],[NA TR Hours]],Nurse[[#This Row],[Med Aide/Tech Hours]])</f>
        <v>390.08423913043475</v>
      </c>
      <c r="L594" s="4">
        <f>SUM(Nurse[[#This Row],[RN Hours (excl. Admin, DON)]],Nurse[[#This Row],[RN Admin Hours]],Nurse[[#This Row],[RN DON Hours]])</f>
        <v>33.595108695652179</v>
      </c>
      <c r="M594" s="4">
        <v>23.421195652173914</v>
      </c>
      <c r="N594" s="4">
        <v>5.2173913043478262</v>
      </c>
      <c r="O594" s="4">
        <v>4.9565217391304346</v>
      </c>
      <c r="P594" s="4">
        <f>SUM(Nurse[[#This Row],[LPN Hours (excl. Admin)]],Nurse[[#This Row],[LPN Admin Hours]])</f>
        <v>136.60869565217394</v>
      </c>
      <c r="Q594" s="4">
        <v>128.59510869565219</v>
      </c>
      <c r="R594" s="4">
        <v>8.0135869565217384</v>
      </c>
      <c r="S594" s="4">
        <f>SUM(Nurse[[#This Row],[CNA Hours]],Nurse[[#This Row],[NA TR Hours]],Nurse[[#This Row],[Med Aide/Tech Hours]])</f>
        <v>238.06793478260872</v>
      </c>
      <c r="T594" s="4">
        <v>232.47010869565219</v>
      </c>
      <c r="U594" s="4">
        <v>5.5978260869565215</v>
      </c>
      <c r="V594" s="4">
        <v>0</v>
      </c>
      <c r="W5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4" s="4">
        <v>0</v>
      </c>
      <c r="Y594" s="4">
        <v>0</v>
      </c>
      <c r="Z594" s="4">
        <v>0</v>
      </c>
      <c r="AA594" s="4">
        <v>0</v>
      </c>
      <c r="AB594" s="4">
        <v>0</v>
      </c>
      <c r="AC594" s="4">
        <v>0</v>
      </c>
      <c r="AD594" s="4">
        <v>0</v>
      </c>
      <c r="AE594" s="4">
        <v>0</v>
      </c>
      <c r="AF594" s="1">
        <v>145995</v>
      </c>
      <c r="AG594" s="1">
        <v>5</v>
      </c>
      <c r="AH594"/>
    </row>
    <row r="595" spans="1:34" x14ac:dyDescent="0.25">
      <c r="A595" t="s">
        <v>702</v>
      </c>
      <c r="B595" t="s">
        <v>536</v>
      </c>
      <c r="C595" t="s">
        <v>1119</v>
      </c>
      <c r="D595" t="s">
        <v>819</v>
      </c>
      <c r="E595" s="4">
        <v>52.380434782608695</v>
      </c>
      <c r="F595" s="4">
        <f>Nurse[[#This Row],[Total Nurse Staff Hours]]/Nurse[[#This Row],[MDS Census]]</f>
        <v>3.3509026769039219</v>
      </c>
      <c r="G595" s="4">
        <f>Nurse[[#This Row],[Total Direct Care Staff Hours]]/Nurse[[#This Row],[MDS Census]]</f>
        <v>3.0570657812824238</v>
      </c>
      <c r="H595" s="4">
        <f>Nurse[[#This Row],[Total RN Hours (w/ Admin, DON)]]/Nurse[[#This Row],[MDS Census]]</f>
        <v>1.1015252126997301</v>
      </c>
      <c r="I595" s="4">
        <f>Nurse[[#This Row],[RN Hours (excl. Admin, DON)]]/Nurse[[#This Row],[MDS Census]]</f>
        <v>0.80768831707823197</v>
      </c>
      <c r="J595" s="4">
        <f>SUM(Nurse[[#This Row],[RN Hours (excl. Admin, DON)]],Nurse[[#This Row],[RN Admin Hours]],Nurse[[#This Row],[RN DON Hours]],Nurse[[#This Row],[LPN Hours (excl. Admin)]],Nurse[[#This Row],[LPN Admin Hours]],Nurse[[#This Row],[CNA Hours]],Nurse[[#This Row],[NA TR Hours]],Nurse[[#This Row],[Med Aide/Tech Hours]])</f>
        <v>175.52173913043478</v>
      </c>
      <c r="K595" s="4">
        <f>SUM(Nurse[[#This Row],[RN Hours (excl. Admin, DON)]],Nurse[[#This Row],[LPN Hours (excl. Admin)]],Nurse[[#This Row],[CNA Hours]],Nurse[[#This Row],[NA TR Hours]],Nurse[[#This Row],[Med Aide/Tech Hours]])</f>
        <v>160.13043478260869</v>
      </c>
      <c r="L595" s="4">
        <f>SUM(Nurse[[#This Row],[RN Hours (excl. Admin, DON)]],Nurse[[#This Row],[RN Admin Hours]],Nurse[[#This Row],[RN DON Hours]])</f>
        <v>57.698369565217391</v>
      </c>
      <c r="M595" s="4">
        <v>42.307065217391305</v>
      </c>
      <c r="N595" s="4">
        <v>10</v>
      </c>
      <c r="O595" s="4">
        <v>5.3913043478260869</v>
      </c>
      <c r="P595" s="4">
        <f>SUM(Nurse[[#This Row],[LPN Hours (excl. Admin)]],Nurse[[#This Row],[LPN Admin Hours]])</f>
        <v>28.451086956521738</v>
      </c>
      <c r="Q595" s="4">
        <v>28.451086956521738</v>
      </c>
      <c r="R595" s="4">
        <v>0</v>
      </c>
      <c r="S595" s="4">
        <f>SUM(Nurse[[#This Row],[CNA Hours]],Nurse[[#This Row],[NA TR Hours]],Nurse[[#This Row],[Med Aide/Tech Hours]])</f>
        <v>89.372282608695656</v>
      </c>
      <c r="T595" s="4">
        <v>89.372282608695656</v>
      </c>
      <c r="U595" s="4">
        <v>0</v>
      </c>
      <c r="V595" s="4">
        <v>0</v>
      </c>
      <c r="W5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5" s="4">
        <v>0</v>
      </c>
      <c r="Y595" s="4">
        <v>0</v>
      </c>
      <c r="Z595" s="4">
        <v>0</v>
      </c>
      <c r="AA595" s="4">
        <v>0</v>
      </c>
      <c r="AB595" s="4">
        <v>0</v>
      </c>
      <c r="AC595" s="4">
        <v>0</v>
      </c>
      <c r="AD595" s="4">
        <v>0</v>
      </c>
      <c r="AE595" s="4">
        <v>0</v>
      </c>
      <c r="AF595" s="1">
        <v>146034</v>
      </c>
      <c r="AG595" s="1">
        <v>5</v>
      </c>
      <c r="AH595"/>
    </row>
    <row r="596" spans="1:34" x14ac:dyDescent="0.25">
      <c r="A596" t="s">
        <v>702</v>
      </c>
      <c r="B596" t="s">
        <v>252</v>
      </c>
      <c r="C596" t="s">
        <v>917</v>
      </c>
      <c r="D596" t="s">
        <v>781</v>
      </c>
      <c r="E596" s="4">
        <v>239.29347826086956</v>
      </c>
      <c r="F596" s="4">
        <f>Nurse[[#This Row],[Total Nurse Staff Hours]]/Nurse[[#This Row],[MDS Census]]</f>
        <v>1.9374517374517375</v>
      </c>
      <c r="G596" s="4">
        <f>Nurse[[#This Row],[Total Direct Care Staff Hours]]/Nurse[[#This Row],[MDS Census]]</f>
        <v>1.8213717919600274</v>
      </c>
      <c r="H596" s="4">
        <f>Nurse[[#This Row],[Total RN Hours (w/ Admin, DON)]]/Nurse[[#This Row],[MDS Census]]</f>
        <v>0.37954803543038845</v>
      </c>
      <c r="I596" s="4">
        <f>Nurse[[#This Row],[RN Hours (excl. Admin, DON)]]/Nurse[[#This Row],[MDS Census]]</f>
        <v>0.31989552577787872</v>
      </c>
      <c r="J596" s="4">
        <f>SUM(Nurse[[#This Row],[RN Hours (excl. Admin, DON)]],Nurse[[#This Row],[RN Admin Hours]],Nurse[[#This Row],[RN DON Hours]],Nurse[[#This Row],[LPN Hours (excl. Admin)]],Nurse[[#This Row],[LPN Admin Hours]],Nurse[[#This Row],[CNA Hours]],Nurse[[#This Row],[NA TR Hours]],Nurse[[#This Row],[Med Aide/Tech Hours]])</f>
        <v>463.61956521739131</v>
      </c>
      <c r="K596" s="4">
        <f>SUM(Nurse[[#This Row],[RN Hours (excl. Admin, DON)]],Nurse[[#This Row],[LPN Hours (excl. Admin)]],Nurse[[#This Row],[CNA Hours]],Nurse[[#This Row],[NA TR Hours]],Nurse[[#This Row],[Med Aide/Tech Hours]])</f>
        <v>435.84239130434787</v>
      </c>
      <c r="L596" s="4">
        <f>SUM(Nurse[[#This Row],[RN Hours (excl. Admin, DON)]],Nurse[[#This Row],[RN Admin Hours]],Nurse[[#This Row],[RN DON Hours]])</f>
        <v>90.823369565217405</v>
      </c>
      <c r="M596" s="4">
        <v>76.548913043478265</v>
      </c>
      <c r="N596" s="4">
        <v>8.883152173913043</v>
      </c>
      <c r="O596" s="4">
        <v>5.3913043478260869</v>
      </c>
      <c r="P596" s="4">
        <f>SUM(Nurse[[#This Row],[LPN Hours (excl. Admin)]],Nurse[[#This Row],[LPN Admin Hours]])</f>
        <v>130</v>
      </c>
      <c r="Q596" s="4">
        <v>116.49728260869566</v>
      </c>
      <c r="R596" s="4">
        <v>13.502717391304348</v>
      </c>
      <c r="S596" s="4">
        <f>SUM(Nurse[[#This Row],[CNA Hours]],Nurse[[#This Row],[NA TR Hours]],Nurse[[#This Row],[Med Aide/Tech Hours]])</f>
        <v>242.79619565217391</v>
      </c>
      <c r="T596" s="4">
        <v>239.83695652173913</v>
      </c>
      <c r="U596" s="4">
        <v>2.9592391304347827</v>
      </c>
      <c r="V596" s="4">
        <v>0</v>
      </c>
      <c r="W5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6" s="4">
        <v>0</v>
      </c>
      <c r="Y596" s="4">
        <v>0</v>
      </c>
      <c r="Z596" s="4">
        <v>0</v>
      </c>
      <c r="AA596" s="4">
        <v>0</v>
      </c>
      <c r="AB596" s="4">
        <v>0</v>
      </c>
      <c r="AC596" s="4">
        <v>0</v>
      </c>
      <c r="AD596" s="4">
        <v>0</v>
      </c>
      <c r="AE596" s="4">
        <v>0</v>
      </c>
      <c r="AF596" s="1">
        <v>145625</v>
      </c>
      <c r="AG596" s="1">
        <v>5</v>
      </c>
      <c r="AH596"/>
    </row>
    <row r="597" spans="1:34" x14ac:dyDescent="0.25">
      <c r="A597" t="s">
        <v>702</v>
      </c>
      <c r="B597" t="s">
        <v>377</v>
      </c>
      <c r="C597" t="s">
        <v>898</v>
      </c>
      <c r="D597" t="s">
        <v>781</v>
      </c>
      <c r="E597" s="4">
        <v>102.31521739130434</v>
      </c>
      <c r="F597" s="4">
        <f>Nurse[[#This Row],[Total Nurse Staff Hours]]/Nurse[[#This Row],[MDS Census]]</f>
        <v>2.9578476574949533</v>
      </c>
      <c r="G597" s="4">
        <f>Nurse[[#This Row],[Total Direct Care Staff Hours]]/Nurse[[#This Row],[MDS Census]]</f>
        <v>2.7788133432486988</v>
      </c>
      <c r="H597" s="4">
        <f>Nurse[[#This Row],[Total RN Hours (w/ Admin, DON)]]/Nurse[[#This Row],[MDS Census]]</f>
        <v>0.72219271220652281</v>
      </c>
      <c r="I597" s="4">
        <f>Nurse[[#This Row],[RN Hours (excl. Admin, DON)]]/Nurse[[#This Row],[MDS Census]]</f>
        <v>0.58371401253585475</v>
      </c>
      <c r="J597" s="4">
        <f>SUM(Nurse[[#This Row],[RN Hours (excl. Admin, DON)]],Nurse[[#This Row],[RN Admin Hours]],Nurse[[#This Row],[RN DON Hours]],Nurse[[#This Row],[LPN Hours (excl. Admin)]],Nurse[[#This Row],[LPN Admin Hours]],Nurse[[#This Row],[CNA Hours]],Nurse[[#This Row],[NA TR Hours]],Nurse[[#This Row],[Med Aide/Tech Hours]])</f>
        <v>302.63282608695647</v>
      </c>
      <c r="K597" s="4">
        <f>SUM(Nurse[[#This Row],[RN Hours (excl. Admin, DON)]],Nurse[[#This Row],[LPN Hours (excl. Admin)]],Nurse[[#This Row],[CNA Hours]],Nurse[[#This Row],[NA TR Hours]],Nurse[[#This Row],[Med Aide/Tech Hours]])</f>
        <v>284.31489130434784</v>
      </c>
      <c r="L597" s="4">
        <f>SUM(Nurse[[#This Row],[RN Hours (excl. Admin, DON)]],Nurse[[#This Row],[RN Admin Hours]],Nurse[[#This Row],[RN DON Hours]])</f>
        <v>73.891304347826079</v>
      </c>
      <c r="M597" s="4">
        <v>59.722826086956523</v>
      </c>
      <c r="N597" s="4">
        <v>10.603260869565217</v>
      </c>
      <c r="O597" s="4">
        <v>3.5652173913043477</v>
      </c>
      <c r="P597" s="4">
        <f>SUM(Nurse[[#This Row],[LPN Hours (excl. Admin)]],Nurse[[#This Row],[LPN Admin Hours]])</f>
        <v>67.502391304347825</v>
      </c>
      <c r="Q597" s="4">
        <v>63.352934782608699</v>
      </c>
      <c r="R597" s="4">
        <v>4.1494565217391308</v>
      </c>
      <c r="S597" s="4">
        <f>SUM(Nurse[[#This Row],[CNA Hours]],Nurse[[#This Row],[NA TR Hours]],Nurse[[#This Row],[Med Aide/Tech Hours]])</f>
        <v>161.2391304347826</v>
      </c>
      <c r="T597" s="4">
        <v>161.2391304347826</v>
      </c>
      <c r="U597" s="4">
        <v>0</v>
      </c>
      <c r="V597" s="4">
        <v>0</v>
      </c>
      <c r="W5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7" s="4">
        <v>0</v>
      </c>
      <c r="Y597" s="4">
        <v>0</v>
      </c>
      <c r="Z597" s="4">
        <v>0</v>
      </c>
      <c r="AA597" s="4">
        <v>0</v>
      </c>
      <c r="AB597" s="4">
        <v>0</v>
      </c>
      <c r="AC597" s="4">
        <v>0</v>
      </c>
      <c r="AD597" s="4">
        <v>0</v>
      </c>
      <c r="AE597" s="4">
        <v>0</v>
      </c>
      <c r="AF597" s="1">
        <v>145803</v>
      </c>
      <c r="AG597" s="1">
        <v>5</v>
      </c>
      <c r="AH597"/>
    </row>
    <row r="598" spans="1:34" x14ac:dyDescent="0.25">
      <c r="A598" t="s">
        <v>702</v>
      </c>
      <c r="B598" t="s">
        <v>504</v>
      </c>
      <c r="C598" t="s">
        <v>946</v>
      </c>
      <c r="D598" t="s">
        <v>768</v>
      </c>
      <c r="E598" s="4">
        <v>72.184782608695656</v>
      </c>
      <c r="F598" s="4">
        <f>Nurse[[#This Row],[Total Nurse Staff Hours]]/Nurse[[#This Row],[MDS Census]]</f>
        <v>2.8762595994579128</v>
      </c>
      <c r="G598" s="4">
        <f>Nurse[[#This Row],[Total Direct Care Staff Hours]]/Nurse[[#This Row],[MDS Census]]</f>
        <v>2.7244752296340908</v>
      </c>
      <c r="H598" s="4">
        <f>Nurse[[#This Row],[Total RN Hours (w/ Admin, DON)]]/Nurse[[#This Row],[MDS Census]]</f>
        <v>0.55531245294383369</v>
      </c>
      <c r="I598" s="4">
        <f>Nurse[[#This Row],[RN Hours (excl. Admin, DON)]]/Nurse[[#This Row],[MDS Census]]</f>
        <v>0.40352808312001198</v>
      </c>
      <c r="J598" s="4">
        <f>SUM(Nurse[[#This Row],[RN Hours (excl. Admin, DON)]],Nurse[[#This Row],[RN Admin Hours]],Nurse[[#This Row],[RN DON Hours]],Nurse[[#This Row],[LPN Hours (excl. Admin)]],Nurse[[#This Row],[LPN Admin Hours]],Nurse[[#This Row],[CNA Hours]],Nurse[[#This Row],[NA TR Hours]],Nurse[[#This Row],[Med Aide/Tech Hours]])</f>
        <v>207.62217391304347</v>
      </c>
      <c r="K598" s="4">
        <f>SUM(Nurse[[#This Row],[RN Hours (excl. Admin, DON)]],Nurse[[#This Row],[LPN Hours (excl. Admin)]],Nurse[[#This Row],[CNA Hours]],Nurse[[#This Row],[NA TR Hours]],Nurse[[#This Row],[Med Aide/Tech Hours]])</f>
        <v>196.66565217391303</v>
      </c>
      <c r="L598" s="4">
        <f>SUM(Nurse[[#This Row],[RN Hours (excl. Admin, DON)]],Nurse[[#This Row],[RN Admin Hours]],Nurse[[#This Row],[RN DON Hours]])</f>
        <v>40.085108695652174</v>
      </c>
      <c r="M598" s="4">
        <v>29.128586956521737</v>
      </c>
      <c r="N598" s="4">
        <v>5.5652173913043477</v>
      </c>
      <c r="O598" s="4">
        <v>5.3913043478260869</v>
      </c>
      <c r="P598" s="4">
        <f>SUM(Nurse[[#This Row],[LPN Hours (excl. Admin)]],Nurse[[#This Row],[LPN Admin Hours]])</f>
        <v>38.694673913043481</v>
      </c>
      <c r="Q598" s="4">
        <v>38.694673913043481</v>
      </c>
      <c r="R598" s="4">
        <v>0</v>
      </c>
      <c r="S598" s="4">
        <f>SUM(Nurse[[#This Row],[CNA Hours]],Nurse[[#This Row],[NA TR Hours]],Nurse[[#This Row],[Med Aide/Tech Hours]])</f>
        <v>128.84239130434781</v>
      </c>
      <c r="T598" s="4">
        <v>127.92934782608695</v>
      </c>
      <c r="U598" s="4">
        <v>0.91304347826086951</v>
      </c>
      <c r="V598" s="4">
        <v>0</v>
      </c>
      <c r="W5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8" s="4">
        <v>0</v>
      </c>
      <c r="Y598" s="4">
        <v>0</v>
      </c>
      <c r="Z598" s="4">
        <v>0</v>
      </c>
      <c r="AA598" s="4">
        <v>0</v>
      </c>
      <c r="AB598" s="4">
        <v>0</v>
      </c>
      <c r="AC598" s="4">
        <v>0</v>
      </c>
      <c r="AD598" s="4">
        <v>0</v>
      </c>
      <c r="AE598" s="4">
        <v>0</v>
      </c>
      <c r="AF598" s="1">
        <v>145990</v>
      </c>
      <c r="AG598" s="1">
        <v>5</v>
      </c>
      <c r="AH598"/>
    </row>
    <row r="599" spans="1:34" x14ac:dyDescent="0.25">
      <c r="A599" t="s">
        <v>702</v>
      </c>
      <c r="B599" t="s">
        <v>95</v>
      </c>
      <c r="C599" t="s">
        <v>946</v>
      </c>
      <c r="D599" t="s">
        <v>768</v>
      </c>
      <c r="E599" s="4">
        <v>75.434782608695656</v>
      </c>
      <c r="F599" s="4">
        <f>Nurse[[#This Row],[Total Nurse Staff Hours]]/Nurse[[#This Row],[MDS Census]]</f>
        <v>2.5529639769452448</v>
      </c>
      <c r="G599" s="4">
        <f>Nurse[[#This Row],[Total Direct Care Staff Hours]]/Nurse[[#This Row],[MDS Census]]</f>
        <v>2.2608890489913542</v>
      </c>
      <c r="H599" s="4">
        <f>Nurse[[#This Row],[Total RN Hours (w/ Admin, DON)]]/Nurse[[#This Row],[MDS Census]]</f>
        <v>0.47807204610950998</v>
      </c>
      <c r="I599" s="4">
        <f>Nurse[[#This Row],[RN Hours (excl. Admin, DON)]]/Nurse[[#This Row],[MDS Census]]</f>
        <v>0.34341786743515845</v>
      </c>
      <c r="J599" s="4">
        <f>SUM(Nurse[[#This Row],[RN Hours (excl. Admin, DON)]],Nurse[[#This Row],[RN Admin Hours]],Nurse[[#This Row],[RN DON Hours]],Nurse[[#This Row],[LPN Hours (excl. Admin)]],Nurse[[#This Row],[LPN Admin Hours]],Nurse[[#This Row],[CNA Hours]],Nurse[[#This Row],[NA TR Hours]],Nurse[[#This Row],[Med Aide/Tech Hours]])</f>
        <v>192.58228260869564</v>
      </c>
      <c r="K599" s="4">
        <f>SUM(Nurse[[#This Row],[RN Hours (excl. Admin, DON)]],Nurse[[#This Row],[LPN Hours (excl. Admin)]],Nurse[[#This Row],[CNA Hours]],Nurse[[#This Row],[NA TR Hours]],Nurse[[#This Row],[Med Aide/Tech Hours]])</f>
        <v>170.54967391304348</v>
      </c>
      <c r="L599" s="4">
        <f>SUM(Nurse[[#This Row],[RN Hours (excl. Admin, DON)]],Nurse[[#This Row],[RN Admin Hours]],Nurse[[#This Row],[RN DON Hours]])</f>
        <v>36.063260869565212</v>
      </c>
      <c r="M599" s="4">
        <v>25.90565217391304</v>
      </c>
      <c r="N599" s="4">
        <v>5.2336956521739131</v>
      </c>
      <c r="O599" s="4">
        <v>4.9239130434782608</v>
      </c>
      <c r="P599" s="4">
        <f>SUM(Nurse[[#This Row],[LPN Hours (excl. Admin)]],Nurse[[#This Row],[LPN Admin Hours]])</f>
        <v>46.725543478260867</v>
      </c>
      <c r="Q599" s="4">
        <v>34.850543478260867</v>
      </c>
      <c r="R599" s="4">
        <v>11.875</v>
      </c>
      <c r="S599" s="4">
        <f>SUM(Nurse[[#This Row],[CNA Hours]],Nurse[[#This Row],[NA TR Hours]],Nurse[[#This Row],[Med Aide/Tech Hours]])</f>
        <v>109.79347826086956</v>
      </c>
      <c r="T599" s="4">
        <v>109.79347826086956</v>
      </c>
      <c r="U599" s="4">
        <v>0</v>
      </c>
      <c r="V599" s="4">
        <v>0</v>
      </c>
      <c r="W5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99" s="4">
        <v>0</v>
      </c>
      <c r="Y599" s="4">
        <v>0</v>
      </c>
      <c r="Z599" s="4">
        <v>0</v>
      </c>
      <c r="AA599" s="4">
        <v>0</v>
      </c>
      <c r="AB599" s="4">
        <v>0</v>
      </c>
      <c r="AC599" s="4">
        <v>0</v>
      </c>
      <c r="AD599" s="4">
        <v>0</v>
      </c>
      <c r="AE599" s="4">
        <v>0</v>
      </c>
      <c r="AF599" s="1">
        <v>145312</v>
      </c>
      <c r="AG599" s="1">
        <v>5</v>
      </c>
      <c r="AH599"/>
    </row>
    <row r="600" spans="1:34" x14ac:dyDescent="0.25">
      <c r="A600" t="s">
        <v>702</v>
      </c>
      <c r="B600" t="s">
        <v>104</v>
      </c>
      <c r="C600" t="s">
        <v>917</v>
      </c>
      <c r="D600" t="s">
        <v>781</v>
      </c>
      <c r="E600" s="4">
        <v>215.15217391304347</v>
      </c>
      <c r="F600" s="4">
        <f>Nurse[[#This Row],[Total Nurse Staff Hours]]/Nurse[[#This Row],[MDS Census]]</f>
        <v>2.4120819440234418</v>
      </c>
      <c r="G600" s="4">
        <f>Nurse[[#This Row],[Total Direct Care Staff Hours]]/Nurse[[#This Row],[MDS Census]]</f>
        <v>2.253915327877134</v>
      </c>
      <c r="H600" s="4">
        <f>Nurse[[#This Row],[Total RN Hours (w/ Admin, DON)]]/Nurse[[#This Row],[MDS Census]]</f>
        <v>0.18714004243710214</v>
      </c>
      <c r="I600" s="4">
        <f>Nurse[[#This Row],[RN Hours (excl. Admin, DON)]]/Nurse[[#This Row],[MDS Census]]</f>
        <v>0.12563150449631202</v>
      </c>
      <c r="J600" s="4">
        <f>SUM(Nurse[[#This Row],[RN Hours (excl. Admin, DON)]],Nurse[[#This Row],[RN Admin Hours]],Nurse[[#This Row],[RN DON Hours]],Nurse[[#This Row],[LPN Hours (excl. Admin)]],Nurse[[#This Row],[LPN Admin Hours]],Nurse[[#This Row],[CNA Hours]],Nurse[[#This Row],[NA TR Hours]],Nurse[[#This Row],[Med Aide/Tech Hours]])</f>
        <v>518.9646739130435</v>
      </c>
      <c r="K600" s="4">
        <f>SUM(Nurse[[#This Row],[RN Hours (excl. Admin, DON)]],Nurse[[#This Row],[LPN Hours (excl. Admin)]],Nurse[[#This Row],[CNA Hours]],Nurse[[#This Row],[NA TR Hours]],Nurse[[#This Row],[Med Aide/Tech Hours]])</f>
        <v>484.93478260869557</v>
      </c>
      <c r="L600" s="4">
        <f>SUM(Nurse[[#This Row],[RN Hours (excl. Admin, DON)]],Nurse[[#This Row],[RN Admin Hours]],Nurse[[#This Row],[RN DON Hours]])</f>
        <v>40.263586956521735</v>
      </c>
      <c r="M600" s="4">
        <v>27.029891304347824</v>
      </c>
      <c r="N600" s="4">
        <v>8.7119565217391308</v>
      </c>
      <c r="O600" s="4">
        <v>4.5217391304347823</v>
      </c>
      <c r="P600" s="4">
        <f>SUM(Nurse[[#This Row],[LPN Hours (excl. Admin)]],Nurse[[#This Row],[LPN Admin Hours]])</f>
        <v>162.91847826086956</v>
      </c>
      <c r="Q600" s="4">
        <v>142.12228260869566</v>
      </c>
      <c r="R600" s="4">
        <v>20.796195652173914</v>
      </c>
      <c r="S600" s="4">
        <f>SUM(Nurse[[#This Row],[CNA Hours]],Nurse[[#This Row],[NA TR Hours]],Nurse[[#This Row],[Med Aide/Tech Hours]])</f>
        <v>315.78260869565213</v>
      </c>
      <c r="T600" s="4">
        <v>315.72826086956519</v>
      </c>
      <c r="U600" s="4">
        <v>5.434782608695652E-2</v>
      </c>
      <c r="V600" s="4">
        <v>0</v>
      </c>
      <c r="W6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0" s="4">
        <v>0</v>
      </c>
      <c r="Y600" s="4">
        <v>0</v>
      </c>
      <c r="Z600" s="4">
        <v>0</v>
      </c>
      <c r="AA600" s="4">
        <v>0</v>
      </c>
      <c r="AB600" s="4">
        <v>0</v>
      </c>
      <c r="AC600" s="4">
        <v>0</v>
      </c>
      <c r="AD600" s="4">
        <v>0</v>
      </c>
      <c r="AE600" s="4">
        <v>0</v>
      </c>
      <c r="AF600" s="1">
        <v>145337</v>
      </c>
      <c r="AG600" s="1">
        <v>5</v>
      </c>
      <c r="AH600"/>
    </row>
    <row r="601" spans="1:34" x14ac:dyDescent="0.25">
      <c r="A601" t="s">
        <v>702</v>
      </c>
      <c r="B601" t="s">
        <v>385</v>
      </c>
      <c r="C601" t="s">
        <v>1076</v>
      </c>
      <c r="D601" t="s">
        <v>774</v>
      </c>
      <c r="E601" s="4">
        <v>134.36956521739131</v>
      </c>
      <c r="F601" s="4">
        <f>Nurse[[#This Row],[Total Nurse Staff Hours]]/Nurse[[#This Row],[MDS Census]]</f>
        <v>2.9441748907943692</v>
      </c>
      <c r="G601" s="4">
        <f>Nurse[[#This Row],[Total Direct Care Staff Hours]]/Nurse[[#This Row],[MDS Census]]</f>
        <v>2.6787647629833358</v>
      </c>
      <c r="H601" s="4">
        <f>Nurse[[#This Row],[Total RN Hours (w/ Admin, DON)]]/Nurse[[#This Row],[MDS Census]]</f>
        <v>0.71355524995955355</v>
      </c>
      <c r="I601" s="4">
        <f>Nurse[[#This Row],[RN Hours (excl. Admin, DON)]]/Nurse[[#This Row],[MDS Census]]</f>
        <v>0.48151350914091567</v>
      </c>
      <c r="J601" s="4">
        <f>SUM(Nurse[[#This Row],[RN Hours (excl. Admin, DON)]],Nurse[[#This Row],[RN Admin Hours]],Nurse[[#This Row],[RN DON Hours]],Nurse[[#This Row],[LPN Hours (excl. Admin)]],Nurse[[#This Row],[LPN Admin Hours]],Nurse[[#This Row],[CNA Hours]],Nurse[[#This Row],[NA TR Hours]],Nurse[[#This Row],[Med Aide/Tech Hours]])</f>
        <v>395.60749999999996</v>
      </c>
      <c r="K601" s="4">
        <f>SUM(Nurse[[#This Row],[RN Hours (excl. Admin, DON)]],Nurse[[#This Row],[LPN Hours (excl. Admin)]],Nurse[[#This Row],[CNA Hours]],Nurse[[#This Row],[NA TR Hours]],Nurse[[#This Row],[Med Aide/Tech Hours]])</f>
        <v>359.94445652173914</v>
      </c>
      <c r="L601" s="4">
        <f>SUM(Nurse[[#This Row],[RN Hours (excl. Admin, DON)]],Nurse[[#This Row],[RN Admin Hours]],Nurse[[#This Row],[RN DON Hours]])</f>
        <v>95.880108695652183</v>
      </c>
      <c r="M601" s="4">
        <v>64.700760869565215</v>
      </c>
      <c r="N601" s="4">
        <v>26.048913043478262</v>
      </c>
      <c r="O601" s="4">
        <v>5.1304347826086953</v>
      </c>
      <c r="P601" s="4">
        <f>SUM(Nurse[[#This Row],[LPN Hours (excl. Admin)]],Nurse[[#This Row],[LPN Admin Hours]])</f>
        <v>100.70836956521738</v>
      </c>
      <c r="Q601" s="4">
        <v>96.224673913043475</v>
      </c>
      <c r="R601" s="4">
        <v>4.4836956521739131</v>
      </c>
      <c r="S601" s="4">
        <f>SUM(Nurse[[#This Row],[CNA Hours]],Nurse[[#This Row],[NA TR Hours]],Nurse[[#This Row],[Med Aide/Tech Hours]])</f>
        <v>199.01902173913044</v>
      </c>
      <c r="T601" s="4">
        <v>199.01902173913044</v>
      </c>
      <c r="U601" s="4">
        <v>0</v>
      </c>
      <c r="V601" s="4">
        <v>0</v>
      </c>
      <c r="W6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1" s="4">
        <v>0</v>
      </c>
      <c r="Y601" s="4">
        <v>0</v>
      </c>
      <c r="Z601" s="4">
        <v>0</v>
      </c>
      <c r="AA601" s="4">
        <v>0</v>
      </c>
      <c r="AB601" s="4">
        <v>0</v>
      </c>
      <c r="AC601" s="4">
        <v>0</v>
      </c>
      <c r="AD601" s="4">
        <v>0</v>
      </c>
      <c r="AE601" s="4">
        <v>0</v>
      </c>
      <c r="AF601" s="1">
        <v>145819</v>
      </c>
      <c r="AG601" s="1">
        <v>5</v>
      </c>
      <c r="AH601"/>
    </row>
    <row r="602" spans="1:34" x14ac:dyDescent="0.25">
      <c r="A602" t="s">
        <v>702</v>
      </c>
      <c r="B602" t="s">
        <v>279</v>
      </c>
      <c r="C602" t="s">
        <v>917</v>
      </c>
      <c r="D602" t="s">
        <v>781</v>
      </c>
      <c r="E602" s="4">
        <v>203.96739130434781</v>
      </c>
      <c r="F602" s="4">
        <f>Nurse[[#This Row],[Total Nurse Staff Hours]]/Nurse[[#This Row],[MDS Census]]</f>
        <v>2.4032443378630433</v>
      </c>
      <c r="G602" s="4">
        <f>Nurse[[#This Row],[Total Direct Care Staff Hours]]/Nurse[[#This Row],[MDS Census]]</f>
        <v>2.2964497735145222</v>
      </c>
      <c r="H602" s="4">
        <f>Nurse[[#This Row],[Total RN Hours (w/ Admin, DON)]]/Nurse[[#This Row],[MDS Census]]</f>
        <v>0.21281641353583799</v>
      </c>
      <c r="I602" s="4">
        <f>Nurse[[#This Row],[RN Hours (excl. Admin, DON)]]/Nurse[[#This Row],[MDS Census]]</f>
        <v>0.1650679456434852</v>
      </c>
      <c r="J602" s="4">
        <f>SUM(Nurse[[#This Row],[RN Hours (excl. Admin, DON)]],Nurse[[#This Row],[RN Admin Hours]],Nurse[[#This Row],[RN DON Hours]],Nurse[[#This Row],[LPN Hours (excl. Admin)]],Nurse[[#This Row],[LPN Admin Hours]],Nurse[[#This Row],[CNA Hours]],Nurse[[#This Row],[NA TR Hours]],Nurse[[#This Row],[Med Aide/Tech Hours]])</f>
        <v>490.18347826086961</v>
      </c>
      <c r="K602" s="4">
        <f>SUM(Nurse[[#This Row],[RN Hours (excl. Admin, DON)]],Nurse[[#This Row],[LPN Hours (excl. Admin)]],Nurse[[#This Row],[CNA Hours]],Nurse[[#This Row],[NA TR Hours]],Nurse[[#This Row],[Med Aide/Tech Hours]])</f>
        <v>468.40086956521742</v>
      </c>
      <c r="L602" s="4">
        <f>SUM(Nurse[[#This Row],[RN Hours (excl. Admin, DON)]],Nurse[[#This Row],[RN Admin Hours]],Nurse[[#This Row],[RN DON Hours]])</f>
        <v>43.407608695652172</v>
      </c>
      <c r="M602" s="4">
        <v>33.668478260869563</v>
      </c>
      <c r="N602" s="4">
        <v>4.6956521739130439</v>
      </c>
      <c r="O602" s="4">
        <v>5.0434782608695654</v>
      </c>
      <c r="P602" s="4">
        <f>SUM(Nurse[[#This Row],[LPN Hours (excl. Admin)]],Nurse[[#This Row],[LPN Admin Hours]])</f>
        <v>152.18804347826085</v>
      </c>
      <c r="Q602" s="4">
        <v>140.14456521739129</v>
      </c>
      <c r="R602" s="4">
        <v>12.043478260869565</v>
      </c>
      <c r="S602" s="4">
        <f>SUM(Nurse[[#This Row],[CNA Hours]],Nurse[[#This Row],[NA TR Hours]],Nurse[[#This Row],[Med Aide/Tech Hours]])</f>
        <v>294.58782608695657</v>
      </c>
      <c r="T602" s="4">
        <v>278.26717391304351</v>
      </c>
      <c r="U602" s="4">
        <v>16.320652173913043</v>
      </c>
      <c r="V602" s="4">
        <v>0</v>
      </c>
      <c r="W6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2" s="4">
        <v>0</v>
      </c>
      <c r="Y602" s="4">
        <v>0</v>
      </c>
      <c r="Z602" s="4">
        <v>0</v>
      </c>
      <c r="AA602" s="4">
        <v>0</v>
      </c>
      <c r="AB602" s="4">
        <v>0</v>
      </c>
      <c r="AC602" s="4">
        <v>0</v>
      </c>
      <c r="AD602" s="4">
        <v>0</v>
      </c>
      <c r="AE602" s="4">
        <v>0</v>
      </c>
      <c r="AF602" s="1">
        <v>145661</v>
      </c>
      <c r="AG602" s="1">
        <v>5</v>
      </c>
      <c r="AH602"/>
    </row>
    <row r="603" spans="1:34" x14ac:dyDescent="0.25">
      <c r="A603" t="s">
        <v>702</v>
      </c>
      <c r="B603" t="s">
        <v>318</v>
      </c>
      <c r="C603" t="s">
        <v>1041</v>
      </c>
      <c r="D603" t="s">
        <v>781</v>
      </c>
      <c r="E603" s="4">
        <v>149.68478260869566</v>
      </c>
      <c r="F603" s="4">
        <f>Nurse[[#This Row],[Total Nurse Staff Hours]]/Nurse[[#This Row],[MDS Census]]</f>
        <v>2.8963038268825789</v>
      </c>
      <c r="G603" s="4">
        <f>Nurse[[#This Row],[Total Direct Care Staff Hours]]/Nurse[[#This Row],[MDS Census]]</f>
        <v>2.7633541500254157</v>
      </c>
      <c r="H603" s="4">
        <f>Nurse[[#This Row],[Total RN Hours (w/ Admin, DON)]]/Nurse[[#This Row],[MDS Census]]</f>
        <v>0.3221007915184082</v>
      </c>
      <c r="I603" s="4">
        <f>Nurse[[#This Row],[RN Hours (excl. Admin, DON)]]/Nurse[[#This Row],[MDS Census]]</f>
        <v>0.23547672645414269</v>
      </c>
      <c r="J603" s="4">
        <f>SUM(Nurse[[#This Row],[RN Hours (excl. Admin, DON)]],Nurse[[#This Row],[RN Admin Hours]],Nurse[[#This Row],[RN DON Hours]],Nurse[[#This Row],[LPN Hours (excl. Admin)]],Nurse[[#This Row],[LPN Admin Hours]],Nurse[[#This Row],[CNA Hours]],Nurse[[#This Row],[NA TR Hours]],Nurse[[#This Row],[Med Aide/Tech Hours]])</f>
        <v>433.53260869565213</v>
      </c>
      <c r="K603" s="4">
        <f>SUM(Nurse[[#This Row],[RN Hours (excl. Admin, DON)]],Nurse[[#This Row],[LPN Hours (excl. Admin)]],Nurse[[#This Row],[CNA Hours]],Nurse[[#This Row],[NA TR Hours]],Nurse[[#This Row],[Med Aide/Tech Hours]])</f>
        <v>413.6320652173913</v>
      </c>
      <c r="L603" s="4">
        <f>SUM(Nurse[[#This Row],[RN Hours (excl. Admin, DON)]],Nurse[[#This Row],[RN Admin Hours]],Nurse[[#This Row],[RN DON Hours]])</f>
        <v>48.213586956521731</v>
      </c>
      <c r="M603" s="4">
        <v>35.247282608695642</v>
      </c>
      <c r="N603" s="4">
        <v>8.5597826086956541</v>
      </c>
      <c r="O603" s="4">
        <v>4.4065217391304348</v>
      </c>
      <c r="P603" s="4">
        <f>SUM(Nurse[[#This Row],[LPN Hours (excl. Admin)]],Nurse[[#This Row],[LPN Admin Hours]])</f>
        <v>162.68967391304341</v>
      </c>
      <c r="Q603" s="4">
        <v>155.75543478260863</v>
      </c>
      <c r="R603" s="4">
        <v>6.9342391304347828</v>
      </c>
      <c r="S603" s="4">
        <f>SUM(Nurse[[#This Row],[CNA Hours]],Nurse[[#This Row],[NA TR Hours]],Nurse[[#This Row],[Med Aide/Tech Hours]])</f>
        <v>222.62934782608701</v>
      </c>
      <c r="T603" s="4">
        <v>222.62934782608701</v>
      </c>
      <c r="U603" s="4">
        <v>0</v>
      </c>
      <c r="V603" s="4">
        <v>0</v>
      </c>
      <c r="W6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v>
      </c>
      <c r="X603" s="4">
        <v>0</v>
      </c>
      <c r="Y603" s="4">
        <v>0.5</v>
      </c>
      <c r="Z603" s="4">
        <v>0</v>
      </c>
      <c r="AA603" s="4">
        <v>0</v>
      </c>
      <c r="AB603" s="4">
        <v>0</v>
      </c>
      <c r="AC603" s="4">
        <v>0</v>
      </c>
      <c r="AD603" s="4">
        <v>0</v>
      </c>
      <c r="AE603" s="4">
        <v>0</v>
      </c>
      <c r="AF603" s="1">
        <v>145718</v>
      </c>
      <c r="AG603" s="1">
        <v>5</v>
      </c>
      <c r="AH603"/>
    </row>
    <row r="604" spans="1:34" x14ac:dyDescent="0.25">
      <c r="A604" t="s">
        <v>702</v>
      </c>
      <c r="B604" t="s">
        <v>623</v>
      </c>
      <c r="C604" t="s">
        <v>1152</v>
      </c>
      <c r="D604" t="s">
        <v>781</v>
      </c>
      <c r="E604" s="4">
        <v>87.532608695652172</v>
      </c>
      <c r="F604" s="4">
        <f>Nurse[[#This Row],[Total Nurse Staff Hours]]/Nurse[[#This Row],[MDS Census]]</f>
        <v>2.9240221035638894</v>
      </c>
      <c r="G604" s="4">
        <f>Nurse[[#This Row],[Total Direct Care Staff Hours]]/Nurse[[#This Row],[MDS Census]]</f>
        <v>2.6789271079100958</v>
      </c>
      <c r="H604" s="4">
        <f>Nurse[[#This Row],[Total RN Hours (w/ Admin, DON)]]/Nurse[[#This Row],[MDS Census]]</f>
        <v>0.54792002980255805</v>
      </c>
      <c r="I604" s="4">
        <f>Nurse[[#This Row],[RN Hours (excl. Admin, DON)]]/Nurse[[#This Row],[MDS Census]]</f>
        <v>0.42815099962746805</v>
      </c>
      <c r="J604" s="4">
        <f>SUM(Nurse[[#This Row],[RN Hours (excl. Admin, DON)]],Nurse[[#This Row],[RN Admin Hours]],Nurse[[#This Row],[RN DON Hours]],Nurse[[#This Row],[LPN Hours (excl. Admin)]],Nurse[[#This Row],[LPN Admin Hours]],Nurse[[#This Row],[CNA Hours]],Nurse[[#This Row],[NA TR Hours]],Nurse[[#This Row],[Med Aide/Tech Hours]])</f>
        <v>255.94728260869564</v>
      </c>
      <c r="K604" s="4">
        <f>SUM(Nurse[[#This Row],[RN Hours (excl. Admin, DON)]],Nurse[[#This Row],[LPN Hours (excl. Admin)]],Nurse[[#This Row],[CNA Hours]],Nurse[[#This Row],[NA TR Hours]],Nurse[[#This Row],[Med Aide/Tech Hours]])</f>
        <v>234.49347826086958</v>
      </c>
      <c r="L604" s="4">
        <f>SUM(Nurse[[#This Row],[RN Hours (excl. Admin, DON)]],Nurse[[#This Row],[RN Admin Hours]],Nurse[[#This Row],[RN DON Hours]])</f>
        <v>47.960869565217394</v>
      </c>
      <c r="M604" s="4">
        <v>37.47717391304348</v>
      </c>
      <c r="N604" s="4">
        <v>8.9184782608695645</v>
      </c>
      <c r="O604" s="4">
        <v>1.5652173913043479</v>
      </c>
      <c r="P604" s="4">
        <f>SUM(Nurse[[#This Row],[LPN Hours (excl. Admin)]],Nurse[[#This Row],[LPN Admin Hours]])</f>
        <v>84.217391304347828</v>
      </c>
      <c r="Q604" s="4">
        <v>73.247282608695656</v>
      </c>
      <c r="R604" s="4">
        <v>10.970108695652174</v>
      </c>
      <c r="S604" s="4">
        <f>SUM(Nurse[[#This Row],[CNA Hours]],Nurse[[#This Row],[NA TR Hours]],Nurse[[#This Row],[Med Aide/Tech Hours]])</f>
        <v>123.76902173913044</v>
      </c>
      <c r="T604" s="4">
        <v>118.69836956521739</v>
      </c>
      <c r="U604" s="4">
        <v>5.0706521739130439</v>
      </c>
      <c r="V604" s="4">
        <v>0</v>
      </c>
      <c r="W6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4" s="4">
        <v>0</v>
      </c>
      <c r="Y604" s="4">
        <v>0</v>
      </c>
      <c r="Z604" s="4">
        <v>0</v>
      </c>
      <c r="AA604" s="4">
        <v>0</v>
      </c>
      <c r="AB604" s="4">
        <v>0</v>
      </c>
      <c r="AC604" s="4">
        <v>0</v>
      </c>
      <c r="AD604" s="4">
        <v>0</v>
      </c>
      <c r="AE604" s="4">
        <v>0</v>
      </c>
      <c r="AF604" s="1">
        <v>146143</v>
      </c>
      <c r="AG604" s="1">
        <v>5</v>
      </c>
      <c r="AH604"/>
    </row>
    <row r="605" spans="1:34" x14ac:dyDescent="0.25">
      <c r="A605" t="s">
        <v>702</v>
      </c>
      <c r="B605" t="s">
        <v>195</v>
      </c>
      <c r="C605" t="s">
        <v>917</v>
      </c>
      <c r="D605" t="s">
        <v>781</v>
      </c>
      <c r="E605" s="4">
        <v>194.22826086956522</v>
      </c>
      <c r="F605" s="4">
        <f>Nurse[[#This Row],[Total Nurse Staff Hours]]/Nurse[[#This Row],[MDS Census]]</f>
        <v>3.0060904359505285</v>
      </c>
      <c r="G605" s="4">
        <f>Nurse[[#This Row],[Total Direct Care Staff Hours]]/Nurse[[#This Row],[MDS Census]]</f>
        <v>2.8691353741115893</v>
      </c>
      <c r="H605" s="4">
        <f>Nurse[[#This Row],[Total RN Hours (w/ Admin, DON)]]/Nurse[[#This Row],[MDS Census]]</f>
        <v>0.66273994067938879</v>
      </c>
      <c r="I605" s="4">
        <f>Nurse[[#This Row],[RN Hours (excl. Admin, DON)]]/Nurse[[#This Row],[MDS Census]]</f>
        <v>0.55663439476187815</v>
      </c>
      <c r="J605" s="4">
        <f>SUM(Nurse[[#This Row],[RN Hours (excl. Admin, DON)]],Nurse[[#This Row],[RN Admin Hours]],Nurse[[#This Row],[RN DON Hours]],Nurse[[#This Row],[LPN Hours (excl. Admin)]],Nurse[[#This Row],[LPN Admin Hours]],Nurse[[#This Row],[CNA Hours]],Nurse[[#This Row],[NA TR Hours]],Nurse[[#This Row],[Med Aide/Tech Hours]])</f>
        <v>583.86771739130427</v>
      </c>
      <c r="K605" s="4">
        <f>SUM(Nurse[[#This Row],[RN Hours (excl. Admin, DON)]],Nurse[[#This Row],[LPN Hours (excl. Admin)]],Nurse[[#This Row],[CNA Hours]],Nurse[[#This Row],[NA TR Hours]],Nurse[[#This Row],[Med Aide/Tech Hours]])</f>
        <v>557.26717391304339</v>
      </c>
      <c r="L605" s="4">
        <f>SUM(Nurse[[#This Row],[RN Hours (excl. Admin, DON)]],Nurse[[#This Row],[RN Admin Hours]],Nurse[[#This Row],[RN DON Hours]])</f>
        <v>128.7228260869565</v>
      </c>
      <c r="M605" s="4">
        <v>108.11413043478261</v>
      </c>
      <c r="N605" s="4">
        <v>16.869565217391305</v>
      </c>
      <c r="O605" s="4">
        <v>3.7391304347826089</v>
      </c>
      <c r="P605" s="4">
        <f>SUM(Nurse[[#This Row],[LPN Hours (excl. Admin)]],Nurse[[#This Row],[LPN Admin Hours]])</f>
        <v>155.20739130434782</v>
      </c>
      <c r="Q605" s="4">
        <v>149.21554347826086</v>
      </c>
      <c r="R605" s="4">
        <v>5.9918478260869561</v>
      </c>
      <c r="S605" s="4">
        <f>SUM(Nurse[[#This Row],[CNA Hours]],Nurse[[#This Row],[NA TR Hours]],Nurse[[#This Row],[Med Aide/Tech Hours]])</f>
        <v>299.9375</v>
      </c>
      <c r="T605" s="4">
        <v>286.52989130434781</v>
      </c>
      <c r="U605" s="4">
        <v>13.407608695652174</v>
      </c>
      <c r="V605" s="4">
        <v>0</v>
      </c>
      <c r="W6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5" s="4">
        <v>0</v>
      </c>
      <c r="Y605" s="4">
        <v>0</v>
      </c>
      <c r="Z605" s="4">
        <v>0</v>
      </c>
      <c r="AA605" s="4">
        <v>0</v>
      </c>
      <c r="AB605" s="4">
        <v>0</v>
      </c>
      <c r="AC605" s="4">
        <v>0</v>
      </c>
      <c r="AD605" s="4">
        <v>0</v>
      </c>
      <c r="AE605" s="4">
        <v>0</v>
      </c>
      <c r="AF605" s="1">
        <v>145510</v>
      </c>
      <c r="AG605" s="1">
        <v>5</v>
      </c>
      <c r="AH605"/>
    </row>
    <row r="606" spans="1:34" x14ac:dyDescent="0.25">
      <c r="A606" t="s">
        <v>702</v>
      </c>
      <c r="B606" t="s">
        <v>349</v>
      </c>
      <c r="C606" t="s">
        <v>917</v>
      </c>
      <c r="D606" t="s">
        <v>781</v>
      </c>
      <c r="E606" s="4">
        <v>207.31521739130434</v>
      </c>
      <c r="F606" s="4">
        <f>Nurse[[#This Row],[Total Nurse Staff Hours]]/Nurse[[#This Row],[MDS Census]]</f>
        <v>2.9226131180202382</v>
      </c>
      <c r="G606" s="4">
        <f>Nurse[[#This Row],[Total Direct Care Staff Hours]]/Nurse[[#This Row],[MDS Census]]</f>
        <v>2.8272426991034449</v>
      </c>
      <c r="H606" s="4">
        <f>Nurse[[#This Row],[Total RN Hours (w/ Admin, DON)]]/Nurse[[#This Row],[MDS Census]]</f>
        <v>0.21055942956011114</v>
      </c>
      <c r="I606" s="4">
        <f>Nurse[[#This Row],[RN Hours (excl. Admin, DON)]]/Nurse[[#This Row],[MDS Census]]</f>
        <v>0.13913647564620144</v>
      </c>
      <c r="J606" s="4">
        <f>SUM(Nurse[[#This Row],[RN Hours (excl. Admin, DON)]],Nurse[[#This Row],[RN Admin Hours]],Nurse[[#This Row],[RN DON Hours]],Nurse[[#This Row],[LPN Hours (excl. Admin)]],Nurse[[#This Row],[LPN Admin Hours]],Nurse[[#This Row],[CNA Hours]],Nurse[[#This Row],[NA TR Hours]],Nurse[[#This Row],[Med Aide/Tech Hours]])</f>
        <v>605.9021739130435</v>
      </c>
      <c r="K606" s="4">
        <f>SUM(Nurse[[#This Row],[RN Hours (excl. Admin, DON)]],Nurse[[#This Row],[LPN Hours (excl. Admin)]],Nurse[[#This Row],[CNA Hours]],Nurse[[#This Row],[NA TR Hours]],Nurse[[#This Row],[Med Aide/Tech Hours]])</f>
        <v>586.13043478260875</v>
      </c>
      <c r="L606" s="4">
        <f>SUM(Nurse[[#This Row],[RN Hours (excl. Admin, DON)]],Nurse[[#This Row],[RN Admin Hours]],Nurse[[#This Row],[RN DON Hours]])</f>
        <v>43.652173913043477</v>
      </c>
      <c r="M606" s="4">
        <v>28.845108695652176</v>
      </c>
      <c r="N606" s="4">
        <v>9.883152173913043</v>
      </c>
      <c r="O606" s="4">
        <v>4.9239130434782608</v>
      </c>
      <c r="P606" s="4">
        <f>SUM(Nurse[[#This Row],[LPN Hours (excl. Admin)]],Nurse[[#This Row],[LPN Admin Hours]])</f>
        <v>207.03260869565216</v>
      </c>
      <c r="Q606" s="4">
        <v>202.06793478260869</v>
      </c>
      <c r="R606" s="4">
        <v>4.9646739130434785</v>
      </c>
      <c r="S606" s="4">
        <f>SUM(Nurse[[#This Row],[CNA Hours]],Nurse[[#This Row],[NA TR Hours]],Nurse[[#This Row],[Med Aide/Tech Hours]])</f>
        <v>355.21739130434787</v>
      </c>
      <c r="T606" s="4">
        <v>320.23913043478262</v>
      </c>
      <c r="U606" s="4">
        <v>34.978260869565219</v>
      </c>
      <c r="V606" s="4">
        <v>0</v>
      </c>
      <c r="W6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6" s="4">
        <v>0</v>
      </c>
      <c r="Y606" s="4">
        <v>0</v>
      </c>
      <c r="Z606" s="4">
        <v>0</v>
      </c>
      <c r="AA606" s="4">
        <v>0</v>
      </c>
      <c r="AB606" s="4">
        <v>0</v>
      </c>
      <c r="AC606" s="4">
        <v>0</v>
      </c>
      <c r="AD606" s="4">
        <v>0</v>
      </c>
      <c r="AE606" s="4">
        <v>0</v>
      </c>
      <c r="AF606" s="1">
        <v>145764</v>
      </c>
      <c r="AG606" s="1">
        <v>5</v>
      </c>
      <c r="AH606"/>
    </row>
    <row r="607" spans="1:34" x14ac:dyDescent="0.25">
      <c r="A607" t="s">
        <v>702</v>
      </c>
      <c r="B607" t="s">
        <v>178</v>
      </c>
      <c r="C607" t="s">
        <v>871</v>
      </c>
      <c r="D607" t="s">
        <v>784</v>
      </c>
      <c r="E607" s="4">
        <v>105.65217391304348</v>
      </c>
      <c r="F607" s="4">
        <f>Nurse[[#This Row],[Total Nurse Staff Hours]]/Nurse[[#This Row],[MDS Census]]</f>
        <v>2.7763168724279832</v>
      </c>
      <c r="G607" s="4">
        <f>Nurse[[#This Row],[Total Direct Care Staff Hours]]/Nurse[[#This Row],[MDS Census]]</f>
        <v>2.5063323045267487</v>
      </c>
      <c r="H607" s="4">
        <f>Nurse[[#This Row],[Total RN Hours (w/ Admin, DON)]]/Nurse[[#This Row],[MDS Census]]</f>
        <v>1.0065072016460903</v>
      </c>
      <c r="I607" s="4">
        <f>Nurse[[#This Row],[RN Hours (excl. Admin, DON)]]/Nurse[[#This Row],[MDS Census]]</f>
        <v>0.81144547325102878</v>
      </c>
      <c r="J607" s="4">
        <f>SUM(Nurse[[#This Row],[RN Hours (excl. Admin, DON)]],Nurse[[#This Row],[RN Admin Hours]],Nurse[[#This Row],[RN DON Hours]],Nurse[[#This Row],[LPN Hours (excl. Admin)]],Nurse[[#This Row],[LPN Admin Hours]],Nurse[[#This Row],[CNA Hours]],Nurse[[#This Row],[NA TR Hours]],Nurse[[#This Row],[Med Aide/Tech Hours]])</f>
        <v>293.32391304347823</v>
      </c>
      <c r="K607" s="4">
        <f>SUM(Nurse[[#This Row],[RN Hours (excl. Admin, DON)]],Nurse[[#This Row],[LPN Hours (excl. Admin)]],Nurse[[#This Row],[CNA Hours]],Nurse[[#This Row],[NA TR Hours]],Nurse[[#This Row],[Med Aide/Tech Hours]])</f>
        <v>264.7994565217391</v>
      </c>
      <c r="L607" s="4">
        <f>SUM(Nurse[[#This Row],[RN Hours (excl. Admin, DON)]],Nurse[[#This Row],[RN Admin Hours]],Nurse[[#This Row],[RN DON Hours]])</f>
        <v>106.33967391304347</v>
      </c>
      <c r="M607" s="4">
        <v>85.730978260869563</v>
      </c>
      <c r="N607" s="4">
        <v>15.739130434782609</v>
      </c>
      <c r="O607" s="4">
        <v>4.8695652173913047</v>
      </c>
      <c r="P607" s="4">
        <f>SUM(Nurse[[#This Row],[LPN Hours (excl. Admin)]],Nurse[[#This Row],[LPN Admin Hours]])</f>
        <v>46.146739130434781</v>
      </c>
      <c r="Q607" s="4">
        <v>38.230978260869563</v>
      </c>
      <c r="R607" s="4">
        <v>7.9157608695652177</v>
      </c>
      <c r="S607" s="4">
        <f>SUM(Nurse[[#This Row],[CNA Hours]],Nurse[[#This Row],[NA TR Hours]],Nurse[[#This Row],[Med Aide/Tech Hours]])</f>
        <v>140.83750000000001</v>
      </c>
      <c r="T607" s="4">
        <v>140.83750000000001</v>
      </c>
      <c r="U607" s="4">
        <v>0</v>
      </c>
      <c r="V607" s="4">
        <v>0</v>
      </c>
      <c r="W6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07" s="4">
        <v>0</v>
      </c>
      <c r="Y607" s="4">
        <v>0</v>
      </c>
      <c r="Z607" s="4">
        <v>0</v>
      </c>
      <c r="AA607" s="4">
        <v>0</v>
      </c>
      <c r="AB607" s="4">
        <v>0</v>
      </c>
      <c r="AC607" s="4">
        <v>0</v>
      </c>
      <c r="AD607" s="4">
        <v>0</v>
      </c>
      <c r="AE607" s="4">
        <v>0</v>
      </c>
      <c r="AF607" s="1">
        <v>145473</v>
      </c>
      <c r="AG607" s="1">
        <v>5</v>
      </c>
      <c r="AH607"/>
    </row>
    <row r="608" spans="1:34" x14ac:dyDescent="0.25">
      <c r="A608" t="s">
        <v>702</v>
      </c>
      <c r="B608" t="s">
        <v>492</v>
      </c>
      <c r="C608" t="s">
        <v>917</v>
      </c>
      <c r="D608" t="s">
        <v>781</v>
      </c>
      <c r="E608" s="4">
        <v>185.29347826086956</v>
      </c>
      <c r="F608" s="4">
        <f>Nurse[[#This Row],[Total Nurse Staff Hours]]/Nurse[[#This Row],[MDS Census]]</f>
        <v>2.3099284331553935</v>
      </c>
      <c r="G608" s="4">
        <f>Nurse[[#This Row],[Total Direct Care Staff Hours]]/Nurse[[#This Row],[MDS Census]]</f>
        <v>2.1421423124303396</v>
      </c>
      <c r="H608" s="4">
        <f>Nurse[[#This Row],[Total RN Hours (w/ Admin, DON)]]/Nurse[[#This Row],[MDS Census]]</f>
        <v>0.28546371795623865</v>
      </c>
      <c r="I608" s="4">
        <f>Nurse[[#This Row],[RN Hours (excl. Admin, DON)]]/Nurse[[#This Row],[MDS Census]]</f>
        <v>0.19317475215580454</v>
      </c>
      <c r="J608" s="4">
        <f>SUM(Nurse[[#This Row],[RN Hours (excl. Admin, DON)]],Nurse[[#This Row],[RN Admin Hours]],Nurse[[#This Row],[RN DON Hours]],Nurse[[#This Row],[LPN Hours (excl. Admin)]],Nurse[[#This Row],[LPN Admin Hours]],Nurse[[#This Row],[CNA Hours]],Nurse[[#This Row],[NA TR Hours]],Nurse[[#This Row],[Med Aide/Tech Hours]])</f>
        <v>428.0146739130434</v>
      </c>
      <c r="K608" s="4">
        <f>SUM(Nurse[[#This Row],[RN Hours (excl. Admin, DON)]],Nurse[[#This Row],[LPN Hours (excl. Admin)]],Nurse[[#This Row],[CNA Hours]],Nurse[[#This Row],[NA TR Hours]],Nurse[[#This Row],[Med Aide/Tech Hours]])</f>
        <v>396.92499999999995</v>
      </c>
      <c r="L608" s="4">
        <f>SUM(Nurse[[#This Row],[RN Hours (excl. Admin, DON)]],Nurse[[#This Row],[RN Admin Hours]],Nurse[[#This Row],[RN DON Hours]])</f>
        <v>52.894565217391303</v>
      </c>
      <c r="M608" s="4">
        <v>35.794021739130436</v>
      </c>
      <c r="N608" s="4">
        <v>11.970108695652174</v>
      </c>
      <c r="O608" s="4">
        <v>5.1304347826086953</v>
      </c>
      <c r="P608" s="4">
        <f>SUM(Nurse[[#This Row],[LPN Hours (excl. Admin)]],Nurse[[#This Row],[LPN Admin Hours]])</f>
        <v>140.68206521739131</v>
      </c>
      <c r="Q608" s="4">
        <v>126.6929347826087</v>
      </c>
      <c r="R608" s="4">
        <v>13.989130434782609</v>
      </c>
      <c r="S608" s="4">
        <f>SUM(Nurse[[#This Row],[CNA Hours]],Nurse[[#This Row],[NA TR Hours]],Nurse[[#This Row],[Med Aide/Tech Hours]])</f>
        <v>234.43804347826082</v>
      </c>
      <c r="T608" s="4">
        <v>225.33206521739126</v>
      </c>
      <c r="U608" s="4">
        <v>9.1059782608695645</v>
      </c>
      <c r="V608" s="4">
        <v>0</v>
      </c>
      <c r="W6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24.622826086956515</v>
      </c>
      <c r="X608" s="4">
        <v>0</v>
      </c>
      <c r="Y608" s="4">
        <v>0</v>
      </c>
      <c r="Z608" s="4">
        <v>0</v>
      </c>
      <c r="AA608" s="4">
        <v>0</v>
      </c>
      <c r="AB608" s="4">
        <v>0</v>
      </c>
      <c r="AC608" s="4">
        <v>24.622826086956515</v>
      </c>
      <c r="AD608" s="4">
        <v>0</v>
      </c>
      <c r="AE608" s="4">
        <v>0</v>
      </c>
      <c r="AF608" s="1">
        <v>145977</v>
      </c>
      <c r="AG608" s="1">
        <v>5</v>
      </c>
      <c r="AH608"/>
    </row>
    <row r="609" spans="1:34" x14ac:dyDescent="0.25">
      <c r="A609" t="s">
        <v>702</v>
      </c>
      <c r="B609" t="s">
        <v>552</v>
      </c>
      <c r="C609" t="s">
        <v>1126</v>
      </c>
      <c r="D609" t="s">
        <v>781</v>
      </c>
      <c r="E609" s="4">
        <v>98.858695652173907</v>
      </c>
      <c r="F609" s="4">
        <f>Nurse[[#This Row],[Total Nurse Staff Hours]]/Nurse[[#This Row],[MDS Census]]</f>
        <v>1.2875294117647058</v>
      </c>
      <c r="G609" s="4">
        <f>Nurse[[#This Row],[Total Direct Care Staff Hours]]/Nurse[[#This Row],[MDS Census]]</f>
        <v>1.1586399120395823</v>
      </c>
      <c r="H609" s="4">
        <f>Nurse[[#This Row],[Total RN Hours (w/ Admin, DON)]]/Nurse[[#This Row],[MDS Census]]</f>
        <v>0.36447608576140739</v>
      </c>
      <c r="I609" s="4">
        <f>Nurse[[#This Row],[RN Hours (excl. Admin, DON)]]/Nurse[[#This Row],[MDS Census]]</f>
        <v>0.23663111599780098</v>
      </c>
      <c r="J609" s="4">
        <f>SUM(Nurse[[#This Row],[RN Hours (excl. Admin, DON)]],Nurse[[#This Row],[RN Admin Hours]],Nurse[[#This Row],[RN DON Hours]],Nurse[[#This Row],[LPN Hours (excl. Admin)]],Nurse[[#This Row],[LPN Admin Hours]],Nurse[[#This Row],[CNA Hours]],Nurse[[#This Row],[NA TR Hours]],Nurse[[#This Row],[Med Aide/Tech Hours]])</f>
        <v>127.28347826086956</v>
      </c>
      <c r="K609" s="4">
        <f>SUM(Nurse[[#This Row],[RN Hours (excl. Admin, DON)]],Nurse[[#This Row],[LPN Hours (excl. Admin)]],Nurse[[#This Row],[CNA Hours]],Nurse[[#This Row],[NA TR Hours]],Nurse[[#This Row],[Med Aide/Tech Hours]])</f>
        <v>114.5416304347826</v>
      </c>
      <c r="L609" s="4">
        <f>SUM(Nurse[[#This Row],[RN Hours (excl. Admin, DON)]],Nurse[[#This Row],[RN Admin Hours]],Nurse[[#This Row],[RN DON Hours]])</f>
        <v>36.031630434782606</v>
      </c>
      <c r="M609" s="4">
        <v>23.393043478260868</v>
      </c>
      <c r="N609" s="4">
        <v>10.8125</v>
      </c>
      <c r="O609" s="4">
        <v>1.826086956521739</v>
      </c>
      <c r="P609" s="4">
        <f>SUM(Nurse[[#This Row],[LPN Hours (excl. Admin)]],Nurse[[#This Row],[LPN Admin Hours]])</f>
        <v>18.432065217391305</v>
      </c>
      <c r="Q609" s="4">
        <v>18.328804347826086</v>
      </c>
      <c r="R609" s="4">
        <v>0.10326086956521739</v>
      </c>
      <c r="S609" s="4">
        <f>SUM(Nurse[[#This Row],[CNA Hours]],Nurse[[#This Row],[NA TR Hours]],Nurse[[#This Row],[Med Aide/Tech Hours]])</f>
        <v>72.819782608695647</v>
      </c>
      <c r="T609" s="4">
        <v>72.732826086956521</v>
      </c>
      <c r="U609" s="4">
        <v>8.6956521739130432E-2</v>
      </c>
      <c r="V609" s="4">
        <v>0</v>
      </c>
      <c r="W6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36.916956521739131</v>
      </c>
      <c r="X609" s="4">
        <v>2.504565217391304</v>
      </c>
      <c r="Y609" s="4">
        <v>0</v>
      </c>
      <c r="Z609" s="4">
        <v>0</v>
      </c>
      <c r="AA609" s="4">
        <v>1.777391304347826</v>
      </c>
      <c r="AB609" s="4">
        <v>0</v>
      </c>
      <c r="AC609" s="4">
        <v>32.634999999999998</v>
      </c>
      <c r="AD609" s="4">
        <v>0</v>
      </c>
      <c r="AE609" s="4">
        <v>0</v>
      </c>
      <c r="AF609" s="1">
        <v>146053</v>
      </c>
      <c r="AG609" s="1">
        <v>5</v>
      </c>
      <c r="AH609"/>
    </row>
    <row r="610" spans="1:34" x14ac:dyDescent="0.25">
      <c r="A610" t="s">
        <v>702</v>
      </c>
      <c r="B610" t="s">
        <v>400</v>
      </c>
      <c r="C610" t="s">
        <v>908</v>
      </c>
      <c r="D610" t="s">
        <v>794</v>
      </c>
      <c r="E610" s="4">
        <v>81.478260869565219</v>
      </c>
      <c r="F610" s="4">
        <f>Nurse[[#This Row],[Total Nurse Staff Hours]]/Nurse[[#This Row],[MDS Census]]</f>
        <v>3.6077241195304164</v>
      </c>
      <c r="G610" s="4">
        <f>Nurse[[#This Row],[Total Direct Care Staff Hours]]/Nurse[[#This Row],[MDS Census]]</f>
        <v>3.118796691568837</v>
      </c>
      <c r="H610" s="4">
        <f>Nurse[[#This Row],[Total RN Hours (w/ Admin, DON)]]/Nurse[[#This Row],[MDS Census]]</f>
        <v>1.6649879935965846</v>
      </c>
      <c r="I610" s="4">
        <f>Nurse[[#This Row],[RN Hours (excl. Admin, DON)]]/Nurse[[#This Row],[MDS Census]]</f>
        <v>1.2337580042689433</v>
      </c>
      <c r="J610" s="4">
        <f>SUM(Nurse[[#This Row],[RN Hours (excl. Admin, DON)]],Nurse[[#This Row],[RN Admin Hours]],Nurse[[#This Row],[RN DON Hours]],Nurse[[#This Row],[LPN Hours (excl. Admin)]],Nurse[[#This Row],[LPN Admin Hours]],Nurse[[#This Row],[CNA Hours]],Nurse[[#This Row],[NA TR Hours]],Nurse[[#This Row],[Med Aide/Tech Hours]])</f>
        <v>293.95108695652175</v>
      </c>
      <c r="K610" s="4">
        <f>SUM(Nurse[[#This Row],[RN Hours (excl. Admin, DON)]],Nurse[[#This Row],[LPN Hours (excl. Admin)]],Nurse[[#This Row],[CNA Hours]],Nurse[[#This Row],[NA TR Hours]],Nurse[[#This Row],[Med Aide/Tech Hours]])</f>
        <v>254.11413043478262</v>
      </c>
      <c r="L610" s="4">
        <f>SUM(Nurse[[#This Row],[RN Hours (excl. Admin, DON)]],Nurse[[#This Row],[RN Admin Hours]],Nurse[[#This Row],[RN DON Hours]])</f>
        <v>135.6603260869565</v>
      </c>
      <c r="M610" s="4">
        <v>100.52445652173913</v>
      </c>
      <c r="N610" s="4">
        <v>29.396739130434781</v>
      </c>
      <c r="O610" s="4">
        <v>5.7391304347826084</v>
      </c>
      <c r="P610" s="4">
        <f>SUM(Nurse[[#This Row],[LPN Hours (excl. Admin)]],Nurse[[#This Row],[LPN Admin Hours]])</f>
        <v>22.668478260869563</v>
      </c>
      <c r="Q610" s="4">
        <v>17.967391304347824</v>
      </c>
      <c r="R610" s="4">
        <v>4.7010869565217392</v>
      </c>
      <c r="S610" s="4">
        <f>SUM(Nurse[[#This Row],[CNA Hours]],Nurse[[#This Row],[NA TR Hours]],Nurse[[#This Row],[Med Aide/Tech Hours]])</f>
        <v>135.62228260869566</v>
      </c>
      <c r="T610" s="4">
        <v>135.62228260869566</v>
      </c>
      <c r="U610" s="4">
        <v>0</v>
      </c>
      <c r="V610" s="4">
        <v>0</v>
      </c>
      <c r="W6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59.565217391304351</v>
      </c>
      <c r="X610" s="4">
        <v>0</v>
      </c>
      <c r="Y610" s="4">
        <v>0</v>
      </c>
      <c r="Z610" s="4">
        <v>0</v>
      </c>
      <c r="AA610" s="4">
        <v>0</v>
      </c>
      <c r="AB610" s="4">
        <v>0</v>
      </c>
      <c r="AC610" s="4">
        <v>59.565217391304351</v>
      </c>
      <c r="AD610" s="4">
        <v>0</v>
      </c>
      <c r="AE610" s="4">
        <v>0</v>
      </c>
      <c r="AF610" s="1">
        <v>145840</v>
      </c>
      <c r="AG610" s="1">
        <v>5</v>
      </c>
      <c r="AH610"/>
    </row>
    <row r="611" spans="1:34" x14ac:dyDescent="0.25">
      <c r="A611" t="s">
        <v>702</v>
      </c>
      <c r="B611" t="s">
        <v>192</v>
      </c>
      <c r="C611" t="s">
        <v>1001</v>
      </c>
      <c r="D611" t="s">
        <v>801</v>
      </c>
      <c r="E611" s="4">
        <v>61.902173913043477</v>
      </c>
      <c r="F611" s="4">
        <f>Nurse[[#This Row],[Total Nurse Staff Hours]]/Nurse[[#This Row],[MDS Census]]</f>
        <v>2.7885302897278317</v>
      </c>
      <c r="G611" s="4">
        <f>Nurse[[#This Row],[Total Direct Care Staff Hours]]/Nurse[[#This Row],[MDS Census]]</f>
        <v>2.5549130816505707</v>
      </c>
      <c r="H611" s="4">
        <f>Nurse[[#This Row],[Total RN Hours (w/ Admin, DON)]]/Nurse[[#This Row],[MDS Census]]</f>
        <v>0.27123441615452148</v>
      </c>
      <c r="I611" s="4">
        <f>Nurse[[#This Row],[RN Hours (excl. Admin, DON)]]/Nurse[[#This Row],[MDS Census]]</f>
        <v>0.12648814749780513</v>
      </c>
      <c r="J611" s="4">
        <f>SUM(Nurse[[#This Row],[RN Hours (excl. Admin, DON)]],Nurse[[#This Row],[RN Admin Hours]],Nurse[[#This Row],[RN DON Hours]],Nurse[[#This Row],[LPN Hours (excl. Admin)]],Nurse[[#This Row],[LPN Admin Hours]],Nurse[[#This Row],[CNA Hours]],Nurse[[#This Row],[NA TR Hours]],Nurse[[#This Row],[Med Aide/Tech Hours]])</f>
        <v>172.61608695652174</v>
      </c>
      <c r="K611" s="4">
        <f>SUM(Nurse[[#This Row],[RN Hours (excl. Admin, DON)]],Nurse[[#This Row],[LPN Hours (excl. Admin)]],Nurse[[#This Row],[CNA Hours]],Nurse[[#This Row],[NA TR Hours]],Nurse[[#This Row],[Med Aide/Tech Hours]])</f>
        <v>158.15467391304347</v>
      </c>
      <c r="L611" s="4">
        <f>SUM(Nurse[[#This Row],[RN Hours (excl. Admin, DON)]],Nurse[[#This Row],[RN Admin Hours]],Nurse[[#This Row],[RN DON Hours]])</f>
        <v>16.79</v>
      </c>
      <c r="M611" s="4">
        <v>7.8298913043478278</v>
      </c>
      <c r="N611" s="4">
        <v>3.9084782608695643</v>
      </c>
      <c r="O611" s="4">
        <v>5.0516304347826084</v>
      </c>
      <c r="P611" s="4">
        <f>SUM(Nurse[[#This Row],[LPN Hours (excl. Admin)]],Nurse[[#This Row],[LPN Admin Hours]])</f>
        <v>45.495217391304351</v>
      </c>
      <c r="Q611" s="4">
        <v>39.993913043478265</v>
      </c>
      <c r="R611" s="4">
        <v>5.5013043478260872</v>
      </c>
      <c r="S611" s="4">
        <f>SUM(Nurse[[#This Row],[CNA Hours]],Nurse[[#This Row],[NA TR Hours]],Nurse[[#This Row],[Med Aide/Tech Hours]])</f>
        <v>110.33086956521738</v>
      </c>
      <c r="T611" s="4">
        <v>110.33086956521738</v>
      </c>
      <c r="U611" s="4">
        <v>0</v>
      </c>
      <c r="V611" s="4">
        <v>0</v>
      </c>
      <c r="W6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19.27</v>
      </c>
      <c r="X611" s="4">
        <v>8.6956521739130432E-2</v>
      </c>
      <c r="Y611" s="4">
        <v>0</v>
      </c>
      <c r="Z611" s="4">
        <v>0</v>
      </c>
      <c r="AA611" s="4">
        <v>0</v>
      </c>
      <c r="AB611" s="4">
        <v>0</v>
      </c>
      <c r="AC611" s="4">
        <v>19.183043478260871</v>
      </c>
      <c r="AD611" s="4">
        <v>0</v>
      </c>
      <c r="AE611" s="4">
        <v>0</v>
      </c>
      <c r="AF611" s="1">
        <v>145502</v>
      </c>
      <c r="AG611" s="1">
        <v>5</v>
      </c>
      <c r="AH611"/>
    </row>
    <row r="612" spans="1:34" x14ac:dyDescent="0.25">
      <c r="A612" t="s">
        <v>702</v>
      </c>
      <c r="B612" t="s">
        <v>548</v>
      </c>
      <c r="C612" t="s">
        <v>1001</v>
      </c>
      <c r="D612" t="s">
        <v>801</v>
      </c>
      <c r="E612" s="4">
        <v>69.119565217391298</v>
      </c>
      <c r="F612" s="4">
        <f>Nurse[[#This Row],[Total Nurse Staff Hours]]/Nurse[[#This Row],[MDS Census]]</f>
        <v>2.84983645227237</v>
      </c>
      <c r="G612" s="4">
        <f>Nurse[[#This Row],[Total Direct Care Staff Hours]]/Nurse[[#This Row],[MDS Census]]</f>
        <v>2.7638245007076585</v>
      </c>
      <c r="H612" s="4">
        <f>Nurse[[#This Row],[Total RN Hours (w/ Admin, DON)]]/Nurse[[#This Row],[MDS Census]]</f>
        <v>0.47861298946375225</v>
      </c>
      <c r="I612" s="4">
        <f>Nurse[[#This Row],[RN Hours (excl. Admin, DON)]]/Nurse[[#This Row],[MDS Census]]</f>
        <v>0.39260103789904083</v>
      </c>
      <c r="J612" s="4">
        <f>SUM(Nurse[[#This Row],[RN Hours (excl. Admin, DON)]],Nurse[[#This Row],[RN Admin Hours]],Nurse[[#This Row],[RN DON Hours]],Nurse[[#This Row],[LPN Hours (excl. Admin)]],Nurse[[#This Row],[LPN Admin Hours]],Nurse[[#This Row],[CNA Hours]],Nurse[[#This Row],[NA TR Hours]],Nurse[[#This Row],[Med Aide/Tech Hours]])</f>
        <v>196.97945652173911</v>
      </c>
      <c r="K612" s="4">
        <f>SUM(Nurse[[#This Row],[RN Hours (excl. Admin, DON)]],Nurse[[#This Row],[LPN Hours (excl. Admin)]],Nurse[[#This Row],[CNA Hours]],Nurse[[#This Row],[NA TR Hours]],Nurse[[#This Row],[Med Aide/Tech Hours]])</f>
        <v>191.03434782608693</v>
      </c>
      <c r="L612" s="4">
        <f>SUM(Nurse[[#This Row],[RN Hours (excl. Admin, DON)]],Nurse[[#This Row],[RN Admin Hours]],Nurse[[#This Row],[RN DON Hours]])</f>
        <v>33.081521739130437</v>
      </c>
      <c r="M612" s="4">
        <v>27.136413043478264</v>
      </c>
      <c r="N612" s="4">
        <v>0</v>
      </c>
      <c r="O612" s="4">
        <v>5.9451086956521744</v>
      </c>
      <c r="P612" s="4">
        <f>SUM(Nurse[[#This Row],[LPN Hours (excl. Admin)]],Nurse[[#This Row],[LPN Admin Hours]])</f>
        <v>41.97304347826087</v>
      </c>
      <c r="Q612" s="4">
        <v>41.97304347826087</v>
      </c>
      <c r="R612" s="4">
        <v>0</v>
      </c>
      <c r="S612" s="4">
        <f>SUM(Nurse[[#This Row],[CNA Hours]],Nurse[[#This Row],[NA TR Hours]],Nurse[[#This Row],[Med Aide/Tech Hours]])</f>
        <v>121.9248913043478</v>
      </c>
      <c r="T612" s="4">
        <v>115.62108695652171</v>
      </c>
      <c r="U612" s="4">
        <v>6.3038043478260875</v>
      </c>
      <c r="V612" s="4">
        <v>0</v>
      </c>
      <c r="W6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2" s="4">
        <v>0</v>
      </c>
      <c r="Y612" s="4">
        <v>0</v>
      </c>
      <c r="Z612" s="4">
        <v>0</v>
      </c>
      <c r="AA612" s="4">
        <v>0</v>
      </c>
      <c r="AB612" s="4">
        <v>0</v>
      </c>
      <c r="AC612" s="4">
        <v>0</v>
      </c>
      <c r="AD612" s="4">
        <v>0</v>
      </c>
      <c r="AE612" s="4">
        <v>0</v>
      </c>
      <c r="AF612" s="1">
        <v>146048</v>
      </c>
      <c r="AG612" s="1">
        <v>5</v>
      </c>
      <c r="AH612"/>
    </row>
    <row r="613" spans="1:34" x14ac:dyDescent="0.25">
      <c r="A613" t="s">
        <v>702</v>
      </c>
      <c r="B613" t="s">
        <v>621</v>
      </c>
      <c r="C613" t="s">
        <v>917</v>
      </c>
      <c r="D613" t="s">
        <v>781</v>
      </c>
      <c r="E613" s="4">
        <v>45.663043478260867</v>
      </c>
      <c r="F613" s="4">
        <f>Nurse[[#This Row],[Total Nurse Staff Hours]]/Nurse[[#This Row],[MDS Census]]</f>
        <v>4.7121185432039985</v>
      </c>
      <c r="G613" s="4">
        <f>Nurse[[#This Row],[Total Direct Care Staff Hours]]/Nurse[[#This Row],[MDS Census]]</f>
        <v>4.3943370626041416</v>
      </c>
      <c r="H613" s="4">
        <f>Nurse[[#This Row],[Total RN Hours (w/ Admin, DON)]]/Nurse[[#This Row],[MDS Census]]</f>
        <v>1.9888121875743872</v>
      </c>
      <c r="I613" s="4">
        <f>Nurse[[#This Row],[RN Hours (excl. Admin, DON)]]/Nurse[[#This Row],[MDS Census]]</f>
        <v>1.6710307069745298</v>
      </c>
      <c r="J613" s="4">
        <f>SUM(Nurse[[#This Row],[RN Hours (excl. Admin, DON)]],Nurse[[#This Row],[RN Admin Hours]],Nurse[[#This Row],[RN DON Hours]],Nurse[[#This Row],[LPN Hours (excl. Admin)]],Nurse[[#This Row],[LPN Admin Hours]],Nurse[[#This Row],[CNA Hours]],Nurse[[#This Row],[NA TR Hours]],Nurse[[#This Row],[Med Aide/Tech Hours]])</f>
        <v>215.16967391304345</v>
      </c>
      <c r="K613" s="4">
        <f>SUM(Nurse[[#This Row],[RN Hours (excl. Admin, DON)]],Nurse[[#This Row],[LPN Hours (excl. Admin)]],Nurse[[#This Row],[CNA Hours]],Nurse[[#This Row],[NA TR Hours]],Nurse[[#This Row],[Med Aide/Tech Hours]])</f>
        <v>200.65880434782605</v>
      </c>
      <c r="L613" s="4">
        <f>SUM(Nurse[[#This Row],[RN Hours (excl. Admin, DON)]],Nurse[[#This Row],[RN Admin Hours]],Nurse[[#This Row],[RN DON Hours]])</f>
        <v>90.815217391304344</v>
      </c>
      <c r="M613" s="4">
        <v>76.304347826086953</v>
      </c>
      <c r="N613" s="4">
        <v>5.4673913043478262</v>
      </c>
      <c r="O613" s="4">
        <v>9.0434782608695645</v>
      </c>
      <c r="P613" s="4">
        <f>SUM(Nurse[[#This Row],[LPN Hours (excl. Admin)]],Nurse[[#This Row],[LPN Admin Hours]])</f>
        <v>4.4046739130434789</v>
      </c>
      <c r="Q613" s="4">
        <v>4.4046739130434789</v>
      </c>
      <c r="R613" s="4">
        <v>0</v>
      </c>
      <c r="S613" s="4">
        <f>SUM(Nurse[[#This Row],[CNA Hours]],Nurse[[#This Row],[NA TR Hours]],Nurse[[#This Row],[Med Aide/Tech Hours]])</f>
        <v>119.94978260869563</v>
      </c>
      <c r="T613" s="4">
        <v>119.94978260869563</v>
      </c>
      <c r="U613" s="4">
        <v>0</v>
      </c>
      <c r="V613" s="4">
        <v>0</v>
      </c>
      <c r="W6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11.048913043478262</v>
      </c>
      <c r="X613" s="4">
        <v>3.1304347826086958</v>
      </c>
      <c r="Y613" s="4">
        <v>0</v>
      </c>
      <c r="Z613" s="4">
        <v>0</v>
      </c>
      <c r="AA613" s="4">
        <v>3.4673913043478262</v>
      </c>
      <c r="AB613" s="4">
        <v>0</v>
      </c>
      <c r="AC613" s="4">
        <v>4.4510869565217392</v>
      </c>
      <c r="AD613" s="4">
        <v>0</v>
      </c>
      <c r="AE613" s="4">
        <v>0</v>
      </c>
      <c r="AF613" s="1">
        <v>146141</v>
      </c>
      <c r="AG613" s="1">
        <v>5</v>
      </c>
      <c r="AH613"/>
    </row>
    <row r="614" spans="1:34" x14ac:dyDescent="0.25">
      <c r="A614" t="s">
        <v>702</v>
      </c>
      <c r="B614" t="s">
        <v>636</v>
      </c>
      <c r="C614" t="s">
        <v>1028</v>
      </c>
      <c r="D614" t="s">
        <v>774</v>
      </c>
      <c r="E614" s="4">
        <v>63.402173913043477</v>
      </c>
      <c r="F614" s="4">
        <f>Nurse[[#This Row],[Total Nurse Staff Hours]]/Nurse[[#This Row],[MDS Census]]</f>
        <v>2.9990879478827353</v>
      </c>
      <c r="G614" s="4">
        <f>Nurse[[#This Row],[Total Direct Care Staff Hours]]/Nurse[[#This Row],[MDS Census]]</f>
        <v>2.6875004285959188</v>
      </c>
      <c r="H614" s="4">
        <f>Nurse[[#This Row],[Total RN Hours (w/ Admin, DON)]]/Nurse[[#This Row],[MDS Census]]</f>
        <v>0.67948568489628003</v>
      </c>
      <c r="I614" s="4">
        <f>Nurse[[#This Row],[RN Hours (excl. Admin, DON)]]/Nurse[[#This Row],[MDS Census]]</f>
        <v>0.43788787930738921</v>
      </c>
      <c r="J614" s="4">
        <f>SUM(Nurse[[#This Row],[RN Hours (excl. Admin, DON)]],Nurse[[#This Row],[RN Admin Hours]],Nurse[[#This Row],[RN DON Hours]],Nurse[[#This Row],[LPN Hours (excl. Admin)]],Nurse[[#This Row],[LPN Admin Hours]],Nurse[[#This Row],[CNA Hours]],Nurse[[#This Row],[NA TR Hours]],Nurse[[#This Row],[Med Aide/Tech Hours]])</f>
        <v>190.14869565217384</v>
      </c>
      <c r="K614" s="4">
        <f>SUM(Nurse[[#This Row],[RN Hours (excl. Admin, DON)]],Nurse[[#This Row],[LPN Hours (excl. Admin)]],Nurse[[#This Row],[CNA Hours]],Nurse[[#This Row],[NA TR Hours]],Nurse[[#This Row],[Med Aide/Tech Hours]])</f>
        <v>170.39336956521731</v>
      </c>
      <c r="L614" s="4">
        <f>SUM(Nurse[[#This Row],[RN Hours (excl. Admin, DON)]],Nurse[[#This Row],[RN Admin Hours]],Nurse[[#This Row],[RN DON Hours]])</f>
        <v>43.080869565217405</v>
      </c>
      <c r="M614" s="4">
        <v>27.763043478260883</v>
      </c>
      <c r="N614" s="4">
        <v>8.0127173913043492</v>
      </c>
      <c r="O614" s="4">
        <v>7.3051086956521756</v>
      </c>
      <c r="P614" s="4">
        <f>SUM(Nurse[[#This Row],[LPN Hours (excl. Admin)]],Nurse[[#This Row],[LPN Admin Hours]])</f>
        <v>39.065108695652192</v>
      </c>
      <c r="Q614" s="4">
        <v>34.627608695652192</v>
      </c>
      <c r="R614" s="4">
        <v>4.4375</v>
      </c>
      <c r="S614" s="4">
        <f>SUM(Nurse[[#This Row],[CNA Hours]],Nurse[[#This Row],[NA TR Hours]],Nurse[[#This Row],[Med Aide/Tech Hours]])</f>
        <v>108.00271739130424</v>
      </c>
      <c r="T614" s="4">
        <v>108.00271739130424</v>
      </c>
      <c r="U614" s="4">
        <v>0</v>
      </c>
      <c r="V614" s="4">
        <v>0</v>
      </c>
      <c r="W6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22.700434782608696</v>
      </c>
      <c r="X614" s="4">
        <v>2.7128260869565217</v>
      </c>
      <c r="Y614" s="4">
        <v>0</v>
      </c>
      <c r="Z614" s="4">
        <v>0</v>
      </c>
      <c r="AA614" s="4">
        <v>3.080434782608696</v>
      </c>
      <c r="AB614" s="4">
        <v>0</v>
      </c>
      <c r="AC614" s="4">
        <v>16.907173913043476</v>
      </c>
      <c r="AD614" s="4">
        <v>0</v>
      </c>
      <c r="AE614" s="4">
        <v>0</v>
      </c>
      <c r="AF614" s="1">
        <v>146159</v>
      </c>
      <c r="AG614" s="1">
        <v>5</v>
      </c>
      <c r="AH614"/>
    </row>
    <row r="615" spans="1:34" x14ac:dyDescent="0.25">
      <c r="A615" t="s">
        <v>702</v>
      </c>
      <c r="B615" t="s">
        <v>190</v>
      </c>
      <c r="C615" t="s">
        <v>868</v>
      </c>
      <c r="D615" t="s">
        <v>751</v>
      </c>
      <c r="E615" s="4">
        <v>38.902173913043477</v>
      </c>
      <c r="F615" s="4">
        <f>Nurse[[#This Row],[Total Nurse Staff Hours]]/Nurse[[#This Row],[MDS Census]]</f>
        <v>3.6146018440905281</v>
      </c>
      <c r="G615" s="4">
        <f>Nurse[[#This Row],[Total Direct Care Staff Hours]]/Nurse[[#This Row],[MDS Census]]</f>
        <v>3.0841911148365466</v>
      </c>
      <c r="H615" s="4">
        <f>Nurse[[#This Row],[Total RN Hours (w/ Admin, DON)]]/Nurse[[#This Row],[MDS Census]]</f>
        <v>0.24545962559374129</v>
      </c>
      <c r="I615" s="4">
        <f>Nurse[[#This Row],[RN Hours (excl. Admin, DON)]]/Nurse[[#This Row],[MDS Census]]</f>
        <v>0.11357921207041075</v>
      </c>
      <c r="J615" s="4">
        <f>SUM(Nurse[[#This Row],[RN Hours (excl. Admin, DON)]],Nurse[[#This Row],[RN Admin Hours]],Nurse[[#This Row],[RN DON Hours]],Nurse[[#This Row],[LPN Hours (excl. Admin)]],Nurse[[#This Row],[LPN Admin Hours]],Nurse[[#This Row],[CNA Hours]],Nurse[[#This Row],[NA TR Hours]],Nurse[[#This Row],[Med Aide/Tech Hours]])</f>
        <v>140.61586956521739</v>
      </c>
      <c r="K615" s="4">
        <f>SUM(Nurse[[#This Row],[RN Hours (excl. Admin, DON)]],Nurse[[#This Row],[LPN Hours (excl. Admin)]],Nurse[[#This Row],[CNA Hours]],Nurse[[#This Row],[NA TR Hours]],Nurse[[#This Row],[Med Aide/Tech Hours]])</f>
        <v>119.98173913043478</v>
      </c>
      <c r="L615" s="4">
        <f>SUM(Nurse[[#This Row],[RN Hours (excl. Admin, DON)]],Nurse[[#This Row],[RN Admin Hours]],Nurse[[#This Row],[RN DON Hours]])</f>
        <v>9.5489130434782616</v>
      </c>
      <c r="M615" s="4">
        <v>4.4184782608695654</v>
      </c>
      <c r="N615" s="4">
        <v>0</v>
      </c>
      <c r="O615" s="4">
        <v>5.1304347826086953</v>
      </c>
      <c r="P615" s="4">
        <f>SUM(Nurse[[#This Row],[LPN Hours (excl. Admin)]],Nurse[[#This Row],[LPN Admin Hours]])</f>
        <v>52.193043478260876</v>
      </c>
      <c r="Q615" s="4">
        <v>36.689347826086959</v>
      </c>
      <c r="R615" s="4">
        <v>15.503695652173915</v>
      </c>
      <c r="S615" s="4">
        <f>SUM(Nurse[[#This Row],[CNA Hours]],Nurse[[#This Row],[NA TR Hours]],Nurse[[#This Row],[Med Aide/Tech Hours]])</f>
        <v>78.873913043478254</v>
      </c>
      <c r="T615" s="4">
        <v>78.873913043478254</v>
      </c>
      <c r="U615" s="4">
        <v>0</v>
      </c>
      <c r="V615" s="4">
        <v>0</v>
      </c>
      <c r="W6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5" s="4">
        <v>0</v>
      </c>
      <c r="Y615" s="4">
        <v>0</v>
      </c>
      <c r="Z615" s="4">
        <v>0</v>
      </c>
      <c r="AA615" s="4">
        <v>0</v>
      </c>
      <c r="AB615" s="4">
        <v>0</v>
      </c>
      <c r="AC615" s="4">
        <v>0</v>
      </c>
      <c r="AD615" s="4">
        <v>0</v>
      </c>
      <c r="AE615" s="4">
        <v>0</v>
      </c>
      <c r="AF615" s="1">
        <v>145497</v>
      </c>
      <c r="AG615" s="1">
        <v>5</v>
      </c>
      <c r="AH615"/>
    </row>
    <row r="616" spans="1:34" x14ac:dyDescent="0.25">
      <c r="A616" t="s">
        <v>702</v>
      </c>
      <c r="B616" t="s">
        <v>663</v>
      </c>
      <c r="C616" t="s">
        <v>871</v>
      </c>
      <c r="D616" t="s">
        <v>794</v>
      </c>
      <c r="E616" s="4">
        <v>33.358695652173914</v>
      </c>
      <c r="F616" s="4">
        <f>Nurse[[#This Row],[Total Nurse Staff Hours]]/Nurse[[#This Row],[MDS Census]]</f>
        <v>6.1702346041055742</v>
      </c>
      <c r="G616" s="4">
        <f>Nurse[[#This Row],[Total Direct Care Staff Hours]]/Nurse[[#This Row],[MDS Census]]</f>
        <v>2.380026067122841</v>
      </c>
      <c r="H616" s="4">
        <f>Nurse[[#This Row],[Total RN Hours (w/ Admin, DON)]]/Nurse[[#This Row],[MDS Census]]</f>
        <v>3.6133985011404377</v>
      </c>
      <c r="I616" s="4">
        <f>Nurse[[#This Row],[RN Hours (excl. Admin, DON)]]/Nurse[[#This Row],[MDS Census]]</f>
        <v>1.806451612903226E-2</v>
      </c>
      <c r="J616" s="4">
        <f>SUM(Nurse[[#This Row],[RN Hours (excl. Admin, DON)]],Nurse[[#This Row],[RN Admin Hours]],Nurse[[#This Row],[RN DON Hours]],Nurse[[#This Row],[LPN Hours (excl. Admin)]],Nurse[[#This Row],[LPN Admin Hours]],Nurse[[#This Row],[CNA Hours]],Nurse[[#This Row],[NA TR Hours]],Nurse[[#This Row],[Med Aide/Tech Hours]])</f>
        <v>205.83097826086964</v>
      </c>
      <c r="K616" s="4">
        <f>SUM(Nurse[[#This Row],[RN Hours (excl. Admin, DON)]],Nurse[[#This Row],[LPN Hours (excl. Admin)]],Nurse[[#This Row],[CNA Hours]],Nurse[[#This Row],[NA TR Hours]],Nurse[[#This Row],[Med Aide/Tech Hours]])</f>
        <v>79.394565217391303</v>
      </c>
      <c r="L616" s="4">
        <f>SUM(Nurse[[#This Row],[RN Hours (excl. Admin, DON)]],Nurse[[#This Row],[RN Admin Hours]],Nurse[[#This Row],[RN DON Hours]])</f>
        <v>120.53826086956526</v>
      </c>
      <c r="M616" s="4">
        <v>0.60260869565217401</v>
      </c>
      <c r="N616" s="4">
        <v>0</v>
      </c>
      <c r="O616" s="4">
        <v>119.93565217391308</v>
      </c>
      <c r="P616" s="4">
        <f>SUM(Nurse[[#This Row],[LPN Hours (excl. Admin)]],Nurse[[#This Row],[LPN Admin Hours]])</f>
        <v>16.292826086956524</v>
      </c>
      <c r="Q616" s="4">
        <v>9.7920652173913041</v>
      </c>
      <c r="R616" s="4">
        <v>6.5007608695652195</v>
      </c>
      <c r="S616" s="4">
        <f>SUM(Nurse[[#This Row],[CNA Hours]],Nurse[[#This Row],[NA TR Hours]],Nurse[[#This Row],[Med Aide/Tech Hours]])</f>
        <v>68.999891304347827</v>
      </c>
      <c r="T616" s="4">
        <v>68.999891304347827</v>
      </c>
      <c r="U616" s="4">
        <v>0</v>
      </c>
      <c r="V616" s="4">
        <v>0</v>
      </c>
      <c r="W6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6" s="4">
        <v>0</v>
      </c>
      <c r="Y616" s="4">
        <v>0</v>
      </c>
      <c r="Z616" s="4">
        <v>0</v>
      </c>
      <c r="AA616" s="4">
        <v>0</v>
      </c>
      <c r="AB616" s="4">
        <v>0</v>
      </c>
      <c r="AC616" s="4">
        <v>0</v>
      </c>
      <c r="AD616" s="4">
        <v>0</v>
      </c>
      <c r="AE616" s="4">
        <v>0</v>
      </c>
      <c r="AF616" s="1">
        <v>146194</v>
      </c>
      <c r="AG616" s="1">
        <v>5</v>
      </c>
      <c r="AH616"/>
    </row>
    <row r="617" spans="1:34" x14ac:dyDescent="0.25">
      <c r="A617" t="s">
        <v>702</v>
      </c>
      <c r="B617" t="s">
        <v>171</v>
      </c>
      <c r="C617" t="s">
        <v>989</v>
      </c>
      <c r="D617" t="s">
        <v>774</v>
      </c>
      <c r="E617" s="4">
        <v>139.15217391304347</v>
      </c>
      <c r="F617" s="4">
        <f>Nurse[[#This Row],[Total Nurse Staff Hours]]/Nurse[[#This Row],[MDS Census]]</f>
        <v>2.3697992501171687</v>
      </c>
      <c r="G617" s="4">
        <f>Nurse[[#This Row],[Total Direct Care Staff Hours]]/Nurse[[#This Row],[MDS Census]]</f>
        <v>2.1837119200124975</v>
      </c>
      <c r="H617" s="4">
        <f>Nurse[[#This Row],[Total RN Hours (w/ Admin, DON)]]/Nurse[[#This Row],[MDS Census]]</f>
        <v>0.89605296047492522</v>
      </c>
      <c r="I617" s="4">
        <f>Nurse[[#This Row],[RN Hours (excl. Admin, DON)]]/Nurse[[#This Row],[MDS Census]]</f>
        <v>0.70996563037025406</v>
      </c>
      <c r="J617" s="4">
        <f>SUM(Nurse[[#This Row],[RN Hours (excl. Admin, DON)]],Nurse[[#This Row],[RN Admin Hours]],Nurse[[#This Row],[RN DON Hours]],Nurse[[#This Row],[LPN Hours (excl. Admin)]],Nurse[[#This Row],[LPN Admin Hours]],Nurse[[#This Row],[CNA Hours]],Nurse[[#This Row],[NA TR Hours]],Nurse[[#This Row],[Med Aide/Tech Hours]])</f>
        <v>329.76271739130425</v>
      </c>
      <c r="K617" s="4">
        <f>SUM(Nurse[[#This Row],[RN Hours (excl. Admin, DON)]],Nurse[[#This Row],[LPN Hours (excl. Admin)]],Nurse[[#This Row],[CNA Hours]],Nurse[[#This Row],[NA TR Hours]],Nurse[[#This Row],[Med Aide/Tech Hours]])</f>
        <v>303.86826086956512</v>
      </c>
      <c r="L617" s="4">
        <f>SUM(Nurse[[#This Row],[RN Hours (excl. Admin, DON)]],Nurse[[#This Row],[RN Admin Hours]],Nurse[[#This Row],[RN DON Hours]])</f>
        <v>124.68771739130426</v>
      </c>
      <c r="M617" s="4">
        <v>98.793260869565131</v>
      </c>
      <c r="N617" s="4">
        <v>18.929347826086957</v>
      </c>
      <c r="O617" s="4">
        <v>6.9651086956521739</v>
      </c>
      <c r="P617" s="4">
        <f>SUM(Nurse[[#This Row],[LPN Hours (excl. Admin)]],Nurse[[#This Row],[LPN Admin Hours]])</f>
        <v>40.993478260869573</v>
      </c>
      <c r="Q617" s="4">
        <v>40.993478260869573</v>
      </c>
      <c r="R617" s="4">
        <v>0</v>
      </c>
      <c r="S617" s="4">
        <f>SUM(Nurse[[#This Row],[CNA Hours]],Nurse[[#This Row],[NA TR Hours]],Nurse[[#This Row],[Med Aide/Tech Hours]])</f>
        <v>164.08152173913038</v>
      </c>
      <c r="T617" s="4">
        <v>164.08152173913038</v>
      </c>
      <c r="U617" s="4">
        <v>0</v>
      </c>
      <c r="V617" s="4">
        <v>0</v>
      </c>
      <c r="W6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71.376086956521732</v>
      </c>
      <c r="X617" s="4">
        <v>21.199239130434783</v>
      </c>
      <c r="Y617" s="4">
        <v>0</v>
      </c>
      <c r="Z617" s="4">
        <v>0</v>
      </c>
      <c r="AA617" s="4">
        <v>14.679565217391303</v>
      </c>
      <c r="AB617" s="4">
        <v>0</v>
      </c>
      <c r="AC617" s="4">
        <v>35.497282608695649</v>
      </c>
      <c r="AD617" s="4">
        <v>0</v>
      </c>
      <c r="AE617" s="4">
        <v>0</v>
      </c>
      <c r="AF617" s="1">
        <v>145460</v>
      </c>
      <c r="AG617" s="1">
        <v>5</v>
      </c>
      <c r="AH617"/>
    </row>
    <row r="618" spans="1:34" x14ac:dyDescent="0.25">
      <c r="A618" t="s">
        <v>702</v>
      </c>
      <c r="B618" t="s">
        <v>661</v>
      </c>
      <c r="C618" t="s">
        <v>1128</v>
      </c>
      <c r="D618" t="s">
        <v>794</v>
      </c>
      <c r="E618" s="4">
        <v>45.576086956521742</v>
      </c>
      <c r="F618" s="4">
        <f>Nurse[[#This Row],[Total Nurse Staff Hours]]/Nurse[[#This Row],[MDS Census]]</f>
        <v>6.097836870975434</v>
      </c>
      <c r="G618" s="4">
        <f>Nurse[[#This Row],[Total Direct Care Staff Hours]]/Nurse[[#This Row],[MDS Census]]</f>
        <v>3.8687979966611019</v>
      </c>
      <c r="H618" s="4">
        <f>Nurse[[#This Row],[Total RN Hours (w/ Admin, DON)]]/Nurse[[#This Row],[MDS Census]]</f>
        <v>2.7855950393512989</v>
      </c>
      <c r="I618" s="4">
        <f>Nurse[[#This Row],[RN Hours (excl. Admin, DON)]]/Nurse[[#This Row],[MDS Census]]</f>
        <v>0.74005723825423342</v>
      </c>
      <c r="J618" s="4">
        <f>SUM(Nurse[[#This Row],[RN Hours (excl. Admin, DON)]],Nurse[[#This Row],[RN Admin Hours]],Nurse[[#This Row],[RN DON Hours]],Nurse[[#This Row],[LPN Hours (excl. Admin)]],Nurse[[#This Row],[LPN Admin Hours]],Nurse[[#This Row],[CNA Hours]],Nurse[[#This Row],[NA TR Hours]],Nurse[[#This Row],[Med Aide/Tech Hours]])</f>
        <v>277.91554347826082</v>
      </c>
      <c r="K618" s="4">
        <f>SUM(Nurse[[#This Row],[RN Hours (excl. Admin, DON)]],Nurse[[#This Row],[LPN Hours (excl. Admin)]],Nurse[[#This Row],[CNA Hours]],Nurse[[#This Row],[NA TR Hours]],Nurse[[#This Row],[Med Aide/Tech Hours]])</f>
        <v>176.32467391304348</v>
      </c>
      <c r="L618" s="4">
        <f>SUM(Nurse[[#This Row],[RN Hours (excl. Admin, DON)]],Nurse[[#This Row],[RN Admin Hours]],Nurse[[#This Row],[RN DON Hours]])</f>
        <v>126.95652173913041</v>
      </c>
      <c r="M618" s="4">
        <v>33.728913043478272</v>
      </c>
      <c r="N618" s="4">
        <v>6.0163043478260869</v>
      </c>
      <c r="O618" s="4">
        <v>87.211304347826058</v>
      </c>
      <c r="P618" s="4">
        <f>SUM(Nurse[[#This Row],[LPN Hours (excl. Admin)]],Nurse[[#This Row],[LPN Admin Hours]])</f>
        <v>36.219021739130454</v>
      </c>
      <c r="Q618" s="4">
        <v>27.855760869565234</v>
      </c>
      <c r="R618" s="4">
        <v>8.3632608695652184</v>
      </c>
      <c r="S618" s="4">
        <f>SUM(Nurse[[#This Row],[CNA Hours]],Nurse[[#This Row],[NA TR Hours]],Nurse[[#This Row],[Med Aide/Tech Hours]])</f>
        <v>114.73999999999998</v>
      </c>
      <c r="T618" s="4">
        <v>114.73999999999998</v>
      </c>
      <c r="U618" s="4">
        <v>0</v>
      </c>
      <c r="V618" s="4">
        <v>0</v>
      </c>
      <c r="W6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44.060760869565215</v>
      </c>
      <c r="X618" s="4">
        <v>24.604239130434781</v>
      </c>
      <c r="Y618" s="4">
        <v>0</v>
      </c>
      <c r="Z618" s="4">
        <v>0</v>
      </c>
      <c r="AA618" s="4">
        <v>5.9728260869565215</v>
      </c>
      <c r="AB618" s="4">
        <v>0</v>
      </c>
      <c r="AC618" s="4">
        <v>13.483695652173912</v>
      </c>
      <c r="AD618" s="4">
        <v>0</v>
      </c>
      <c r="AE618" s="4">
        <v>0</v>
      </c>
      <c r="AF618" s="1">
        <v>146192</v>
      </c>
      <c r="AG618" s="1">
        <v>5</v>
      </c>
      <c r="AH618"/>
    </row>
    <row r="619" spans="1:34" x14ac:dyDescent="0.25">
      <c r="A619" t="s">
        <v>702</v>
      </c>
      <c r="B619" t="s">
        <v>323</v>
      </c>
      <c r="C619" t="s">
        <v>1054</v>
      </c>
      <c r="D619" t="s">
        <v>775</v>
      </c>
      <c r="E619" s="4">
        <v>64.413043478260875</v>
      </c>
      <c r="F619" s="4">
        <f>Nurse[[#This Row],[Total Nurse Staff Hours]]/Nurse[[#This Row],[MDS Census]]</f>
        <v>2.5077624029699619</v>
      </c>
      <c r="G619" s="4">
        <f>Nurse[[#This Row],[Total Direct Care Staff Hours]]/Nurse[[#This Row],[MDS Census]]</f>
        <v>2.3339520755990542</v>
      </c>
      <c r="H619" s="4">
        <f>Nurse[[#This Row],[Total RN Hours (w/ Admin, DON)]]/Nurse[[#This Row],[MDS Census]]</f>
        <v>0.88592642591967574</v>
      </c>
      <c r="I619" s="4">
        <f>Nurse[[#This Row],[RN Hours (excl. Admin, DON)]]/Nurse[[#This Row],[MDS Census]]</f>
        <v>0.80281808977387759</v>
      </c>
      <c r="J619" s="4">
        <f>SUM(Nurse[[#This Row],[RN Hours (excl. Admin, DON)]],Nurse[[#This Row],[RN Admin Hours]],Nurse[[#This Row],[RN DON Hours]],Nurse[[#This Row],[LPN Hours (excl. Admin)]],Nurse[[#This Row],[LPN Admin Hours]],Nurse[[#This Row],[CNA Hours]],Nurse[[#This Row],[NA TR Hours]],Nurse[[#This Row],[Med Aide/Tech Hours]])</f>
        <v>161.53260869565213</v>
      </c>
      <c r="K619" s="4">
        <f>SUM(Nurse[[#This Row],[RN Hours (excl. Admin, DON)]],Nurse[[#This Row],[LPN Hours (excl. Admin)]],Nurse[[#This Row],[CNA Hours]],Nurse[[#This Row],[NA TR Hours]],Nurse[[#This Row],[Med Aide/Tech Hours]])</f>
        <v>150.3369565217391</v>
      </c>
      <c r="L619" s="4">
        <f>SUM(Nurse[[#This Row],[RN Hours (excl. Admin, DON)]],Nurse[[#This Row],[RN Admin Hours]],Nurse[[#This Row],[RN DON Hours]])</f>
        <v>57.065217391304337</v>
      </c>
      <c r="M619" s="4">
        <v>51.711956521739118</v>
      </c>
      <c r="N619" s="4">
        <v>0</v>
      </c>
      <c r="O619" s="4">
        <v>5.3532608695652177</v>
      </c>
      <c r="P619" s="4">
        <f>SUM(Nurse[[#This Row],[LPN Hours (excl. Admin)]],Nurse[[#This Row],[LPN Admin Hours]])</f>
        <v>17.122826086956518</v>
      </c>
      <c r="Q619" s="4">
        <v>11.28043478260869</v>
      </c>
      <c r="R619" s="4">
        <v>5.8423913043478271</v>
      </c>
      <c r="S619" s="4">
        <f>SUM(Nurse[[#This Row],[CNA Hours]],Nurse[[#This Row],[NA TR Hours]],Nurse[[#This Row],[Med Aide/Tech Hours]])</f>
        <v>87.344565217391292</v>
      </c>
      <c r="T619" s="4">
        <v>87.344565217391292</v>
      </c>
      <c r="U619" s="4">
        <v>0</v>
      </c>
      <c r="V619" s="4">
        <v>0</v>
      </c>
      <c r="W6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19" s="4">
        <v>0</v>
      </c>
      <c r="Y619" s="4">
        <v>0</v>
      </c>
      <c r="Z619" s="4">
        <v>0</v>
      </c>
      <c r="AA619" s="4">
        <v>0</v>
      </c>
      <c r="AB619" s="4">
        <v>0</v>
      </c>
      <c r="AC619" s="4">
        <v>0</v>
      </c>
      <c r="AD619" s="4">
        <v>0</v>
      </c>
      <c r="AE619" s="4">
        <v>0</v>
      </c>
      <c r="AF619" s="1">
        <v>145726</v>
      </c>
      <c r="AG619" s="1">
        <v>5</v>
      </c>
      <c r="AH619"/>
    </row>
    <row r="620" spans="1:34" x14ac:dyDescent="0.25">
      <c r="A620" t="s">
        <v>702</v>
      </c>
      <c r="B620" t="s">
        <v>83</v>
      </c>
      <c r="C620" t="s">
        <v>941</v>
      </c>
      <c r="D620" t="s">
        <v>783</v>
      </c>
      <c r="E620" s="4">
        <v>57.336956521739133</v>
      </c>
      <c r="F620" s="4">
        <f>Nurse[[#This Row],[Total Nurse Staff Hours]]/Nurse[[#This Row],[MDS Census]]</f>
        <v>2.8726123222748812</v>
      </c>
      <c r="G620" s="4">
        <f>Nurse[[#This Row],[Total Direct Care Staff Hours]]/Nurse[[#This Row],[MDS Census]]</f>
        <v>2.6897023696682463</v>
      </c>
      <c r="H620" s="4">
        <f>Nurse[[#This Row],[Total RN Hours (w/ Admin, DON)]]/Nurse[[#This Row],[MDS Census]]</f>
        <v>0.48727014218009485</v>
      </c>
      <c r="I620" s="4">
        <f>Nurse[[#This Row],[RN Hours (excl. Admin, DON)]]/Nurse[[#This Row],[MDS Census]]</f>
        <v>0.39641706161137447</v>
      </c>
      <c r="J620" s="4">
        <f>SUM(Nurse[[#This Row],[RN Hours (excl. Admin, DON)]],Nurse[[#This Row],[RN Admin Hours]],Nurse[[#This Row],[RN DON Hours]],Nurse[[#This Row],[LPN Hours (excl. Admin)]],Nurse[[#This Row],[LPN Admin Hours]],Nurse[[#This Row],[CNA Hours]],Nurse[[#This Row],[NA TR Hours]],Nurse[[#This Row],[Med Aide/Tech Hours]])</f>
        <v>164.70684782608694</v>
      </c>
      <c r="K620" s="4">
        <f>SUM(Nurse[[#This Row],[RN Hours (excl. Admin, DON)]],Nurse[[#This Row],[LPN Hours (excl. Admin)]],Nurse[[#This Row],[CNA Hours]],Nurse[[#This Row],[NA TR Hours]],Nurse[[#This Row],[Med Aide/Tech Hours]])</f>
        <v>154.21934782608696</v>
      </c>
      <c r="L620" s="4">
        <f>SUM(Nurse[[#This Row],[RN Hours (excl. Admin, DON)]],Nurse[[#This Row],[RN Admin Hours]],Nurse[[#This Row],[RN DON Hours]])</f>
        <v>27.938586956521743</v>
      </c>
      <c r="M620" s="4">
        <v>22.729347826086961</v>
      </c>
      <c r="N620" s="4">
        <v>2.6820652173913042</v>
      </c>
      <c r="O620" s="4">
        <v>2.527173913043478</v>
      </c>
      <c r="P620" s="4">
        <f>SUM(Nurse[[#This Row],[LPN Hours (excl. Admin)]],Nurse[[#This Row],[LPN Admin Hours]])</f>
        <v>25.888586956521742</v>
      </c>
      <c r="Q620" s="4">
        <v>20.610326086956526</v>
      </c>
      <c r="R620" s="4">
        <v>5.2782608695652176</v>
      </c>
      <c r="S620" s="4">
        <f>SUM(Nurse[[#This Row],[CNA Hours]],Nurse[[#This Row],[NA TR Hours]],Nurse[[#This Row],[Med Aide/Tech Hours]])</f>
        <v>110.87967391304346</v>
      </c>
      <c r="T620" s="4">
        <v>110.87967391304346</v>
      </c>
      <c r="U620" s="4">
        <v>0</v>
      </c>
      <c r="V620" s="4">
        <v>0</v>
      </c>
      <c r="W6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44.174891304347824</v>
      </c>
      <c r="X620" s="4">
        <v>12.339673913043478</v>
      </c>
      <c r="Y620" s="4">
        <v>0</v>
      </c>
      <c r="Z620" s="4">
        <v>0</v>
      </c>
      <c r="AA620" s="4">
        <v>3.8107608695652173</v>
      </c>
      <c r="AB620" s="4">
        <v>0</v>
      </c>
      <c r="AC620" s="4">
        <v>28.024456521739129</v>
      </c>
      <c r="AD620" s="4">
        <v>0</v>
      </c>
      <c r="AE620" s="4">
        <v>0</v>
      </c>
      <c r="AF620" s="1">
        <v>145275</v>
      </c>
      <c r="AG620" s="1">
        <v>5</v>
      </c>
      <c r="AH620"/>
    </row>
    <row r="621" spans="1:34" x14ac:dyDescent="0.25">
      <c r="A621" t="s">
        <v>702</v>
      </c>
      <c r="B621" t="s">
        <v>159</v>
      </c>
      <c r="C621" t="s">
        <v>982</v>
      </c>
      <c r="D621" t="s">
        <v>812</v>
      </c>
      <c r="E621" s="4">
        <v>67.184782608695656</v>
      </c>
      <c r="F621" s="4">
        <f>Nurse[[#This Row],[Total Nurse Staff Hours]]/Nurse[[#This Row],[MDS Census]]</f>
        <v>2.7059650541983498</v>
      </c>
      <c r="G621" s="4">
        <f>Nurse[[#This Row],[Total Direct Care Staff Hours]]/Nurse[[#This Row],[MDS Census]]</f>
        <v>2.4469260637437311</v>
      </c>
      <c r="H621" s="4">
        <f>Nurse[[#This Row],[Total RN Hours (w/ Admin, DON)]]/Nurse[[#This Row],[MDS Census]]</f>
        <v>0.43049506552337802</v>
      </c>
      <c r="I621" s="4">
        <f>Nurse[[#This Row],[RN Hours (excl. Admin, DON)]]/Nurse[[#This Row],[MDS Census]]</f>
        <v>0.25066332308687911</v>
      </c>
      <c r="J621" s="4">
        <f>SUM(Nurse[[#This Row],[RN Hours (excl. Admin, DON)]],Nurse[[#This Row],[RN Admin Hours]],Nurse[[#This Row],[RN DON Hours]],Nurse[[#This Row],[LPN Hours (excl. Admin)]],Nurse[[#This Row],[LPN Admin Hours]],Nurse[[#This Row],[CNA Hours]],Nurse[[#This Row],[NA TR Hours]],Nurse[[#This Row],[Med Aide/Tech Hours]])</f>
        <v>181.79967391304348</v>
      </c>
      <c r="K621" s="4">
        <f>SUM(Nurse[[#This Row],[RN Hours (excl. Admin, DON)]],Nurse[[#This Row],[LPN Hours (excl. Admin)]],Nurse[[#This Row],[CNA Hours]],Nurse[[#This Row],[NA TR Hours]],Nurse[[#This Row],[Med Aide/Tech Hours]])</f>
        <v>164.39619565217393</v>
      </c>
      <c r="L621" s="4">
        <f>SUM(Nurse[[#This Row],[RN Hours (excl. Admin, DON)]],Nurse[[#This Row],[RN Admin Hours]],Nurse[[#This Row],[RN DON Hours]])</f>
        <v>28.922717391304346</v>
      </c>
      <c r="M621" s="4">
        <v>16.840760869565216</v>
      </c>
      <c r="N621" s="4">
        <v>6.7015217391304329</v>
      </c>
      <c r="O621" s="4">
        <v>5.3804347826086953</v>
      </c>
      <c r="P621" s="4">
        <f>SUM(Nurse[[#This Row],[LPN Hours (excl. Admin)]],Nurse[[#This Row],[LPN Admin Hours]])</f>
        <v>40.453478260869566</v>
      </c>
      <c r="Q621" s="4">
        <v>35.131956521739134</v>
      </c>
      <c r="R621" s="4">
        <v>5.3215217391304348</v>
      </c>
      <c r="S621" s="4">
        <f>SUM(Nurse[[#This Row],[CNA Hours]],Nurse[[#This Row],[NA TR Hours]],Nurse[[#This Row],[Med Aide/Tech Hours]])</f>
        <v>112.42347826086957</v>
      </c>
      <c r="T621" s="4">
        <v>90.851304347826087</v>
      </c>
      <c r="U621" s="4">
        <v>21.572173913043489</v>
      </c>
      <c r="V621" s="4">
        <v>0</v>
      </c>
      <c r="W6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10.233695652173912</v>
      </c>
      <c r="X621" s="4">
        <v>0</v>
      </c>
      <c r="Y621" s="4">
        <v>0</v>
      </c>
      <c r="Z621" s="4">
        <v>0</v>
      </c>
      <c r="AA621" s="4">
        <v>0</v>
      </c>
      <c r="AB621" s="4">
        <v>0</v>
      </c>
      <c r="AC621" s="4">
        <v>10.233695652173912</v>
      </c>
      <c r="AD621" s="4">
        <v>0</v>
      </c>
      <c r="AE621" s="4">
        <v>0</v>
      </c>
      <c r="AF621" s="1">
        <v>145442</v>
      </c>
      <c r="AG621" s="1">
        <v>5</v>
      </c>
      <c r="AH621"/>
    </row>
    <row r="622" spans="1:34" x14ac:dyDescent="0.25">
      <c r="A622" t="s">
        <v>702</v>
      </c>
      <c r="B622" t="s">
        <v>372</v>
      </c>
      <c r="C622" t="s">
        <v>1073</v>
      </c>
      <c r="D622" t="s">
        <v>784</v>
      </c>
      <c r="E622" s="4">
        <v>136.59782608695653</v>
      </c>
      <c r="F622" s="4">
        <f>Nurse[[#This Row],[Total Nurse Staff Hours]]/Nurse[[#This Row],[MDS Census]]</f>
        <v>2.3887570621468925</v>
      </c>
      <c r="G622" s="4">
        <f>Nurse[[#This Row],[Total Direct Care Staff Hours]]/Nurse[[#This Row],[MDS Census]]</f>
        <v>2.3072738123657195</v>
      </c>
      <c r="H622" s="4">
        <f>Nurse[[#This Row],[Total RN Hours (w/ Admin, DON)]]/Nurse[[#This Row],[MDS Census]]</f>
        <v>0.4673390626243335</v>
      </c>
      <c r="I622" s="4">
        <f>Nurse[[#This Row],[RN Hours (excl. Admin, DON)]]/Nurse[[#This Row],[MDS Census]]</f>
        <v>0.38585581284316056</v>
      </c>
      <c r="J622" s="4">
        <f>SUM(Nurse[[#This Row],[RN Hours (excl. Admin, DON)]],Nurse[[#This Row],[RN Admin Hours]],Nurse[[#This Row],[RN DON Hours]],Nurse[[#This Row],[LPN Hours (excl. Admin)]],Nurse[[#This Row],[LPN Admin Hours]],Nurse[[#This Row],[CNA Hours]],Nurse[[#This Row],[NA TR Hours]],Nurse[[#This Row],[Med Aide/Tech Hours]])</f>
        <v>326.29902173913047</v>
      </c>
      <c r="K622" s="4">
        <f>SUM(Nurse[[#This Row],[RN Hours (excl. Admin, DON)]],Nurse[[#This Row],[LPN Hours (excl. Admin)]],Nurse[[#This Row],[CNA Hours]],Nurse[[#This Row],[NA TR Hours]],Nurse[[#This Row],[Med Aide/Tech Hours]])</f>
        <v>315.16858695652172</v>
      </c>
      <c r="L622" s="4">
        <f>SUM(Nurse[[#This Row],[RN Hours (excl. Admin, DON)]],Nurse[[#This Row],[RN Admin Hours]],Nurse[[#This Row],[RN DON Hours]])</f>
        <v>63.837499999999991</v>
      </c>
      <c r="M622" s="4">
        <v>52.707065217391296</v>
      </c>
      <c r="N622" s="4">
        <v>6</v>
      </c>
      <c r="O622" s="4">
        <v>5.1304347826086953</v>
      </c>
      <c r="P622" s="4">
        <f>SUM(Nurse[[#This Row],[LPN Hours (excl. Admin)]],Nurse[[#This Row],[LPN Admin Hours]])</f>
        <v>70.261956521739137</v>
      </c>
      <c r="Q622" s="4">
        <v>70.261956521739137</v>
      </c>
      <c r="R622" s="4">
        <v>0</v>
      </c>
      <c r="S622" s="4">
        <f>SUM(Nurse[[#This Row],[CNA Hours]],Nurse[[#This Row],[NA TR Hours]],Nurse[[#This Row],[Med Aide/Tech Hours]])</f>
        <v>192.19956521739132</v>
      </c>
      <c r="T622" s="4">
        <v>192.19956521739132</v>
      </c>
      <c r="U622" s="4">
        <v>0</v>
      </c>
      <c r="V622" s="4">
        <v>0</v>
      </c>
      <c r="W6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32.641413043478266</v>
      </c>
      <c r="X622" s="4">
        <v>3.9597826086956518</v>
      </c>
      <c r="Y622" s="4">
        <v>0</v>
      </c>
      <c r="Z622" s="4">
        <v>0</v>
      </c>
      <c r="AA622" s="4">
        <v>4.1586956521739147</v>
      </c>
      <c r="AB622" s="4">
        <v>0</v>
      </c>
      <c r="AC622" s="4">
        <v>24.522934782608697</v>
      </c>
      <c r="AD622" s="4">
        <v>0</v>
      </c>
      <c r="AE622" s="4">
        <v>0</v>
      </c>
      <c r="AF622" s="1">
        <v>145795</v>
      </c>
      <c r="AG622" s="1">
        <v>5</v>
      </c>
      <c r="AH622"/>
    </row>
    <row r="623" spans="1:34" x14ac:dyDescent="0.25">
      <c r="A623" t="s">
        <v>702</v>
      </c>
      <c r="B623" t="s">
        <v>427</v>
      </c>
      <c r="C623" t="s">
        <v>891</v>
      </c>
      <c r="D623" t="s">
        <v>781</v>
      </c>
      <c r="E623" s="4">
        <v>61.489130434782609</v>
      </c>
      <c r="F623" s="4">
        <f>Nurse[[#This Row],[Total Nurse Staff Hours]]/Nurse[[#This Row],[MDS Census]]</f>
        <v>3.1845501149018918</v>
      </c>
      <c r="G623" s="4">
        <f>Nurse[[#This Row],[Total Direct Care Staff Hours]]/Nurse[[#This Row],[MDS Census]]</f>
        <v>2.8505091037652464</v>
      </c>
      <c r="H623" s="4">
        <f>Nurse[[#This Row],[Total RN Hours (w/ Admin, DON)]]/Nurse[[#This Row],[MDS Census]]</f>
        <v>0.52024041011136646</v>
      </c>
      <c r="I623" s="4">
        <f>Nurse[[#This Row],[RN Hours (excl. Admin, DON)]]/Nurse[[#This Row],[MDS Census]]</f>
        <v>0.42690471981615696</v>
      </c>
      <c r="J623" s="4">
        <f>SUM(Nurse[[#This Row],[RN Hours (excl. Admin, DON)]],Nurse[[#This Row],[RN Admin Hours]],Nurse[[#This Row],[RN DON Hours]],Nurse[[#This Row],[LPN Hours (excl. Admin)]],Nurse[[#This Row],[LPN Admin Hours]],Nurse[[#This Row],[CNA Hours]],Nurse[[#This Row],[NA TR Hours]],Nurse[[#This Row],[Med Aide/Tech Hours]])</f>
        <v>195.81521739130437</v>
      </c>
      <c r="K623" s="4">
        <f>SUM(Nurse[[#This Row],[RN Hours (excl. Admin, DON)]],Nurse[[#This Row],[LPN Hours (excl. Admin)]],Nurse[[#This Row],[CNA Hours]],Nurse[[#This Row],[NA TR Hours]],Nurse[[#This Row],[Med Aide/Tech Hours]])</f>
        <v>175.27532608695651</v>
      </c>
      <c r="L623" s="4">
        <f>SUM(Nurse[[#This Row],[RN Hours (excl. Admin, DON)]],Nurse[[#This Row],[RN Admin Hours]],Nurse[[#This Row],[RN DON Hours]])</f>
        <v>31.989130434782609</v>
      </c>
      <c r="M623" s="4">
        <v>26.25</v>
      </c>
      <c r="N623" s="4">
        <v>0</v>
      </c>
      <c r="O623" s="4">
        <v>5.7391304347826084</v>
      </c>
      <c r="P623" s="4">
        <f>SUM(Nurse[[#This Row],[LPN Hours (excl. Admin)]],Nurse[[#This Row],[LPN Admin Hours]])</f>
        <v>69.077934782608693</v>
      </c>
      <c r="Q623" s="4">
        <v>54.277173913043477</v>
      </c>
      <c r="R623" s="4">
        <v>14.800760869565218</v>
      </c>
      <c r="S623" s="4">
        <f>SUM(Nurse[[#This Row],[CNA Hours]],Nurse[[#This Row],[NA TR Hours]],Nurse[[#This Row],[Med Aide/Tech Hours]])</f>
        <v>94.748152173913041</v>
      </c>
      <c r="T623" s="4">
        <v>94.748152173913041</v>
      </c>
      <c r="U623" s="4">
        <v>0</v>
      </c>
      <c r="V623" s="4">
        <v>0</v>
      </c>
      <c r="W6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3" s="4">
        <v>0</v>
      </c>
      <c r="Y623" s="4">
        <v>0</v>
      </c>
      <c r="Z623" s="4">
        <v>0</v>
      </c>
      <c r="AA623" s="4">
        <v>0</v>
      </c>
      <c r="AB623" s="4">
        <v>0</v>
      </c>
      <c r="AC623" s="4">
        <v>0</v>
      </c>
      <c r="AD623" s="4">
        <v>0</v>
      </c>
      <c r="AE623" s="4">
        <v>0</v>
      </c>
      <c r="AF623" s="1">
        <v>145879</v>
      </c>
      <c r="AG623" s="1">
        <v>5</v>
      </c>
      <c r="AH623"/>
    </row>
    <row r="624" spans="1:34" x14ac:dyDescent="0.25">
      <c r="A624" t="s">
        <v>702</v>
      </c>
      <c r="B624" t="s">
        <v>576</v>
      </c>
      <c r="C624" t="s">
        <v>1135</v>
      </c>
      <c r="D624" t="s">
        <v>776</v>
      </c>
      <c r="E624" s="4">
        <v>35.858695652173914</v>
      </c>
      <c r="F624" s="4">
        <f>Nurse[[#This Row],[Total Nurse Staff Hours]]/Nurse[[#This Row],[MDS Census]]</f>
        <v>3.1816853591997565</v>
      </c>
      <c r="G624" s="4">
        <f>Nurse[[#This Row],[Total Direct Care Staff Hours]]/Nurse[[#This Row],[MDS Census]]</f>
        <v>2.79961806608063</v>
      </c>
      <c r="H624" s="4">
        <f>Nurse[[#This Row],[Total RN Hours (w/ Admin, DON)]]/Nurse[[#This Row],[MDS Census]]</f>
        <v>0.60427402243103967</v>
      </c>
      <c r="I624" s="4">
        <f>Nurse[[#This Row],[RN Hours (excl. Admin, DON)]]/Nurse[[#This Row],[MDS Census]]</f>
        <v>0.45422855410730528</v>
      </c>
      <c r="J624" s="4">
        <f>SUM(Nurse[[#This Row],[RN Hours (excl. Admin, DON)]],Nurse[[#This Row],[RN Admin Hours]],Nurse[[#This Row],[RN DON Hours]],Nurse[[#This Row],[LPN Hours (excl. Admin)]],Nurse[[#This Row],[LPN Admin Hours]],Nurse[[#This Row],[CNA Hours]],Nurse[[#This Row],[NA TR Hours]],Nurse[[#This Row],[Med Aide/Tech Hours]])</f>
        <v>114.09108695652171</v>
      </c>
      <c r="K624" s="4">
        <f>SUM(Nurse[[#This Row],[RN Hours (excl. Admin, DON)]],Nurse[[#This Row],[LPN Hours (excl. Admin)]],Nurse[[#This Row],[CNA Hours]],Nurse[[#This Row],[NA TR Hours]],Nurse[[#This Row],[Med Aide/Tech Hours]])</f>
        <v>100.39065217391303</v>
      </c>
      <c r="L624" s="4">
        <f>SUM(Nurse[[#This Row],[RN Hours (excl. Admin, DON)]],Nurse[[#This Row],[RN Admin Hours]],Nurse[[#This Row],[RN DON Hours]])</f>
        <v>21.668478260869566</v>
      </c>
      <c r="M624" s="4">
        <v>16.288043478260871</v>
      </c>
      <c r="N624" s="4">
        <v>0</v>
      </c>
      <c r="O624" s="4">
        <v>5.3804347826086953</v>
      </c>
      <c r="P624" s="4">
        <f>SUM(Nurse[[#This Row],[LPN Hours (excl. Admin)]],Nurse[[#This Row],[LPN Admin Hours]])</f>
        <v>22.905760869565221</v>
      </c>
      <c r="Q624" s="4">
        <v>14.585760869565219</v>
      </c>
      <c r="R624" s="4">
        <v>8.32</v>
      </c>
      <c r="S624" s="4">
        <f>SUM(Nurse[[#This Row],[CNA Hours]],Nurse[[#This Row],[NA TR Hours]],Nurse[[#This Row],[Med Aide/Tech Hours]])</f>
        <v>69.516847826086931</v>
      </c>
      <c r="T624" s="4">
        <v>69.516847826086931</v>
      </c>
      <c r="U624" s="4">
        <v>0</v>
      </c>
      <c r="V624" s="4">
        <v>0</v>
      </c>
      <c r="W6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4" s="4">
        <v>0</v>
      </c>
      <c r="Y624" s="4">
        <v>0</v>
      </c>
      <c r="Z624" s="4">
        <v>0</v>
      </c>
      <c r="AA624" s="4">
        <v>0</v>
      </c>
      <c r="AB624" s="4">
        <v>0</v>
      </c>
      <c r="AC624" s="4">
        <v>0</v>
      </c>
      <c r="AD624" s="4">
        <v>0</v>
      </c>
      <c r="AE624" s="4">
        <v>0</v>
      </c>
      <c r="AF624" s="1">
        <v>146086</v>
      </c>
      <c r="AG624" s="1">
        <v>5</v>
      </c>
      <c r="AH624"/>
    </row>
    <row r="625" spans="1:34" x14ac:dyDescent="0.25">
      <c r="A625" t="s">
        <v>702</v>
      </c>
      <c r="B625" t="s">
        <v>174</v>
      </c>
      <c r="C625" t="s">
        <v>850</v>
      </c>
      <c r="D625" t="s">
        <v>816</v>
      </c>
      <c r="E625" s="4">
        <v>33.521739130434781</v>
      </c>
      <c r="F625" s="4">
        <f>Nurse[[#This Row],[Total Nurse Staff Hours]]/Nurse[[#This Row],[MDS Census]]</f>
        <v>3.009520103761349</v>
      </c>
      <c r="G625" s="4">
        <f>Nurse[[#This Row],[Total Direct Care Staff Hours]]/Nurse[[#This Row],[MDS Census]]</f>
        <v>2.7271757457846952</v>
      </c>
      <c r="H625" s="4">
        <f>Nurse[[#This Row],[Total RN Hours (w/ Admin, DON)]]/Nurse[[#This Row],[MDS Census]]</f>
        <v>0.29776588845654994</v>
      </c>
      <c r="I625" s="4">
        <f>Nurse[[#This Row],[RN Hours (excl. Admin, DON)]]/Nurse[[#This Row],[MDS Census]]</f>
        <v>0.1372600518806745</v>
      </c>
      <c r="J625" s="4">
        <f>SUM(Nurse[[#This Row],[RN Hours (excl. Admin, DON)]],Nurse[[#This Row],[RN Admin Hours]],Nurse[[#This Row],[RN DON Hours]],Nurse[[#This Row],[LPN Hours (excl. Admin)]],Nurse[[#This Row],[LPN Admin Hours]],Nurse[[#This Row],[CNA Hours]],Nurse[[#This Row],[NA TR Hours]],Nurse[[#This Row],[Med Aide/Tech Hours]])</f>
        <v>100.88434782608695</v>
      </c>
      <c r="K625" s="4">
        <f>SUM(Nurse[[#This Row],[RN Hours (excl. Admin, DON)]],Nurse[[#This Row],[LPN Hours (excl. Admin)]],Nurse[[#This Row],[CNA Hours]],Nurse[[#This Row],[NA TR Hours]],Nurse[[#This Row],[Med Aide/Tech Hours]])</f>
        <v>91.419673913043482</v>
      </c>
      <c r="L625" s="4">
        <f>SUM(Nurse[[#This Row],[RN Hours (excl. Admin, DON)]],Nurse[[#This Row],[RN Admin Hours]],Nurse[[#This Row],[RN DON Hours]])</f>
        <v>9.981630434782609</v>
      </c>
      <c r="M625" s="4">
        <v>4.6011956521739146</v>
      </c>
      <c r="N625" s="4">
        <v>0</v>
      </c>
      <c r="O625" s="4">
        <v>5.3804347826086953</v>
      </c>
      <c r="P625" s="4">
        <f>SUM(Nurse[[#This Row],[LPN Hours (excl. Admin)]],Nurse[[#This Row],[LPN Admin Hours]])</f>
        <v>17.150434782608698</v>
      </c>
      <c r="Q625" s="4">
        <v>13.066195652173917</v>
      </c>
      <c r="R625" s="4">
        <v>4.0842391304347831</v>
      </c>
      <c r="S625" s="4">
        <f>SUM(Nurse[[#This Row],[CNA Hours]],Nurse[[#This Row],[NA TR Hours]],Nurse[[#This Row],[Med Aide/Tech Hours]])</f>
        <v>73.752282608695651</v>
      </c>
      <c r="T625" s="4">
        <v>71.882282608695647</v>
      </c>
      <c r="U625" s="4">
        <v>1.8699999999999997</v>
      </c>
      <c r="V625" s="4">
        <v>0</v>
      </c>
      <c r="W6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5" s="4">
        <v>0</v>
      </c>
      <c r="Y625" s="4">
        <v>0</v>
      </c>
      <c r="Z625" s="4">
        <v>0</v>
      </c>
      <c r="AA625" s="4">
        <v>0</v>
      </c>
      <c r="AB625" s="4">
        <v>0</v>
      </c>
      <c r="AC625" s="4">
        <v>0</v>
      </c>
      <c r="AD625" s="4">
        <v>0</v>
      </c>
      <c r="AE625" s="4">
        <v>0</v>
      </c>
      <c r="AF625" s="1">
        <v>145466</v>
      </c>
      <c r="AG625" s="1">
        <v>5</v>
      </c>
      <c r="AH625"/>
    </row>
    <row r="626" spans="1:34" x14ac:dyDescent="0.25">
      <c r="A626" t="s">
        <v>702</v>
      </c>
      <c r="B626" t="s">
        <v>565</v>
      </c>
      <c r="C626" t="s">
        <v>849</v>
      </c>
      <c r="D626" t="s">
        <v>754</v>
      </c>
      <c r="E626" s="4">
        <v>32.913043478260867</v>
      </c>
      <c r="F626" s="4">
        <f>Nurse[[#This Row],[Total Nurse Staff Hours]]/Nurse[[#This Row],[MDS Census]]</f>
        <v>3.5298877146631447</v>
      </c>
      <c r="G626" s="4">
        <f>Nurse[[#This Row],[Total Direct Care Staff Hours]]/Nurse[[#This Row],[MDS Census]]</f>
        <v>3.2939233817701457</v>
      </c>
      <c r="H626" s="4">
        <f>Nurse[[#This Row],[Total RN Hours (w/ Admin, DON)]]/Nurse[[#This Row],[MDS Census]]</f>
        <v>0.70120541611624843</v>
      </c>
      <c r="I626" s="4">
        <f>Nurse[[#This Row],[RN Hours (excl. Admin, DON)]]/Nurse[[#This Row],[MDS Census]]</f>
        <v>0.52138375165125506</v>
      </c>
      <c r="J626" s="4">
        <f>SUM(Nurse[[#This Row],[RN Hours (excl. Admin, DON)]],Nurse[[#This Row],[RN Admin Hours]],Nurse[[#This Row],[RN DON Hours]],Nurse[[#This Row],[LPN Hours (excl. Admin)]],Nurse[[#This Row],[LPN Admin Hours]],Nurse[[#This Row],[CNA Hours]],Nurse[[#This Row],[NA TR Hours]],Nurse[[#This Row],[Med Aide/Tech Hours]])</f>
        <v>116.17934782608697</v>
      </c>
      <c r="K626" s="4">
        <f>SUM(Nurse[[#This Row],[RN Hours (excl. Admin, DON)]],Nurse[[#This Row],[LPN Hours (excl. Admin)]],Nurse[[#This Row],[CNA Hours]],Nurse[[#This Row],[NA TR Hours]],Nurse[[#This Row],[Med Aide/Tech Hours]])</f>
        <v>108.41304347826087</v>
      </c>
      <c r="L626" s="4">
        <f>SUM(Nurse[[#This Row],[RN Hours (excl. Admin, DON)]],Nurse[[#This Row],[RN Admin Hours]],Nurse[[#This Row],[RN DON Hours]])</f>
        <v>23.07880434782609</v>
      </c>
      <c r="M626" s="4">
        <v>17.160326086956523</v>
      </c>
      <c r="N626" s="4">
        <v>0</v>
      </c>
      <c r="O626" s="4">
        <v>5.9184782608695654</v>
      </c>
      <c r="P626" s="4">
        <f>SUM(Nurse[[#This Row],[LPN Hours (excl. Admin)]],Nurse[[#This Row],[LPN Admin Hours]])</f>
        <v>18.853260869565219</v>
      </c>
      <c r="Q626" s="4">
        <v>17.005434782608695</v>
      </c>
      <c r="R626" s="4">
        <v>1.8478260869565217</v>
      </c>
      <c r="S626" s="4">
        <f>SUM(Nurse[[#This Row],[CNA Hours]],Nurse[[#This Row],[NA TR Hours]],Nurse[[#This Row],[Med Aide/Tech Hours]])</f>
        <v>74.247282608695656</v>
      </c>
      <c r="T626" s="4">
        <v>74.247282608695656</v>
      </c>
      <c r="U626" s="4">
        <v>0</v>
      </c>
      <c r="V626" s="4">
        <v>0</v>
      </c>
      <c r="W6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6" s="4">
        <v>0</v>
      </c>
      <c r="Y626" s="4">
        <v>0</v>
      </c>
      <c r="Z626" s="4">
        <v>0</v>
      </c>
      <c r="AA626" s="4">
        <v>0</v>
      </c>
      <c r="AB626" s="4">
        <v>0</v>
      </c>
      <c r="AC626" s="4">
        <v>0</v>
      </c>
      <c r="AD626" s="4">
        <v>0</v>
      </c>
      <c r="AE626" s="4">
        <v>0</v>
      </c>
      <c r="AF626" s="1">
        <v>146070</v>
      </c>
      <c r="AG626" s="1">
        <v>5</v>
      </c>
      <c r="AH626"/>
    </row>
    <row r="627" spans="1:34" x14ac:dyDescent="0.25">
      <c r="A627" t="s">
        <v>702</v>
      </c>
      <c r="B627" t="s">
        <v>668</v>
      </c>
      <c r="C627" t="s">
        <v>1112</v>
      </c>
      <c r="D627" t="s">
        <v>767</v>
      </c>
      <c r="E627" s="4">
        <v>7.4565217391304346</v>
      </c>
      <c r="F627" s="4">
        <f>Nurse[[#This Row],[Total Nurse Staff Hours]]/Nurse[[#This Row],[MDS Census]]</f>
        <v>6.6672740524781346</v>
      </c>
      <c r="G627" s="4">
        <f>Nurse[[#This Row],[Total Direct Care Staff Hours]]/Nurse[[#This Row],[MDS Census]]</f>
        <v>6.0258746355685133</v>
      </c>
      <c r="H627" s="4">
        <f>Nurse[[#This Row],[Total RN Hours (w/ Admin, DON)]]/Nurse[[#This Row],[MDS Census]]</f>
        <v>2.2882653061224492</v>
      </c>
      <c r="I627" s="4">
        <f>Nurse[[#This Row],[RN Hours (excl. Admin, DON)]]/Nurse[[#This Row],[MDS Census]]</f>
        <v>1.6468658892128281</v>
      </c>
      <c r="J627" s="4">
        <f>SUM(Nurse[[#This Row],[RN Hours (excl. Admin, DON)]],Nurse[[#This Row],[RN Admin Hours]],Nurse[[#This Row],[RN DON Hours]],Nurse[[#This Row],[LPN Hours (excl. Admin)]],Nurse[[#This Row],[LPN Admin Hours]],Nurse[[#This Row],[CNA Hours]],Nurse[[#This Row],[NA TR Hours]],Nurse[[#This Row],[Med Aide/Tech Hours]])</f>
        <v>49.714673913043484</v>
      </c>
      <c r="K627" s="4">
        <f>SUM(Nurse[[#This Row],[RN Hours (excl. Admin, DON)]],Nurse[[#This Row],[LPN Hours (excl. Admin)]],Nurse[[#This Row],[CNA Hours]],Nurse[[#This Row],[NA TR Hours]],Nurse[[#This Row],[Med Aide/Tech Hours]])</f>
        <v>44.932065217391305</v>
      </c>
      <c r="L627" s="4">
        <f>SUM(Nurse[[#This Row],[RN Hours (excl. Admin, DON)]],Nurse[[#This Row],[RN Admin Hours]],Nurse[[#This Row],[RN DON Hours]])</f>
        <v>17.0625</v>
      </c>
      <c r="M627" s="4">
        <v>12.279891304347826</v>
      </c>
      <c r="N627" s="4">
        <v>0</v>
      </c>
      <c r="O627" s="4">
        <v>4.7826086956521738</v>
      </c>
      <c r="P627" s="4">
        <f>SUM(Nurse[[#This Row],[LPN Hours (excl. Admin)]],Nurse[[#This Row],[LPN Admin Hours]])</f>
        <v>10.144021739130435</v>
      </c>
      <c r="Q627" s="4">
        <v>10.144021739130435</v>
      </c>
      <c r="R627" s="4">
        <v>0</v>
      </c>
      <c r="S627" s="4">
        <f>SUM(Nurse[[#This Row],[CNA Hours]],Nurse[[#This Row],[NA TR Hours]],Nurse[[#This Row],[Med Aide/Tech Hours]])</f>
        <v>22.508152173913043</v>
      </c>
      <c r="T627" s="4">
        <v>22.508152173913043</v>
      </c>
      <c r="U627" s="4">
        <v>0</v>
      </c>
      <c r="V627" s="4">
        <v>0</v>
      </c>
      <c r="W6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27" s="4">
        <v>0</v>
      </c>
      <c r="Y627" s="4">
        <v>0</v>
      </c>
      <c r="Z627" s="4">
        <v>0</v>
      </c>
      <c r="AA627" s="4">
        <v>0</v>
      </c>
      <c r="AB627" s="4">
        <v>0</v>
      </c>
      <c r="AC627" s="4">
        <v>0</v>
      </c>
      <c r="AD627" s="4">
        <v>0</v>
      </c>
      <c r="AE627" s="4">
        <v>0</v>
      </c>
      <c r="AF627" t="s">
        <v>2</v>
      </c>
      <c r="AG627" s="1">
        <v>5</v>
      </c>
      <c r="AH627"/>
    </row>
    <row r="628" spans="1:34" x14ac:dyDescent="0.25">
      <c r="A628" t="s">
        <v>702</v>
      </c>
      <c r="B628" t="s">
        <v>500</v>
      </c>
      <c r="C628" t="s">
        <v>1009</v>
      </c>
      <c r="D628" t="s">
        <v>746</v>
      </c>
      <c r="E628" s="4">
        <v>69.043478260869563</v>
      </c>
      <c r="F628" s="4">
        <f>Nurse[[#This Row],[Total Nurse Staff Hours]]/Nurse[[#This Row],[MDS Census]]</f>
        <v>3.0886933249370276</v>
      </c>
      <c r="G628" s="4">
        <f>Nurse[[#This Row],[Total Direct Care Staff Hours]]/Nurse[[#This Row],[MDS Census]]</f>
        <v>2.8515239294710324</v>
      </c>
      <c r="H628" s="4">
        <f>Nurse[[#This Row],[Total RN Hours (w/ Admin, DON)]]/Nurse[[#This Row],[MDS Census]]</f>
        <v>0.51785579345088162</v>
      </c>
      <c r="I628" s="4">
        <f>Nurse[[#This Row],[RN Hours (excl. Admin, DON)]]/Nurse[[#This Row],[MDS Census]]</f>
        <v>0.2806863979848867</v>
      </c>
      <c r="J628" s="4">
        <f>SUM(Nurse[[#This Row],[RN Hours (excl. Admin, DON)]],Nurse[[#This Row],[RN Admin Hours]],Nurse[[#This Row],[RN DON Hours]],Nurse[[#This Row],[LPN Hours (excl. Admin)]],Nurse[[#This Row],[LPN Admin Hours]],Nurse[[#This Row],[CNA Hours]],Nurse[[#This Row],[NA TR Hours]],Nurse[[#This Row],[Med Aide/Tech Hours]])</f>
        <v>213.25413043478258</v>
      </c>
      <c r="K628" s="4">
        <f>SUM(Nurse[[#This Row],[RN Hours (excl. Admin, DON)]],Nurse[[#This Row],[LPN Hours (excl. Admin)]],Nurse[[#This Row],[CNA Hours]],Nurse[[#This Row],[NA TR Hours]],Nurse[[#This Row],[Med Aide/Tech Hours]])</f>
        <v>196.87913043478258</v>
      </c>
      <c r="L628" s="4">
        <f>SUM(Nurse[[#This Row],[RN Hours (excl. Admin, DON)]],Nurse[[#This Row],[RN Admin Hours]],Nurse[[#This Row],[RN DON Hours]])</f>
        <v>35.754565217391303</v>
      </c>
      <c r="M628" s="4">
        <v>19.379565217391306</v>
      </c>
      <c r="N628" s="4">
        <v>11.258152173913043</v>
      </c>
      <c r="O628" s="4">
        <v>5.1168478260869561</v>
      </c>
      <c r="P628" s="4">
        <f>SUM(Nurse[[#This Row],[LPN Hours (excl. Admin)]],Nurse[[#This Row],[LPN Admin Hours]])</f>
        <v>35.843695652173913</v>
      </c>
      <c r="Q628" s="4">
        <v>35.843695652173913</v>
      </c>
      <c r="R628" s="4">
        <v>0</v>
      </c>
      <c r="S628" s="4">
        <f>SUM(Nurse[[#This Row],[CNA Hours]],Nurse[[#This Row],[NA TR Hours]],Nurse[[#This Row],[Med Aide/Tech Hours]])</f>
        <v>141.65586956521736</v>
      </c>
      <c r="T628" s="4">
        <v>134.5335869565217</v>
      </c>
      <c r="U628" s="4">
        <v>7.1222826086956523</v>
      </c>
      <c r="V628" s="4">
        <v>0</v>
      </c>
      <c r="W6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35.789456521739133</v>
      </c>
      <c r="X628" s="4">
        <v>2.8632608695652175</v>
      </c>
      <c r="Y628" s="4">
        <v>0</v>
      </c>
      <c r="Z628" s="4">
        <v>0</v>
      </c>
      <c r="AA628" s="4">
        <v>5.2350000000000003</v>
      </c>
      <c r="AB628" s="4">
        <v>0</v>
      </c>
      <c r="AC628" s="4">
        <v>27.691195652173914</v>
      </c>
      <c r="AD628" s="4">
        <v>0</v>
      </c>
      <c r="AE628" s="4">
        <v>0</v>
      </c>
      <c r="AF628" s="1">
        <v>145985</v>
      </c>
      <c r="AG628" s="1">
        <v>5</v>
      </c>
      <c r="AH628"/>
    </row>
    <row r="629" spans="1:34" x14ac:dyDescent="0.25">
      <c r="A629" t="s">
        <v>702</v>
      </c>
      <c r="B629" t="s">
        <v>114</v>
      </c>
      <c r="C629" t="s">
        <v>956</v>
      </c>
      <c r="D629" t="s">
        <v>806</v>
      </c>
      <c r="E629" s="4">
        <v>122.26086956521739</v>
      </c>
      <c r="F629" s="4">
        <f>Nurse[[#This Row],[Total Nurse Staff Hours]]/Nurse[[#This Row],[MDS Census]]</f>
        <v>3.8817300853485071</v>
      </c>
      <c r="G629" s="4">
        <f>Nurse[[#This Row],[Total Direct Care Staff Hours]]/Nurse[[#This Row],[MDS Census]]</f>
        <v>3.6272937411095318</v>
      </c>
      <c r="H629" s="4">
        <f>Nurse[[#This Row],[Total RN Hours (w/ Admin, DON)]]/Nurse[[#This Row],[MDS Census]]</f>
        <v>0.4383401493598863</v>
      </c>
      <c r="I629" s="4">
        <f>Nurse[[#This Row],[RN Hours (excl. Admin, DON)]]/Nurse[[#This Row],[MDS Census]]</f>
        <v>0.34528360597439556</v>
      </c>
      <c r="J629" s="4">
        <f>SUM(Nurse[[#This Row],[RN Hours (excl. Admin, DON)]],Nurse[[#This Row],[RN Admin Hours]],Nurse[[#This Row],[RN DON Hours]],Nurse[[#This Row],[LPN Hours (excl. Admin)]],Nurse[[#This Row],[LPN Admin Hours]],Nurse[[#This Row],[CNA Hours]],Nurse[[#This Row],[NA TR Hours]],Nurse[[#This Row],[Med Aide/Tech Hours]])</f>
        <v>474.58369565217401</v>
      </c>
      <c r="K629" s="4">
        <f>SUM(Nurse[[#This Row],[RN Hours (excl. Admin, DON)]],Nurse[[#This Row],[LPN Hours (excl. Admin)]],Nurse[[#This Row],[CNA Hours]],Nurse[[#This Row],[NA TR Hours]],Nurse[[#This Row],[Med Aide/Tech Hours]])</f>
        <v>443.4760869565219</v>
      </c>
      <c r="L629" s="4">
        <f>SUM(Nurse[[#This Row],[RN Hours (excl. Admin, DON)]],Nurse[[#This Row],[RN Admin Hours]],Nurse[[#This Row],[RN DON Hours]])</f>
        <v>53.591847826086969</v>
      </c>
      <c r="M629" s="4">
        <v>42.214673913043491</v>
      </c>
      <c r="N629" s="4">
        <v>5.8989130434782613</v>
      </c>
      <c r="O629" s="4">
        <v>5.4782608695652177</v>
      </c>
      <c r="P629" s="4">
        <f>SUM(Nurse[[#This Row],[LPN Hours (excl. Admin)]],Nurse[[#This Row],[LPN Admin Hours]])</f>
        <v>147.26847826086956</v>
      </c>
      <c r="Q629" s="4">
        <v>127.53804347826087</v>
      </c>
      <c r="R629" s="4">
        <v>19.730434782608693</v>
      </c>
      <c r="S629" s="4">
        <f>SUM(Nurse[[#This Row],[CNA Hours]],Nurse[[#This Row],[NA TR Hours]],Nurse[[#This Row],[Med Aide/Tech Hours]])</f>
        <v>273.72336956521752</v>
      </c>
      <c r="T629" s="4">
        <v>273.72336956521752</v>
      </c>
      <c r="U629" s="4">
        <v>0</v>
      </c>
      <c r="V629" s="4">
        <v>0</v>
      </c>
      <c r="W6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41.17880434782608</v>
      </c>
      <c r="X629" s="4">
        <v>0.96032608695652188</v>
      </c>
      <c r="Y629" s="4">
        <v>0</v>
      </c>
      <c r="Z629" s="4">
        <v>0</v>
      </c>
      <c r="AA629" s="4">
        <v>0.39673913043478259</v>
      </c>
      <c r="AB629" s="4">
        <v>0</v>
      </c>
      <c r="AC629" s="4">
        <v>39.821739130434779</v>
      </c>
      <c r="AD629" s="4">
        <v>0</v>
      </c>
      <c r="AE629" s="4">
        <v>0</v>
      </c>
      <c r="AF629" s="1">
        <v>145364</v>
      </c>
      <c r="AG629" s="1">
        <v>5</v>
      </c>
      <c r="AH629"/>
    </row>
    <row r="630" spans="1:34" x14ac:dyDescent="0.25">
      <c r="A630" t="s">
        <v>702</v>
      </c>
      <c r="B630" t="s">
        <v>429</v>
      </c>
      <c r="C630" t="s">
        <v>917</v>
      </c>
      <c r="D630" t="s">
        <v>781</v>
      </c>
      <c r="E630" s="4">
        <v>190.58695652173913</v>
      </c>
      <c r="F630" s="4">
        <f>Nurse[[#This Row],[Total Nurse Staff Hours]]/Nurse[[#This Row],[MDS Census]]</f>
        <v>2.3527004676628267</v>
      </c>
      <c r="G630" s="4">
        <f>Nurse[[#This Row],[Total Direct Care Staff Hours]]/Nurse[[#This Row],[MDS Census]]</f>
        <v>2.0989648682559596</v>
      </c>
      <c r="H630" s="4">
        <f>Nurse[[#This Row],[Total RN Hours (w/ Admin, DON)]]/Nurse[[#This Row],[MDS Census]]</f>
        <v>0.35277175772784303</v>
      </c>
      <c r="I630" s="4">
        <f>Nurse[[#This Row],[RN Hours (excl. Admin, DON)]]/Nurse[[#This Row],[MDS Census]]</f>
        <v>0.22952549332724992</v>
      </c>
      <c r="J630" s="4">
        <f>SUM(Nurse[[#This Row],[RN Hours (excl. Admin, DON)]],Nurse[[#This Row],[RN Admin Hours]],Nurse[[#This Row],[RN DON Hours]],Nurse[[#This Row],[LPN Hours (excl. Admin)]],Nurse[[#This Row],[LPN Admin Hours]],Nurse[[#This Row],[CNA Hours]],Nurse[[#This Row],[NA TR Hours]],Nurse[[#This Row],[Med Aide/Tech Hours]])</f>
        <v>448.39402173913044</v>
      </c>
      <c r="K630" s="4">
        <f>SUM(Nurse[[#This Row],[RN Hours (excl. Admin, DON)]],Nurse[[#This Row],[LPN Hours (excl. Admin)]],Nurse[[#This Row],[CNA Hours]],Nurse[[#This Row],[NA TR Hours]],Nurse[[#This Row],[Med Aide/Tech Hours]])</f>
        <v>400.0353260869565</v>
      </c>
      <c r="L630" s="4">
        <f>SUM(Nurse[[#This Row],[RN Hours (excl. Admin, DON)]],Nurse[[#This Row],[RN Admin Hours]],Nurse[[#This Row],[RN DON Hours]])</f>
        <v>67.233695652173907</v>
      </c>
      <c r="M630" s="4">
        <v>43.744565217391305</v>
      </c>
      <c r="N630" s="4">
        <v>18.010869565217391</v>
      </c>
      <c r="O630" s="4">
        <v>5.4782608695652177</v>
      </c>
      <c r="P630" s="4">
        <f>SUM(Nurse[[#This Row],[LPN Hours (excl. Admin)]],Nurse[[#This Row],[LPN Admin Hours]])</f>
        <v>143.0733695652174</v>
      </c>
      <c r="Q630" s="4">
        <v>118.20380434782609</v>
      </c>
      <c r="R630" s="4">
        <v>24.869565217391305</v>
      </c>
      <c r="S630" s="4">
        <f>SUM(Nurse[[#This Row],[CNA Hours]],Nurse[[#This Row],[NA TR Hours]],Nurse[[#This Row],[Med Aide/Tech Hours]])</f>
        <v>238.08695652173913</v>
      </c>
      <c r="T630" s="4">
        <v>232.42391304347825</v>
      </c>
      <c r="U630" s="4">
        <v>5.6630434782608692</v>
      </c>
      <c r="V630" s="4">
        <v>0</v>
      </c>
      <c r="W6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0" s="4">
        <v>0</v>
      </c>
      <c r="Y630" s="4">
        <v>0</v>
      </c>
      <c r="Z630" s="4">
        <v>0</v>
      </c>
      <c r="AA630" s="4">
        <v>0</v>
      </c>
      <c r="AB630" s="4">
        <v>0</v>
      </c>
      <c r="AC630" s="4">
        <v>0</v>
      </c>
      <c r="AD630" s="4">
        <v>0</v>
      </c>
      <c r="AE630" s="4">
        <v>0</v>
      </c>
      <c r="AF630" s="1">
        <v>145881</v>
      </c>
      <c r="AG630" s="1">
        <v>5</v>
      </c>
      <c r="AH630"/>
    </row>
    <row r="631" spans="1:34" x14ac:dyDescent="0.25">
      <c r="A631" t="s">
        <v>702</v>
      </c>
      <c r="B631" t="s">
        <v>271</v>
      </c>
      <c r="C631" t="s">
        <v>887</v>
      </c>
      <c r="D631" t="s">
        <v>799</v>
      </c>
      <c r="E631" s="4">
        <v>63.565217391304351</v>
      </c>
      <c r="F631" s="4">
        <f>Nurse[[#This Row],[Total Nurse Staff Hours]]/Nurse[[#This Row],[MDS Census]]</f>
        <v>4.2111405608755126</v>
      </c>
      <c r="G631" s="4">
        <f>Nurse[[#This Row],[Total Direct Care Staff Hours]]/Nurse[[#This Row],[MDS Census]]</f>
        <v>3.8944510943912447</v>
      </c>
      <c r="H631" s="4">
        <f>Nurse[[#This Row],[Total RN Hours (w/ Admin, DON)]]/Nurse[[#This Row],[MDS Census]]</f>
        <v>1.3728197674418603</v>
      </c>
      <c r="I631" s="4">
        <f>Nurse[[#This Row],[RN Hours (excl. Admin, DON)]]/Nurse[[#This Row],[MDS Census]]</f>
        <v>1.2038731190150478</v>
      </c>
      <c r="J631" s="4">
        <f>SUM(Nurse[[#This Row],[RN Hours (excl. Admin, DON)]],Nurse[[#This Row],[RN Admin Hours]],Nurse[[#This Row],[RN DON Hours]],Nurse[[#This Row],[LPN Hours (excl. Admin)]],Nurse[[#This Row],[LPN Admin Hours]],Nurse[[#This Row],[CNA Hours]],Nurse[[#This Row],[NA TR Hours]],Nurse[[#This Row],[Med Aide/Tech Hours]])</f>
        <v>267.68206521739131</v>
      </c>
      <c r="K631" s="4">
        <f>SUM(Nurse[[#This Row],[RN Hours (excl. Admin, DON)]],Nurse[[#This Row],[LPN Hours (excl. Admin)]],Nurse[[#This Row],[CNA Hours]],Nurse[[#This Row],[NA TR Hours]],Nurse[[#This Row],[Med Aide/Tech Hours]])</f>
        <v>247.55163043478262</v>
      </c>
      <c r="L631" s="4">
        <f>SUM(Nurse[[#This Row],[RN Hours (excl. Admin, DON)]],Nurse[[#This Row],[RN Admin Hours]],Nurse[[#This Row],[RN DON Hours]])</f>
        <v>87.263586956521735</v>
      </c>
      <c r="M631" s="4">
        <v>76.524456521739125</v>
      </c>
      <c r="N631" s="4">
        <v>6.7391304347826084</v>
      </c>
      <c r="O631" s="4">
        <v>4</v>
      </c>
      <c r="P631" s="4">
        <f>SUM(Nurse[[#This Row],[LPN Hours (excl. Admin)]],Nurse[[#This Row],[LPN Admin Hours]])</f>
        <v>32.565217391304351</v>
      </c>
      <c r="Q631" s="4">
        <v>23.173913043478262</v>
      </c>
      <c r="R631" s="4">
        <v>9.3913043478260878</v>
      </c>
      <c r="S631" s="4">
        <f>SUM(Nurse[[#This Row],[CNA Hours]],Nurse[[#This Row],[NA TR Hours]],Nurse[[#This Row],[Med Aide/Tech Hours]])</f>
        <v>147.85326086956522</v>
      </c>
      <c r="T631" s="4">
        <v>147.85326086956522</v>
      </c>
      <c r="U631" s="4">
        <v>0</v>
      </c>
      <c r="V631" s="4">
        <v>0</v>
      </c>
      <c r="W6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13.586956521739131</v>
      </c>
      <c r="X631" s="4">
        <v>0.17391304347826086</v>
      </c>
      <c r="Y631" s="4">
        <v>0</v>
      </c>
      <c r="Z631" s="4">
        <v>0</v>
      </c>
      <c r="AA631" s="4">
        <v>0</v>
      </c>
      <c r="AB631" s="4">
        <v>0</v>
      </c>
      <c r="AC631" s="4">
        <v>13.413043478260869</v>
      </c>
      <c r="AD631" s="4">
        <v>0</v>
      </c>
      <c r="AE631" s="4">
        <v>0</v>
      </c>
      <c r="AF631" s="1">
        <v>145652</v>
      </c>
      <c r="AG631" s="1">
        <v>5</v>
      </c>
      <c r="AH631"/>
    </row>
    <row r="632" spans="1:34" x14ac:dyDescent="0.25">
      <c r="A632" t="s">
        <v>702</v>
      </c>
      <c r="B632" t="s">
        <v>443</v>
      </c>
      <c r="C632" t="s">
        <v>1000</v>
      </c>
      <c r="D632" t="s">
        <v>755</v>
      </c>
      <c r="E632" s="4">
        <v>31.315217391304348</v>
      </c>
      <c r="F632" s="4">
        <f>Nurse[[#This Row],[Total Nurse Staff Hours]]/Nurse[[#This Row],[MDS Census]]</f>
        <v>3.4114543561263453</v>
      </c>
      <c r="G632" s="4">
        <f>Nurse[[#This Row],[Total Direct Care Staff Hours]]/Nurse[[#This Row],[MDS Census]]</f>
        <v>3.1185629989586952</v>
      </c>
      <c r="H632" s="4">
        <f>Nurse[[#This Row],[Total RN Hours (w/ Admin, DON)]]/Nurse[[#This Row],[MDS Census]]</f>
        <v>0.3769940992710864</v>
      </c>
      <c r="I632" s="4">
        <f>Nurse[[#This Row],[RN Hours (excl. Admin, DON)]]/Nurse[[#This Row],[MDS Census]]</f>
        <v>0.2342242276987157</v>
      </c>
      <c r="J632" s="4">
        <f>SUM(Nurse[[#This Row],[RN Hours (excl. Admin, DON)]],Nurse[[#This Row],[RN Admin Hours]],Nurse[[#This Row],[RN DON Hours]],Nurse[[#This Row],[LPN Hours (excl. Admin)]],Nurse[[#This Row],[LPN Admin Hours]],Nurse[[#This Row],[CNA Hours]],Nurse[[#This Row],[NA TR Hours]],Nurse[[#This Row],[Med Aide/Tech Hours]])</f>
        <v>106.83043478260871</v>
      </c>
      <c r="K632" s="4">
        <f>SUM(Nurse[[#This Row],[RN Hours (excl. Admin, DON)]],Nurse[[#This Row],[LPN Hours (excl. Admin)]],Nurse[[#This Row],[CNA Hours]],Nurse[[#This Row],[NA TR Hours]],Nurse[[#This Row],[Med Aide/Tech Hours]])</f>
        <v>97.658478260869572</v>
      </c>
      <c r="L632" s="4">
        <f>SUM(Nurse[[#This Row],[RN Hours (excl. Admin, DON)]],Nurse[[#This Row],[RN Admin Hours]],Nurse[[#This Row],[RN DON Hours]])</f>
        <v>11.805652173913042</v>
      </c>
      <c r="M632" s="4">
        <v>7.3347826086956518</v>
      </c>
      <c r="N632" s="4">
        <v>4.1203260869565215</v>
      </c>
      <c r="O632" s="4">
        <v>0.35054347826086957</v>
      </c>
      <c r="P632" s="4">
        <f>SUM(Nurse[[#This Row],[LPN Hours (excl. Admin)]],Nurse[[#This Row],[LPN Admin Hours]])</f>
        <v>37.461956521739133</v>
      </c>
      <c r="Q632" s="4">
        <v>32.760869565217391</v>
      </c>
      <c r="R632" s="4">
        <v>4.7010869565217392</v>
      </c>
      <c r="S632" s="4">
        <f>SUM(Nurse[[#This Row],[CNA Hours]],Nurse[[#This Row],[NA TR Hours]],Nurse[[#This Row],[Med Aide/Tech Hours]])</f>
        <v>57.56282608695652</v>
      </c>
      <c r="T632" s="4">
        <v>57.56282608695652</v>
      </c>
      <c r="U632" s="4">
        <v>0</v>
      </c>
      <c r="V632" s="4">
        <v>0</v>
      </c>
      <c r="W6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19.435760869565218</v>
      </c>
      <c r="X632" s="4">
        <v>0</v>
      </c>
      <c r="Y632" s="4">
        <v>0</v>
      </c>
      <c r="Z632" s="4">
        <v>0</v>
      </c>
      <c r="AA632" s="4">
        <v>0</v>
      </c>
      <c r="AB632" s="4">
        <v>0</v>
      </c>
      <c r="AC632" s="4">
        <v>19.435760869565218</v>
      </c>
      <c r="AD632" s="4">
        <v>0</v>
      </c>
      <c r="AE632" s="4">
        <v>0</v>
      </c>
      <c r="AF632" s="1">
        <v>145903</v>
      </c>
      <c r="AG632" s="1">
        <v>5</v>
      </c>
      <c r="AH632"/>
    </row>
    <row r="633" spans="1:34" x14ac:dyDescent="0.25">
      <c r="A633" t="s">
        <v>702</v>
      </c>
      <c r="B633" t="s">
        <v>594</v>
      </c>
      <c r="C633" t="s">
        <v>938</v>
      </c>
      <c r="D633" t="s">
        <v>781</v>
      </c>
      <c r="E633" s="4">
        <v>41.663043478260867</v>
      </c>
      <c r="F633" s="4">
        <f>Nurse[[#This Row],[Total Nurse Staff Hours]]/Nurse[[#This Row],[MDS Census]]</f>
        <v>6.137578919906078</v>
      </c>
      <c r="G633" s="4">
        <f>Nurse[[#This Row],[Total Direct Care Staff Hours]]/Nurse[[#This Row],[MDS Census]]</f>
        <v>5.6291729715627437</v>
      </c>
      <c r="H633" s="4">
        <f>Nurse[[#This Row],[Total RN Hours (w/ Admin, DON)]]/Nurse[[#This Row],[MDS Census]]</f>
        <v>2.2891521001826249</v>
      </c>
      <c r="I633" s="4">
        <f>Nurse[[#This Row],[RN Hours (excl. Admin, DON)]]/Nurse[[#This Row],[MDS Census]]</f>
        <v>1.7807461518392909</v>
      </c>
      <c r="J633" s="4">
        <f>SUM(Nurse[[#This Row],[RN Hours (excl. Admin, DON)]],Nurse[[#This Row],[RN Admin Hours]],Nurse[[#This Row],[RN DON Hours]],Nurse[[#This Row],[LPN Hours (excl. Admin)]],Nurse[[#This Row],[LPN Admin Hours]],Nurse[[#This Row],[CNA Hours]],Nurse[[#This Row],[NA TR Hours]],Nurse[[#This Row],[Med Aide/Tech Hours]])</f>
        <v>255.7102173913043</v>
      </c>
      <c r="K633" s="4">
        <f>SUM(Nurse[[#This Row],[RN Hours (excl. Admin, DON)]],Nurse[[#This Row],[LPN Hours (excl. Admin)]],Nurse[[#This Row],[CNA Hours]],Nurse[[#This Row],[NA TR Hours]],Nurse[[#This Row],[Med Aide/Tech Hours]])</f>
        <v>234.52847826086952</v>
      </c>
      <c r="L633" s="4">
        <f>SUM(Nurse[[#This Row],[RN Hours (excl. Admin, DON)]],Nurse[[#This Row],[RN Admin Hours]],Nurse[[#This Row],[RN DON Hours]])</f>
        <v>95.373043478260882</v>
      </c>
      <c r="M633" s="4">
        <v>74.191304347826105</v>
      </c>
      <c r="N633" s="4">
        <v>15.877391304347828</v>
      </c>
      <c r="O633" s="4">
        <v>5.3043478260869561</v>
      </c>
      <c r="P633" s="4">
        <f>SUM(Nurse[[#This Row],[LPN Hours (excl. Admin)]],Nurse[[#This Row],[LPN Admin Hours]])</f>
        <v>15.317173913043476</v>
      </c>
      <c r="Q633" s="4">
        <v>15.317173913043476</v>
      </c>
      <c r="R633" s="4">
        <v>0</v>
      </c>
      <c r="S633" s="4">
        <f>SUM(Nurse[[#This Row],[CNA Hours]],Nurse[[#This Row],[NA TR Hours]],Nurse[[#This Row],[Med Aide/Tech Hours]])</f>
        <v>145.01999999999995</v>
      </c>
      <c r="T633" s="4">
        <v>145.01999999999995</v>
      </c>
      <c r="U633" s="4">
        <v>0</v>
      </c>
      <c r="V633" s="4">
        <v>0</v>
      </c>
      <c r="W6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3" s="4">
        <v>0</v>
      </c>
      <c r="Y633" s="4">
        <v>0</v>
      </c>
      <c r="Z633" s="4">
        <v>0</v>
      </c>
      <c r="AA633" s="4">
        <v>0</v>
      </c>
      <c r="AB633" s="4">
        <v>0</v>
      </c>
      <c r="AC633" s="4">
        <v>0</v>
      </c>
      <c r="AD633" s="4">
        <v>0</v>
      </c>
      <c r="AE633" s="4">
        <v>0</v>
      </c>
      <c r="AF633" s="1">
        <v>146107</v>
      </c>
      <c r="AG633" s="1">
        <v>5</v>
      </c>
      <c r="AH633"/>
    </row>
    <row r="634" spans="1:34" x14ac:dyDescent="0.25">
      <c r="A634" t="s">
        <v>702</v>
      </c>
      <c r="B634" t="s">
        <v>650</v>
      </c>
      <c r="C634" t="s">
        <v>1157</v>
      </c>
      <c r="D634" t="s">
        <v>790</v>
      </c>
      <c r="E634" s="4">
        <v>46.380434782608695</v>
      </c>
      <c r="F634" s="4">
        <f>Nurse[[#This Row],[Total Nurse Staff Hours]]/Nurse[[#This Row],[MDS Census]]</f>
        <v>5.3338411061635806</v>
      </c>
      <c r="G634" s="4">
        <f>Nurse[[#This Row],[Total Direct Care Staff Hours]]/Nurse[[#This Row],[MDS Census]]</f>
        <v>4.7082259198500118</v>
      </c>
      <c r="H634" s="4">
        <f>Nurse[[#This Row],[Total RN Hours (w/ Admin, DON)]]/Nurse[[#This Row],[MDS Census]]</f>
        <v>1.7676353409889851</v>
      </c>
      <c r="I634" s="4">
        <f>Nurse[[#This Row],[RN Hours (excl. Admin, DON)]]/Nurse[[#This Row],[MDS Census]]</f>
        <v>1.1420201546754161</v>
      </c>
      <c r="J634" s="4">
        <f>SUM(Nurse[[#This Row],[RN Hours (excl. Admin, DON)]],Nurse[[#This Row],[RN Admin Hours]],Nurse[[#This Row],[RN DON Hours]],Nurse[[#This Row],[LPN Hours (excl. Admin)]],Nurse[[#This Row],[LPN Admin Hours]],Nurse[[#This Row],[CNA Hours]],Nurse[[#This Row],[NA TR Hours]],Nurse[[#This Row],[Med Aide/Tech Hours]])</f>
        <v>247.38586956521738</v>
      </c>
      <c r="K634" s="4">
        <f>SUM(Nurse[[#This Row],[RN Hours (excl. Admin, DON)]],Nurse[[#This Row],[LPN Hours (excl. Admin)]],Nurse[[#This Row],[CNA Hours]],Nurse[[#This Row],[NA TR Hours]],Nurse[[#This Row],[Med Aide/Tech Hours]])</f>
        <v>218.36956521739131</v>
      </c>
      <c r="L634" s="4">
        <f>SUM(Nurse[[#This Row],[RN Hours (excl. Admin, DON)]],Nurse[[#This Row],[RN Admin Hours]],Nurse[[#This Row],[RN DON Hours]])</f>
        <v>81.983695652173907</v>
      </c>
      <c r="M634" s="4">
        <v>52.967391304347828</v>
      </c>
      <c r="N634" s="4">
        <v>17.972826086956523</v>
      </c>
      <c r="O634" s="4">
        <v>11.043478260869565</v>
      </c>
      <c r="P634" s="4">
        <f>SUM(Nurse[[#This Row],[LPN Hours (excl. Admin)]],Nurse[[#This Row],[LPN Admin Hours]])</f>
        <v>18.714673913043477</v>
      </c>
      <c r="Q634" s="4">
        <v>18.714673913043477</v>
      </c>
      <c r="R634" s="4">
        <v>0</v>
      </c>
      <c r="S634" s="4">
        <f>SUM(Nurse[[#This Row],[CNA Hours]],Nurse[[#This Row],[NA TR Hours]],Nurse[[#This Row],[Med Aide/Tech Hours]])</f>
        <v>146.6875</v>
      </c>
      <c r="T634" s="4">
        <v>146.6875</v>
      </c>
      <c r="U634" s="4">
        <v>0</v>
      </c>
      <c r="V634" s="4">
        <v>0</v>
      </c>
      <c r="W6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4" s="4">
        <v>0</v>
      </c>
      <c r="Y634" s="4">
        <v>0</v>
      </c>
      <c r="Z634" s="4">
        <v>0</v>
      </c>
      <c r="AA634" s="4">
        <v>0</v>
      </c>
      <c r="AB634" s="4">
        <v>0</v>
      </c>
      <c r="AC634" s="4">
        <v>0</v>
      </c>
      <c r="AD634" s="4">
        <v>0</v>
      </c>
      <c r="AE634" s="4">
        <v>0</v>
      </c>
      <c r="AF634" s="1">
        <v>146178</v>
      </c>
      <c r="AG634" s="1">
        <v>5</v>
      </c>
      <c r="AH634"/>
    </row>
    <row r="635" spans="1:34" x14ac:dyDescent="0.25">
      <c r="A635" t="s">
        <v>702</v>
      </c>
      <c r="B635" t="s">
        <v>321</v>
      </c>
      <c r="C635" t="s">
        <v>1052</v>
      </c>
      <c r="D635" t="s">
        <v>796</v>
      </c>
      <c r="E635" s="4">
        <v>82.228260869565219</v>
      </c>
      <c r="F635" s="4">
        <f>Nurse[[#This Row],[Total Nurse Staff Hours]]/Nurse[[#This Row],[MDS Census]]</f>
        <v>3.6465300727032384</v>
      </c>
      <c r="G635" s="4">
        <f>Nurse[[#This Row],[Total Direct Care Staff Hours]]/Nurse[[#This Row],[MDS Census]]</f>
        <v>3.4772306675479183</v>
      </c>
      <c r="H635" s="4">
        <f>Nurse[[#This Row],[Total RN Hours (w/ Admin, DON)]]/Nurse[[#This Row],[MDS Census]]</f>
        <v>0.42395902181097161</v>
      </c>
      <c r="I635" s="4">
        <f>Nurse[[#This Row],[RN Hours (excl. Admin, DON)]]/Nurse[[#This Row],[MDS Census]]</f>
        <v>0.28162590879048249</v>
      </c>
      <c r="J635" s="4">
        <f>SUM(Nurse[[#This Row],[RN Hours (excl. Admin, DON)]],Nurse[[#This Row],[RN Admin Hours]],Nurse[[#This Row],[RN DON Hours]],Nurse[[#This Row],[LPN Hours (excl. Admin)]],Nurse[[#This Row],[LPN Admin Hours]],Nurse[[#This Row],[CNA Hours]],Nurse[[#This Row],[NA TR Hours]],Nurse[[#This Row],[Med Aide/Tech Hours]])</f>
        <v>299.8478260869565</v>
      </c>
      <c r="K635" s="4">
        <f>SUM(Nurse[[#This Row],[RN Hours (excl. Admin, DON)]],Nurse[[#This Row],[LPN Hours (excl. Admin)]],Nurse[[#This Row],[CNA Hours]],Nurse[[#This Row],[NA TR Hours]],Nurse[[#This Row],[Med Aide/Tech Hours]])</f>
        <v>285.92663043478262</v>
      </c>
      <c r="L635" s="4">
        <f>SUM(Nurse[[#This Row],[RN Hours (excl. Admin, DON)]],Nurse[[#This Row],[RN Admin Hours]],Nurse[[#This Row],[RN DON Hours]])</f>
        <v>34.861413043478265</v>
      </c>
      <c r="M635" s="4">
        <v>23.157608695652176</v>
      </c>
      <c r="N635" s="4">
        <v>7.0081521739130439</v>
      </c>
      <c r="O635" s="4">
        <v>4.6956521739130439</v>
      </c>
      <c r="P635" s="4">
        <f>SUM(Nurse[[#This Row],[LPN Hours (excl. Admin)]],Nurse[[#This Row],[LPN Admin Hours]])</f>
        <v>92.959239130434781</v>
      </c>
      <c r="Q635" s="4">
        <v>90.741847826086953</v>
      </c>
      <c r="R635" s="4">
        <v>2.2173913043478262</v>
      </c>
      <c r="S635" s="4">
        <f>SUM(Nurse[[#This Row],[CNA Hours]],Nurse[[#This Row],[NA TR Hours]],Nurse[[#This Row],[Med Aide/Tech Hours]])</f>
        <v>172.02717391304347</v>
      </c>
      <c r="T635" s="4">
        <v>172.02717391304347</v>
      </c>
      <c r="U635" s="4">
        <v>0</v>
      </c>
      <c r="V635" s="4">
        <v>0</v>
      </c>
      <c r="W6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5" s="4">
        <v>0</v>
      </c>
      <c r="Y635" s="4">
        <v>0</v>
      </c>
      <c r="Z635" s="4">
        <v>0</v>
      </c>
      <c r="AA635" s="4">
        <v>0</v>
      </c>
      <c r="AB635" s="4">
        <v>0</v>
      </c>
      <c r="AC635" s="4">
        <v>0</v>
      </c>
      <c r="AD635" s="4">
        <v>0</v>
      </c>
      <c r="AE635" s="4">
        <v>0</v>
      </c>
      <c r="AF635" s="1">
        <v>145721</v>
      </c>
      <c r="AG635" s="1">
        <v>5</v>
      </c>
      <c r="AH635"/>
    </row>
    <row r="636" spans="1:34" x14ac:dyDescent="0.25">
      <c r="A636" t="s">
        <v>702</v>
      </c>
      <c r="B636" t="s">
        <v>232</v>
      </c>
      <c r="C636" t="s">
        <v>1018</v>
      </c>
      <c r="D636" t="s">
        <v>774</v>
      </c>
      <c r="E636" s="4">
        <v>68.532608695652172</v>
      </c>
      <c r="F636" s="4">
        <f>Nurse[[#This Row],[Total Nurse Staff Hours]]/Nurse[[#This Row],[MDS Census]]</f>
        <v>4.183617763679619</v>
      </c>
      <c r="G636" s="4">
        <f>Nurse[[#This Row],[Total Direct Care Staff Hours]]/Nurse[[#This Row],[MDS Census]]</f>
        <v>3.8679222839016658</v>
      </c>
      <c r="H636" s="4">
        <f>Nurse[[#This Row],[Total RN Hours (w/ Admin, DON)]]/Nurse[[#This Row],[MDS Census]]</f>
        <v>1.4364885011895321</v>
      </c>
      <c r="I636" s="4">
        <f>Nurse[[#This Row],[RN Hours (excl. Admin, DON)]]/Nurse[[#This Row],[MDS Census]]</f>
        <v>1.120793021411578</v>
      </c>
      <c r="J636" s="4">
        <f>SUM(Nurse[[#This Row],[RN Hours (excl. Admin, DON)]],Nurse[[#This Row],[RN Admin Hours]],Nurse[[#This Row],[RN DON Hours]],Nurse[[#This Row],[LPN Hours (excl. Admin)]],Nurse[[#This Row],[LPN Admin Hours]],Nurse[[#This Row],[CNA Hours]],Nurse[[#This Row],[NA TR Hours]],Nurse[[#This Row],[Med Aide/Tech Hours]])</f>
        <v>286.71423913043475</v>
      </c>
      <c r="K636" s="4">
        <f>SUM(Nurse[[#This Row],[RN Hours (excl. Admin, DON)]],Nurse[[#This Row],[LPN Hours (excl. Admin)]],Nurse[[#This Row],[CNA Hours]],Nurse[[#This Row],[NA TR Hours]],Nurse[[#This Row],[Med Aide/Tech Hours]])</f>
        <v>265.07880434782612</v>
      </c>
      <c r="L636" s="4">
        <f>SUM(Nurse[[#This Row],[RN Hours (excl. Admin, DON)]],Nurse[[#This Row],[RN Admin Hours]],Nurse[[#This Row],[RN DON Hours]])</f>
        <v>98.446304347826086</v>
      </c>
      <c r="M636" s="4">
        <v>76.810869565217388</v>
      </c>
      <c r="N636" s="4">
        <v>15.912608695652175</v>
      </c>
      <c r="O636" s="4">
        <v>5.7228260869565215</v>
      </c>
      <c r="P636" s="4">
        <f>SUM(Nurse[[#This Row],[LPN Hours (excl. Admin)]],Nurse[[#This Row],[LPN Admin Hours]])</f>
        <v>36.832391304347816</v>
      </c>
      <c r="Q636" s="4">
        <v>36.832391304347816</v>
      </c>
      <c r="R636" s="4">
        <v>0</v>
      </c>
      <c r="S636" s="4">
        <f>SUM(Nurse[[#This Row],[CNA Hours]],Nurse[[#This Row],[NA TR Hours]],Nurse[[#This Row],[Med Aide/Tech Hours]])</f>
        <v>151.43554347826088</v>
      </c>
      <c r="T636" s="4">
        <v>151.43554347826088</v>
      </c>
      <c r="U636" s="4">
        <v>0</v>
      </c>
      <c r="V636" s="4">
        <v>0</v>
      </c>
      <c r="W6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48.025652173913045</v>
      </c>
      <c r="X636" s="4">
        <v>17.029565217391308</v>
      </c>
      <c r="Y636" s="4">
        <v>0</v>
      </c>
      <c r="Z636" s="4">
        <v>0</v>
      </c>
      <c r="AA636" s="4">
        <v>4.5747826086956511</v>
      </c>
      <c r="AB636" s="4">
        <v>0</v>
      </c>
      <c r="AC636" s="4">
        <v>26.421304347826091</v>
      </c>
      <c r="AD636" s="4">
        <v>0</v>
      </c>
      <c r="AE636" s="4">
        <v>0</v>
      </c>
      <c r="AF636" s="1">
        <v>145602</v>
      </c>
      <c r="AG636" s="1">
        <v>5</v>
      </c>
      <c r="AH636"/>
    </row>
    <row r="637" spans="1:34" x14ac:dyDescent="0.25">
      <c r="A637" t="s">
        <v>702</v>
      </c>
      <c r="B637" t="s">
        <v>525</v>
      </c>
      <c r="C637" t="s">
        <v>1115</v>
      </c>
      <c r="D637" t="s">
        <v>764</v>
      </c>
      <c r="E637" s="4">
        <v>113.90140845070422</v>
      </c>
      <c r="F637" s="4">
        <f>Nurse[[#This Row],[Total Nurse Staff Hours]]/Nurse[[#This Row],[MDS Census]]</f>
        <v>3.5557784097934957</v>
      </c>
      <c r="G637" s="4">
        <f>Nurse[[#This Row],[Total Direct Care Staff Hours]]/Nurse[[#This Row],[MDS Census]]</f>
        <v>3.2654977123778908</v>
      </c>
      <c r="H637" s="4">
        <f>Nurse[[#This Row],[Total RN Hours (w/ Admin, DON)]]/Nurse[[#This Row],[MDS Census]]</f>
        <v>0.78057376035612713</v>
      </c>
      <c r="I637" s="4">
        <f>Nurse[[#This Row],[RN Hours (excl. Admin, DON)]]/Nurse[[#This Row],[MDS Census]]</f>
        <v>0.585260294299493</v>
      </c>
      <c r="J637" s="4">
        <f>SUM(Nurse[[#This Row],[RN Hours (excl. Admin, DON)]],Nurse[[#This Row],[RN Admin Hours]],Nurse[[#This Row],[RN DON Hours]],Nurse[[#This Row],[LPN Hours (excl. Admin)]],Nurse[[#This Row],[LPN Admin Hours]],Nurse[[#This Row],[CNA Hours]],Nurse[[#This Row],[NA TR Hours]],Nurse[[#This Row],[Med Aide/Tech Hours]])</f>
        <v>405.0081690140845</v>
      </c>
      <c r="K637" s="4">
        <f>SUM(Nurse[[#This Row],[RN Hours (excl. Admin, DON)]],Nurse[[#This Row],[LPN Hours (excl. Admin)]],Nurse[[#This Row],[CNA Hours]],Nurse[[#This Row],[NA TR Hours]],Nurse[[#This Row],[Med Aide/Tech Hours]])</f>
        <v>371.94478873239439</v>
      </c>
      <c r="L637" s="4">
        <f>SUM(Nurse[[#This Row],[RN Hours (excl. Admin, DON)]],Nurse[[#This Row],[RN Admin Hours]],Nurse[[#This Row],[RN DON Hours]])</f>
        <v>88.908450704225359</v>
      </c>
      <c r="M637" s="4">
        <v>66.661971830985919</v>
      </c>
      <c r="N637" s="4">
        <v>19.091549295774648</v>
      </c>
      <c r="O637" s="4">
        <v>3.1549295774647885</v>
      </c>
      <c r="P637" s="4">
        <f>SUM(Nurse[[#This Row],[LPN Hours (excl. Admin)]],Nurse[[#This Row],[LPN Admin Hours]])</f>
        <v>50.193661971830984</v>
      </c>
      <c r="Q637" s="4">
        <v>39.37676056338028</v>
      </c>
      <c r="R637" s="4">
        <v>10.816901408450704</v>
      </c>
      <c r="S637" s="4">
        <f>SUM(Nurse[[#This Row],[CNA Hours]],Nurse[[#This Row],[NA TR Hours]],Nurse[[#This Row],[Med Aide/Tech Hours]])</f>
        <v>265.90605633802818</v>
      </c>
      <c r="T637" s="4">
        <v>265.90605633802818</v>
      </c>
      <c r="U637" s="4">
        <v>0</v>
      </c>
      <c r="V637" s="4">
        <v>0</v>
      </c>
      <c r="W6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35.429577464788736</v>
      </c>
      <c r="X637" s="4">
        <v>28.323943661971832</v>
      </c>
      <c r="Y637" s="4">
        <v>0</v>
      </c>
      <c r="Z637" s="4">
        <v>0</v>
      </c>
      <c r="AA637" s="4">
        <v>1.369718309859155</v>
      </c>
      <c r="AB637" s="4">
        <v>0</v>
      </c>
      <c r="AC637" s="4">
        <v>5.7359154929577461</v>
      </c>
      <c r="AD637" s="4">
        <v>0</v>
      </c>
      <c r="AE637" s="4">
        <v>0</v>
      </c>
      <c r="AF637" s="1">
        <v>146019</v>
      </c>
      <c r="AG637" s="1">
        <v>5</v>
      </c>
      <c r="AH637"/>
    </row>
    <row r="638" spans="1:34" x14ac:dyDescent="0.25">
      <c r="A638" t="s">
        <v>702</v>
      </c>
      <c r="B638" t="s">
        <v>588</v>
      </c>
      <c r="C638" t="s">
        <v>1138</v>
      </c>
      <c r="D638" t="s">
        <v>828</v>
      </c>
      <c r="E638" s="4">
        <v>24.826086956521738</v>
      </c>
      <c r="F638" s="4">
        <f>Nurse[[#This Row],[Total Nurse Staff Hours]]/Nurse[[#This Row],[MDS Census]]</f>
        <v>4.0947154115586688</v>
      </c>
      <c r="G638" s="4">
        <f>Nurse[[#This Row],[Total Direct Care Staff Hours]]/Nurse[[#This Row],[MDS Census]]</f>
        <v>3.8330472854640982</v>
      </c>
      <c r="H638" s="4">
        <f>Nurse[[#This Row],[Total RN Hours (w/ Admin, DON)]]/Nurse[[#This Row],[MDS Census]]</f>
        <v>0.54251313485113839</v>
      </c>
      <c r="I638" s="4">
        <f>Nurse[[#This Row],[RN Hours (excl. Admin, DON)]]/Nurse[[#This Row],[MDS Census]]</f>
        <v>0.28084500875656748</v>
      </c>
      <c r="J638" s="4">
        <f>SUM(Nurse[[#This Row],[RN Hours (excl. Admin, DON)]],Nurse[[#This Row],[RN Admin Hours]],Nurse[[#This Row],[RN DON Hours]],Nurse[[#This Row],[LPN Hours (excl. Admin)]],Nurse[[#This Row],[LPN Admin Hours]],Nurse[[#This Row],[CNA Hours]],Nurse[[#This Row],[NA TR Hours]],Nurse[[#This Row],[Med Aide/Tech Hours]])</f>
        <v>101.65576086956521</v>
      </c>
      <c r="K638" s="4">
        <f>SUM(Nurse[[#This Row],[RN Hours (excl. Admin, DON)]],Nurse[[#This Row],[LPN Hours (excl. Admin)]],Nurse[[#This Row],[CNA Hours]],Nurse[[#This Row],[NA TR Hours]],Nurse[[#This Row],[Med Aide/Tech Hours]])</f>
        <v>95.159565217391304</v>
      </c>
      <c r="L638" s="4">
        <f>SUM(Nurse[[#This Row],[RN Hours (excl. Admin, DON)]],Nurse[[#This Row],[RN Admin Hours]],Nurse[[#This Row],[RN DON Hours]])</f>
        <v>13.468478260869567</v>
      </c>
      <c r="M638" s="4">
        <v>6.9722826086956529</v>
      </c>
      <c r="N638" s="4">
        <v>0</v>
      </c>
      <c r="O638" s="4">
        <v>6.4961956521739141</v>
      </c>
      <c r="P638" s="4">
        <f>SUM(Nurse[[#This Row],[LPN Hours (excl. Admin)]],Nurse[[#This Row],[LPN Admin Hours]])</f>
        <v>39.006739130434781</v>
      </c>
      <c r="Q638" s="4">
        <v>39.006739130434781</v>
      </c>
      <c r="R638" s="4">
        <v>0</v>
      </c>
      <c r="S638" s="4">
        <f>SUM(Nurse[[#This Row],[CNA Hours]],Nurse[[#This Row],[NA TR Hours]],Nurse[[#This Row],[Med Aide/Tech Hours]])</f>
        <v>49.180543478260866</v>
      </c>
      <c r="T638" s="4">
        <v>49.180543478260866</v>
      </c>
      <c r="U638" s="4">
        <v>0</v>
      </c>
      <c r="V638" s="4">
        <v>0</v>
      </c>
      <c r="W6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38" s="4">
        <v>0</v>
      </c>
      <c r="Y638" s="4">
        <v>0</v>
      </c>
      <c r="Z638" s="4">
        <v>0</v>
      </c>
      <c r="AA638" s="4">
        <v>0</v>
      </c>
      <c r="AB638" s="4">
        <v>0</v>
      </c>
      <c r="AC638" s="4">
        <v>0</v>
      </c>
      <c r="AD638" s="4">
        <v>0</v>
      </c>
      <c r="AE638" s="4">
        <v>0</v>
      </c>
      <c r="AF638" s="1">
        <v>146100</v>
      </c>
      <c r="AG638" s="1">
        <v>5</v>
      </c>
      <c r="AH638"/>
    </row>
    <row r="639" spans="1:34" x14ac:dyDescent="0.25">
      <c r="A639" t="s">
        <v>702</v>
      </c>
      <c r="B639" t="s">
        <v>103</v>
      </c>
      <c r="C639" t="s">
        <v>917</v>
      </c>
      <c r="D639" t="s">
        <v>781</v>
      </c>
      <c r="E639" s="4">
        <v>181.36956521739131</v>
      </c>
      <c r="F639" s="4">
        <f>Nurse[[#This Row],[Total Nurse Staff Hours]]/Nurse[[#This Row],[MDS Census]]</f>
        <v>3.2102696871628909</v>
      </c>
      <c r="G639" s="4">
        <f>Nurse[[#This Row],[Total Direct Care Staff Hours]]/Nurse[[#This Row],[MDS Census]]</f>
        <v>2.9927220424307803</v>
      </c>
      <c r="H639" s="4">
        <f>Nurse[[#This Row],[Total RN Hours (w/ Admin, DON)]]/Nurse[[#This Row],[MDS Census]]</f>
        <v>0.77335790483039679</v>
      </c>
      <c r="I639" s="4">
        <f>Nurse[[#This Row],[RN Hours (excl. Admin, DON)]]/Nurse[[#This Row],[MDS Census]]</f>
        <v>0.65174397698669539</v>
      </c>
      <c r="J639" s="4">
        <f>SUM(Nurse[[#This Row],[RN Hours (excl. Admin, DON)]],Nurse[[#This Row],[RN Admin Hours]],Nurse[[#This Row],[RN DON Hours]],Nurse[[#This Row],[LPN Hours (excl. Admin)]],Nurse[[#This Row],[LPN Admin Hours]],Nurse[[#This Row],[CNA Hours]],Nurse[[#This Row],[NA TR Hours]],Nurse[[#This Row],[Med Aide/Tech Hours]])</f>
        <v>582.24521739130432</v>
      </c>
      <c r="K639" s="4">
        <f>SUM(Nurse[[#This Row],[RN Hours (excl. Admin, DON)]],Nurse[[#This Row],[LPN Hours (excl. Admin)]],Nurse[[#This Row],[CNA Hours]],Nurse[[#This Row],[NA TR Hours]],Nurse[[#This Row],[Med Aide/Tech Hours]])</f>
        <v>542.78869565217394</v>
      </c>
      <c r="L639" s="4">
        <f>SUM(Nurse[[#This Row],[RN Hours (excl. Admin, DON)]],Nurse[[#This Row],[RN Admin Hours]],Nurse[[#This Row],[RN DON Hours]])</f>
        <v>140.26358695652175</v>
      </c>
      <c r="M639" s="4">
        <v>118.20652173913044</v>
      </c>
      <c r="N639" s="4">
        <v>16.491847826086957</v>
      </c>
      <c r="O639" s="4">
        <v>5.5652173913043477</v>
      </c>
      <c r="P639" s="4">
        <f>SUM(Nurse[[#This Row],[LPN Hours (excl. Admin)]],Nurse[[#This Row],[LPN Admin Hours]])</f>
        <v>143.35326086956522</v>
      </c>
      <c r="Q639" s="4">
        <v>125.95380434782609</v>
      </c>
      <c r="R639" s="4">
        <v>17.399456521739129</v>
      </c>
      <c r="S639" s="4">
        <f>SUM(Nurse[[#This Row],[CNA Hours]],Nurse[[#This Row],[NA TR Hours]],Nurse[[#This Row],[Med Aide/Tech Hours]])</f>
        <v>298.62836956521738</v>
      </c>
      <c r="T639" s="4">
        <v>298.62836956521738</v>
      </c>
      <c r="U639" s="4">
        <v>0</v>
      </c>
      <c r="V639" s="4">
        <v>0</v>
      </c>
      <c r="W6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40.093043478260867</v>
      </c>
      <c r="X639" s="4">
        <v>0</v>
      </c>
      <c r="Y639" s="4">
        <v>0</v>
      </c>
      <c r="Z639" s="4">
        <v>0</v>
      </c>
      <c r="AA639" s="4">
        <v>0</v>
      </c>
      <c r="AB639" s="4">
        <v>0</v>
      </c>
      <c r="AC639" s="4">
        <v>40.093043478260867</v>
      </c>
      <c r="AD639" s="4">
        <v>0</v>
      </c>
      <c r="AE639" s="4">
        <v>0</v>
      </c>
      <c r="AF639" s="1">
        <v>145336</v>
      </c>
      <c r="AG639" s="1">
        <v>5</v>
      </c>
      <c r="AH639"/>
    </row>
    <row r="640" spans="1:34" x14ac:dyDescent="0.25">
      <c r="A640" t="s">
        <v>702</v>
      </c>
      <c r="B640" t="s">
        <v>463</v>
      </c>
      <c r="C640" t="s">
        <v>992</v>
      </c>
      <c r="D640" t="s">
        <v>781</v>
      </c>
      <c r="E640" s="4">
        <v>180.58695652173913</v>
      </c>
      <c r="F640" s="4">
        <f>Nurse[[#This Row],[Total Nurse Staff Hours]]/Nurse[[#This Row],[MDS Census]]</f>
        <v>2.400340074635849</v>
      </c>
      <c r="G640" s="4">
        <f>Nurse[[#This Row],[Total Direct Care Staff Hours]]/Nurse[[#This Row],[MDS Census]]</f>
        <v>2.1680510412904779</v>
      </c>
      <c r="H640" s="4">
        <f>Nurse[[#This Row],[Total RN Hours (w/ Admin, DON)]]/Nurse[[#This Row],[MDS Census]]</f>
        <v>0.80781268809437823</v>
      </c>
      <c r="I640" s="4">
        <f>Nurse[[#This Row],[RN Hours (excl. Admin, DON)]]/Nurse[[#This Row],[MDS Census]]</f>
        <v>0.63008607198748046</v>
      </c>
      <c r="J640" s="4">
        <f>SUM(Nurse[[#This Row],[RN Hours (excl. Admin, DON)]],Nurse[[#This Row],[RN Admin Hours]],Nurse[[#This Row],[RN DON Hours]],Nurse[[#This Row],[LPN Hours (excl. Admin)]],Nurse[[#This Row],[LPN Admin Hours]],Nurse[[#This Row],[CNA Hours]],Nurse[[#This Row],[NA TR Hours]],Nurse[[#This Row],[Med Aide/Tech Hours]])</f>
        <v>433.47010869565213</v>
      </c>
      <c r="K640" s="4">
        <f>SUM(Nurse[[#This Row],[RN Hours (excl. Admin, DON)]],Nurse[[#This Row],[LPN Hours (excl. Admin)]],Nurse[[#This Row],[CNA Hours]],Nurse[[#This Row],[NA TR Hours]],Nurse[[#This Row],[Med Aide/Tech Hours]])</f>
        <v>391.52173913043475</v>
      </c>
      <c r="L640" s="4">
        <f>SUM(Nurse[[#This Row],[RN Hours (excl. Admin, DON)]],Nurse[[#This Row],[RN Admin Hours]],Nurse[[#This Row],[RN DON Hours]])</f>
        <v>145.88043478260869</v>
      </c>
      <c r="M640" s="4">
        <v>113.78532608695652</v>
      </c>
      <c r="N640" s="4">
        <v>21.138586956521738</v>
      </c>
      <c r="O640" s="4">
        <v>10.956521739130435</v>
      </c>
      <c r="P640" s="4">
        <f>SUM(Nurse[[#This Row],[LPN Hours (excl. Admin)]],Nurse[[#This Row],[LPN Admin Hours]])</f>
        <v>96.559782608695656</v>
      </c>
      <c r="Q640" s="4">
        <v>86.706521739130437</v>
      </c>
      <c r="R640" s="4">
        <v>9.8532608695652169</v>
      </c>
      <c r="S640" s="4">
        <f>SUM(Nurse[[#This Row],[CNA Hours]],Nurse[[#This Row],[NA TR Hours]],Nurse[[#This Row],[Med Aide/Tech Hours]])</f>
        <v>191.02989130434781</v>
      </c>
      <c r="T640" s="4">
        <v>191.02989130434781</v>
      </c>
      <c r="U640" s="4">
        <v>0</v>
      </c>
      <c r="V640" s="4">
        <v>0</v>
      </c>
      <c r="W6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640" s="4">
        <v>0</v>
      </c>
      <c r="Y640" s="4">
        <v>0</v>
      </c>
      <c r="Z640" s="4">
        <v>0</v>
      </c>
      <c r="AA640" s="4">
        <v>0</v>
      </c>
      <c r="AB640" s="4">
        <v>0</v>
      </c>
      <c r="AC640" s="4">
        <v>0.16304347826086957</v>
      </c>
      <c r="AD640" s="4">
        <v>0</v>
      </c>
      <c r="AE640" s="4">
        <v>0</v>
      </c>
      <c r="AF640" s="1">
        <v>145931</v>
      </c>
      <c r="AG640" s="1">
        <v>5</v>
      </c>
      <c r="AH640"/>
    </row>
    <row r="641" spans="1:34" x14ac:dyDescent="0.25">
      <c r="A641" t="s">
        <v>702</v>
      </c>
      <c r="B641" t="s">
        <v>424</v>
      </c>
      <c r="C641" t="s">
        <v>917</v>
      </c>
      <c r="D641" t="s">
        <v>781</v>
      </c>
      <c r="E641" s="4">
        <v>75.021739130434781</v>
      </c>
      <c r="F641" s="4">
        <f>Nurse[[#This Row],[Total Nurse Staff Hours]]/Nurse[[#This Row],[MDS Census]]</f>
        <v>3.5267313822080557</v>
      </c>
      <c r="G641" s="4">
        <f>Nurse[[#This Row],[Total Direct Care Staff Hours]]/Nurse[[#This Row],[MDS Census]]</f>
        <v>3.2392784700086934</v>
      </c>
      <c r="H641" s="4">
        <f>Nurse[[#This Row],[Total RN Hours (w/ Admin, DON)]]/Nurse[[#This Row],[MDS Census]]</f>
        <v>0.46979136482179079</v>
      </c>
      <c r="I641" s="4">
        <f>Nurse[[#This Row],[RN Hours (excl. Admin, DON)]]/Nurse[[#This Row],[MDS Census]]</f>
        <v>0.32606490872210953</v>
      </c>
      <c r="J641" s="4">
        <f>SUM(Nurse[[#This Row],[RN Hours (excl. Admin, DON)]],Nurse[[#This Row],[RN Admin Hours]],Nurse[[#This Row],[RN DON Hours]],Nurse[[#This Row],[LPN Hours (excl. Admin)]],Nurse[[#This Row],[LPN Admin Hours]],Nurse[[#This Row],[CNA Hours]],Nurse[[#This Row],[NA TR Hours]],Nurse[[#This Row],[Med Aide/Tech Hours]])</f>
        <v>264.58152173913044</v>
      </c>
      <c r="K641" s="4">
        <f>SUM(Nurse[[#This Row],[RN Hours (excl. Admin, DON)]],Nurse[[#This Row],[LPN Hours (excl. Admin)]],Nurse[[#This Row],[CNA Hours]],Nurse[[#This Row],[NA TR Hours]],Nurse[[#This Row],[Med Aide/Tech Hours]])</f>
        <v>243.01630434782609</v>
      </c>
      <c r="L641" s="4">
        <f>SUM(Nurse[[#This Row],[RN Hours (excl. Admin, DON)]],Nurse[[#This Row],[RN Admin Hours]],Nurse[[#This Row],[RN DON Hours]])</f>
        <v>35.244565217391305</v>
      </c>
      <c r="M641" s="4">
        <v>24.461956521739129</v>
      </c>
      <c r="N641" s="4">
        <v>4.8695652173913047</v>
      </c>
      <c r="O641" s="4">
        <v>5.9130434782608692</v>
      </c>
      <c r="P641" s="4">
        <f>SUM(Nurse[[#This Row],[LPN Hours (excl. Admin)]],Nurse[[#This Row],[LPN Admin Hours]])</f>
        <v>78.301630434782609</v>
      </c>
      <c r="Q641" s="4">
        <v>67.519021739130437</v>
      </c>
      <c r="R641" s="4">
        <v>10.782608695652174</v>
      </c>
      <c r="S641" s="4">
        <f>SUM(Nurse[[#This Row],[CNA Hours]],Nurse[[#This Row],[NA TR Hours]],Nurse[[#This Row],[Med Aide/Tech Hours]])</f>
        <v>151.03532608695653</v>
      </c>
      <c r="T641" s="4">
        <v>151.03532608695653</v>
      </c>
      <c r="U641" s="4">
        <v>0</v>
      </c>
      <c r="V641" s="4">
        <v>0</v>
      </c>
      <c r="W6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1" s="4">
        <v>0</v>
      </c>
      <c r="Y641" s="4">
        <v>0</v>
      </c>
      <c r="Z641" s="4">
        <v>0</v>
      </c>
      <c r="AA641" s="4">
        <v>0</v>
      </c>
      <c r="AB641" s="4">
        <v>0</v>
      </c>
      <c r="AC641" s="4">
        <v>0</v>
      </c>
      <c r="AD641" s="4">
        <v>0</v>
      </c>
      <c r="AE641" s="4">
        <v>0</v>
      </c>
      <c r="AF641" s="1">
        <v>145875</v>
      </c>
      <c r="AG641" s="1">
        <v>5</v>
      </c>
      <c r="AH641"/>
    </row>
    <row r="642" spans="1:34" x14ac:dyDescent="0.25">
      <c r="A642" t="s">
        <v>702</v>
      </c>
      <c r="B642" t="s">
        <v>530</v>
      </c>
      <c r="C642" t="s">
        <v>1117</v>
      </c>
      <c r="D642" t="s">
        <v>774</v>
      </c>
      <c r="E642" s="4">
        <v>123.1195652173913</v>
      </c>
      <c r="F642" s="4">
        <f>Nurse[[#This Row],[Total Nurse Staff Hours]]/Nurse[[#This Row],[MDS Census]]</f>
        <v>4.0222256555133757</v>
      </c>
      <c r="G642" s="4">
        <f>Nurse[[#This Row],[Total Direct Care Staff Hours]]/Nurse[[#This Row],[MDS Census]]</f>
        <v>3.806811159177188</v>
      </c>
      <c r="H642" s="4">
        <f>Nurse[[#This Row],[Total RN Hours (w/ Admin, DON)]]/Nurse[[#This Row],[MDS Census]]</f>
        <v>1.0175686412995499</v>
      </c>
      <c r="I642" s="4">
        <f>Nurse[[#This Row],[RN Hours (excl. Admin, DON)]]/Nurse[[#This Row],[MDS Census]]</f>
        <v>0.84241193608192821</v>
      </c>
      <c r="J642" s="4">
        <f>SUM(Nurse[[#This Row],[RN Hours (excl. Admin, DON)]],Nurse[[#This Row],[RN Admin Hours]],Nurse[[#This Row],[RN DON Hours]],Nurse[[#This Row],[LPN Hours (excl. Admin)]],Nurse[[#This Row],[LPN Admin Hours]],Nurse[[#This Row],[CNA Hours]],Nurse[[#This Row],[NA TR Hours]],Nurse[[#This Row],[Med Aide/Tech Hours]])</f>
        <v>495.2146739130435</v>
      </c>
      <c r="K642" s="4">
        <f>SUM(Nurse[[#This Row],[RN Hours (excl. Admin, DON)]],Nurse[[#This Row],[LPN Hours (excl. Admin)]],Nurse[[#This Row],[CNA Hours]],Nurse[[#This Row],[NA TR Hours]],Nurse[[#This Row],[Med Aide/Tech Hours]])</f>
        <v>468.69293478260875</v>
      </c>
      <c r="L642" s="4">
        <f>SUM(Nurse[[#This Row],[RN Hours (excl. Admin, DON)]],Nurse[[#This Row],[RN Admin Hours]],Nurse[[#This Row],[RN DON Hours]])</f>
        <v>125.28260869565219</v>
      </c>
      <c r="M642" s="4">
        <v>103.71739130434783</v>
      </c>
      <c r="N642" s="4">
        <v>16.434782608695652</v>
      </c>
      <c r="O642" s="4">
        <v>5.1304347826086953</v>
      </c>
      <c r="P642" s="4">
        <f>SUM(Nurse[[#This Row],[LPN Hours (excl. Admin)]],Nurse[[#This Row],[LPN Admin Hours]])</f>
        <v>81.616847826086953</v>
      </c>
      <c r="Q642" s="4">
        <v>76.660326086956516</v>
      </c>
      <c r="R642" s="4">
        <v>4.9565217391304346</v>
      </c>
      <c r="S642" s="4">
        <f>SUM(Nurse[[#This Row],[CNA Hours]],Nurse[[#This Row],[NA TR Hours]],Nurse[[#This Row],[Med Aide/Tech Hours]])</f>
        <v>288.31521739130437</v>
      </c>
      <c r="T642" s="4">
        <v>288.31521739130437</v>
      </c>
      <c r="U642" s="4">
        <v>0</v>
      </c>
      <c r="V642" s="4">
        <v>0</v>
      </c>
      <c r="W6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2" s="4">
        <v>0</v>
      </c>
      <c r="Y642" s="4">
        <v>0</v>
      </c>
      <c r="Z642" s="4">
        <v>0</v>
      </c>
      <c r="AA642" s="4">
        <v>0</v>
      </c>
      <c r="AB642" s="4">
        <v>0</v>
      </c>
      <c r="AC642" s="4">
        <v>0</v>
      </c>
      <c r="AD642" s="4">
        <v>0</v>
      </c>
      <c r="AE642" s="4">
        <v>0</v>
      </c>
      <c r="AF642" s="1">
        <v>146028</v>
      </c>
      <c r="AG642" s="1">
        <v>5</v>
      </c>
      <c r="AH642"/>
    </row>
    <row r="643" spans="1:34" x14ac:dyDescent="0.25">
      <c r="A643" t="s">
        <v>702</v>
      </c>
      <c r="B643" t="s">
        <v>458</v>
      </c>
      <c r="C643" t="s">
        <v>1097</v>
      </c>
      <c r="D643" t="s">
        <v>774</v>
      </c>
      <c r="E643" s="4">
        <v>140.28260869565219</v>
      </c>
      <c r="F643" s="4">
        <f>Nurse[[#This Row],[Total Nurse Staff Hours]]/Nurse[[#This Row],[MDS Census]]</f>
        <v>3.4011173097783969</v>
      </c>
      <c r="G643" s="4">
        <f>Nurse[[#This Row],[Total Direct Care Staff Hours]]/Nurse[[#This Row],[MDS Census]]</f>
        <v>3.2067890903455747</v>
      </c>
      <c r="H643" s="4">
        <f>Nurse[[#This Row],[Total RN Hours (w/ Admin, DON)]]/Nurse[[#This Row],[MDS Census]]</f>
        <v>0.62670463350379679</v>
      </c>
      <c r="I643" s="4">
        <f>Nurse[[#This Row],[RN Hours (excl. Admin, DON)]]/Nurse[[#This Row],[MDS Census]]</f>
        <v>0.47129242212924238</v>
      </c>
      <c r="J643" s="4">
        <f>SUM(Nurse[[#This Row],[RN Hours (excl. Admin, DON)]],Nurse[[#This Row],[RN Admin Hours]],Nurse[[#This Row],[RN DON Hours]],Nurse[[#This Row],[LPN Hours (excl. Admin)]],Nurse[[#This Row],[LPN Admin Hours]],Nurse[[#This Row],[CNA Hours]],Nurse[[#This Row],[NA TR Hours]],Nurse[[#This Row],[Med Aide/Tech Hours]])</f>
        <v>477.11760869565211</v>
      </c>
      <c r="K643" s="4">
        <f>SUM(Nurse[[#This Row],[RN Hours (excl. Admin, DON)]],Nurse[[#This Row],[LPN Hours (excl. Admin)]],Nurse[[#This Row],[CNA Hours]],Nurse[[#This Row],[NA TR Hours]],Nurse[[#This Row],[Med Aide/Tech Hours]])</f>
        <v>449.85673913043468</v>
      </c>
      <c r="L643" s="4">
        <f>SUM(Nurse[[#This Row],[RN Hours (excl. Admin, DON)]],Nurse[[#This Row],[RN Admin Hours]],Nurse[[#This Row],[RN DON Hours]])</f>
        <v>87.915760869565247</v>
      </c>
      <c r="M643" s="4">
        <v>66.114130434782638</v>
      </c>
      <c r="N643" s="4">
        <v>16.323369565217391</v>
      </c>
      <c r="O643" s="4">
        <v>5.4782608695652177</v>
      </c>
      <c r="P643" s="4">
        <f>SUM(Nurse[[#This Row],[LPN Hours (excl. Admin)]],Nurse[[#This Row],[LPN Admin Hours]])</f>
        <v>134.4891304347826</v>
      </c>
      <c r="Q643" s="4">
        <v>129.02989130434781</v>
      </c>
      <c r="R643" s="4">
        <v>5.4592391304347823</v>
      </c>
      <c r="S643" s="4">
        <f>SUM(Nurse[[#This Row],[CNA Hours]],Nurse[[#This Row],[NA TR Hours]],Nurse[[#This Row],[Med Aide/Tech Hours]])</f>
        <v>254.71271739130427</v>
      </c>
      <c r="T643" s="4">
        <v>254.71271739130427</v>
      </c>
      <c r="U643" s="4">
        <v>0</v>
      </c>
      <c r="V643" s="4">
        <v>0</v>
      </c>
      <c r="W6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81.970869565217384</v>
      </c>
      <c r="X643" s="4">
        <v>13.160326086956522</v>
      </c>
      <c r="Y643" s="4">
        <v>0</v>
      </c>
      <c r="Z643" s="4">
        <v>0</v>
      </c>
      <c r="AA643" s="4">
        <v>10.244565217391305</v>
      </c>
      <c r="AB643" s="4">
        <v>0</v>
      </c>
      <c r="AC643" s="4">
        <v>58.565978260869564</v>
      </c>
      <c r="AD643" s="4">
        <v>0</v>
      </c>
      <c r="AE643" s="4">
        <v>0</v>
      </c>
      <c r="AF643" s="1">
        <v>145923</v>
      </c>
      <c r="AG643" s="1">
        <v>5</v>
      </c>
      <c r="AH643"/>
    </row>
    <row r="644" spans="1:34" x14ac:dyDescent="0.25">
      <c r="A644" t="s">
        <v>702</v>
      </c>
      <c r="B644" t="s">
        <v>441</v>
      </c>
      <c r="C644" t="s">
        <v>1092</v>
      </c>
      <c r="D644" t="s">
        <v>781</v>
      </c>
      <c r="E644" s="4">
        <v>123.23913043478261</v>
      </c>
      <c r="F644" s="4">
        <f>Nurse[[#This Row],[Total Nurse Staff Hours]]/Nurse[[#This Row],[MDS Census]]</f>
        <v>2.2884988534133002</v>
      </c>
      <c r="G644" s="4">
        <f>Nurse[[#This Row],[Total Direct Care Staff Hours]]/Nurse[[#This Row],[MDS Census]]</f>
        <v>2.1666519668371849</v>
      </c>
      <c r="H644" s="4">
        <f>Nurse[[#This Row],[Total RN Hours (w/ Admin, DON)]]/Nurse[[#This Row],[MDS Census]]</f>
        <v>0.52513670841418236</v>
      </c>
      <c r="I644" s="4">
        <f>Nurse[[#This Row],[RN Hours (excl. Admin, DON)]]/Nurse[[#This Row],[MDS Census]]</f>
        <v>0.45318839301464103</v>
      </c>
      <c r="J644" s="4">
        <f>SUM(Nurse[[#This Row],[RN Hours (excl. Admin, DON)]],Nurse[[#This Row],[RN Admin Hours]],Nurse[[#This Row],[RN DON Hours]],Nurse[[#This Row],[LPN Hours (excl. Admin)]],Nurse[[#This Row],[LPN Admin Hours]],Nurse[[#This Row],[CNA Hours]],Nurse[[#This Row],[NA TR Hours]],Nurse[[#This Row],[Med Aide/Tech Hours]])</f>
        <v>282.03260869565213</v>
      </c>
      <c r="K644" s="4">
        <f>SUM(Nurse[[#This Row],[RN Hours (excl. Admin, DON)]],Nurse[[#This Row],[LPN Hours (excl. Admin)]],Nurse[[#This Row],[CNA Hours]],Nurse[[#This Row],[NA TR Hours]],Nurse[[#This Row],[Med Aide/Tech Hours]])</f>
        <v>267.01630434782612</v>
      </c>
      <c r="L644" s="4">
        <f>SUM(Nurse[[#This Row],[RN Hours (excl. Admin, DON)]],Nurse[[#This Row],[RN Admin Hours]],Nurse[[#This Row],[RN DON Hours]])</f>
        <v>64.717391304347828</v>
      </c>
      <c r="M644" s="4">
        <v>55.850543478260867</v>
      </c>
      <c r="N644" s="4">
        <v>8.866847826086957</v>
      </c>
      <c r="O644" s="4">
        <v>0</v>
      </c>
      <c r="P644" s="4">
        <f>SUM(Nurse[[#This Row],[LPN Hours (excl. Admin)]],Nurse[[#This Row],[LPN Admin Hours]])</f>
        <v>74.543478260869563</v>
      </c>
      <c r="Q644" s="4">
        <v>68.394021739130437</v>
      </c>
      <c r="R644" s="4">
        <v>6.1494565217391308</v>
      </c>
      <c r="S644" s="4">
        <f>SUM(Nurse[[#This Row],[CNA Hours]],Nurse[[#This Row],[NA TR Hours]],Nurse[[#This Row],[Med Aide/Tech Hours]])</f>
        <v>142.77173913043478</v>
      </c>
      <c r="T644" s="4">
        <v>142.77173913043478</v>
      </c>
      <c r="U644" s="4">
        <v>0</v>
      </c>
      <c r="V644" s="4">
        <v>0</v>
      </c>
      <c r="W6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4" s="4">
        <v>0</v>
      </c>
      <c r="Y644" s="4">
        <v>0</v>
      </c>
      <c r="Z644" s="4">
        <v>0</v>
      </c>
      <c r="AA644" s="4">
        <v>0</v>
      </c>
      <c r="AB644" s="4">
        <v>0</v>
      </c>
      <c r="AC644" s="4">
        <v>0</v>
      </c>
      <c r="AD644" s="4">
        <v>0</v>
      </c>
      <c r="AE644" s="4">
        <v>0</v>
      </c>
      <c r="AF644" s="1">
        <v>145899</v>
      </c>
      <c r="AG644" s="1">
        <v>5</v>
      </c>
      <c r="AH644"/>
    </row>
    <row r="645" spans="1:34" x14ac:dyDescent="0.25">
      <c r="A645" t="s">
        <v>702</v>
      </c>
      <c r="B645" t="s">
        <v>258</v>
      </c>
      <c r="C645" t="s">
        <v>917</v>
      </c>
      <c r="D645" t="s">
        <v>781</v>
      </c>
      <c r="E645" s="4">
        <v>132.95652173913044</v>
      </c>
      <c r="F645" s="4">
        <f>Nurse[[#This Row],[Total Nurse Staff Hours]]/Nurse[[#This Row],[MDS Census]]</f>
        <v>3.4297130477436233</v>
      </c>
      <c r="G645" s="4">
        <f>Nurse[[#This Row],[Total Direct Care Staff Hours]]/Nurse[[#This Row],[MDS Census]]</f>
        <v>3.2398422171353825</v>
      </c>
      <c r="H645" s="4">
        <f>Nurse[[#This Row],[Total RN Hours (w/ Admin, DON)]]/Nurse[[#This Row],[MDS Census]]</f>
        <v>0.52842952910398955</v>
      </c>
      <c r="I645" s="4">
        <f>Nurse[[#This Row],[RN Hours (excl. Admin, DON)]]/Nurse[[#This Row],[MDS Census]]</f>
        <v>0.44291612164813604</v>
      </c>
      <c r="J645" s="4">
        <f>SUM(Nurse[[#This Row],[RN Hours (excl. Admin, DON)]],Nurse[[#This Row],[RN Admin Hours]],Nurse[[#This Row],[RN DON Hours]],Nurse[[#This Row],[LPN Hours (excl. Admin)]],Nurse[[#This Row],[LPN Admin Hours]],Nurse[[#This Row],[CNA Hours]],Nurse[[#This Row],[NA TR Hours]],Nurse[[#This Row],[Med Aide/Tech Hours]])</f>
        <v>456.00271739130437</v>
      </c>
      <c r="K645" s="4">
        <f>SUM(Nurse[[#This Row],[RN Hours (excl. Admin, DON)]],Nurse[[#This Row],[LPN Hours (excl. Admin)]],Nurse[[#This Row],[CNA Hours]],Nurse[[#This Row],[NA TR Hours]],Nurse[[#This Row],[Med Aide/Tech Hours]])</f>
        <v>430.75815217391306</v>
      </c>
      <c r="L645" s="4">
        <f>SUM(Nurse[[#This Row],[RN Hours (excl. Admin, DON)]],Nurse[[#This Row],[RN Admin Hours]],Nurse[[#This Row],[RN DON Hours]])</f>
        <v>70.258152173913047</v>
      </c>
      <c r="M645" s="4">
        <v>58.888586956521742</v>
      </c>
      <c r="N645" s="4">
        <v>5.8913043478260869</v>
      </c>
      <c r="O645" s="4">
        <v>5.4782608695652177</v>
      </c>
      <c r="P645" s="4">
        <f>SUM(Nurse[[#This Row],[LPN Hours (excl. Admin)]],Nurse[[#This Row],[LPN Admin Hours]])</f>
        <v>156.39402173913044</v>
      </c>
      <c r="Q645" s="4">
        <v>142.51902173913044</v>
      </c>
      <c r="R645" s="4">
        <v>13.875</v>
      </c>
      <c r="S645" s="4">
        <f>SUM(Nurse[[#This Row],[CNA Hours]],Nurse[[#This Row],[NA TR Hours]],Nurse[[#This Row],[Med Aide/Tech Hours]])</f>
        <v>229.35054347826087</v>
      </c>
      <c r="T645" s="4">
        <v>229.35054347826087</v>
      </c>
      <c r="U645" s="4">
        <v>0</v>
      </c>
      <c r="V645" s="4">
        <v>0</v>
      </c>
      <c r="W6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36.603260869565219</v>
      </c>
      <c r="X645" s="4">
        <v>4.7527173913043477</v>
      </c>
      <c r="Y645" s="4">
        <v>0</v>
      </c>
      <c r="Z645" s="4">
        <v>0</v>
      </c>
      <c r="AA645" s="4">
        <v>7.9130434782608692</v>
      </c>
      <c r="AB645" s="4">
        <v>0</v>
      </c>
      <c r="AC645" s="4">
        <v>23.9375</v>
      </c>
      <c r="AD645" s="4">
        <v>0</v>
      </c>
      <c r="AE645" s="4">
        <v>0</v>
      </c>
      <c r="AF645" s="1">
        <v>145632</v>
      </c>
      <c r="AG645" s="1">
        <v>5</v>
      </c>
      <c r="AH645"/>
    </row>
    <row r="646" spans="1:34" x14ac:dyDescent="0.25">
      <c r="A646" t="s">
        <v>702</v>
      </c>
      <c r="B646" t="s">
        <v>379</v>
      </c>
      <c r="C646" t="s">
        <v>917</v>
      </c>
      <c r="D646" t="s">
        <v>781</v>
      </c>
      <c r="E646" s="4">
        <v>121.91304347826087</v>
      </c>
      <c r="F646" s="4">
        <f>Nurse[[#This Row],[Total Nurse Staff Hours]]/Nurse[[#This Row],[MDS Census]]</f>
        <v>1.9127139800285307</v>
      </c>
      <c r="G646" s="4">
        <f>Nurse[[#This Row],[Total Direct Care Staff Hours]]/Nurse[[#This Row],[MDS Census]]</f>
        <v>1.8621611982881598</v>
      </c>
      <c r="H646" s="4">
        <f>Nurse[[#This Row],[Total RN Hours (w/ Admin, DON)]]/Nurse[[#This Row],[MDS Census]]</f>
        <v>0.32718883737517829</v>
      </c>
      <c r="I646" s="4">
        <f>Nurse[[#This Row],[RN Hours (excl. Admin, DON)]]/Nurse[[#This Row],[MDS Census]]</f>
        <v>0.27663605563480737</v>
      </c>
      <c r="J646" s="4">
        <f>SUM(Nurse[[#This Row],[RN Hours (excl. Admin, DON)]],Nurse[[#This Row],[RN Admin Hours]],Nurse[[#This Row],[RN DON Hours]],Nurse[[#This Row],[LPN Hours (excl. Admin)]],Nurse[[#This Row],[LPN Admin Hours]],Nurse[[#This Row],[CNA Hours]],Nurse[[#This Row],[NA TR Hours]],Nurse[[#This Row],[Med Aide/Tech Hours]])</f>
        <v>233.18478260869566</v>
      </c>
      <c r="K646" s="4">
        <f>SUM(Nurse[[#This Row],[RN Hours (excl. Admin, DON)]],Nurse[[#This Row],[LPN Hours (excl. Admin)]],Nurse[[#This Row],[CNA Hours]],Nurse[[#This Row],[NA TR Hours]],Nurse[[#This Row],[Med Aide/Tech Hours]])</f>
        <v>227.02173913043481</v>
      </c>
      <c r="L646" s="4">
        <f>SUM(Nurse[[#This Row],[RN Hours (excl. Admin, DON)]],Nurse[[#This Row],[RN Admin Hours]],Nurse[[#This Row],[RN DON Hours]])</f>
        <v>39.888586956521735</v>
      </c>
      <c r="M646" s="4">
        <v>33.725543478260867</v>
      </c>
      <c r="N646" s="4">
        <v>0.59782608695652173</v>
      </c>
      <c r="O646" s="4">
        <v>5.5652173913043477</v>
      </c>
      <c r="P646" s="4">
        <f>SUM(Nurse[[#This Row],[LPN Hours (excl. Admin)]],Nurse[[#This Row],[LPN Admin Hours]])</f>
        <v>49.125</v>
      </c>
      <c r="Q646" s="4">
        <v>49.125</v>
      </c>
      <c r="R646" s="4">
        <v>0</v>
      </c>
      <c r="S646" s="4">
        <f>SUM(Nurse[[#This Row],[CNA Hours]],Nurse[[#This Row],[NA TR Hours]],Nurse[[#This Row],[Med Aide/Tech Hours]])</f>
        <v>144.17119565217394</v>
      </c>
      <c r="T646" s="4">
        <v>132.0733695652174</v>
      </c>
      <c r="U646" s="4">
        <v>12.097826086956522</v>
      </c>
      <c r="V646" s="4">
        <v>0</v>
      </c>
      <c r="W6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0.24456521739130435</v>
      </c>
      <c r="X646" s="4">
        <v>0.24456521739130435</v>
      </c>
      <c r="Y646" s="4">
        <v>0</v>
      </c>
      <c r="Z646" s="4">
        <v>0</v>
      </c>
      <c r="AA646" s="4">
        <v>0</v>
      </c>
      <c r="AB646" s="4">
        <v>0</v>
      </c>
      <c r="AC646" s="4">
        <v>0</v>
      </c>
      <c r="AD646" s="4">
        <v>0</v>
      </c>
      <c r="AE646" s="4">
        <v>0</v>
      </c>
      <c r="AF646" s="1">
        <v>145806</v>
      </c>
      <c r="AG646" s="1">
        <v>5</v>
      </c>
      <c r="AH646"/>
    </row>
    <row r="647" spans="1:34" x14ac:dyDescent="0.25">
      <c r="A647" t="s">
        <v>702</v>
      </c>
      <c r="B647" t="s">
        <v>17</v>
      </c>
      <c r="C647" t="s">
        <v>881</v>
      </c>
      <c r="D647" t="s">
        <v>783</v>
      </c>
      <c r="E647" s="4">
        <v>81.804347826086953</v>
      </c>
      <c r="F647" s="4">
        <f>Nurse[[#This Row],[Total Nurse Staff Hours]]/Nurse[[#This Row],[MDS Census]]</f>
        <v>3.4071219771458949</v>
      </c>
      <c r="G647" s="4">
        <f>Nurse[[#This Row],[Total Direct Care Staff Hours]]/Nurse[[#This Row],[MDS Census]]</f>
        <v>3.2093077331916025</v>
      </c>
      <c r="H647" s="4">
        <f>Nurse[[#This Row],[Total RN Hours (w/ Admin, DON)]]/Nurse[[#This Row],[MDS Census]]</f>
        <v>0.5649083178315174</v>
      </c>
      <c r="I647" s="4">
        <f>Nurse[[#This Row],[RN Hours (excl. Admin, DON)]]/Nurse[[#This Row],[MDS Census]]</f>
        <v>0.41492824873770928</v>
      </c>
      <c r="J647" s="4">
        <f>SUM(Nurse[[#This Row],[RN Hours (excl. Admin, DON)]],Nurse[[#This Row],[RN Admin Hours]],Nurse[[#This Row],[RN DON Hours]],Nurse[[#This Row],[LPN Hours (excl. Admin)]],Nurse[[#This Row],[LPN Admin Hours]],Nurse[[#This Row],[CNA Hours]],Nurse[[#This Row],[NA TR Hours]],Nurse[[#This Row],[Med Aide/Tech Hours]])</f>
        <v>278.71739130434787</v>
      </c>
      <c r="K647" s="4">
        <f>SUM(Nurse[[#This Row],[RN Hours (excl. Admin, DON)]],Nurse[[#This Row],[LPN Hours (excl. Admin)]],Nurse[[#This Row],[CNA Hours]],Nurse[[#This Row],[NA TR Hours]],Nurse[[#This Row],[Med Aide/Tech Hours]])</f>
        <v>262.5353260869565</v>
      </c>
      <c r="L647" s="4">
        <f>SUM(Nurse[[#This Row],[RN Hours (excl. Admin, DON)]],Nurse[[#This Row],[RN Admin Hours]],Nurse[[#This Row],[RN DON Hours]])</f>
        <v>46.211956521739125</v>
      </c>
      <c r="M647" s="4">
        <v>33.942934782608695</v>
      </c>
      <c r="N647" s="4">
        <v>7.2255434782608692</v>
      </c>
      <c r="O647" s="4">
        <v>5.0434782608695654</v>
      </c>
      <c r="P647" s="4">
        <f>SUM(Nurse[[#This Row],[LPN Hours (excl. Admin)]],Nurse[[#This Row],[LPN Admin Hours]])</f>
        <v>55.676630434782609</v>
      </c>
      <c r="Q647" s="4">
        <v>51.763586956521742</v>
      </c>
      <c r="R647" s="4">
        <v>3.9130434782608696</v>
      </c>
      <c r="S647" s="4">
        <f>SUM(Nurse[[#This Row],[CNA Hours]],Nurse[[#This Row],[NA TR Hours]],Nurse[[#This Row],[Med Aide/Tech Hours]])</f>
        <v>176.82880434782609</v>
      </c>
      <c r="T647" s="4">
        <v>176.82880434782609</v>
      </c>
      <c r="U647" s="4">
        <v>0</v>
      </c>
      <c r="V647" s="4">
        <v>0</v>
      </c>
      <c r="W6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38.040760869565219</v>
      </c>
      <c r="X647" s="4">
        <v>1.2309782608695652</v>
      </c>
      <c r="Y647" s="4">
        <v>0</v>
      </c>
      <c r="Z647" s="4">
        <v>0</v>
      </c>
      <c r="AA647" s="4">
        <v>0.35869565217391303</v>
      </c>
      <c r="AB647" s="4">
        <v>8.6956521739130432E-2</v>
      </c>
      <c r="AC647" s="4">
        <v>36.364130434782609</v>
      </c>
      <c r="AD647" s="4">
        <v>0</v>
      </c>
      <c r="AE647" s="4">
        <v>0</v>
      </c>
      <c r="AF647" s="1">
        <v>145000</v>
      </c>
      <c r="AG647" s="1">
        <v>5</v>
      </c>
      <c r="AH647"/>
    </row>
    <row r="648" spans="1:34" x14ac:dyDescent="0.25">
      <c r="A648" t="s">
        <v>702</v>
      </c>
      <c r="B648" t="s">
        <v>277</v>
      </c>
      <c r="C648" t="s">
        <v>917</v>
      </c>
      <c r="D648" t="s">
        <v>781</v>
      </c>
      <c r="E648" s="4">
        <v>131.59782608695653</v>
      </c>
      <c r="F648" s="4">
        <f>Nurse[[#This Row],[Total Nurse Staff Hours]]/Nurse[[#This Row],[MDS Census]]</f>
        <v>2.4204592384570911</v>
      </c>
      <c r="G648" s="4">
        <f>Nurse[[#This Row],[Total Direct Care Staff Hours]]/Nurse[[#This Row],[MDS Census]]</f>
        <v>2.3126910052036007</v>
      </c>
      <c r="H648" s="4">
        <f>Nurse[[#This Row],[Total RN Hours (w/ Admin, DON)]]/Nurse[[#This Row],[MDS Census]]</f>
        <v>0.32427521268687531</v>
      </c>
      <c r="I648" s="4">
        <f>Nurse[[#This Row],[RN Hours (excl. Admin, DON)]]/Nurse[[#This Row],[MDS Census]]</f>
        <v>0.21650697943338562</v>
      </c>
      <c r="J648" s="4">
        <f>SUM(Nurse[[#This Row],[RN Hours (excl. Admin, DON)]],Nurse[[#This Row],[RN Admin Hours]],Nurse[[#This Row],[RN DON Hours]],Nurse[[#This Row],[LPN Hours (excl. Admin)]],Nurse[[#This Row],[LPN Admin Hours]],Nurse[[#This Row],[CNA Hours]],Nurse[[#This Row],[NA TR Hours]],Nurse[[#This Row],[Med Aide/Tech Hours]])</f>
        <v>318.5271739130435</v>
      </c>
      <c r="K648" s="4">
        <f>SUM(Nurse[[#This Row],[RN Hours (excl. Admin, DON)]],Nurse[[#This Row],[LPN Hours (excl. Admin)]],Nurse[[#This Row],[CNA Hours]],Nurse[[#This Row],[NA TR Hours]],Nurse[[#This Row],[Med Aide/Tech Hours]])</f>
        <v>304.34510869565213</v>
      </c>
      <c r="L648" s="4">
        <f>SUM(Nurse[[#This Row],[RN Hours (excl. Admin, DON)]],Nurse[[#This Row],[RN Admin Hours]],Nurse[[#This Row],[RN DON Hours]])</f>
        <v>42.673913043478258</v>
      </c>
      <c r="M648" s="4">
        <v>28.491847826086957</v>
      </c>
      <c r="N648" s="4">
        <v>9.3125</v>
      </c>
      <c r="O648" s="4">
        <v>4.8695652173913047</v>
      </c>
      <c r="P648" s="4">
        <f>SUM(Nurse[[#This Row],[LPN Hours (excl. Admin)]],Nurse[[#This Row],[LPN Admin Hours]])</f>
        <v>90.070652173913047</v>
      </c>
      <c r="Q648" s="4">
        <v>90.070652173913047</v>
      </c>
      <c r="R648" s="4">
        <v>0</v>
      </c>
      <c r="S648" s="4">
        <f>SUM(Nurse[[#This Row],[CNA Hours]],Nurse[[#This Row],[NA TR Hours]],Nurse[[#This Row],[Med Aide/Tech Hours]])</f>
        <v>185.78260869565216</v>
      </c>
      <c r="T648" s="4">
        <v>165.82065217391303</v>
      </c>
      <c r="U648" s="4">
        <v>19.961956521739129</v>
      </c>
      <c r="V648" s="4">
        <v>0</v>
      </c>
      <c r="W6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8.1521739130434784E-2</v>
      </c>
      <c r="X648" s="4">
        <v>8.1521739130434784E-2</v>
      </c>
      <c r="Y648" s="4">
        <v>0</v>
      </c>
      <c r="Z648" s="4">
        <v>0</v>
      </c>
      <c r="AA648" s="4">
        <v>0</v>
      </c>
      <c r="AB648" s="4">
        <v>0</v>
      </c>
      <c r="AC648" s="4">
        <v>0</v>
      </c>
      <c r="AD648" s="4">
        <v>0</v>
      </c>
      <c r="AE648" s="4">
        <v>0</v>
      </c>
      <c r="AF648" s="1">
        <v>145659</v>
      </c>
      <c r="AG648" s="1">
        <v>5</v>
      </c>
      <c r="AH648"/>
    </row>
    <row r="649" spans="1:34" x14ac:dyDescent="0.25">
      <c r="A649" t="s">
        <v>702</v>
      </c>
      <c r="B649" t="s">
        <v>470</v>
      </c>
      <c r="C649" t="s">
        <v>917</v>
      </c>
      <c r="D649" t="s">
        <v>781</v>
      </c>
      <c r="E649" s="4">
        <v>103.07608695652173</v>
      </c>
      <c r="F649" s="4">
        <f>Nurse[[#This Row],[Total Nurse Staff Hours]]/Nurse[[#This Row],[MDS Census]]</f>
        <v>2.2438047031530104</v>
      </c>
      <c r="G649" s="4">
        <f>Nurse[[#This Row],[Total Direct Care Staff Hours]]/Nurse[[#This Row],[MDS Census]]</f>
        <v>2.1285458188337025</v>
      </c>
      <c r="H649" s="4">
        <f>Nurse[[#This Row],[Total RN Hours (w/ Admin, DON)]]/Nurse[[#This Row],[MDS Census]]</f>
        <v>0.26824317199198572</v>
      </c>
      <c r="I649" s="4">
        <f>Nurse[[#This Row],[RN Hours (excl. Admin, DON)]]/Nurse[[#This Row],[MDS Census]]</f>
        <v>0.16110408098702944</v>
      </c>
      <c r="J649" s="4">
        <f>SUM(Nurse[[#This Row],[RN Hours (excl. Admin, DON)]],Nurse[[#This Row],[RN Admin Hours]],Nurse[[#This Row],[RN DON Hours]],Nurse[[#This Row],[LPN Hours (excl. Admin)]],Nurse[[#This Row],[LPN Admin Hours]],Nurse[[#This Row],[CNA Hours]],Nurse[[#This Row],[NA TR Hours]],Nurse[[#This Row],[Med Aide/Tech Hours]])</f>
        <v>231.28260869565216</v>
      </c>
      <c r="K649" s="4">
        <f>SUM(Nurse[[#This Row],[RN Hours (excl. Admin, DON)]],Nurse[[#This Row],[LPN Hours (excl. Admin)]],Nurse[[#This Row],[CNA Hours]],Nurse[[#This Row],[NA TR Hours]],Nurse[[#This Row],[Med Aide/Tech Hours]])</f>
        <v>219.40217391304347</v>
      </c>
      <c r="L649" s="4">
        <f>SUM(Nurse[[#This Row],[RN Hours (excl. Admin, DON)]],Nurse[[#This Row],[RN Admin Hours]],Nurse[[#This Row],[RN DON Hours]])</f>
        <v>27.649456521739133</v>
      </c>
      <c r="M649" s="4">
        <v>16.605978260869566</v>
      </c>
      <c r="N649" s="4">
        <v>5.4782608695652177</v>
      </c>
      <c r="O649" s="4">
        <v>5.5652173913043477</v>
      </c>
      <c r="P649" s="4">
        <f>SUM(Nurse[[#This Row],[LPN Hours (excl. Admin)]],Nurse[[#This Row],[LPN Admin Hours]])</f>
        <v>75.108695652173907</v>
      </c>
      <c r="Q649" s="4">
        <v>74.271739130434781</v>
      </c>
      <c r="R649" s="4">
        <v>0.83695652173913049</v>
      </c>
      <c r="S649" s="4">
        <f>SUM(Nurse[[#This Row],[CNA Hours]],Nurse[[#This Row],[NA TR Hours]],Nurse[[#This Row],[Med Aide/Tech Hours]])</f>
        <v>128.52445652173913</v>
      </c>
      <c r="T649" s="4">
        <v>128.52445652173913</v>
      </c>
      <c r="U649" s="4">
        <v>0</v>
      </c>
      <c r="V649" s="4">
        <v>0</v>
      </c>
      <c r="W6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49" s="4">
        <v>0</v>
      </c>
      <c r="Y649" s="4">
        <v>0</v>
      </c>
      <c r="Z649" s="4">
        <v>0</v>
      </c>
      <c r="AA649" s="4">
        <v>0</v>
      </c>
      <c r="AB649" s="4">
        <v>0</v>
      </c>
      <c r="AC649" s="4">
        <v>0</v>
      </c>
      <c r="AD649" s="4">
        <v>0</v>
      </c>
      <c r="AE649" s="4">
        <v>0</v>
      </c>
      <c r="AF649" s="1">
        <v>145939</v>
      </c>
      <c r="AG649" s="1">
        <v>5</v>
      </c>
      <c r="AH649"/>
    </row>
    <row r="650" spans="1:34" x14ac:dyDescent="0.25">
      <c r="A650" t="s">
        <v>702</v>
      </c>
      <c r="B650" t="s">
        <v>128</v>
      </c>
      <c r="C650" t="s">
        <v>964</v>
      </c>
      <c r="D650" t="s">
        <v>805</v>
      </c>
      <c r="E650" s="4">
        <v>56.163043478260867</v>
      </c>
      <c r="F650" s="4">
        <f>Nurse[[#This Row],[Total Nurse Staff Hours]]/Nurse[[#This Row],[MDS Census]]</f>
        <v>1.7586529901296688</v>
      </c>
      <c r="G650" s="4">
        <f>Nurse[[#This Row],[Total Direct Care Staff Hours]]/Nurse[[#This Row],[MDS Census]]</f>
        <v>1.7350416102186959</v>
      </c>
      <c r="H650" s="4">
        <f>Nurse[[#This Row],[Total RN Hours (w/ Admin, DON)]]/Nurse[[#This Row],[MDS Census]]</f>
        <v>0.54146506676988571</v>
      </c>
      <c r="I650" s="4">
        <f>Nurse[[#This Row],[RN Hours (excl. Admin, DON)]]/Nurse[[#This Row],[MDS Census]]</f>
        <v>0.51824075866073149</v>
      </c>
      <c r="J650" s="4">
        <f>SUM(Nurse[[#This Row],[RN Hours (excl. Admin, DON)]],Nurse[[#This Row],[RN Admin Hours]],Nurse[[#This Row],[RN DON Hours]],Nurse[[#This Row],[LPN Hours (excl. Admin)]],Nurse[[#This Row],[LPN Admin Hours]],Nurse[[#This Row],[CNA Hours]],Nurse[[#This Row],[NA TR Hours]],Nurse[[#This Row],[Med Aide/Tech Hours]])</f>
        <v>98.771304347826074</v>
      </c>
      <c r="K650" s="4">
        <f>SUM(Nurse[[#This Row],[RN Hours (excl. Admin, DON)]],Nurse[[#This Row],[LPN Hours (excl. Admin)]],Nurse[[#This Row],[CNA Hours]],Nurse[[#This Row],[NA TR Hours]],Nurse[[#This Row],[Med Aide/Tech Hours]])</f>
        <v>97.445217391304354</v>
      </c>
      <c r="L650" s="4">
        <f>SUM(Nurse[[#This Row],[RN Hours (excl. Admin, DON)]],Nurse[[#This Row],[RN Admin Hours]],Nurse[[#This Row],[RN DON Hours]])</f>
        <v>30.410326086956516</v>
      </c>
      <c r="M650" s="4">
        <v>29.105978260869559</v>
      </c>
      <c r="N650" s="4">
        <v>0</v>
      </c>
      <c r="O650" s="4">
        <v>1.3043478260869565</v>
      </c>
      <c r="P650" s="4">
        <f>SUM(Nurse[[#This Row],[LPN Hours (excl. Admin)]],Nurse[[#This Row],[LPN Admin Hours]])</f>
        <v>8.7099999999999991</v>
      </c>
      <c r="Q650" s="4">
        <v>8.6882608695652159</v>
      </c>
      <c r="R650" s="4">
        <v>2.1739130434782608E-2</v>
      </c>
      <c r="S650" s="4">
        <f>SUM(Nurse[[#This Row],[CNA Hours]],Nurse[[#This Row],[NA TR Hours]],Nurse[[#This Row],[Med Aide/Tech Hours]])</f>
        <v>59.650978260869564</v>
      </c>
      <c r="T650" s="4">
        <v>48.582608695652176</v>
      </c>
      <c r="U650" s="4">
        <v>11.068369565217392</v>
      </c>
      <c r="V650" s="4">
        <v>0</v>
      </c>
      <c r="W6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9.0923913043478262</v>
      </c>
      <c r="X650" s="4">
        <v>3.8206521739130435</v>
      </c>
      <c r="Y650" s="4">
        <v>0</v>
      </c>
      <c r="Z650" s="4">
        <v>0</v>
      </c>
      <c r="AA650" s="4">
        <v>2.0597826086956523</v>
      </c>
      <c r="AB650" s="4">
        <v>0</v>
      </c>
      <c r="AC650" s="4">
        <v>3.2119565217391304</v>
      </c>
      <c r="AD650" s="4">
        <v>0</v>
      </c>
      <c r="AE650" s="4">
        <v>0</v>
      </c>
      <c r="AF650" s="1">
        <v>145389</v>
      </c>
      <c r="AG650" s="1">
        <v>5</v>
      </c>
      <c r="AH650"/>
    </row>
    <row r="651" spans="1:34" x14ac:dyDescent="0.25">
      <c r="A651" t="s">
        <v>702</v>
      </c>
      <c r="B651" t="s">
        <v>433</v>
      </c>
      <c r="C651" t="s">
        <v>1089</v>
      </c>
      <c r="D651" t="s">
        <v>774</v>
      </c>
      <c r="E651" s="4">
        <v>98.478260869565219</v>
      </c>
      <c r="F651" s="4">
        <f>Nurse[[#This Row],[Total Nurse Staff Hours]]/Nurse[[#This Row],[MDS Census]]</f>
        <v>4.1497516556291387</v>
      </c>
      <c r="G651" s="4">
        <f>Nurse[[#This Row],[Total Direct Care Staff Hours]]/Nurse[[#This Row],[MDS Census]]</f>
        <v>3.9325331125827807</v>
      </c>
      <c r="H651" s="4">
        <f>Nurse[[#This Row],[Total RN Hours (w/ Admin, DON)]]/Nurse[[#This Row],[MDS Census]]</f>
        <v>1.2310154525386314</v>
      </c>
      <c r="I651" s="4">
        <f>Nurse[[#This Row],[RN Hours (excl. Admin, DON)]]/Nurse[[#This Row],[MDS Census]]</f>
        <v>1.0137969094922736</v>
      </c>
      <c r="J651" s="4">
        <f>SUM(Nurse[[#This Row],[RN Hours (excl. Admin, DON)]],Nurse[[#This Row],[RN Admin Hours]],Nurse[[#This Row],[RN DON Hours]],Nurse[[#This Row],[LPN Hours (excl. Admin)]],Nurse[[#This Row],[LPN Admin Hours]],Nurse[[#This Row],[CNA Hours]],Nurse[[#This Row],[NA TR Hours]],Nurse[[#This Row],[Med Aide/Tech Hours]])</f>
        <v>408.6603260869565</v>
      </c>
      <c r="K651" s="4">
        <f>SUM(Nurse[[#This Row],[RN Hours (excl. Admin, DON)]],Nurse[[#This Row],[LPN Hours (excl. Admin)]],Nurse[[#This Row],[CNA Hours]],Nurse[[#This Row],[NA TR Hours]],Nurse[[#This Row],[Med Aide/Tech Hours]])</f>
        <v>387.26902173913038</v>
      </c>
      <c r="L651" s="4">
        <f>SUM(Nurse[[#This Row],[RN Hours (excl. Admin, DON)]],Nurse[[#This Row],[RN Admin Hours]],Nurse[[#This Row],[RN DON Hours]])</f>
        <v>121.22826086956522</v>
      </c>
      <c r="M651" s="4">
        <v>99.836956521739125</v>
      </c>
      <c r="N651" s="4">
        <v>16</v>
      </c>
      <c r="O651" s="4">
        <v>5.3913043478260869</v>
      </c>
      <c r="P651" s="4">
        <f>SUM(Nurse[[#This Row],[LPN Hours (excl. Admin)]],Nurse[[#This Row],[LPN Admin Hours]])</f>
        <v>42.548913043478258</v>
      </c>
      <c r="Q651" s="4">
        <v>42.548913043478258</v>
      </c>
      <c r="R651" s="4">
        <v>0</v>
      </c>
      <c r="S651" s="4">
        <f>SUM(Nurse[[#This Row],[CNA Hours]],Nurse[[#This Row],[NA TR Hours]],Nurse[[#This Row],[Med Aide/Tech Hours]])</f>
        <v>244.88315217391303</v>
      </c>
      <c r="T651" s="4">
        <v>244.88315217391303</v>
      </c>
      <c r="U651" s="4">
        <v>0</v>
      </c>
      <c r="V651" s="4">
        <v>0</v>
      </c>
      <c r="W6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11.086956521739131</v>
      </c>
      <c r="X651" s="4">
        <v>0</v>
      </c>
      <c r="Y651" s="4">
        <v>0</v>
      </c>
      <c r="Z651" s="4">
        <v>0</v>
      </c>
      <c r="AA651" s="4">
        <v>0.2391304347826087</v>
      </c>
      <c r="AB651" s="4">
        <v>0</v>
      </c>
      <c r="AC651" s="4">
        <v>10.847826086956522</v>
      </c>
      <c r="AD651" s="4">
        <v>0</v>
      </c>
      <c r="AE651" s="4">
        <v>0</v>
      </c>
      <c r="AF651" s="1">
        <v>145887</v>
      </c>
      <c r="AG651" s="1">
        <v>5</v>
      </c>
      <c r="AH651"/>
    </row>
    <row r="652" spans="1:34" x14ac:dyDescent="0.25">
      <c r="A652" t="s">
        <v>702</v>
      </c>
      <c r="B652" t="s">
        <v>148</v>
      </c>
      <c r="C652" t="s">
        <v>917</v>
      </c>
      <c r="D652" t="s">
        <v>781</v>
      </c>
      <c r="E652" s="4">
        <v>154.68478260869566</v>
      </c>
      <c r="F652" s="4">
        <f>Nurse[[#This Row],[Total Nurse Staff Hours]]/Nurse[[#This Row],[MDS Census]]</f>
        <v>2.6298573536645353</v>
      </c>
      <c r="G652" s="4">
        <f>Nurse[[#This Row],[Total Direct Care Staff Hours]]/Nurse[[#This Row],[MDS Census]]</f>
        <v>2.4746328437917224</v>
      </c>
      <c r="H652" s="4">
        <f>Nurse[[#This Row],[Total RN Hours (w/ Admin, DON)]]/Nurse[[#This Row],[MDS Census]]</f>
        <v>0.34099852434825378</v>
      </c>
      <c r="I652" s="4">
        <f>Nurse[[#This Row],[RN Hours (excl. Admin, DON)]]/Nurse[[#This Row],[MDS Census]]</f>
        <v>0.23559482819197525</v>
      </c>
      <c r="J652" s="4">
        <f>SUM(Nurse[[#This Row],[RN Hours (excl. Admin, DON)]],Nurse[[#This Row],[RN Admin Hours]],Nurse[[#This Row],[RN DON Hours]],Nurse[[#This Row],[LPN Hours (excl. Admin)]],Nurse[[#This Row],[LPN Admin Hours]],Nurse[[#This Row],[CNA Hours]],Nurse[[#This Row],[NA TR Hours]],Nurse[[#This Row],[Med Aide/Tech Hours]])</f>
        <v>406.79891304347831</v>
      </c>
      <c r="K652" s="4">
        <f>SUM(Nurse[[#This Row],[RN Hours (excl. Admin, DON)]],Nurse[[#This Row],[LPN Hours (excl. Admin)]],Nurse[[#This Row],[CNA Hours]],Nurse[[#This Row],[NA TR Hours]],Nurse[[#This Row],[Med Aide/Tech Hours]])</f>
        <v>382.78804347826087</v>
      </c>
      <c r="L652" s="4">
        <f>SUM(Nurse[[#This Row],[RN Hours (excl. Admin, DON)]],Nurse[[#This Row],[RN Admin Hours]],Nurse[[#This Row],[RN DON Hours]])</f>
        <v>52.747282608695649</v>
      </c>
      <c r="M652" s="4">
        <v>36.442934782608695</v>
      </c>
      <c r="N652" s="4">
        <v>12.192934782608695</v>
      </c>
      <c r="O652" s="4">
        <v>4.1114130434782608</v>
      </c>
      <c r="P652" s="4">
        <f>SUM(Nurse[[#This Row],[LPN Hours (excl. Admin)]],Nurse[[#This Row],[LPN Admin Hours]])</f>
        <v>114.24728260869566</v>
      </c>
      <c r="Q652" s="4">
        <v>106.54076086956522</v>
      </c>
      <c r="R652" s="4">
        <v>7.7065217391304346</v>
      </c>
      <c r="S652" s="4">
        <f>SUM(Nurse[[#This Row],[CNA Hours]],Nurse[[#This Row],[NA TR Hours]],Nurse[[#This Row],[Med Aide/Tech Hours]])</f>
        <v>239.80434782608694</v>
      </c>
      <c r="T652" s="4">
        <v>236.04619565217391</v>
      </c>
      <c r="U652" s="4">
        <v>3.7581521739130435</v>
      </c>
      <c r="V652" s="4">
        <v>0</v>
      </c>
      <c r="W6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2" s="4">
        <v>0</v>
      </c>
      <c r="Y652" s="4">
        <v>0</v>
      </c>
      <c r="Z652" s="4">
        <v>0</v>
      </c>
      <c r="AA652" s="4">
        <v>0</v>
      </c>
      <c r="AB652" s="4">
        <v>0</v>
      </c>
      <c r="AC652" s="4">
        <v>0</v>
      </c>
      <c r="AD652" s="4">
        <v>0</v>
      </c>
      <c r="AE652" s="4">
        <v>0</v>
      </c>
      <c r="AF652" s="1">
        <v>145429</v>
      </c>
      <c r="AG652" s="1">
        <v>5</v>
      </c>
      <c r="AH652"/>
    </row>
    <row r="653" spans="1:34" x14ac:dyDescent="0.25">
      <c r="A653" t="s">
        <v>702</v>
      </c>
      <c r="B653" t="s">
        <v>225</v>
      </c>
      <c r="C653" t="s">
        <v>917</v>
      </c>
      <c r="D653" t="s">
        <v>781</v>
      </c>
      <c r="E653" s="4">
        <v>72.076086956521735</v>
      </c>
      <c r="F653" s="4">
        <f>Nurse[[#This Row],[Total Nurse Staff Hours]]/Nurse[[#This Row],[MDS Census]]</f>
        <v>4.276881315035439</v>
      </c>
      <c r="G653" s="4">
        <f>Nurse[[#This Row],[Total Direct Care Staff Hours]]/Nurse[[#This Row],[MDS Census]]</f>
        <v>3.9651937867591607</v>
      </c>
      <c r="H653" s="4">
        <f>Nurse[[#This Row],[Total RN Hours (w/ Admin, DON)]]/Nurse[[#This Row],[MDS Census]]</f>
        <v>1.4674709696878296</v>
      </c>
      <c r="I653" s="4">
        <f>Nurse[[#This Row],[RN Hours (excl. Admin, DON)]]/Nurse[[#This Row],[MDS Census]]</f>
        <v>1.1557834414115515</v>
      </c>
      <c r="J653" s="4">
        <f>SUM(Nurse[[#This Row],[RN Hours (excl. Admin, DON)]],Nurse[[#This Row],[RN Admin Hours]],Nurse[[#This Row],[RN DON Hours]],Nurse[[#This Row],[LPN Hours (excl. Admin)]],Nurse[[#This Row],[LPN Admin Hours]],Nurse[[#This Row],[CNA Hours]],Nurse[[#This Row],[NA TR Hours]],Nurse[[#This Row],[Med Aide/Tech Hours]])</f>
        <v>308.26086956521732</v>
      </c>
      <c r="K653" s="4">
        <f>SUM(Nurse[[#This Row],[RN Hours (excl. Admin, DON)]],Nurse[[#This Row],[LPN Hours (excl. Admin)]],Nurse[[#This Row],[CNA Hours]],Nurse[[#This Row],[NA TR Hours]],Nurse[[#This Row],[Med Aide/Tech Hours]])</f>
        <v>285.79565217391297</v>
      </c>
      <c r="L653" s="4">
        <f>SUM(Nurse[[#This Row],[RN Hours (excl. Admin, DON)]],Nurse[[#This Row],[RN Admin Hours]],Nurse[[#This Row],[RN DON Hours]])</f>
        <v>105.76956521739127</v>
      </c>
      <c r="M653" s="4">
        <v>83.304347826086925</v>
      </c>
      <c r="N653" s="4">
        <v>18.46521739130435</v>
      </c>
      <c r="O653" s="4">
        <v>4</v>
      </c>
      <c r="P653" s="4">
        <f>SUM(Nurse[[#This Row],[LPN Hours (excl. Admin)]],Nurse[[#This Row],[LPN Admin Hours]])</f>
        <v>7.8021739130434806</v>
      </c>
      <c r="Q653" s="4">
        <v>7.8021739130434806</v>
      </c>
      <c r="R653" s="4">
        <v>0</v>
      </c>
      <c r="S653" s="4">
        <f>SUM(Nurse[[#This Row],[CNA Hours]],Nurse[[#This Row],[NA TR Hours]],Nurse[[#This Row],[Med Aide/Tech Hours]])</f>
        <v>194.68913043478258</v>
      </c>
      <c r="T653" s="4">
        <v>194.68913043478258</v>
      </c>
      <c r="U653" s="4">
        <v>0</v>
      </c>
      <c r="V653" s="4">
        <v>0</v>
      </c>
      <c r="W6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3" s="4">
        <v>0</v>
      </c>
      <c r="Y653" s="4">
        <v>0</v>
      </c>
      <c r="Z653" s="4">
        <v>0</v>
      </c>
      <c r="AA653" s="4">
        <v>0</v>
      </c>
      <c r="AB653" s="4">
        <v>0</v>
      </c>
      <c r="AC653" s="4">
        <v>0</v>
      </c>
      <c r="AD653" s="4">
        <v>0</v>
      </c>
      <c r="AE653" s="4">
        <v>0</v>
      </c>
      <c r="AF653" s="1">
        <v>145591</v>
      </c>
      <c r="AG653" s="1">
        <v>5</v>
      </c>
      <c r="AH653"/>
    </row>
    <row r="654" spans="1:34" x14ac:dyDescent="0.25">
      <c r="A654" t="s">
        <v>702</v>
      </c>
      <c r="B654" t="s">
        <v>547</v>
      </c>
      <c r="C654" t="s">
        <v>901</v>
      </c>
      <c r="D654" t="s">
        <v>787</v>
      </c>
      <c r="E654" s="4">
        <v>56.847826086956523</v>
      </c>
      <c r="F654" s="4">
        <f>Nurse[[#This Row],[Total Nurse Staff Hours]]/Nurse[[#This Row],[MDS Census]]</f>
        <v>4.9024493307839396</v>
      </c>
      <c r="G654" s="4">
        <f>Nurse[[#This Row],[Total Direct Care Staff Hours]]/Nurse[[#This Row],[MDS Census]]</f>
        <v>4.9024493307839396</v>
      </c>
      <c r="H654" s="4">
        <f>Nurse[[#This Row],[Total RN Hours (w/ Admin, DON)]]/Nurse[[#This Row],[MDS Census]]</f>
        <v>1.0494646271510515</v>
      </c>
      <c r="I654" s="4">
        <f>Nurse[[#This Row],[RN Hours (excl. Admin, DON)]]/Nurse[[#This Row],[MDS Census]]</f>
        <v>1.0494646271510515</v>
      </c>
      <c r="J654" s="4">
        <f>SUM(Nurse[[#This Row],[RN Hours (excl. Admin, DON)]],Nurse[[#This Row],[RN Admin Hours]],Nurse[[#This Row],[RN DON Hours]],Nurse[[#This Row],[LPN Hours (excl. Admin)]],Nurse[[#This Row],[LPN Admin Hours]],Nurse[[#This Row],[CNA Hours]],Nurse[[#This Row],[NA TR Hours]],Nurse[[#This Row],[Med Aide/Tech Hours]])</f>
        <v>278.69358695652181</v>
      </c>
      <c r="K654" s="4">
        <f>SUM(Nurse[[#This Row],[RN Hours (excl. Admin, DON)]],Nurse[[#This Row],[LPN Hours (excl. Admin)]],Nurse[[#This Row],[CNA Hours]],Nurse[[#This Row],[NA TR Hours]],Nurse[[#This Row],[Med Aide/Tech Hours]])</f>
        <v>278.69358695652181</v>
      </c>
      <c r="L654" s="4">
        <f>SUM(Nurse[[#This Row],[RN Hours (excl. Admin, DON)]],Nurse[[#This Row],[RN Admin Hours]],Nurse[[#This Row],[RN DON Hours]])</f>
        <v>59.65978260869565</v>
      </c>
      <c r="M654" s="4">
        <v>59.65978260869565</v>
      </c>
      <c r="N654" s="4">
        <v>0</v>
      </c>
      <c r="O654" s="4">
        <v>0</v>
      </c>
      <c r="P654" s="4">
        <f>SUM(Nurse[[#This Row],[LPN Hours (excl. Admin)]],Nurse[[#This Row],[LPN Admin Hours]])</f>
        <v>32.204130434782613</v>
      </c>
      <c r="Q654" s="4">
        <v>32.204130434782613</v>
      </c>
      <c r="R654" s="4">
        <v>0</v>
      </c>
      <c r="S654" s="4">
        <f>SUM(Nurse[[#This Row],[CNA Hours]],Nurse[[#This Row],[NA TR Hours]],Nurse[[#This Row],[Med Aide/Tech Hours]])</f>
        <v>186.82967391304356</v>
      </c>
      <c r="T654" s="4">
        <v>186.82967391304356</v>
      </c>
      <c r="U654" s="4">
        <v>0</v>
      </c>
      <c r="V654" s="4">
        <v>0</v>
      </c>
      <c r="W6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6.8478260869565215</v>
      </c>
      <c r="X654" s="4">
        <v>0.34782608695652173</v>
      </c>
      <c r="Y654" s="4">
        <v>0</v>
      </c>
      <c r="Z654" s="4">
        <v>0</v>
      </c>
      <c r="AA654" s="4">
        <v>2.2608695652173911</v>
      </c>
      <c r="AB654" s="4">
        <v>0</v>
      </c>
      <c r="AC654" s="4">
        <v>4.2391304347826084</v>
      </c>
      <c r="AD654" s="4">
        <v>0</v>
      </c>
      <c r="AE654" s="4">
        <v>0</v>
      </c>
      <c r="AF654" s="1">
        <v>146047</v>
      </c>
      <c r="AG654" s="1">
        <v>5</v>
      </c>
      <c r="AH654"/>
    </row>
    <row r="655" spans="1:34" x14ac:dyDescent="0.25">
      <c r="A655" t="s">
        <v>702</v>
      </c>
      <c r="B655" t="s">
        <v>679</v>
      </c>
      <c r="C655" t="s">
        <v>1079</v>
      </c>
      <c r="D655" t="s">
        <v>794</v>
      </c>
      <c r="E655" s="4">
        <v>87.489130434782609</v>
      </c>
      <c r="F655" s="4">
        <f>Nurse[[#This Row],[Total Nurse Staff Hours]]/Nurse[[#This Row],[MDS Census]]</f>
        <v>1.8120163995527383</v>
      </c>
      <c r="G655" s="4">
        <f>Nurse[[#This Row],[Total Direct Care Staff Hours]]/Nurse[[#This Row],[MDS Census]]</f>
        <v>1.5999192446266604</v>
      </c>
      <c r="H655" s="4">
        <f>Nurse[[#This Row],[Total RN Hours (w/ Admin, DON)]]/Nurse[[#This Row],[MDS Census]]</f>
        <v>0.41809293079885701</v>
      </c>
      <c r="I655" s="4">
        <f>Nurse[[#This Row],[RN Hours (excl. Admin, DON)]]/Nurse[[#This Row],[MDS Census]]</f>
        <v>0.26960616225618089</v>
      </c>
      <c r="J655" s="4">
        <f>SUM(Nurse[[#This Row],[RN Hours (excl. Admin, DON)]],Nurse[[#This Row],[RN Admin Hours]],Nurse[[#This Row],[RN DON Hours]],Nurse[[#This Row],[LPN Hours (excl. Admin)]],Nurse[[#This Row],[LPN Admin Hours]],Nurse[[#This Row],[CNA Hours]],Nurse[[#This Row],[NA TR Hours]],Nurse[[#This Row],[Med Aide/Tech Hours]])</f>
        <v>158.53173913043469</v>
      </c>
      <c r="K655" s="4">
        <f>SUM(Nurse[[#This Row],[RN Hours (excl. Admin, DON)]],Nurse[[#This Row],[LPN Hours (excl. Admin)]],Nurse[[#This Row],[CNA Hours]],Nurse[[#This Row],[NA TR Hours]],Nurse[[#This Row],[Med Aide/Tech Hours]])</f>
        <v>139.97554347826076</v>
      </c>
      <c r="L655" s="4">
        <f>SUM(Nurse[[#This Row],[RN Hours (excl. Admin, DON)]],Nurse[[#This Row],[RN Admin Hours]],Nurse[[#This Row],[RN DON Hours]])</f>
        <v>36.57858695652174</v>
      </c>
      <c r="M655" s="4">
        <v>23.587608695652172</v>
      </c>
      <c r="N655" s="4">
        <v>7.0725000000000007</v>
      </c>
      <c r="O655" s="4">
        <v>5.9184782608695654</v>
      </c>
      <c r="P655" s="4">
        <f>SUM(Nurse[[#This Row],[LPN Hours (excl. Admin)]],Nurse[[#This Row],[LPN Admin Hours]])</f>
        <v>39.985760869565226</v>
      </c>
      <c r="Q655" s="4">
        <v>34.420543478260875</v>
      </c>
      <c r="R655" s="4">
        <v>5.5652173913043477</v>
      </c>
      <c r="S655" s="4">
        <f>SUM(Nurse[[#This Row],[CNA Hours]],Nurse[[#This Row],[NA TR Hours]],Nurse[[#This Row],[Med Aide/Tech Hours]])</f>
        <v>81.967391304347728</v>
      </c>
      <c r="T655" s="4">
        <v>81.967391304347728</v>
      </c>
      <c r="U655" s="4">
        <v>0</v>
      </c>
      <c r="V655" s="4">
        <v>0</v>
      </c>
      <c r="W6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33.970978260869565</v>
      </c>
      <c r="X655" s="4">
        <v>12.441086956521739</v>
      </c>
      <c r="Y655" s="4">
        <v>0</v>
      </c>
      <c r="Z655" s="4">
        <v>0</v>
      </c>
      <c r="AA655" s="4">
        <v>11.779891304347826</v>
      </c>
      <c r="AB655" s="4">
        <v>0</v>
      </c>
      <c r="AC655" s="4">
        <v>9.75</v>
      </c>
      <c r="AD655" s="4">
        <v>0</v>
      </c>
      <c r="AE655" s="4">
        <v>0</v>
      </c>
      <c r="AF655" t="s">
        <v>6</v>
      </c>
      <c r="AG655" s="1">
        <v>5</v>
      </c>
      <c r="AH655"/>
    </row>
    <row r="656" spans="1:34" x14ac:dyDescent="0.25">
      <c r="A656" t="s">
        <v>702</v>
      </c>
      <c r="B656" t="s">
        <v>338</v>
      </c>
      <c r="C656" t="s">
        <v>13</v>
      </c>
      <c r="D656" t="s">
        <v>781</v>
      </c>
      <c r="E656" s="4">
        <v>18.95774647887324</v>
      </c>
      <c r="F656" s="4">
        <f>Nurse[[#This Row],[Total Nurse Staff Hours]]/Nurse[[#This Row],[MDS Census]]</f>
        <v>4.20461367013373</v>
      </c>
      <c r="G656" s="4">
        <f>Nurse[[#This Row],[Total Direct Care Staff Hours]]/Nurse[[#This Row],[MDS Census]]</f>
        <v>4.0857429420505209</v>
      </c>
      <c r="H656" s="4">
        <f>Nurse[[#This Row],[Total RN Hours (w/ Admin, DON)]]/Nurse[[#This Row],[MDS Census]]</f>
        <v>3.3414190193164939</v>
      </c>
      <c r="I656" s="4">
        <f>Nurse[[#This Row],[RN Hours (excl. Admin, DON)]]/Nurse[[#This Row],[MDS Census]]</f>
        <v>3.2225482912332848</v>
      </c>
      <c r="J656" s="4">
        <f>SUM(Nurse[[#This Row],[RN Hours (excl. Admin, DON)]],Nurse[[#This Row],[RN Admin Hours]],Nurse[[#This Row],[RN DON Hours]],Nurse[[#This Row],[LPN Hours (excl. Admin)]],Nurse[[#This Row],[LPN Admin Hours]],Nurse[[#This Row],[CNA Hours]],Nurse[[#This Row],[NA TR Hours]],Nurse[[#This Row],[Med Aide/Tech Hours]])</f>
        <v>79.710000000000008</v>
      </c>
      <c r="K656" s="4">
        <f>SUM(Nurse[[#This Row],[RN Hours (excl. Admin, DON)]],Nurse[[#This Row],[LPN Hours (excl. Admin)]],Nurse[[#This Row],[CNA Hours]],Nurse[[#This Row],[NA TR Hours]],Nurse[[#This Row],[Med Aide/Tech Hours]])</f>
        <v>77.456478873239462</v>
      </c>
      <c r="L656" s="4">
        <f>SUM(Nurse[[#This Row],[RN Hours (excl. Admin, DON)]],Nurse[[#This Row],[RN Admin Hours]],Nurse[[#This Row],[RN DON Hours]])</f>
        <v>63.345774647887339</v>
      </c>
      <c r="M656" s="4">
        <v>61.092253521126779</v>
      </c>
      <c r="N656" s="4">
        <v>0</v>
      </c>
      <c r="O656" s="4">
        <v>2.2535211267605635</v>
      </c>
      <c r="P656" s="4">
        <f>SUM(Nurse[[#This Row],[LPN Hours (excl. Admin)]],Nurse[[#This Row],[LPN Admin Hours]])</f>
        <v>0</v>
      </c>
      <c r="Q656" s="4">
        <v>0</v>
      </c>
      <c r="R656" s="4">
        <v>0</v>
      </c>
      <c r="S656" s="4">
        <f>SUM(Nurse[[#This Row],[CNA Hours]],Nurse[[#This Row],[NA TR Hours]],Nurse[[#This Row],[Med Aide/Tech Hours]])</f>
        <v>16.364225352112676</v>
      </c>
      <c r="T656" s="4">
        <v>16.364225352112676</v>
      </c>
      <c r="U656" s="4">
        <v>0</v>
      </c>
      <c r="V656" s="4">
        <v>0</v>
      </c>
      <c r="W6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5.6338028169014086E-2</v>
      </c>
      <c r="X656" s="4">
        <v>0</v>
      </c>
      <c r="Y656" s="4">
        <v>0</v>
      </c>
      <c r="Z656" s="4">
        <v>0</v>
      </c>
      <c r="AA656" s="4">
        <v>0</v>
      </c>
      <c r="AB656" s="4">
        <v>0</v>
      </c>
      <c r="AC656" s="4">
        <v>5.6338028169014086E-2</v>
      </c>
      <c r="AD656" s="4">
        <v>0</v>
      </c>
      <c r="AE656" s="4">
        <v>0</v>
      </c>
      <c r="AF656" s="1">
        <v>145743</v>
      </c>
      <c r="AG656" s="1">
        <v>5</v>
      </c>
      <c r="AH656"/>
    </row>
    <row r="657" spans="1:34" x14ac:dyDescent="0.25">
      <c r="A657" t="s">
        <v>702</v>
      </c>
      <c r="B657" t="s">
        <v>101</v>
      </c>
      <c r="C657" t="s">
        <v>951</v>
      </c>
      <c r="D657" t="s">
        <v>794</v>
      </c>
      <c r="E657" s="4">
        <v>182.81521739130434</v>
      </c>
      <c r="F657" s="4">
        <f>Nurse[[#This Row],[Total Nurse Staff Hours]]/Nurse[[#This Row],[MDS Census]]</f>
        <v>1.8247654438432725</v>
      </c>
      <c r="G657" s="4">
        <f>Nurse[[#This Row],[Total Direct Care Staff Hours]]/Nurse[[#This Row],[MDS Census]]</f>
        <v>1.7099102205838637</v>
      </c>
      <c r="H657" s="4">
        <f>Nurse[[#This Row],[Total RN Hours (w/ Admin, DON)]]/Nurse[[#This Row],[MDS Census]]</f>
        <v>0.42260241393661924</v>
      </c>
      <c r="I657" s="4">
        <f>Nurse[[#This Row],[RN Hours (excl. Admin, DON)]]/Nurse[[#This Row],[MDS Census]]</f>
        <v>0.37523039419703902</v>
      </c>
      <c r="J657" s="4">
        <f>SUM(Nurse[[#This Row],[RN Hours (excl. Admin, DON)]],Nurse[[#This Row],[RN Admin Hours]],Nurse[[#This Row],[RN DON Hours]],Nurse[[#This Row],[LPN Hours (excl. Admin)]],Nurse[[#This Row],[LPN Admin Hours]],Nurse[[#This Row],[CNA Hours]],Nurse[[#This Row],[NA TR Hours]],Nurse[[#This Row],[Med Aide/Tech Hours]])</f>
        <v>333.59489130434781</v>
      </c>
      <c r="K657" s="4">
        <f>SUM(Nurse[[#This Row],[RN Hours (excl. Admin, DON)]],Nurse[[#This Row],[LPN Hours (excl. Admin)]],Nurse[[#This Row],[CNA Hours]],Nurse[[#This Row],[NA TR Hours]],Nurse[[#This Row],[Med Aide/Tech Hours]])</f>
        <v>312.59760869565218</v>
      </c>
      <c r="L657" s="4">
        <f>SUM(Nurse[[#This Row],[RN Hours (excl. Admin, DON)]],Nurse[[#This Row],[RN Admin Hours]],Nurse[[#This Row],[RN DON Hours]])</f>
        <v>77.258152173913032</v>
      </c>
      <c r="M657" s="4">
        <v>68.597826086956516</v>
      </c>
      <c r="N657" s="4">
        <v>4.3125</v>
      </c>
      <c r="O657" s="4">
        <v>4.3478260869565215</v>
      </c>
      <c r="P657" s="4">
        <f>SUM(Nurse[[#This Row],[LPN Hours (excl. Admin)]],Nurse[[#This Row],[LPN Admin Hours]])</f>
        <v>114.55434782608695</v>
      </c>
      <c r="Q657" s="4">
        <v>102.21739130434783</v>
      </c>
      <c r="R657" s="4">
        <v>12.336956521739131</v>
      </c>
      <c r="S657" s="4">
        <f>SUM(Nurse[[#This Row],[CNA Hours]],Nurse[[#This Row],[NA TR Hours]],Nurse[[#This Row],[Med Aide/Tech Hours]])</f>
        <v>141.78239130434781</v>
      </c>
      <c r="T657" s="4">
        <v>141.78239130434781</v>
      </c>
      <c r="U657" s="4">
        <v>0</v>
      </c>
      <c r="V657" s="4">
        <v>0</v>
      </c>
      <c r="W6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37.040543478260872</v>
      </c>
      <c r="X657" s="4">
        <v>0.4266304347826087</v>
      </c>
      <c r="Y657" s="4">
        <v>0</v>
      </c>
      <c r="Z657" s="4">
        <v>0</v>
      </c>
      <c r="AA657" s="4">
        <v>11.836956521739131</v>
      </c>
      <c r="AB657" s="4">
        <v>0</v>
      </c>
      <c r="AC657" s="4">
        <v>24.77695652173913</v>
      </c>
      <c r="AD657" s="4">
        <v>0</v>
      </c>
      <c r="AE657" s="4">
        <v>0</v>
      </c>
      <c r="AF657" s="1">
        <v>145333</v>
      </c>
      <c r="AG657" s="1">
        <v>5</v>
      </c>
      <c r="AH657"/>
    </row>
    <row r="658" spans="1:34" x14ac:dyDescent="0.25">
      <c r="A658" t="s">
        <v>702</v>
      </c>
      <c r="B658" t="s">
        <v>26</v>
      </c>
      <c r="C658" t="s">
        <v>898</v>
      </c>
      <c r="D658" t="s">
        <v>781</v>
      </c>
      <c r="E658" s="4">
        <v>49.478873239436616</v>
      </c>
      <c r="F658" s="4">
        <f>Nurse[[#This Row],[Total Nurse Staff Hours]]/Nurse[[#This Row],[MDS Census]]</f>
        <v>5.6476174210076859</v>
      </c>
      <c r="G658" s="4">
        <f>Nurse[[#This Row],[Total Direct Care Staff Hours]]/Nurse[[#This Row],[MDS Census]]</f>
        <v>4.7871534301167102</v>
      </c>
      <c r="H658" s="4">
        <f>Nurse[[#This Row],[Total RN Hours (w/ Admin, DON)]]/Nurse[[#This Row],[MDS Census]]</f>
        <v>2.5744719612866493</v>
      </c>
      <c r="I658" s="4">
        <f>Nurse[[#This Row],[RN Hours (excl. Admin, DON)]]/Nurse[[#This Row],[MDS Census]]</f>
        <v>1.7140079703956734</v>
      </c>
      <c r="J658" s="4">
        <f>SUM(Nurse[[#This Row],[RN Hours (excl. Admin, DON)]],Nurse[[#This Row],[RN Admin Hours]],Nurse[[#This Row],[RN DON Hours]],Nurse[[#This Row],[LPN Hours (excl. Admin)]],Nurse[[#This Row],[LPN Admin Hours]],Nurse[[#This Row],[CNA Hours]],Nurse[[#This Row],[NA TR Hours]],Nurse[[#This Row],[Med Aide/Tech Hours]])</f>
        <v>279.43774647887324</v>
      </c>
      <c r="K658" s="4">
        <f>SUM(Nurse[[#This Row],[RN Hours (excl. Admin, DON)]],Nurse[[#This Row],[LPN Hours (excl. Admin)]],Nurse[[#This Row],[CNA Hours]],Nurse[[#This Row],[NA TR Hours]],Nurse[[#This Row],[Med Aide/Tech Hours]])</f>
        <v>236.86295774647888</v>
      </c>
      <c r="L658" s="4">
        <f>SUM(Nurse[[#This Row],[RN Hours (excl. Admin, DON)]],Nurse[[#This Row],[RN Admin Hours]],Nurse[[#This Row],[RN DON Hours]])</f>
        <v>127.3819718309859</v>
      </c>
      <c r="M658" s="4">
        <v>84.807183098591551</v>
      </c>
      <c r="N658" s="4">
        <v>37.8212676056338</v>
      </c>
      <c r="O658" s="4">
        <v>4.753521126760563</v>
      </c>
      <c r="P658" s="4">
        <f>SUM(Nurse[[#This Row],[LPN Hours (excl. Admin)]],Nurse[[#This Row],[LPN Admin Hours]])</f>
        <v>6.3007042253521126</v>
      </c>
      <c r="Q658" s="4">
        <v>6.3007042253521126</v>
      </c>
      <c r="R658" s="4">
        <v>0</v>
      </c>
      <c r="S658" s="4">
        <f>SUM(Nurse[[#This Row],[CNA Hours]],Nurse[[#This Row],[NA TR Hours]],Nurse[[#This Row],[Med Aide/Tech Hours]])</f>
        <v>145.75507042253523</v>
      </c>
      <c r="T658" s="4">
        <v>145.75507042253523</v>
      </c>
      <c r="U658" s="4">
        <v>0</v>
      </c>
      <c r="V658" s="4">
        <v>0</v>
      </c>
      <c r="W6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8" s="4">
        <v>0</v>
      </c>
      <c r="Y658" s="4">
        <v>0</v>
      </c>
      <c r="Z658" s="4">
        <v>0</v>
      </c>
      <c r="AA658" s="4">
        <v>0</v>
      </c>
      <c r="AB658" s="4">
        <v>0</v>
      </c>
      <c r="AC658" s="4">
        <v>0</v>
      </c>
      <c r="AD658" s="4">
        <v>0</v>
      </c>
      <c r="AE658" s="4">
        <v>0</v>
      </c>
      <c r="AF658" s="1">
        <v>145026</v>
      </c>
      <c r="AG658" s="1">
        <v>5</v>
      </c>
      <c r="AH658"/>
    </row>
    <row r="659" spans="1:34" x14ac:dyDescent="0.25">
      <c r="A659" t="s">
        <v>702</v>
      </c>
      <c r="B659" t="s">
        <v>129</v>
      </c>
      <c r="C659" t="s">
        <v>900</v>
      </c>
      <c r="D659" t="s">
        <v>786</v>
      </c>
      <c r="E659" s="4">
        <v>22.391304347826086</v>
      </c>
      <c r="F659" s="4">
        <f>Nurse[[#This Row],[Total Nurse Staff Hours]]/Nurse[[#This Row],[MDS Census]]</f>
        <v>4.7729757281553402</v>
      </c>
      <c r="G659" s="4">
        <f>Nurse[[#This Row],[Total Direct Care Staff Hours]]/Nurse[[#This Row],[MDS Census]]</f>
        <v>4.0699029126213588</v>
      </c>
      <c r="H659" s="4">
        <f>Nurse[[#This Row],[Total RN Hours (w/ Admin, DON)]]/Nurse[[#This Row],[MDS Census]]</f>
        <v>1.7830485436893204</v>
      </c>
      <c r="I659" s="4">
        <f>Nurse[[#This Row],[RN Hours (excl. Admin, DON)]]/Nurse[[#This Row],[MDS Census]]</f>
        <v>1.2935679611650484</v>
      </c>
      <c r="J659" s="4">
        <f>SUM(Nurse[[#This Row],[RN Hours (excl. Admin, DON)]],Nurse[[#This Row],[RN Admin Hours]],Nurse[[#This Row],[RN DON Hours]],Nurse[[#This Row],[LPN Hours (excl. Admin)]],Nurse[[#This Row],[LPN Admin Hours]],Nurse[[#This Row],[CNA Hours]],Nurse[[#This Row],[NA TR Hours]],Nurse[[#This Row],[Med Aide/Tech Hours]])</f>
        <v>106.87315217391304</v>
      </c>
      <c r="K659" s="4">
        <f>SUM(Nurse[[#This Row],[RN Hours (excl. Admin, DON)]],Nurse[[#This Row],[LPN Hours (excl. Admin)]],Nurse[[#This Row],[CNA Hours]],Nurse[[#This Row],[NA TR Hours]],Nurse[[#This Row],[Med Aide/Tech Hours]])</f>
        <v>91.130434782608688</v>
      </c>
      <c r="L659" s="4">
        <f>SUM(Nurse[[#This Row],[RN Hours (excl. Admin, DON)]],Nurse[[#This Row],[RN Admin Hours]],Nurse[[#This Row],[RN DON Hours]])</f>
        <v>39.924782608695651</v>
      </c>
      <c r="M659" s="4">
        <v>28.964673913043473</v>
      </c>
      <c r="N659" s="4">
        <v>5.7427173913043479</v>
      </c>
      <c r="O659" s="4">
        <v>5.2173913043478262</v>
      </c>
      <c r="P659" s="4">
        <f>SUM(Nurse[[#This Row],[LPN Hours (excl. Admin)]],Nurse[[#This Row],[LPN Admin Hours]])</f>
        <v>7.3104347826086951</v>
      </c>
      <c r="Q659" s="4">
        <v>2.5278260869565217</v>
      </c>
      <c r="R659" s="4">
        <v>4.7826086956521738</v>
      </c>
      <c r="S659" s="4">
        <f>SUM(Nurse[[#This Row],[CNA Hours]],Nurse[[#This Row],[NA TR Hours]],Nurse[[#This Row],[Med Aide/Tech Hours]])</f>
        <v>59.637934782608689</v>
      </c>
      <c r="T659" s="4">
        <v>59.637934782608689</v>
      </c>
      <c r="U659" s="4">
        <v>0</v>
      </c>
      <c r="V659" s="4">
        <v>0</v>
      </c>
      <c r="W6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59" s="4">
        <v>0</v>
      </c>
      <c r="Y659" s="4">
        <v>0</v>
      </c>
      <c r="Z659" s="4">
        <v>0</v>
      </c>
      <c r="AA659" s="4">
        <v>0</v>
      </c>
      <c r="AB659" s="4">
        <v>0</v>
      </c>
      <c r="AC659" s="4">
        <v>0</v>
      </c>
      <c r="AD659" s="4">
        <v>0</v>
      </c>
      <c r="AE659" s="4">
        <v>0</v>
      </c>
      <c r="AF659" s="1">
        <v>145400</v>
      </c>
      <c r="AG659" s="1">
        <v>5</v>
      </c>
      <c r="AH659"/>
    </row>
    <row r="660" spans="1:34" x14ac:dyDescent="0.25">
      <c r="A660" t="s">
        <v>702</v>
      </c>
      <c r="B660" t="s">
        <v>105</v>
      </c>
      <c r="C660" t="s">
        <v>928</v>
      </c>
      <c r="D660" t="s">
        <v>794</v>
      </c>
      <c r="E660" s="4">
        <v>57.858695652173914</v>
      </c>
      <c r="F660" s="4">
        <f>Nurse[[#This Row],[Total Nurse Staff Hours]]/Nurse[[#This Row],[MDS Census]]</f>
        <v>2.354974638361826</v>
      </c>
      <c r="G660" s="4">
        <f>Nurse[[#This Row],[Total Direct Care Staff Hours]]/Nurse[[#This Row],[MDS Census]]</f>
        <v>2.1626582754086043</v>
      </c>
      <c r="H660" s="4">
        <f>Nurse[[#This Row],[Total RN Hours (w/ Admin, DON)]]/Nurse[[#This Row],[MDS Census]]</f>
        <v>0.74104452376479446</v>
      </c>
      <c r="I660" s="4">
        <f>Nurse[[#This Row],[RN Hours (excl. Admin, DON)]]/Nurse[[#This Row],[MDS Census]]</f>
        <v>0.62128123238775146</v>
      </c>
      <c r="J660" s="4">
        <f>SUM(Nurse[[#This Row],[RN Hours (excl. Admin, DON)]],Nurse[[#This Row],[RN Admin Hours]],Nurse[[#This Row],[RN DON Hours]],Nurse[[#This Row],[LPN Hours (excl. Admin)]],Nurse[[#This Row],[LPN Admin Hours]],Nurse[[#This Row],[CNA Hours]],Nurse[[#This Row],[NA TR Hours]],Nurse[[#This Row],[Med Aide/Tech Hours]])</f>
        <v>136.25576086956522</v>
      </c>
      <c r="K660" s="4">
        <f>SUM(Nurse[[#This Row],[RN Hours (excl. Admin, DON)]],Nurse[[#This Row],[LPN Hours (excl. Admin)]],Nurse[[#This Row],[CNA Hours]],Nurse[[#This Row],[NA TR Hours]],Nurse[[#This Row],[Med Aide/Tech Hours]])</f>
        <v>125.12858695652176</v>
      </c>
      <c r="L660" s="4">
        <f>SUM(Nurse[[#This Row],[RN Hours (excl. Admin, DON)]],Nurse[[#This Row],[RN Admin Hours]],Nurse[[#This Row],[RN DON Hours]])</f>
        <v>42.8758695652174</v>
      </c>
      <c r="M660" s="4">
        <v>35.946521739130446</v>
      </c>
      <c r="N660" s="4">
        <v>1.2771739130434783</v>
      </c>
      <c r="O660" s="4">
        <v>5.6521739130434785</v>
      </c>
      <c r="P660" s="4">
        <f>SUM(Nurse[[#This Row],[LPN Hours (excl. Admin)]],Nurse[[#This Row],[LPN Admin Hours]])</f>
        <v>31.326956521739135</v>
      </c>
      <c r="Q660" s="4">
        <v>27.129130434782613</v>
      </c>
      <c r="R660" s="4">
        <v>4.197826086956522</v>
      </c>
      <c r="S660" s="4">
        <f>SUM(Nurse[[#This Row],[CNA Hours]],Nurse[[#This Row],[NA TR Hours]],Nurse[[#This Row],[Med Aide/Tech Hours]])</f>
        <v>62.052934782608702</v>
      </c>
      <c r="T660" s="4">
        <v>62.052934782608702</v>
      </c>
      <c r="U660" s="4">
        <v>0</v>
      </c>
      <c r="V660" s="4">
        <v>0</v>
      </c>
      <c r="W6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40.336195652173913</v>
      </c>
      <c r="X660" s="4">
        <v>2.3921739130434783</v>
      </c>
      <c r="Y660" s="4">
        <v>1.2771739130434783</v>
      </c>
      <c r="Z660" s="4">
        <v>0</v>
      </c>
      <c r="AA660" s="4">
        <v>11.697608695652175</v>
      </c>
      <c r="AB660" s="4">
        <v>0</v>
      </c>
      <c r="AC660" s="4">
        <v>24.969239130434783</v>
      </c>
      <c r="AD660" s="4">
        <v>0</v>
      </c>
      <c r="AE660" s="4">
        <v>0</v>
      </c>
      <c r="AF660" s="1">
        <v>145338</v>
      </c>
      <c r="AG660" s="1">
        <v>5</v>
      </c>
      <c r="AH660"/>
    </row>
    <row r="661" spans="1:34" x14ac:dyDescent="0.25">
      <c r="A661" t="s">
        <v>702</v>
      </c>
      <c r="B661" t="s">
        <v>282</v>
      </c>
      <c r="C661" t="s">
        <v>1039</v>
      </c>
      <c r="D661" t="s">
        <v>740</v>
      </c>
      <c r="E661" s="4">
        <v>55.239130434782609</v>
      </c>
      <c r="F661" s="4">
        <f>Nurse[[#This Row],[Total Nurse Staff Hours]]/Nurse[[#This Row],[MDS Census]]</f>
        <v>2.3330814639905544</v>
      </c>
      <c r="G661" s="4">
        <f>Nurse[[#This Row],[Total Direct Care Staff Hours]]/Nurse[[#This Row],[MDS Census]]</f>
        <v>2.1353463203463199</v>
      </c>
      <c r="H661" s="4">
        <f>Nurse[[#This Row],[Total RN Hours (w/ Admin, DON)]]/Nurse[[#This Row],[MDS Census]]</f>
        <v>0.14996261314443132</v>
      </c>
      <c r="I661" s="4">
        <f>Nurse[[#This Row],[RN Hours (excl. Admin, DON)]]/Nurse[[#This Row],[MDS Census]]</f>
        <v>5.846320346320346E-2</v>
      </c>
      <c r="J661" s="4">
        <f>SUM(Nurse[[#This Row],[RN Hours (excl. Admin, DON)]],Nurse[[#This Row],[RN Admin Hours]],Nurse[[#This Row],[RN DON Hours]],Nurse[[#This Row],[LPN Hours (excl. Admin)]],Nurse[[#This Row],[LPN Admin Hours]],Nurse[[#This Row],[CNA Hours]],Nurse[[#This Row],[NA TR Hours]],Nurse[[#This Row],[Med Aide/Tech Hours]])</f>
        <v>128.87739130434781</v>
      </c>
      <c r="K661" s="4">
        <f>SUM(Nurse[[#This Row],[RN Hours (excl. Admin, DON)]],Nurse[[#This Row],[LPN Hours (excl. Admin)]],Nurse[[#This Row],[CNA Hours]],Nurse[[#This Row],[NA TR Hours]],Nurse[[#This Row],[Med Aide/Tech Hours]])</f>
        <v>117.95467391304345</v>
      </c>
      <c r="L661" s="4">
        <f>SUM(Nurse[[#This Row],[RN Hours (excl. Admin, DON)]],Nurse[[#This Row],[RN Admin Hours]],Nurse[[#This Row],[RN DON Hours]])</f>
        <v>8.2838043478260861</v>
      </c>
      <c r="M661" s="4">
        <v>3.2294565217391304</v>
      </c>
      <c r="N661" s="4">
        <v>0</v>
      </c>
      <c r="O661" s="4">
        <v>5.0543478260869561</v>
      </c>
      <c r="P661" s="4">
        <f>SUM(Nurse[[#This Row],[LPN Hours (excl. Admin)]],Nurse[[#This Row],[LPN Admin Hours]])</f>
        <v>40.515108695652174</v>
      </c>
      <c r="Q661" s="4">
        <v>34.646739130434781</v>
      </c>
      <c r="R661" s="4">
        <v>5.8683695652173915</v>
      </c>
      <c r="S661" s="4">
        <f>SUM(Nurse[[#This Row],[CNA Hours]],Nurse[[#This Row],[NA TR Hours]],Nurse[[#This Row],[Med Aide/Tech Hours]])</f>
        <v>80.078478260869545</v>
      </c>
      <c r="T661" s="4">
        <v>80.078478260869545</v>
      </c>
      <c r="U661" s="4">
        <v>0</v>
      </c>
      <c r="V661" s="4">
        <v>0</v>
      </c>
      <c r="W6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1" s="4">
        <v>0</v>
      </c>
      <c r="Y661" s="4">
        <v>0</v>
      </c>
      <c r="Z661" s="4">
        <v>0</v>
      </c>
      <c r="AA661" s="4">
        <v>0</v>
      </c>
      <c r="AB661" s="4">
        <v>0</v>
      </c>
      <c r="AC661" s="4">
        <v>0</v>
      </c>
      <c r="AD661" s="4">
        <v>0</v>
      </c>
      <c r="AE661" s="4">
        <v>0</v>
      </c>
      <c r="AF661" s="1">
        <v>145664</v>
      </c>
      <c r="AG661" s="1">
        <v>5</v>
      </c>
      <c r="AH661"/>
    </row>
    <row r="662" spans="1:34" x14ac:dyDescent="0.25">
      <c r="A662" t="s">
        <v>702</v>
      </c>
      <c r="B662" t="s">
        <v>628</v>
      </c>
      <c r="C662" t="s">
        <v>917</v>
      </c>
      <c r="D662" t="s">
        <v>781</v>
      </c>
      <c r="E662" s="4">
        <v>75.315217391304344</v>
      </c>
      <c r="F662" s="4">
        <f>Nurse[[#This Row],[Total Nurse Staff Hours]]/Nurse[[#This Row],[MDS Census]]</f>
        <v>2.1251796796074469</v>
      </c>
      <c r="G662" s="4">
        <f>Nurse[[#This Row],[Total Direct Care Staff Hours]]/Nurse[[#This Row],[MDS Census]]</f>
        <v>1.9538706884110264</v>
      </c>
      <c r="H662" s="4">
        <f>Nurse[[#This Row],[Total RN Hours (w/ Admin, DON)]]/Nurse[[#This Row],[MDS Census]]</f>
        <v>0.24592293260210707</v>
      </c>
      <c r="I662" s="4">
        <f>Nurse[[#This Row],[RN Hours (excl. Admin, DON)]]/Nurse[[#This Row],[MDS Census]]</f>
        <v>0.17769519411170442</v>
      </c>
      <c r="J662" s="4">
        <f>SUM(Nurse[[#This Row],[RN Hours (excl. Admin, DON)]],Nurse[[#This Row],[RN Admin Hours]],Nurse[[#This Row],[RN DON Hours]],Nurse[[#This Row],[LPN Hours (excl. Admin)]],Nurse[[#This Row],[LPN Admin Hours]],Nurse[[#This Row],[CNA Hours]],Nurse[[#This Row],[NA TR Hours]],Nurse[[#This Row],[Med Aide/Tech Hours]])</f>
        <v>160.05836956521739</v>
      </c>
      <c r="K662" s="4">
        <f>SUM(Nurse[[#This Row],[RN Hours (excl. Admin, DON)]],Nurse[[#This Row],[LPN Hours (excl. Admin)]],Nurse[[#This Row],[CNA Hours]],Nurse[[#This Row],[NA TR Hours]],Nurse[[#This Row],[Med Aide/Tech Hours]])</f>
        <v>147.15619565217392</v>
      </c>
      <c r="L662" s="4">
        <f>SUM(Nurse[[#This Row],[RN Hours (excl. Admin, DON)]],Nurse[[#This Row],[RN Admin Hours]],Nurse[[#This Row],[RN DON Hours]])</f>
        <v>18.521739130434781</v>
      </c>
      <c r="M662" s="4">
        <v>13.383152173913043</v>
      </c>
      <c r="N662" s="4">
        <v>0</v>
      </c>
      <c r="O662" s="4">
        <v>5.1385869565217392</v>
      </c>
      <c r="P662" s="4">
        <f>SUM(Nurse[[#This Row],[LPN Hours (excl. Admin)]],Nurse[[#This Row],[LPN Admin Hours]])</f>
        <v>28.133152173913043</v>
      </c>
      <c r="Q662" s="4">
        <v>20.369565217391305</v>
      </c>
      <c r="R662" s="4">
        <v>7.7635869565217392</v>
      </c>
      <c r="S662" s="4">
        <f>SUM(Nurse[[#This Row],[CNA Hours]],Nurse[[#This Row],[NA TR Hours]],Nurse[[#This Row],[Med Aide/Tech Hours]])</f>
        <v>113.40347826086958</v>
      </c>
      <c r="T662" s="4">
        <v>113.40347826086958</v>
      </c>
      <c r="U662" s="4">
        <v>0</v>
      </c>
      <c r="V662" s="4">
        <v>0</v>
      </c>
      <c r="W6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2" s="4">
        <v>0</v>
      </c>
      <c r="Y662" s="4">
        <v>0</v>
      </c>
      <c r="Z662" s="4">
        <v>0</v>
      </c>
      <c r="AA662" s="4">
        <v>0</v>
      </c>
      <c r="AB662" s="4">
        <v>0</v>
      </c>
      <c r="AC662" s="4">
        <v>0</v>
      </c>
      <c r="AD662" s="4">
        <v>0</v>
      </c>
      <c r="AE662" s="4">
        <v>0</v>
      </c>
      <c r="AF662" s="1">
        <v>146149</v>
      </c>
      <c r="AG662" s="1">
        <v>5</v>
      </c>
      <c r="AH662"/>
    </row>
    <row r="663" spans="1:34" x14ac:dyDescent="0.25">
      <c r="A663" t="s">
        <v>702</v>
      </c>
      <c r="B663" t="s">
        <v>316</v>
      </c>
      <c r="C663" t="s">
        <v>909</v>
      </c>
      <c r="D663" t="s">
        <v>794</v>
      </c>
      <c r="E663" s="4">
        <v>109.40217391304348</v>
      </c>
      <c r="F663" s="4">
        <f>Nurse[[#This Row],[Total Nurse Staff Hours]]/Nurse[[#This Row],[MDS Census]]</f>
        <v>1.9586607054148037</v>
      </c>
      <c r="G663" s="4">
        <f>Nurse[[#This Row],[Total Direct Care Staff Hours]]/Nurse[[#This Row],[MDS Census]]</f>
        <v>1.7404540486835571</v>
      </c>
      <c r="H663" s="4">
        <f>Nurse[[#This Row],[Total RN Hours (w/ Admin, DON)]]/Nurse[[#This Row],[MDS Census]]</f>
        <v>0.46987083954297071</v>
      </c>
      <c r="I663" s="4">
        <f>Nurse[[#This Row],[RN Hours (excl. Admin, DON)]]/Nurse[[#This Row],[MDS Census]]</f>
        <v>0.31947342275211127</v>
      </c>
      <c r="J663" s="4">
        <f>SUM(Nurse[[#This Row],[RN Hours (excl. Admin, DON)]],Nurse[[#This Row],[RN Admin Hours]],Nurse[[#This Row],[RN DON Hours]],Nurse[[#This Row],[LPN Hours (excl. Admin)]],Nurse[[#This Row],[LPN Admin Hours]],Nurse[[#This Row],[CNA Hours]],Nurse[[#This Row],[NA TR Hours]],Nurse[[#This Row],[Med Aide/Tech Hours]])</f>
        <v>214.2817391304348</v>
      </c>
      <c r="K663" s="4">
        <f>SUM(Nurse[[#This Row],[RN Hours (excl. Admin, DON)]],Nurse[[#This Row],[LPN Hours (excl. Admin)]],Nurse[[#This Row],[CNA Hours]],Nurse[[#This Row],[NA TR Hours]],Nurse[[#This Row],[Med Aide/Tech Hours]])</f>
        <v>190.40945652173917</v>
      </c>
      <c r="L663" s="4">
        <f>SUM(Nurse[[#This Row],[RN Hours (excl. Admin, DON)]],Nurse[[#This Row],[RN Admin Hours]],Nurse[[#This Row],[RN DON Hours]])</f>
        <v>51.404891304347828</v>
      </c>
      <c r="M663" s="4">
        <v>34.951086956521742</v>
      </c>
      <c r="N663" s="4">
        <v>11.149456521739131</v>
      </c>
      <c r="O663" s="4">
        <v>5.3043478260869561</v>
      </c>
      <c r="P663" s="4">
        <f>SUM(Nurse[[#This Row],[LPN Hours (excl. Admin)]],Nurse[[#This Row],[LPN Admin Hours]])</f>
        <v>57.268260869565218</v>
      </c>
      <c r="Q663" s="4">
        <v>49.849782608695655</v>
      </c>
      <c r="R663" s="4">
        <v>7.4184782608695654</v>
      </c>
      <c r="S663" s="4">
        <f>SUM(Nurse[[#This Row],[CNA Hours]],Nurse[[#This Row],[NA TR Hours]],Nurse[[#This Row],[Med Aide/Tech Hours]])</f>
        <v>105.60858695652176</v>
      </c>
      <c r="T663" s="4">
        <v>105.60858695652176</v>
      </c>
      <c r="U663" s="4">
        <v>0</v>
      </c>
      <c r="V663" s="4">
        <v>0</v>
      </c>
      <c r="W6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52.757282608695647</v>
      </c>
      <c r="X663" s="4">
        <v>3.9239130434782608</v>
      </c>
      <c r="Y663" s="4">
        <v>0</v>
      </c>
      <c r="Z663" s="4">
        <v>0</v>
      </c>
      <c r="AA663" s="4">
        <v>5.7981521739130431</v>
      </c>
      <c r="AB663" s="4">
        <v>0</v>
      </c>
      <c r="AC663" s="4">
        <v>43.035217391304343</v>
      </c>
      <c r="AD663" s="4">
        <v>0</v>
      </c>
      <c r="AE663" s="4">
        <v>0</v>
      </c>
      <c r="AF663" s="1">
        <v>145715</v>
      </c>
      <c r="AG663" s="1">
        <v>5</v>
      </c>
      <c r="AH663"/>
    </row>
    <row r="664" spans="1:34" x14ac:dyDescent="0.25">
      <c r="A664" t="s">
        <v>702</v>
      </c>
      <c r="B664" t="s">
        <v>200</v>
      </c>
      <c r="C664" t="s">
        <v>852</v>
      </c>
      <c r="D664" t="s">
        <v>766</v>
      </c>
      <c r="E664" s="4">
        <v>103.64130434782609</v>
      </c>
      <c r="F664" s="4">
        <f>Nurse[[#This Row],[Total Nurse Staff Hours]]/Nurse[[#This Row],[MDS Census]]</f>
        <v>3.2686355532249602</v>
      </c>
      <c r="G664" s="4">
        <f>Nurse[[#This Row],[Total Direct Care Staff Hours]]/Nurse[[#This Row],[MDS Census]]</f>
        <v>3.1342747771368633</v>
      </c>
      <c r="H664" s="4">
        <f>Nurse[[#This Row],[Total RN Hours (w/ Admin, DON)]]/Nurse[[#This Row],[MDS Census]]</f>
        <v>0.55605558468799143</v>
      </c>
      <c r="I664" s="4">
        <f>Nurse[[#This Row],[RN Hours (excl. Admin, DON)]]/Nurse[[#This Row],[MDS Census]]</f>
        <v>0.45797797587834277</v>
      </c>
      <c r="J664" s="4">
        <f>SUM(Nurse[[#This Row],[RN Hours (excl. Admin, DON)]],Nurse[[#This Row],[RN Admin Hours]],Nurse[[#This Row],[RN DON Hours]],Nurse[[#This Row],[LPN Hours (excl. Admin)]],Nurse[[#This Row],[LPN Admin Hours]],Nurse[[#This Row],[CNA Hours]],Nurse[[#This Row],[NA TR Hours]],Nurse[[#This Row],[Med Aide/Tech Hours]])</f>
        <v>338.765652173913</v>
      </c>
      <c r="K664" s="4">
        <f>SUM(Nurse[[#This Row],[RN Hours (excl. Admin, DON)]],Nurse[[#This Row],[LPN Hours (excl. Admin)]],Nurse[[#This Row],[CNA Hours]],Nurse[[#This Row],[NA TR Hours]],Nurse[[#This Row],[Med Aide/Tech Hours]])</f>
        <v>324.84032608695645</v>
      </c>
      <c r="L664" s="4">
        <f>SUM(Nurse[[#This Row],[RN Hours (excl. Admin, DON)]],Nurse[[#This Row],[RN Admin Hours]],Nurse[[#This Row],[RN DON Hours]])</f>
        <v>57.630326086956508</v>
      </c>
      <c r="M664" s="4">
        <v>47.465434782608682</v>
      </c>
      <c r="N664" s="4">
        <v>5.2953260869565204</v>
      </c>
      <c r="O664" s="4">
        <v>4.8695652173913047</v>
      </c>
      <c r="P664" s="4">
        <f>SUM(Nurse[[#This Row],[LPN Hours (excl. Admin)]],Nurse[[#This Row],[LPN Admin Hours]])</f>
        <v>82.34543478260872</v>
      </c>
      <c r="Q664" s="4">
        <v>78.585000000000022</v>
      </c>
      <c r="R664" s="4">
        <v>3.7604347826086966</v>
      </c>
      <c r="S664" s="4">
        <f>SUM(Nurse[[#This Row],[CNA Hours]],Nurse[[#This Row],[NA TR Hours]],Nurse[[#This Row],[Med Aide/Tech Hours]])</f>
        <v>198.78989130434778</v>
      </c>
      <c r="T664" s="4">
        <v>198.78989130434778</v>
      </c>
      <c r="U664" s="4">
        <v>0</v>
      </c>
      <c r="V664" s="4">
        <v>0</v>
      </c>
      <c r="W6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112.92456521739132</v>
      </c>
      <c r="X664" s="4">
        <v>4.7010869565217392</v>
      </c>
      <c r="Y664" s="4">
        <v>0</v>
      </c>
      <c r="Z664" s="4">
        <v>0</v>
      </c>
      <c r="AA664" s="4">
        <v>28.714673913043477</v>
      </c>
      <c r="AB664" s="4">
        <v>0</v>
      </c>
      <c r="AC664" s="4">
        <v>79.5088043478261</v>
      </c>
      <c r="AD664" s="4">
        <v>0</v>
      </c>
      <c r="AE664" s="4">
        <v>0</v>
      </c>
      <c r="AF664" s="1">
        <v>145519</v>
      </c>
      <c r="AG664" s="1">
        <v>5</v>
      </c>
      <c r="AH664"/>
    </row>
    <row r="665" spans="1:34" x14ac:dyDescent="0.25">
      <c r="A665" t="s">
        <v>702</v>
      </c>
      <c r="B665" t="s">
        <v>199</v>
      </c>
      <c r="C665" t="s">
        <v>893</v>
      </c>
      <c r="D665" t="s">
        <v>741</v>
      </c>
      <c r="E665" s="4">
        <v>30.978260869565219</v>
      </c>
      <c r="F665" s="4">
        <f>Nurse[[#This Row],[Total Nurse Staff Hours]]/Nurse[[#This Row],[MDS Census]]</f>
        <v>4.2542175438596486</v>
      </c>
      <c r="G665" s="4">
        <f>Nurse[[#This Row],[Total Direct Care Staff Hours]]/Nurse[[#This Row],[MDS Census]]</f>
        <v>3.948364912280701</v>
      </c>
      <c r="H665" s="4">
        <f>Nurse[[#This Row],[Total RN Hours (w/ Admin, DON)]]/Nurse[[#This Row],[MDS Census]]</f>
        <v>0.74705263157894741</v>
      </c>
      <c r="I665" s="4">
        <f>Nurse[[#This Row],[RN Hours (excl. Admin, DON)]]/Nurse[[#This Row],[MDS Census]]</f>
        <v>0.44155087719298253</v>
      </c>
      <c r="J665" s="4">
        <f>SUM(Nurse[[#This Row],[RN Hours (excl. Admin, DON)]],Nurse[[#This Row],[RN Admin Hours]],Nurse[[#This Row],[RN DON Hours]],Nurse[[#This Row],[LPN Hours (excl. Admin)]],Nurse[[#This Row],[LPN Admin Hours]],Nurse[[#This Row],[CNA Hours]],Nurse[[#This Row],[NA TR Hours]],Nurse[[#This Row],[Med Aide/Tech Hours]])</f>
        <v>131.78826086956519</v>
      </c>
      <c r="K665" s="4">
        <f>SUM(Nurse[[#This Row],[RN Hours (excl. Admin, DON)]],Nurse[[#This Row],[LPN Hours (excl. Admin)]],Nurse[[#This Row],[CNA Hours]],Nurse[[#This Row],[NA TR Hours]],Nurse[[#This Row],[Med Aide/Tech Hours]])</f>
        <v>122.31347826086954</v>
      </c>
      <c r="L665" s="4">
        <f>SUM(Nurse[[#This Row],[RN Hours (excl. Admin, DON)]],Nurse[[#This Row],[RN Admin Hours]],Nurse[[#This Row],[RN DON Hours]])</f>
        <v>23.142391304347829</v>
      </c>
      <c r="M665" s="4">
        <v>13.678478260869568</v>
      </c>
      <c r="N665" s="4">
        <v>4.0834782608695654</v>
      </c>
      <c r="O665" s="4">
        <v>5.3804347826086953</v>
      </c>
      <c r="P665" s="4">
        <f>SUM(Nurse[[#This Row],[LPN Hours (excl. Admin)]],Nurse[[#This Row],[LPN Admin Hours]])</f>
        <v>32.46097826086956</v>
      </c>
      <c r="Q665" s="4">
        <v>32.450108695652169</v>
      </c>
      <c r="R665" s="4">
        <v>1.0869565217391304E-2</v>
      </c>
      <c r="S665" s="4">
        <f>SUM(Nurse[[#This Row],[CNA Hours]],Nurse[[#This Row],[NA TR Hours]],Nurse[[#This Row],[Med Aide/Tech Hours]])</f>
        <v>76.184891304347815</v>
      </c>
      <c r="T665" s="4">
        <v>76.184891304347815</v>
      </c>
      <c r="U665" s="4">
        <v>0</v>
      </c>
      <c r="V665" s="4">
        <v>0</v>
      </c>
      <c r="W6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665" s="4">
        <v>0</v>
      </c>
      <c r="Y665" s="4">
        <v>0</v>
      </c>
      <c r="Z665" s="4">
        <v>0</v>
      </c>
      <c r="AA665" s="4">
        <v>0</v>
      </c>
      <c r="AB665" s="4">
        <v>0</v>
      </c>
      <c r="AC665" s="4">
        <v>0</v>
      </c>
      <c r="AD665" s="4">
        <v>0</v>
      </c>
      <c r="AE665" s="4">
        <v>0</v>
      </c>
      <c r="AF665" s="1">
        <v>145517</v>
      </c>
      <c r="AG665" s="1">
        <v>5</v>
      </c>
      <c r="AH665"/>
    </row>
    <row r="666" spans="1:34" x14ac:dyDescent="0.25">
      <c r="A666" t="s">
        <v>702</v>
      </c>
      <c r="B666" t="s">
        <v>309</v>
      </c>
      <c r="C666" t="s">
        <v>1046</v>
      </c>
      <c r="D666" t="s">
        <v>774</v>
      </c>
      <c r="E666" s="4">
        <v>126.32608695652173</v>
      </c>
      <c r="F666" s="4">
        <f>Nurse[[#This Row],[Total Nurse Staff Hours]]/Nurse[[#This Row],[MDS Census]]</f>
        <v>5.5593314403717082</v>
      </c>
      <c r="G666" s="4">
        <f>Nurse[[#This Row],[Total Direct Care Staff Hours]]/Nurse[[#This Row],[MDS Census]]</f>
        <v>5.2943598347960759</v>
      </c>
      <c r="H666" s="4">
        <f>Nurse[[#This Row],[Total RN Hours (w/ Admin, DON)]]/Nurse[[#This Row],[MDS Census]]</f>
        <v>1.6987695749440701</v>
      </c>
      <c r="I666" s="4">
        <f>Nurse[[#This Row],[RN Hours (excl. Admin, DON)]]/Nurse[[#This Row],[MDS Census]]</f>
        <v>1.4337979693684377</v>
      </c>
      <c r="J666" s="4">
        <f>SUM(Nurse[[#This Row],[RN Hours (excl. Admin, DON)]],Nurse[[#This Row],[RN Admin Hours]],Nurse[[#This Row],[RN DON Hours]],Nurse[[#This Row],[LPN Hours (excl. Admin)]],Nurse[[#This Row],[LPN Admin Hours]],Nurse[[#This Row],[CNA Hours]],Nurse[[#This Row],[NA TR Hours]],Nurse[[#This Row],[Med Aide/Tech Hours]])</f>
        <v>702.28858695652161</v>
      </c>
      <c r="K666" s="4">
        <f>SUM(Nurse[[#This Row],[RN Hours (excl. Admin, DON)]],Nurse[[#This Row],[LPN Hours (excl. Admin)]],Nurse[[#This Row],[CNA Hours]],Nurse[[#This Row],[NA TR Hours]],Nurse[[#This Row],[Med Aide/Tech Hours]])</f>
        <v>668.81576086956511</v>
      </c>
      <c r="L666" s="4">
        <f>SUM(Nurse[[#This Row],[RN Hours (excl. Admin, DON)]],Nurse[[#This Row],[RN Admin Hours]],Nurse[[#This Row],[RN DON Hours]])</f>
        <v>214.59891304347806</v>
      </c>
      <c r="M666" s="4">
        <v>181.12608695652156</v>
      </c>
      <c r="N666" s="4">
        <v>28.777173913043477</v>
      </c>
      <c r="O666" s="4">
        <v>4.6956521739130439</v>
      </c>
      <c r="P666" s="4">
        <f>SUM(Nurse[[#This Row],[LPN Hours (excl. Admin)]],Nurse[[#This Row],[LPN Admin Hours]])</f>
        <v>96.836413043478302</v>
      </c>
      <c r="Q666" s="4">
        <v>96.836413043478302</v>
      </c>
      <c r="R666" s="4">
        <v>0</v>
      </c>
      <c r="S666" s="4">
        <f>SUM(Nurse[[#This Row],[CNA Hours]],Nurse[[#This Row],[NA TR Hours]],Nurse[[#This Row],[Med Aide/Tech Hours]])</f>
        <v>390.85326086956519</v>
      </c>
      <c r="T666" s="4">
        <v>390.85326086956519</v>
      </c>
      <c r="U666" s="4">
        <v>0</v>
      </c>
      <c r="V666" s="4">
        <v>0</v>
      </c>
      <c r="W6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32.927173913043475</v>
      </c>
      <c r="X666" s="4">
        <v>4.8326086956521754</v>
      </c>
      <c r="Y666" s="4">
        <v>0</v>
      </c>
      <c r="Z666" s="4">
        <v>0</v>
      </c>
      <c r="AA666" s="4">
        <v>7.1380434782608697</v>
      </c>
      <c r="AB666" s="4">
        <v>0</v>
      </c>
      <c r="AC666" s="4">
        <v>20.956521739130434</v>
      </c>
      <c r="AD666" s="4">
        <v>0</v>
      </c>
      <c r="AE666" s="4">
        <v>0</v>
      </c>
      <c r="AF666" s="1">
        <v>145706</v>
      </c>
      <c r="AG666" s="1">
        <v>5</v>
      </c>
      <c r="AH666"/>
    </row>
    <row r="667" spans="1:34" x14ac:dyDescent="0.25">
      <c r="A667" t="s">
        <v>702</v>
      </c>
      <c r="B667" t="s">
        <v>313</v>
      </c>
      <c r="C667" t="s">
        <v>1049</v>
      </c>
      <c r="D667" t="s">
        <v>756</v>
      </c>
      <c r="E667" s="4">
        <v>85.706521739130437</v>
      </c>
      <c r="F667" s="4">
        <f>Nurse[[#This Row],[Total Nurse Staff Hours]]/Nurse[[#This Row],[MDS Census]]</f>
        <v>2.344451490171211</v>
      </c>
      <c r="G667" s="4">
        <f>Nurse[[#This Row],[Total Direct Care Staff Hours]]/Nurse[[#This Row],[MDS Census]]</f>
        <v>2.2125554850982878</v>
      </c>
      <c r="H667" s="4">
        <f>Nurse[[#This Row],[Total RN Hours (w/ Admin, DON)]]/Nurse[[#This Row],[MDS Census]]</f>
        <v>0.56800887761572594</v>
      </c>
      <c r="I667" s="4">
        <f>Nurse[[#This Row],[RN Hours (excl. Admin, DON)]]/Nurse[[#This Row],[MDS Census]]</f>
        <v>0.52647431832593528</v>
      </c>
      <c r="J667" s="4">
        <f>SUM(Nurse[[#This Row],[RN Hours (excl. Admin, DON)]],Nurse[[#This Row],[RN Admin Hours]],Nurse[[#This Row],[RN DON Hours]],Nurse[[#This Row],[LPN Hours (excl. Admin)]],Nurse[[#This Row],[LPN Admin Hours]],Nurse[[#This Row],[CNA Hours]],Nurse[[#This Row],[NA TR Hours]],Nurse[[#This Row],[Med Aide/Tech Hours]])</f>
        <v>200.93478260869563</v>
      </c>
      <c r="K667" s="4">
        <f>SUM(Nurse[[#This Row],[RN Hours (excl. Admin, DON)]],Nurse[[#This Row],[LPN Hours (excl. Admin)]],Nurse[[#This Row],[CNA Hours]],Nurse[[#This Row],[NA TR Hours]],Nurse[[#This Row],[Med Aide/Tech Hours]])</f>
        <v>189.63043478260869</v>
      </c>
      <c r="L667" s="4">
        <f>SUM(Nurse[[#This Row],[RN Hours (excl. Admin, DON)]],Nurse[[#This Row],[RN Admin Hours]],Nurse[[#This Row],[RN DON Hours]])</f>
        <v>48.682065217391298</v>
      </c>
      <c r="M667" s="4">
        <v>45.122282608695649</v>
      </c>
      <c r="N667" s="4">
        <v>2.2554347826086958</v>
      </c>
      <c r="O667" s="4">
        <v>1.3043478260869565</v>
      </c>
      <c r="P667" s="4">
        <f>SUM(Nurse[[#This Row],[LPN Hours (excl. Admin)]],Nurse[[#This Row],[LPN Admin Hours]])</f>
        <v>42.116847826086953</v>
      </c>
      <c r="Q667" s="4">
        <v>34.372282608695649</v>
      </c>
      <c r="R667" s="4">
        <v>7.7445652173913047</v>
      </c>
      <c r="S667" s="4">
        <f>SUM(Nurse[[#This Row],[CNA Hours]],Nurse[[#This Row],[NA TR Hours]],Nurse[[#This Row],[Med Aide/Tech Hours]])</f>
        <v>110.13586956521739</v>
      </c>
      <c r="T667" s="4">
        <v>110.13586956521739</v>
      </c>
      <c r="U667" s="4">
        <v>0</v>
      </c>
      <c r="V667" s="4">
        <v>0</v>
      </c>
      <c r="W6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16.182065217391305</v>
      </c>
      <c r="X667" s="4">
        <v>0.39130434782608697</v>
      </c>
      <c r="Y667" s="4">
        <v>0.95108695652173914</v>
      </c>
      <c r="Z667" s="4">
        <v>0</v>
      </c>
      <c r="AA667" s="4">
        <v>0</v>
      </c>
      <c r="AB667" s="4">
        <v>1.6440217391304348</v>
      </c>
      <c r="AC667" s="4">
        <v>13.195652173913043</v>
      </c>
      <c r="AD667" s="4">
        <v>0</v>
      </c>
      <c r="AE667" s="4">
        <v>0</v>
      </c>
      <c r="AF667" s="1">
        <v>145712</v>
      </c>
      <c r="AG667" s="1">
        <v>5</v>
      </c>
      <c r="AH667"/>
    </row>
    <row r="668" spans="1:34" x14ac:dyDescent="0.25">
      <c r="A668" t="s">
        <v>702</v>
      </c>
      <c r="B668" t="s">
        <v>541</v>
      </c>
      <c r="C668" t="s">
        <v>991</v>
      </c>
      <c r="D668" t="s">
        <v>815</v>
      </c>
      <c r="E668" s="4">
        <v>35.586956521739133</v>
      </c>
      <c r="F668" s="4">
        <f>Nurse[[#This Row],[Total Nurse Staff Hours]]/Nurse[[#This Row],[MDS Census]]</f>
        <v>2.8034117287721432</v>
      </c>
      <c r="G668" s="4">
        <f>Nurse[[#This Row],[Total Direct Care Staff Hours]]/Nurse[[#This Row],[MDS Census]]</f>
        <v>2.5286163714111174</v>
      </c>
      <c r="H668" s="4">
        <f>Nurse[[#This Row],[Total RN Hours (w/ Admin, DON)]]/Nurse[[#This Row],[MDS Census]]</f>
        <v>0.1530238240684178</v>
      </c>
      <c r="I668" s="4">
        <f>Nurse[[#This Row],[RN Hours (excl. Admin, DON)]]/Nurse[[#This Row],[MDS Census]]</f>
        <v>4.7648136835675009E-3</v>
      </c>
      <c r="J668" s="4">
        <f>SUM(Nurse[[#This Row],[RN Hours (excl. Admin, DON)]],Nurse[[#This Row],[RN Admin Hours]],Nurse[[#This Row],[RN DON Hours]],Nurse[[#This Row],[LPN Hours (excl. Admin)]],Nurse[[#This Row],[LPN Admin Hours]],Nurse[[#This Row],[CNA Hours]],Nurse[[#This Row],[NA TR Hours]],Nurse[[#This Row],[Med Aide/Tech Hours]])</f>
        <v>99.764891304347799</v>
      </c>
      <c r="K668" s="4">
        <f>SUM(Nurse[[#This Row],[RN Hours (excl. Admin, DON)]],Nurse[[#This Row],[LPN Hours (excl. Admin)]],Nurse[[#This Row],[CNA Hours]],Nurse[[#This Row],[NA TR Hours]],Nurse[[#This Row],[Med Aide/Tech Hours]])</f>
        <v>89.985760869565198</v>
      </c>
      <c r="L668" s="4">
        <f>SUM(Nurse[[#This Row],[RN Hours (excl. Admin, DON)]],Nurse[[#This Row],[RN Admin Hours]],Nurse[[#This Row],[RN DON Hours]])</f>
        <v>5.445652173913043</v>
      </c>
      <c r="M668" s="4">
        <v>0.16956521739130434</v>
      </c>
      <c r="N668" s="4">
        <v>0</v>
      </c>
      <c r="O668" s="4">
        <v>5.2760869565217385</v>
      </c>
      <c r="P668" s="4">
        <f>SUM(Nurse[[#This Row],[LPN Hours (excl. Admin)]],Nurse[[#This Row],[LPN Admin Hours]])</f>
        <v>27.825108695652176</v>
      </c>
      <c r="Q668" s="4">
        <v>23.322065217391305</v>
      </c>
      <c r="R668" s="4">
        <v>4.503043478260869</v>
      </c>
      <c r="S668" s="4">
        <f>SUM(Nurse[[#This Row],[CNA Hours]],Nurse[[#This Row],[NA TR Hours]],Nurse[[#This Row],[Med Aide/Tech Hours]])</f>
        <v>66.494130434782591</v>
      </c>
      <c r="T668" s="4">
        <v>66.494130434782591</v>
      </c>
      <c r="U668" s="4">
        <v>0</v>
      </c>
      <c r="V668" s="4">
        <v>0</v>
      </c>
      <c r="W6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23.701086956521738</v>
      </c>
      <c r="X668" s="4">
        <v>0</v>
      </c>
      <c r="Y668" s="4">
        <v>0</v>
      </c>
      <c r="Z668" s="4">
        <v>0</v>
      </c>
      <c r="AA668" s="4">
        <v>5.7554347826086953</v>
      </c>
      <c r="AB668" s="4">
        <v>0</v>
      </c>
      <c r="AC668" s="4">
        <v>17.945652173913043</v>
      </c>
      <c r="AD668" s="4">
        <v>0</v>
      </c>
      <c r="AE668" s="4">
        <v>0</v>
      </c>
      <c r="AF668" s="1">
        <v>146040</v>
      </c>
      <c r="AG668" s="1">
        <v>5</v>
      </c>
      <c r="AH668"/>
    </row>
    <row r="669" spans="1:34" x14ac:dyDescent="0.25">
      <c r="A669" t="s">
        <v>702</v>
      </c>
      <c r="B669" t="s">
        <v>589</v>
      </c>
      <c r="C669" t="s">
        <v>919</v>
      </c>
      <c r="D669" t="s">
        <v>797</v>
      </c>
      <c r="E669" s="4">
        <v>28.532608695652176</v>
      </c>
      <c r="F669" s="4">
        <f>Nurse[[#This Row],[Total Nurse Staff Hours]]/Nurse[[#This Row],[MDS Census]]</f>
        <v>4.5819047619047613</v>
      </c>
      <c r="G669" s="4">
        <f>Nurse[[#This Row],[Total Direct Care Staff Hours]]/Nurse[[#This Row],[MDS Census]]</f>
        <v>4.2405714285714282</v>
      </c>
      <c r="H669" s="4">
        <f>Nurse[[#This Row],[Total RN Hours (w/ Admin, DON)]]/Nurse[[#This Row],[MDS Census]]</f>
        <v>1.1843809523809523</v>
      </c>
      <c r="I669" s="4">
        <f>Nurse[[#This Row],[RN Hours (excl. Admin, DON)]]/Nurse[[#This Row],[MDS Census]]</f>
        <v>0.84304761904761905</v>
      </c>
      <c r="J669" s="4">
        <f>SUM(Nurse[[#This Row],[RN Hours (excl. Admin, DON)]],Nurse[[#This Row],[RN Admin Hours]],Nurse[[#This Row],[RN DON Hours]],Nurse[[#This Row],[LPN Hours (excl. Admin)]],Nurse[[#This Row],[LPN Admin Hours]],Nurse[[#This Row],[CNA Hours]],Nurse[[#This Row],[NA TR Hours]],Nurse[[#This Row],[Med Aide/Tech Hours]])</f>
        <v>130.73369565217391</v>
      </c>
      <c r="K669" s="4">
        <f>SUM(Nurse[[#This Row],[RN Hours (excl. Admin, DON)]],Nurse[[#This Row],[LPN Hours (excl. Admin)]],Nurse[[#This Row],[CNA Hours]],Nurse[[#This Row],[NA TR Hours]],Nurse[[#This Row],[Med Aide/Tech Hours]])</f>
        <v>120.99456521739131</v>
      </c>
      <c r="L669" s="4">
        <f>SUM(Nurse[[#This Row],[RN Hours (excl. Admin, DON)]],Nurse[[#This Row],[RN Admin Hours]],Nurse[[#This Row],[RN DON Hours]])</f>
        <v>33.793478260869563</v>
      </c>
      <c r="M669" s="4">
        <v>24.054347826086957</v>
      </c>
      <c r="N669" s="4">
        <v>4</v>
      </c>
      <c r="O669" s="4">
        <v>5.7391304347826084</v>
      </c>
      <c r="P669" s="4">
        <f>SUM(Nurse[[#This Row],[LPN Hours (excl. Admin)]],Nurse[[#This Row],[LPN Admin Hours]])</f>
        <v>23.285326086956523</v>
      </c>
      <c r="Q669" s="4">
        <v>23.285326086956523</v>
      </c>
      <c r="R669" s="4">
        <v>0</v>
      </c>
      <c r="S669" s="4">
        <f>SUM(Nurse[[#This Row],[CNA Hours]],Nurse[[#This Row],[NA TR Hours]],Nurse[[#This Row],[Med Aide/Tech Hours]])</f>
        <v>73.654891304347828</v>
      </c>
      <c r="T669" s="4">
        <v>73.654891304347828</v>
      </c>
      <c r="U669" s="4">
        <v>0</v>
      </c>
      <c r="V669" s="4">
        <v>0</v>
      </c>
      <c r="W6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11.440217391304348</v>
      </c>
      <c r="X669" s="4">
        <v>0</v>
      </c>
      <c r="Y669" s="4">
        <v>0</v>
      </c>
      <c r="Z669" s="4">
        <v>0</v>
      </c>
      <c r="AA669" s="4">
        <v>2.7173913043478262</v>
      </c>
      <c r="AB669" s="4">
        <v>0</v>
      </c>
      <c r="AC669" s="4">
        <v>8.7228260869565215</v>
      </c>
      <c r="AD669" s="4">
        <v>0</v>
      </c>
      <c r="AE669" s="4">
        <v>0</v>
      </c>
      <c r="AF669" s="1">
        <v>146101</v>
      </c>
      <c r="AG669" s="1">
        <v>5</v>
      </c>
      <c r="AH669"/>
    </row>
    <row r="670" spans="1:34" x14ac:dyDescent="0.25">
      <c r="A670" t="s">
        <v>702</v>
      </c>
      <c r="B670" t="s">
        <v>214</v>
      </c>
      <c r="C670" t="s">
        <v>1010</v>
      </c>
      <c r="D670" t="s">
        <v>802</v>
      </c>
      <c r="E670" s="4">
        <v>77.369565217391298</v>
      </c>
      <c r="F670" s="4">
        <f>Nurse[[#This Row],[Total Nurse Staff Hours]]/Nurse[[#This Row],[MDS Census]]</f>
        <v>3.3155760044956448</v>
      </c>
      <c r="G670" s="4">
        <f>Nurse[[#This Row],[Total Direct Care Staff Hours]]/Nurse[[#This Row],[MDS Census]]</f>
        <v>3.2202191626861478</v>
      </c>
      <c r="H670" s="4">
        <f>Nurse[[#This Row],[Total RN Hours (w/ Admin, DON)]]/Nurse[[#This Row],[MDS Census]]</f>
        <v>0.41005198089350947</v>
      </c>
      <c r="I670" s="4">
        <f>Nurse[[#This Row],[RN Hours (excl. Admin, DON)]]/Nurse[[#This Row],[MDS Census]]</f>
        <v>0.31469513908401242</v>
      </c>
      <c r="J670" s="4">
        <f>SUM(Nurse[[#This Row],[RN Hours (excl. Admin, DON)]],Nurse[[#This Row],[RN Admin Hours]],Nurse[[#This Row],[RN DON Hours]],Nurse[[#This Row],[LPN Hours (excl. Admin)]],Nurse[[#This Row],[LPN Admin Hours]],Nurse[[#This Row],[CNA Hours]],Nurse[[#This Row],[NA TR Hours]],Nurse[[#This Row],[Med Aide/Tech Hours]])</f>
        <v>256.52467391304344</v>
      </c>
      <c r="K670" s="4">
        <f>SUM(Nurse[[#This Row],[RN Hours (excl. Admin, DON)]],Nurse[[#This Row],[LPN Hours (excl. Admin)]],Nurse[[#This Row],[CNA Hours]],Nurse[[#This Row],[NA TR Hours]],Nurse[[#This Row],[Med Aide/Tech Hours]])</f>
        <v>249.14695652173913</v>
      </c>
      <c r="L670" s="4">
        <f>SUM(Nurse[[#This Row],[RN Hours (excl. Admin, DON)]],Nurse[[#This Row],[RN Admin Hours]],Nurse[[#This Row],[RN DON Hours]])</f>
        <v>31.725543478260871</v>
      </c>
      <c r="M670" s="4">
        <v>24.347826086956523</v>
      </c>
      <c r="N670" s="4">
        <v>3.1467391304347827</v>
      </c>
      <c r="O670" s="4">
        <v>4.2309782608695654</v>
      </c>
      <c r="P670" s="4">
        <f>SUM(Nurse[[#This Row],[LPN Hours (excl. Admin)]],Nurse[[#This Row],[LPN Admin Hours]])</f>
        <v>44.130434782608695</v>
      </c>
      <c r="Q670" s="4">
        <v>44.130434782608695</v>
      </c>
      <c r="R670" s="4">
        <v>0</v>
      </c>
      <c r="S670" s="4">
        <f>SUM(Nurse[[#This Row],[CNA Hours]],Nurse[[#This Row],[NA TR Hours]],Nurse[[#This Row],[Med Aide/Tech Hours]])</f>
        <v>180.66869565217391</v>
      </c>
      <c r="T670" s="4">
        <v>173.38336956521738</v>
      </c>
      <c r="U670" s="4">
        <v>7.2853260869565215</v>
      </c>
      <c r="V670" s="4">
        <v>0</v>
      </c>
      <c r="W6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19.413260869565217</v>
      </c>
      <c r="X670" s="4">
        <v>0</v>
      </c>
      <c r="Y670" s="4">
        <v>0</v>
      </c>
      <c r="Z670" s="4">
        <v>0</v>
      </c>
      <c r="AA670" s="4">
        <v>0.2608695652173913</v>
      </c>
      <c r="AB670" s="4">
        <v>0</v>
      </c>
      <c r="AC670" s="4">
        <v>19.152391304347827</v>
      </c>
      <c r="AD670" s="4">
        <v>0</v>
      </c>
      <c r="AE670" s="4">
        <v>0</v>
      </c>
      <c r="AF670" s="1">
        <v>145556</v>
      </c>
      <c r="AG670" s="1">
        <v>5</v>
      </c>
      <c r="AH670"/>
    </row>
    <row r="671" spans="1:34" x14ac:dyDescent="0.25">
      <c r="A671" t="s">
        <v>702</v>
      </c>
      <c r="B671" t="s">
        <v>670</v>
      </c>
      <c r="C671" t="s">
        <v>917</v>
      </c>
      <c r="D671" t="s">
        <v>781</v>
      </c>
      <c r="E671" s="4">
        <v>65.456521739130437</v>
      </c>
      <c r="F671" s="4">
        <f>Nurse[[#This Row],[Total Nurse Staff Hours]]/Nurse[[#This Row],[MDS Census]]</f>
        <v>1.5292261707074062</v>
      </c>
      <c r="G671" s="4">
        <f>Nurse[[#This Row],[Total Direct Care Staff Hours]]/Nurse[[#This Row],[MDS Census]]</f>
        <v>1.4253570242444369</v>
      </c>
      <c r="H671" s="4">
        <f>Nurse[[#This Row],[Total RN Hours (w/ Admin, DON)]]/Nurse[[#This Row],[MDS Census]]</f>
        <v>0.598430753902358</v>
      </c>
      <c r="I671" s="4">
        <f>Nurse[[#This Row],[RN Hours (excl. Admin, DON)]]/Nurse[[#This Row],[MDS Census]]</f>
        <v>0.49456160743938882</v>
      </c>
      <c r="J671" s="4">
        <f>SUM(Nurse[[#This Row],[RN Hours (excl. Admin, DON)]],Nurse[[#This Row],[RN Admin Hours]],Nurse[[#This Row],[RN DON Hours]],Nurse[[#This Row],[LPN Hours (excl. Admin)]],Nurse[[#This Row],[LPN Admin Hours]],Nurse[[#This Row],[CNA Hours]],Nurse[[#This Row],[NA TR Hours]],Nurse[[#This Row],[Med Aide/Tech Hours]])</f>
        <v>100.09782608695653</v>
      </c>
      <c r="K671" s="4">
        <f>SUM(Nurse[[#This Row],[RN Hours (excl. Admin, DON)]],Nurse[[#This Row],[LPN Hours (excl. Admin)]],Nurse[[#This Row],[CNA Hours]],Nurse[[#This Row],[NA TR Hours]],Nurse[[#This Row],[Med Aide/Tech Hours]])</f>
        <v>93.298913043478251</v>
      </c>
      <c r="L671" s="4">
        <f>SUM(Nurse[[#This Row],[RN Hours (excl. Admin, DON)]],Nurse[[#This Row],[RN Admin Hours]],Nurse[[#This Row],[RN DON Hours]])</f>
        <v>39.171195652173914</v>
      </c>
      <c r="M671" s="4">
        <v>32.372282608695649</v>
      </c>
      <c r="N671" s="4">
        <v>1.638586956521739</v>
      </c>
      <c r="O671" s="4">
        <v>5.1603260869565215</v>
      </c>
      <c r="P671" s="4">
        <f>SUM(Nurse[[#This Row],[LPN Hours (excl. Admin)]],Nurse[[#This Row],[LPN Admin Hours]])</f>
        <v>6.7391304347826084</v>
      </c>
      <c r="Q671" s="4">
        <v>6.7391304347826084</v>
      </c>
      <c r="R671" s="4">
        <v>0</v>
      </c>
      <c r="S671" s="4">
        <f>SUM(Nurse[[#This Row],[CNA Hours]],Nurse[[#This Row],[NA TR Hours]],Nurse[[#This Row],[Med Aide/Tech Hours]])</f>
        <v>54.1875</v>
      </c>
      <c r="T671" s="4">
        <v>54.1875</v>
      </c>
      <c r="U671" s="4">
        <v>0</v>
      </c>
      <c r="V671" s="4">
        <v>0</v>
      </c>
      <c r="W6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0.27445652173913043</v>
      </c>
      <c r="X671" s="4">
        <v>0</v>
      </c>
      <c r="Y671" s="4">
        <v>0.27445652173913043</v>
      </c>
      <c r="Z671" s="4">
        <v>0</v>
      </c>
      <c r="AA671" s="4">
        <v>0</v>
      </c>
      <c r="AB671" s="4">
        <v>0</v>
      </c>
      <c r="AC671" s="4">
        <v>0</v>
      </c>
      <c r="AD671" s="4">
        <v>0</v>
      </c>
      <c r="AE671" s="4">
        <v>0</v>
      </c>
      <c r="AF671" s="7">
        <v>1.4000000000000001E+170</v>
      </c>
      <c r="AG671" s="1">
        <v>5</v>
      </c>
      <c r="AH671"/>
    </row>
    <row r="672" spans="1:34" x14ac:dyDescent="0.25">
      <c r="A672" t="s">
        <v>702</v>
      </c>
      <c r="B672" t="s">
        <v>369</v>
      </c>
      <c r="C672" t="s">
        <v>917</v>
      </c>
      <c r="D672" t="s">
        <v>781</v>
      </c>
      <c r="E672" s="4">
        <v>189.5108695652174</v>
      </c>
      <c r="F672" s="4">
        <f>Nurse[[#This Row],[Total Nurse Staff Hours]]/Nurse[[#This Row],[MDS Census]]</f>
        <v>2.0764267278462865</v>
      </c>
      <c r="G672" s="4">
        <f>Nurse[[#This Row],[Total Direct Care Staff Hours]]/Nurse[[#This Row],[MDS Census]]</f>
        <v>1.9474476627473472</v>
      </c>
      <c r="H672" s="4">
        <f>Nurse[[#This Row],[Total RN Hours (w/ Admin, DON)]]/Nurse[[#This Row],[MDS Census]]</f>
        <v>0.22943791224548324</v>
      </c>
      <c r="I672" s="4">
        <f>Nurse[[#This Row],[RN Hours (excl. Admin, DON)]]/Nurse[[#This Row],[MDS Census]]</f>
        <v>0.15785775738457125</v>
      </c>
      <c r="J672" s="4">
        <f>SUM(Nurse[[#This Row],[RN Hours (excl. Admin, DON)]],Nurse[[#This Row],[RN Admin Hours]],Nurse[[#This Row],[RN DON Hours]],Nurse[[#This Row],[LPN Hours (excl. Admin)]],Nurse[[#This Row],[LPN Admin Hours]],Nurse[[#This Row],[CNA Hours]],Nurse[[#This Row],[NA TR Hours]],Nurse[[#This Row],[Med Aide/Tech Hours]])</f>
        <v>393.50543478260875</v>
      </c>
      <c r="K672" s="4">
        <f>SUM(Nurse[[#This Row],[RN Hours (excl. Admin, DON)]],Nurse[[#This Row],[LPN Hours (excl. Admin)]],Nurse[[#This Row],[CNA Hours]],Nurse[[#This Row],[NA TR Hours]],Nurse[[#This Row],[Med Aide/Tech Hours]])</f>
        <v>369.0625</v>
      </c>
      <c r="L672" s="4">
        <f>SUM(Nurse[[#This Row],[RN Hours (excl. Admin, DON)]],Nurse[[#This Row],[RN Admin Hours]],Nurse[[#This Row],[RN DON Hours]])</f>
        <v>43.48097826086957</v>
      </c>
      <c r="M672" s="4">
        <v>29.915760869565219</v>
      </c>
      <c r="N672" s="4">
        <v>9.4782608695652169</v>
      </c>
      <c r="O672" s="4">
        <v>4.0869565217391308</v>
      </c>
      <c r="P672" s="4">
        <f>SUM(Nurse[[#This Row],[LPN Hours (excl. Admin)]],Nurse[[#This Row],[LPN Admin Hours]])</f>
        <v>134.77989130434784</v>
      </c>
      <c r="Q672" s="4">
        <v>123.90217391304348</v>
      </c>
      <c r="R672" s="4">
        <v>10.877717391304348</v>
      </c>
      <c r="S672" s="4">
        <f>SUM(Nurse[[#This Row],[CNA Hours]],Nurse[[#This Row],[NA TR Hours]],Nurse[[#This Row],[Med Aide/Tech Hours]])</f>
        <v>215.24456521739131</v>
      </c>
      <c r="T672" s="4">
        <v>215.24456521739131</v>
      </c>
      <c r="U672" s="4">
        <v>0</v>
      </c>
      <c r="V672" s="4">
        <v>0</v>
      </c>
      <c r="W6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61.565217391304351</v>
      </c>
      <c r="X672" s="4">
        <v>8.0869565217391308</v>
      </c>
      <c r="Y672" s="4">
        <v>0</v>
      </c>
      <c r="Z672" s="4">
        <v>0</v>
      </c>
      <c r="AA672" s="4">
        <v>21.130434782608695</v>
      </c>
      <c r="AB672" s="4">
        <v>0</v>
      </c>
      <c r="AC672" s="4">
        <v>32.347826086956523</v>
      </c>
      <c r="AD672" s="4">
        <v>0</v>
      </c>
      <c r="AE672" s="4">
        <v>0</v>
      </c>
      <c r="AF672" s="1">
        <v>145792</v>
      </c>
      <c r="AG672" s="1">
        <v>5</v>
      </c>
      <c r="AH672"/>
    </row>
    <row r="673" spans="1:34" x14ac:dyDescent="0.25">
      <c r="A673" t="s">
        <v>702</v>
      </c>
      <c r="B673" t="s">
        <v>59</v>
      </c>
      <c r="C673" t="s">
        <v>909</v>
      </c>
      <c r="D673" t="s">
        <v>794</v>
      </c>
      <c r="E673" s="4">
        <v>52.869565217391305</v>
      </c>
      <c r="F673" s="4">
        <f>Nurse[[#This Row],[Total Nurse Staff Hours]]/Nurse[[#This Row],[MDS Census]]</f>
        <v>3.3997656250000001</v>
      </c>
      <c r="G673" s="4">
        <f>Nurse[[#This Row],[Total Direct Care Staff Hours]]/Nurse[[#This Row],[MDS Census]]</f>
        <v>3.1637664473684213</v>
      </c>
      <c r="H673" s="4">
        <f>Nurse[[#This Row],[Total RN Hours (w/ Admin, DON)]]/Nurse[[#This Row],[MDS Census]]</f>
        <v>1.126282894736842</v>
      </c>
      <c r="I673" s="4">
        <f>Nurse[[#This Row],[RN Hours (excl. Admin, DON)]]/Nurse[[#This Row],[MDS Census]]</f>
        <v>0.89028371710526299</v>
      </c>
      <c r="J673" s="4">
        <f>SUM(Nurse[[#This Row],[RN Hours (excl. Admin, DON)]],Nurse[[#This Row],[RN Admin Hours]],Nurse[[#This Row],[RN DON Hours]],Nurse[[#This Row],[LPN Hours (excl. Admin)]],Nurse[[#This Row],[LPN Admin Hours]],Nurse[[#This Row],[CNA Hours]],Nurse[[#This Row],[NA TR Hours]],Nurse[[#This Row],[Med Aide/Tech Hours]])</f>
        <v>179.74413043478262</v>
      </c>
      <c r="K673" s="4">
        <f>SUM(Nurse[[#This Row],[RN Hours (excl. Admin, DON)]],Nurse[[#This Row],[LPN Hours (excl. Admin)]],Nurse[[#This Row],[CNA Hours]],Nurse[[#This Row],[NA TR Hours]],Nurse[[#This Row],[Med Aide/Tech Hours]])</f>
        <v>167.26695652173913</v>
      </c>
      <c r="L673" s="4">
        <f>SUM(Nurse[[#This Row],[RN Hours (excl. Admin, DON)]],Nurse[[#This Row],[RN Admin Hours]],Nurse[[#This Row],[RN DON Hours]])</f>
        <v>59.546086956521734</v>
      </c>
      <c r="M673" s="4">
        <v>47.068913043478254</v>
      </c>
      <c r="N673" s="4">
        <v>7.0423913043478246</v>
      </c>
      <c r="O673" s="4">
        <v>5.4347826086956523</v>
      </c>
      <c r="P673" s="4">
        <f>SUM(Nurse[[#This Row],[LPN Hours (excl. Admin)]],Nurse[[#This Row],[LPN Admin Hours]])</f>
        <v>12.210217391304349</v>
      </c>
      <c r="Q673" s="4">
        <v>12.210217391304349</v>
      </c>
      <c r="R673" s="4">
        <v>0</v>
      </c>
      <c r="S673" s="4">
        <f>SUM(Nurse[[#This Row],[CNA Hours]],Nurse[[#This Row],[NA TR Hours]],Nurse[[#This Row],[Med Aide/Tech Hours]])</f>
        <v>107.98782608695653</v>
      </c>
      <c r="T673" s="4">
        <v>107.98782608695653</v>
      </c>
      <c r="U673" s="4">
        <v>0</v>
      </c>
      <c r="V673" s="4">
        <v>0</v>
      </c>
      <c r="W6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38.128804347826097</v>
      </c>
      <c r="X673" s="4">
        <v>6.5614130434782618</v>
      </c>
      <c r="Y673" s="4">
        <v>0</v>
      </c>
      <c r="Z673" s="4">
        <v>0</v>
      </c>
      <c r="AA673" s="4">
        <v>0.15760869565217392</v>
      </c>
      <c r="AB673" s="4">
        <v>0</v>
      </c>
      <c r="AC673" s="4">
        <v>31.409782608695661</v>
      </c>
      <c r="AD673" s="4">
        <v>0</v>
      </c>
      <c r="AE673" s="4">
        <v>0</v>
      </c>
      <c r="AF673" s="1">
        <v>145213</v>
      </c>
      <c r="AG673" s="1">
        <v>5</v>
      </c>
      <c r="AH673"/>
    </row>
    <row r="674" spans="1:34" x14ac:dyDescent="0.25">
      <c r="AH674"/>
    </row>
    <row r="675" spans="1:34" x14ac:dyDescent="0.25">
      <c r="AH675"/>
    </row>
    <row r="676" spans="1:34" x14ac:dyDescent="0.25">
      <c r="AH676"/>
    </row>
    <row r="677" spans="1:34" x14ac:dyDescent="0.25">
      <c r="AH677"/>
    </row>
    <row r="678" spans="1:34" x14ac:dyDescent="0.25">
      <c r="AH678"/>
    </row>
    <row r="679" spans="1:34" x14ac:dyDescent="0.25">
      <c r="AH679"/>
    </row>
    <row r="680" spans="1:34" x14ac:dyDescent="0.25">
      <c r="AH680"/>
    </row>
    <row r="681" spans="1:34" x14ac:dyDescent="0.25">
      <c r="AH681"/>
    </row>
    <row r="682" spans="1:34" x14ac:dyDescent="0.25">
      <c r="AH682"/>
    </row>
    <row r="683" spans="1:34" x14ac:dyDescent="0.25">
      <c r="AH683"/>
    </row>
    <row r="684" spans="1:34" x14ac:dyDescent="0.25">
      <c r="AH684"/>
    </row>
    <row r="685" spans="1:34" x14ac:dyDescent="0.25">
      <c r="AH685"/>
    </row>
    <row r="686" spans="1:34" x14ac:dyDescent="0.25">
      <c r="AH686"/>
    </row>
    <row r="687" spans="1:34" x14ac:dyDescent="0.25">
      <c r="AH687"/>
    </row>
    <row r="688" spans="1: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64" spans="34:34" x14ac:dyDescent="0.25">
      <c r="AH86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864"/>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1165</v>
      </c>
      <c r="B1" s="2" t="s">
        <v>1167</v>
      </c>
      <c r="C1" s="2" t="s">
        <v>1168</v>
      </c>
      <c r="D1" s="2" t="s">
        <v>1169</v>
      </c>
      <c r="E1" s="2" t="s">
        <v>1170</v>
      </c>
      <c r="F1" s="2" t="s">
        <v>1175</v>
      </c>
      <c r="G1" s="2" t="s">
        <v>1201</v>
      </c>
      <c r="H1" s="10" t="s">
        <v>1202</v>
      </c>
      <c r="I1" s="2" t="s">
        <v>1176</v>
      </c>
      <c r="J1" s="2" t="s">
        <v>1199</v>
      </c>
      <c r="K1" s="10" t="s">
        <v>1203</v>
      </c>
      <c r="L1" s="2" t="s">
        <v>1177</v>
      </c>
      <c r="M1" s="2" t="s">
        <v>1200</v>
      </c>
      <c r="N1" s="10" t="s">
        <v>1211</v>
      </c>
      <c r="O1" s="2" t="s">
        <v>1178</v>
      </c>
      <c r="P1" s="2" t="s">
        <v>1189</v>
      </c>
      <c r="Q1" s="8" t="s">
        <v>1205</v>
      </c>
      <c r="R1" s="2" t="s">
        <v>1179</v>
      </c>
      <c r="S1" s="2" t="s">
        <v>1190</v>
      </c>
      <c r="T1" s="10" t="s">
        <v>1204</v>
      </c>
      <c r="U1" s="2" t="s">
        <v>1180</v>
      </c>
      <c r="V1" s="2" t="s">
        <v>1191</v>
      </c>
      <c r="W1" s="10" t="s">
        <v>1206</v>
      </c>
      <c r="X1" s="2" t="s">
        <v>1182</v>
      </c>
      <c r="Y1" s="2" t="s">
        <v>1192</v>
      </c>
      <c r="Z1" s="10" t="s">
        <v>1207</v>
      </c>
      <c r="AA1" s="2" t="s">
        <v>1183</v>
      </c>
      <c r="AB1" s="2" t="s">
        <v>1193</v>
      </c>
      <c r="AC1" s="10" t="s">
        <v>1212</v>
      </c>
      <c r="AD1" s="2" t="s">
        <v>1185</v>
      </c>
      <c r="AE1" s="2" t="s">
        <v>1194</v>
      </c>
      <c r="AF1" s="10" t="s">
        <v>1208</v>
      </c>
      <c r="AG1" s="2" t="s">
        <v>1186</v>
      </c>
      <c r="AH1" s="2" t="s">
        <v>1195</v>
      </c>
      <c r="AI1" s="10" t="s">
        <v>1209</v>
      </c>
      <c r="AJ1" s="2" t="s">
        <v>1187</v>
      </c>
      <c r="AK1" s="2" t="s">
        <v>1196</v>
      </c>
      <c r="AL1" s="10" t="s">
        <v>1210</v>
      </c>
      <c r="AM1" s="2" t="s">
        <v>1197</v>
      </c>
      <c r="AN1" s="3" t="s">
        <v>1198</v>
      </c>
    </row>
    <row r="2" spans="1:51" x14ac:dyDescent="0.25">
      <c r="A2" t="s">
        <v>702</v>
      </c>
      <c r="B2" t="s">
        <v>560</v>
      </c>
      <c r="C2" t="s">
        <v>1130</v>
      </c>
      <c r="D2" t="s">
        <v>794</v>
      </c>
      <c r="E2" s="4">
        <v>51.945652173913047</v>
      </c>
      <c r="F2" s="4">
        <v>147.12228260869563</v>
      </c>
      <c r="G2" s="4">
        <v>0</v>
      </c>
      <c r="H2" s="11">
        <v>0</v>
      </c>
      <c r="I2" s="4">
        <v>141.38315217391303</v>
      </c>
      <c r="J2" s="4">
        <v>0</v>
      </c>
      <c r="K2" s="11">
        <v>0</v>
      </c>
      <c r="L2" s="4">
        <v>38.168478260869563</v>
      </c>
      <c r="M2" s="4">
        <v>0</v>
      </c>
      <c r="N2" s="11">
        <v>0</v>
      </c>
      <c r="O2" s="4">
        <v>32.429347826086953</v>
      </c>
      <c r="P2" s="4">
        <v>0</v>
      </c>
      <c r="Q2" s="9">
        <v>0</v>
      </c>
      <c r="R2" s="4">
        <v>0</v>
      </c>
      <c r="S2" s="4">
        <v>0</v>
      </c>
      <c r="T2" s="11" t="s">
        <v>1213</v>
      </c>
      <c r="U2" s="4">
        <v>5.7391304347826084</v>
      </c>
      <c r="V2" s="4">
        <v>0</v>
      </c>
      <c r="W2" s="11">
        <v>0</v>
      </c>
      <c r="X2" s="4">
        <v>28.201086956521738</v>
      </c>
      <c r="Y2" s="4">
        <v>0</v>
      </c>
      <c r="Z2" s="11">
        <v>0</v>
      </c>
      <c r="AA2" s="4">
        <v>0</v>
      </c>
      <c r="AB2" s="4">
        <v>0</v>
      </c>
      <c r="AC2" s="11" t="s">
        <v>1213</v>
      </c>
      <c r="AD2" s="4">
        <v>80.752717391304344</v>
      </c>
      <c r="AE2" s="4">
        <v>0</v>
      </c>
      <c r="AF2" s="11">
        <v>0</v>
      </c>
      <c r="AG2" s="4">
        <v>0</v>
      </c>
      <c r="AH2" s="4">
        <v>0</v>
      </c>
      <c r="AI2" s="11" t="s">
        <v>1213</v>
      </c>
      <c r="AJ2" s="4">
        <v>0</v>
      </c>
      <c r="AK2" s="4">
        <v>0</v>
      </c>
      <c r="AL2" s="11" t="s">
        <v>1213</v>
      </c>
      <c r="AM2" s="1">
        <v>146065</v>
      </c>
      <c r="AN2" s="1">
        <v>5</v>
      </c>
      <c r="AX2"/>
      <c r="AY2"/>
    </row>
    <row r="3" spans="1:51" x14ac:dyDescent="0.25">
      <c r="A3" t="s">
        <v>702</v>
      </c>
      <c r="B3" t="s">
        <v>294</v>
      </c>
      <c r="C3" t="s">
        <v>938</v>
      </c>
      <c r="D3" t="s">
        <v>781</v>
      </c>
      <c r="E3" s="4">
        <v>99.554347826086953</v>
      </c>
      <c r="F3" s="4">
        <v>298.59239130434781</v>
      </c>
      <c r="G3" s="4">
        <v>0</v>
      </c>
      <c r="H3" s="11">
        <v>0</v>
      </c>
      <c r="I3" s="4">
        <v>281.23641304347825</v>
      </c>
      <c r="J3" s="4">
        <v>0</v>
      </c>
      <c r="K3" s="11">
        <v>0</v>
      </c>
      <c r="L3" s="4">
        <v>87.238152173913051</v>
      </c>
      <c r="M3" s="4">
        <v>0</v>
      </c>
      <c r="N3" s="11">
        <v>0</v>
      </c>
      <c r="O3" s="4">
        <v>69.882173913043474</v>
      </c>
      <c r="P3" s="4">
        <v>0</v>
      </c>
      <c r="Q3" s="9">
        <v>0</v>
      </c>
      <c r="R3" s="4">
        <v>11.964673913043478</v>
      </c>
      <c r="S3" s="4">
        <v>0</v>
      </c>
      <c r="T3" s="11">
        <v>0</v>
      </c>
      <c r="U3" s="4">
        <v>5.3913043478260869</v>
      </c>
      <c r="V3" s="4">
        <v>0</v>
      </c>
      <c r="W3" s="11">
        <v>0</v>
      </c>
      <c r="X3" s="4">
        <v>13.035326086956522</v>
      </c>
      <c r="Y3" s="4">
        <v>0</v>
      </c>
      <c r="Z3" s="11">
        <v>0</v>
      </c>
      <c r="AA3" s="4">
        <v>0</v>
      </c>
      <c r="AB3" s="4">
        <v>0</v>
      </c>
      <c r="AC3" s="11" t="s">
        <v>1213</v>
      </c>
      <c r="AD3" s="4">
        <v>198.31891304347826</v>
      </c>
      <c r="AE3" s="4">
        <v>0</v>
      </c>
      <c r="AF3" s="11">
        <v>0</v>
      </c>
      <c r="AG3" s="4">
        <v>0</v>
      </c>
      <c r="AH3" s="4">
        <v>0</v>
      </c>
      <c r="AI3" s="11" t="s">
        <v>1213</v>
      </c>
      <c r="AJ3" s="4">
        <v>0</v>
      </c>
      <c r="AK3" s="4">
        <v>0</v>
      </c>
      <c r="AL3" s="11" t="s">
        <v>1213</v>
      </c>
      <c r="AM3" s="1">
        <v>145683</v>
      </c>
      <c r="AN3" s="1">
        <v>5</v>
      </c>
      <c r="AX3"/>
      <c r="AY3"/>
    </row>
    <row r="4" spans="1:51" x14ac:dyDescent="0.25">
      <c r="A4" t="s">
        <v>702</v>
      </c>
      <c r="B4" t="s">
        <v>202</v>
      </c>
      <c r="C4" t="s">
        <v>936</v>
      </c>
      <c r="D4" t="s">
        <v>783</v>
      </c>
      <c r="E4" s="4">
        <v>48.967391304347828</v>
      </c>
      <c r="F4" s="4">
        <v>147.75271739130434</v>
      </c>
      <c r="G4" s="4">
        <v>32.573369565217391</v>
      </c>
      <c r="H4" s="11">
        <v>0.2204586835377853</v>
      </c>
      <c r="I4" s="4">
        <v>136.49184782608694</v>
      </c>
      <c r="J4" s="4">
        <v>32.573369565217391</v>
      </c>
      <c r="K4" s="11">
        <v>0.23864699675486276</v>
      </c>
      <c r="L4" s="4">
        <v>38.057065217391305</v>
      </c>
      <c r="M4" s="4">
        <v>1.7201086956521738</v>
      </c>
      <c r="N4" s="11">
        <v>4.5198143520171367E-2</v>
      </c>
      <c r="O4" s="4">
        <v>26.796195652173914</v>
      </c>
      <c r="P4" s="4">
        <v>1.7201086956521738</v>
      </c>
      <c r="Q4" s="9">
        <v>6.4192272588986909E-2</v>
      </c>
      <c r="R4" s="4">
        <v>6.3043478260869561</v>
      </c>
      <c r="S4" s="4">
        <v>0</v>
      </c>
      <c r="T4" s="11">
        <v>0</v>
      </c>
      <c r="U4" s="4">
        <v>4.9565217391304346</v>
      </c>
      <c r="V4" s="4">
        <v>0</v>
      </c>
      <c r="W4" s="11">
        <v>0</v>
      </c>
      <c r="X4" s="4">
        <v>44.766304347826086</v>
      </c>
      <c r="Y4" s="4">
        <v>4.7065217391304346</v>
      </c>
      <c r="Z4" s="11">
        <v>0.10513536481728784</v>
      </c>
      <c r="AA4" s="4">
        <v>0</v>
      </c>
      <c r="AB4" s="4">
        <v>0</v>
      </c>
      <c r="AC4" s="11" t="s">
        <v>1213</v>
      </c>
      <c r="AD4" s="4">
        <v>64.929347826086953</v>
      </c>
      <c r="AE4" s="4">
        <v>26.146739130434781</v>
      </c>
      <c r="AF4" s="11">
        <v>0.40269523729806644</v>
      </c>
      <c r="AG4" s="4">
        <v>0</v>
      </c>
      <c r="AH4" s="4">
        <v>0</v>
      </c>
      <c r="AI4" s="11" t="s">
        <v>1213</v>
      </c>
      <c r="AJ4" s="4">
        <v>0</v>
      </c>
      <c r="AK4" s="4">
        <v>0</v>
      </c>
      <c r="AL4" s="11" t="s">
        <v>1213</v>
      </c>
      <c r="AM4" s="1">
        <v>145524</v>
      </c>
      <c r="AN4" s="1">
        <v>5</v>
      </c>
      <c r="AX4"/>
      <c r="AY4"/>
    </row>
    <row r="5" spans="1:51" x14ac:dyDescent="0.25">
      <c r="A5" t="s">
        <v>702</v>
      </c>
      <c r="B5" t="s">
        <v>233</v>
      </c>
      <c r="C5" t="s">
        <v>984</v>
      </c>
      <c r="D5" t="s">
        <v>813</v>
      </c>
      <c r="E5" s="4">
        <v>99.010869565217391</v>
      </c>
      <c r="F5" s="4">
        <v>239.66054347826088</v>
      </c>
      <c r="G5" s="4">
        <v>33.203804347826086</v>
      </c>
      <c r="H5" s="11">
        <v>0.13854514333452614</v>
      </c>
      <c r="I5" s="4">
        <v>236.48663043478263</v>
      </c>
      <c r="J5" s="4">
        <v>33.203804347826086</v>
      </c>
      <c r="K5" s="11">
        <v>0.14040457292144007</v>
      </c>
      <c r="L5" s="4">
        <v>32.271739130434781</v>
      </c>
      <c r="M5" s="4">
        <v>0.86956521739130432</v>
      </c>
      <c r="N5" s="11">
        <v>2.694509936005389E-2</v>
      </c>
      <c r="O5" s="4">
        <v>29.097826086956523</v>
      </c>
      <c r="P5" s="4">
        <v>0.86956521739130432</v>
      </c>
      <c r="Q5" s="9">
        <v>2.9884198729921551E-2</v>
      </c>
      <c r="R5" s="4">
        <v>0</v>
      </c>
      <c r="S5" s="4">
        <v>0</v>
      </c>
      <c r="T5" s="11" t="s">
        <v>1213</v>
      </c>
      <c r="U5" s="4">
        <v>3.1739130434782608</v>
      </c>
      <c r="V5" s="4">
        <v>0</v>
      </c>
      <c r="W5" s="11">
        <v>0</v>
      </c>
      <c r="X5" s="4">
        <v>80.372500000000002</v>
      </c>
      <c r="Y5" s="4">
        <v>3.1059782608695654</v>
      </c>
      <c r="Z5" s="11">
        <v>3.8644788464581359E-2</v>
      </c>
      <c r="AA5" s="4">
        <v>0</v>
      </c>
      <c r="AB5" s="4">
        <v>0</v>
      </c>
      <c r="AC5" s="11" t="s">
        <v>1213</v>
      </c>
      <c r="AD5" s="4">
        <v>119.29076086956522</v>
      </c>
      <c r="AE5" s="4">
        <v>29.228260869565219</v>
      </c>
      <c r="AF5" s="11">
        <v>0.24501697077382173</v>
      </c>
      <c r="AG5" s="4">
        <v>7.7255434782608692</v>
      </c>
      <c r="AH5" s="4">
        <v>0</v>
      </c>
      <c r="AI5" s="11">
        <v>0</v>
      </c>
      <c r="AJ5" s="4">
        <v>0</v>
      </c>
      <c r="AK5" s="4">
        <v>0</v>
      </c>
      <c r="AL5" s="11" t="s">
        <v>1213</v>
      </c>
      <c r="AM5" s="1">
        <v>145603</v>
      </c>
      <c r="AN5" s="1">
        <v>5</v>
      </c>
      <c r="AX5"/>
      <c r="AY5"/>
    </row>
    <row r="6" spans="1:51" x14ac:dyDescent="0.25">
      <c r="A6" t="s">
        <v>702</v>
      </c>
      <c r="B6" t="s">
        <v>70</v>
      </c>
      <c r="C6" t="s">
        <v>857</v>
      </c>
      <c r="D6" t="s">
        <v>798</v>
      </c>
      <c r="E6" s="4">
        <v>85.630434782608702</v>
      </c>
      <c r="F6" s="4">
        <v>236.89043478260871</v>
      </c>
      <c r="G6" s="4">
        <v>1.8016304347826086</v>
      </c>
      <c r="H6" s="11">
        <v>7.6053321293278117E-3</v>
      </c>
      <c r="I6" s="4">
        <v>226.0208695652174</v>
      </c>
      <c r="J6" s="4">
        <v>1.8016304347826086</v>
      </c>
      <c r="K6" s="11">
        <v>7.9710800080023386E-3</v>
      </c>
      <c r="L6" s="4">
        <v>63.706521739130437</v>
      </c>
      <c r="M6" s="4">
        <v>0.25815217391304346</v>
      </c>
      <c r="N6" s="11">
        <v>4.0522095205596312E-3</v>
      </c>
      <c r="O6" s="4">
        <v>52.836956521739133</v>
      </c>
      <c r="P6" s="4">
        <v>0.25815217391304346</v>
      </c>
      <c r="Q6" s="9">
        <v>4.8858259617362678E-3</v>
      </c>
      <c r="R6" s="4">
        <v>5.3913043478260869</v>
      </c>
      <c r="S6" s="4">
        <v>0</v>
      </c>
      <c r="T6" s="11">
        <v>0</v>
      </c>
      <c r="U6" s="4">
        <v>5.4782608695652177</v>
      </c>
      <c r="V6" s="4">
        <v>0</v>
      </c>
      <c r="W6" s="11">
        <v>0</v>
      </c>
      <c r="X6" s="4">
        <v>36.251847826086959</v>
      </c>
      <c r="Y6" s="4">
        <v>1.0951086956521738</v>
      </c>
      <c r="Z6" s="11">
        <v>3.0208355196286844E-2</v>
      </c>
      <c r="AA6" s="4">
        <v>0</v>
      </c>
      <c r="AB6" s="4">
        <v>0</v>
      </c>
      <c r="AC6" s="11" t="s">
        <v>1213</v>
      </c>
      <c r="AD6" s="4">
        <v>134.14673913043478</v>
      </c>
      <c r="AE6" s="4">
        <v>0.4483695652173913</v>
      </c>
      <c r="AF6" s="11">
        <v>3.3423813961025806E-3</v>
      </c>
      <c r="AG6" s="4">
        <v>2.785326086956522</v>
      </c>
      <c r="AH6" s="4">
        <v>0</v>
      </c>
      <c r="AI6" s="11">
        <v>0</v>
      </c>
      <c r="AJ6" s="4">
        <v>0</v>
      </c>
      <c r="AK6" s="4">
        <v>0</v>
      </c>
      <c r="AL6" s="11" t="s">
        <v>1213</v>
      </c>
      <c r="AM6" s="1">
        <v>145243</v>
      </c>
      <c r="AN6" s="1">
        <v>5</v>
      </c>
      <c r="AX6"/>
      <c r="AY6"/>
    </row>
    <row r="7" spans="1:51" x14ac:dyDescent="0.25">
      <c r="A7" t="s">
        <v>702</v>
      </c>
      <c r="B7" t="s">
        <v>30</v>
      </c>
      <c r="C7" t="s">
        <v>858</v>
      </c>
      <c r="D7" t="s">
        <v>791</v>
      </c>
      <c r="E7" s="4">
        <v>104.43478260869566</v>
      </c>
      <c r="F7" s="4">
        <v>337.60880434782609</v>
      </c>
      <c r="G7" s="4">
        <v>0.19021739130434784</v>
      </c>
      <c r="H7" s="11">
        <v>5.6342544641807904E-4</v>
      </c>
      <c r="I7" s="4">
        <v>324.47293478260872</v>
      </c>
      <c r="J7" s="4">
        <v>0.19021739130434784</v>
      </c>
      <c r="K7" s="11">
        <v>5.862350011774949E-4</v>
      </c>
      <c r="L7" s="4">
        <v>67.774456521739125</v>
      </c>
      <c r="M7" s="4">
        <v>0.19021739130434784</v>
      </c>
      <c r="N7" s="11">
        <v>2.80662363177098E-3</v>
      </c>
      <c r="O7" s="4">
        <v>54.638586956521742</v>
      </c>
      <c r="P7" s="4">
        <v>0.19021739130434784</v>
      </c>
      <c r="Q7" s="9">
        <v>3.4813746456457948E-3</v>
      </c>
      <c r="R7" s="4">
        <v>7.6576086956521738</v>
      </c>
      <c r="S7" s="4">
        <v>0</v>
      </c>
      <c r="T7" s="11">
        <v>0</v>
      </c>
      <c r="U7" s="4">
        <v>5.4782608695652177</v>
      </c>
      <c r="V7" s="4">
        <v>0</v>
      </c>
      <c r="W7" s="11">
        <v>0</v>
      </c>
      <c r="X7" s="4">
        <v>75.108695652173907</v>
      </c>
      <c r="Y7" s="4">
        <v>0</v>
      </c>
      <c r="Z7" s="11">
        <v>0</v>
      </c>
      <c r="AA7" s="4">
        <v>0</v>
      </c>
      <c r="AB7" s="4">
        <v>0</v>
      </c>
      <c r="AC7" s="11" t="s">
        <v>1213</v>
      </c>
      <c r="AD7" s="4">
        <v>194.72565217391306</v>
      </c>
      <c r="AE7" s="4">
        <v>0</v>
      </c>
      <c r="AF7" s="11">
        <v>0</v>
      </c>
      <c r="AG7" s="4">
        <v>0</v>
      </c>
      <c r="AH7" s="4">
        <v>0</v>
      </c>
      <c r="AI7" s="11" t="s">
        <v>1213</v>
      </c>
      <c r="AJ7" s="4">
        <v>0</v>
      </c>
      <c r="AK7" s="4">
        <v>0</v>
      </c>
      <c r="AL7" s="11" t="s">
        <v>1213</v>
      </c>
      <c r="AM7" s="1">
        <v>145039</v>
      </c>
      <c r="AN7" s="1">
        <v>5</v>
      </c>
      <c r="AX7"/>
      <c r="AY7"/>
    </row>
    <row r="8" spans="1:51" x14ac:dyDescent="0.25">
      <c r="A8" t="s">
        <v>702</v>
      </c>
      <c r="B8" t="s">
        <v>517</v>
      </c>
      <c r="C8" t="s">
        <v>1098</v>
      </c>
      <c r="D8" t="s">
        <v>814</v>
      </c>
      <c r="E8" s="4">
        <v>74.010869565217391</v>
      </c>
      <c r="F8" s="4">
        <v>208.44695652173914</v>
      </c>
      <c r="G8" s="4">
        <v>1.7092391304347825</v>
      </c>
      <c r="H8" s="11">
        <v>8.1998756851915187E-3</v>
      </c>
      <c r="I8" s="4">
        <v>199.73500000000001</v>
      </c>
      <c r="J8" s="4">
        <v>1.7092391304347825</v>
      </c>
      <c r="K8" s="11">
        <v>8.5575343852343465E-3</v>
      </c>
      <c r="L8" s="4">
        <v>36.919782608695648</v>
      </c>
      <c r="M8" s="4">
        <v>5.1630434782608696E-2</v>
      </c>
      <c r="N8" s="11">
        <v>1.3984490464049556E-3</v>
      </c>
      <c r="O8" s="4">
        <v>28.207826086956519</v>
      </c>
      <c r="P8" s="4">
        <v>5.1630434782608696E-2</v>
      </c>
      <c r="Q8" s="9">
        <v>1.8303585190665558E-3</v>
      </c>
      <c r="R8" s="4">
        <v>8.7119565217391308</v>
      </c>
      <c r="S8" s="4">
        <v>0</v>
      </c>
      <c r="T8" s="11">
        <v>0</v>
      </c>
      <c r="U8" s="4">
        <v>0</v>
      </c>
      <c r="V8" s="4">
        <v>0</v>
      </c>
      <c r="W8" s="11" t="s">
        <v>1213</v>
      </c>
      <c r="X8" s="4">
        <v>35.274456521739133</v>
      </c>
      <c r="Y8" s="4">
        <v>1.6576086956521738</v>
      </c>
      <c r="Z8" s="11">
        <v>4.699175718357599E-2</v>
      </c>
      <c r="AA8" s="4">
        <v>0</v>
      </c>
      <c r="AB8" s="4">
        <v>0</v>
      </c>
      <c r="AC8" s="11" t="s">
        <v>1213</v>
      </c>
      <c r="AD8" s="4">
        <v>135.41032608695653</v>
      </c>
      <c r="AE8" s="4">
        <v>0</v>
      </c>
      <c r="AF8" s="11">
        <v>0</v>
      </c>
      <c r="AG8" s="4">
        <v>0.84239130434782605</v>
      </c>
      <c r="AH8" s="4">
        <v>0</v>
      </c>
      <c r="AI8" s="11">
        <v>0</v>
      </c>
      <c r="AJ8" s="4">
        <v>0</v>
      </c>
      <c r="AK8" s="4">
        <v>0</v>
      </c>
      <c r="AL8" s="11" t="s">
        <v>1213</v>
      </c>
      <c r="AM8" s="1">
        <v>146010</v>
      </c>
      <c r="AN8" s="1">
        <v>5</v>
      </c>
      <c r="AX8"/>
      <c r="AY8"/>
    </row>
    <row r="9" spans="1:51" x14ac:dyDescent="0.25">
      <c r="A9" t="s">
        <v>702</v>
      </c>
      <c r="B9" t="s">
        <v>164</v>
      </c>
      <c r="C9" t="s">
        <v>984</v>
      </c>
      <c r="D9" t="s">
        <v>813</v>
      </c>
      <c r="E9" s="4">
        <v>66.282608695652172</v>
      </c>
      <c r="F9" s="4">
        <v>155.62239130434781</v>
      </c>
      <c r="G9" s="4">
        <v>18.505434782608695</v>
      </c>
      <c r="H9" s="11">
        <v>0.11891241759945688</v>
      </c>
      <c r="I9" s="4">
        <v>147.44847826086956</v>
      </c>
      <c r="J9" s="4">
        <v>18.505434782608695</v>
      </c>
      <c r="K9" s="11">
        <v>0.12550441347972688</v>
      </c>
      <c r="L9" s="4">
        <v>30.346086956521731</v>
      </c>
      <c r="M9" s="4">
        <v>1.263586956521739</v>
      </c>
      <c r="N9" s="11">
        <v>4.1639205685139555E-2</v>
      </c>
      <c r="O9" s="4">
        <v>22.172173913043473</v>
      </c>
      <c r="P9" s="4">
        <v>1.263586956521739</v>
      </c>
      <c r="Q9" s="9">
        <v>5.698976390305123E-2</v>
      </c>
      <c r="R9" s="4">
        <v>5.3913043478260869</v>
      </c>
      <c r="S9" s="4">
        <v>0</v>
      </c>
      <c r="T9" s="11">
        <v>0</v>
      </c>
      <c r="U9" s="4">
        <v>2.7826086956521738</v>
      </c>
      <c r="V9" s="4">
        <v>0</v>
      </c>
      <c r="W9" s="11">
        <v>0</v>
      </c>
      <c r="X9" s="4">
        <v>37.339673913043477</v>
      </c>
      <c r="Y9" s="4">
        <v>0.26630434782608697</v>
      </c>
      <c r="Z9" s="11">
        <v>7.1319409067753447E-3</v>
      </c>
      <c r="AA9" s="4">
        <v>0</v>
      </c>
      <c r="AB9" s="4">
        <v>0</v>
      </c>
      <c r="AC9" s="11" t="s">
        <v>1213</v>
      </c>
      <c r="AD9" s="4">
        <v>80.14586956521741</v>
      </c>
      <c r="AE9" s="4">
        <v>16.975543478260871</v>
      </c>
      <c r="AF9" s="11">
        <v>0.21180808905501108</v>
      </c>
      <c r="AG9" s="4">
        <v>7.7907608695652177</v>
      </c>
      <c r="AH9" s="4">
        <v>0</v>
      </c>
      <c r="AI9" s="11">
        <v>0</v>
      </c>
      <c r="AJ9" s="4">
        <v>0</v>
      </c>
      <c r="AK9" s="4">
        <v>0</v>
      </c>
      <c r="AL9" s="11" t="s">
        <v>1213</v>
      </c>
      <c r="AM9" s="1">
        <v>145449</v>
      </c>
      <c r="AN9" s="1">
        <v>5</v>
      </c>
      <c r="AX9"/>
      <c r="AY9"/>
    </row>
    <row r="10" spans="1:51" x14ac:dyDescent="0.25">
      <c r="A10" t="s">
        <v>702</v>
      </c>
      <c r="B10" t="s">
        <v>322</v>
      </c>
      <c r="C10" t="s">
        <v>1053</v>
      </c>
      <c r="D10" t="s">
        <v>781</v>
      </c>
      <c r="E10" s="4">
        <v>67.641304347826093</v>
      </c>
      <c r="F10" s="4">
        <v>262.83434782608697</v>
      </c>
      <c r="G10" s="4">
        <v>25.703804347826086</v>
      </c>
      <c r="H10" s="11">
        <v>9.7794692970775102E-2</v>
      </c>
      <c r="I10" s="4">
        <v>246.0816304347826</v>
      </c>
      <c r="J10" s="4">
        <v>25.703804347826086</v>
      </c>
      <c r="K10" s="11">
        <v>0.10445234901285408</v>
      </c>
      <c r="L10" s="4">
        <v>78.148152173913033</v>
      </c>
      <c r="M10" s="4">
        <v>0</v>
      </c>
      <c r="N10" s="11">
        <v>0</v>
      </c>
      <c r="O10" s="4">
        <v>61.395434782608689</v>
      </c>
      <c r="P10" s="4">
        <v>0</v>
      </c>
      <c r="Q10" s="9">
        <v>0</v>
      </c>
      <c r="R10" s="4">
        <v>12.076086956521738</v>
      </c>
      <c r="S10" s="4">
        <v>0</v>
      </c>
      <c r="T10" s="11">
        <v>0</v>
      </c>
      <c r="U10" s="4">
        <v>4.6766304347826084</v>
      </c>
      <c r="V10" s="4">
        <v>0</v>
      </c>
      <c r="W10" s="11">
        <v>0</v>
      </c>
      <c r="X10" s="4">
        <v>26.451086956521738</v>
      </c>
      <c r="Y10" s="4">
        <v>0</v>
      </c>
      <c r="Z10" s="11">
        <v>0</v>
      </c>
      <c r="AA10" s="4">
        <v>0</v>
      </c>
      <c r="AB10" s="4">
        <v>0</v>
      </c>
      <c r="AC10" s="11" t="s">
        <v>1213</v>
      </c>
      <c r="AD10" s="4">
        <v>158.23510869565217</v>
      </c>
      <c r="AE10" s="4">
        <v>25.703804347826086</v>
      </c>
      <c r="AF10" s="11">
        <v>0.16244058957398971</v>
      </c>
      <c r="AG10" s="4">
        <v>0</v>
      </c>
      <c r="AH10" s="4">
        <v>0</v>
      </c>
      <c r="AI10" s="11" t="s">
        <v>1213</v>
      </c>
      <c r="AJ10" s="4">
        <v>0</v>
      </c>
      <c r="AK10" s="4">
        <v>0</v>
      </c>
      <c r="AL10" s="11" t="s">
        <v>1213</v>
      </c>
      <c r="AM10" s="1">
        <v>145724</v>
      </c>
      <c r="AN10" s="1">
        <v>5</v>
      </c>
      <c r="AX10"/>
      <c r="AY10"/>
    </row>
    <row r="11" spans="1:51" x14ac:dyDescent="0.25">
      <c r="A11" t="s">
        <v>702</v>
      </c>
      <c r="B11" t="s">
        <v>638</v>
      </c>
      <c r="C11" t="s">
        <v>917</v>
      </c>
      <c r="D11" t="s">
        <v>781</v>
      </c>
      <c r="E11" s="4">
        <v>33.141304347826086</v>
      </c>
      <c r="F11" s="4">
        <v>165.52326086956518</v>
      </c>
      <c r="G11" s="4">
        <v>0</v>
      </c>
      <c r="H11" s="11">
        <v>0</v>
      </c>
      <c r="I11" s="4">
        <v>160.56673913043477</v>
      </c>
      <c r="J11" s="4">
        <v>0</v>
      </c>
      <c r="K11" s="11">
        <v>0</v>
      </c>
      <c r="L11" s="4">
        <v>32.171413043478253</v>
      </c>
      <c r="M11" s="4">
        <v>0</v>
      </c>
      <c r="N11" s="11">
        <v>0</v>
      </c>
      <c r="O11" s="4">
        <v>27.21489130434782</v>
      </c>
      <c r="P11" s="4">
        <v>0</v>
      </c>
      <c r="Q11" s="9">
        <v>0</v>
      </c>
      <c r="R11" s="4">
        <v>0</v>
      </c>
      <c r="S11" s="4">
        <v>0</v>
      </c>
      <c r="T11" s="11" t="s">
        <v>1213</v>
      </c>
      <c r="U11" s="4">
        <v>4.9565217391304346</v>
      </c>
      <c r="V11" s="4">
        <v>0</v>
      </c>
      <c r="W11" s="11">
        <v>0</v>
      </c>
      <c r="X11" s="4">
        <v>23.00782608695652</v>
      </c>
      <c r="Y11" s="4">
        <v>0</v>
      </c>
      <c r="Z11" s="11">
        <v>0</v>
      </c>
      <c r="AA11" s="4">
        <v>0</v>
      </c>
      <c r="AB11" s="4">
        <v>0</v>
      </c>
      <c r="AC11" s="11" t="s">
        <v>1213</v>
      </c>
      <c r="AD11" s="4">
        <v>110.34402173913041</v>
      </c>
      <c r="AE11" s="4">
        <v>0</v>
      </c>
      <c r="AF11" s="11">
        <v>0</v>
      </c>
      <c r="AG11" s="4">
        <v>0</v>
      </c>
      <c r="AH11" s="4">
        <v>0</v>
      </c>
      <c r="AI11" s="11" t="s">
        <v>1213</v>
      </c>
      <c r="AJ11" s="4">
        <v>0</v>
      </c>
      <c r="AK11" s="4">
        <v>0</v>
      </c>
      <c r="AL11" s="11" t="s">
        <v>1213</v>
      </c>
      <c r="AM11" s="1">
        <v>146165</v>
      </c>
      <c r="AN11" s="1">
        <v>5</v>
      </c>
      <c r="AX11"/>
      <c r="AY11"/>
    </row>
    <row r="12" spans="1:51" x14ac:dyDescent="0.25">
      <c r="A12" t="s">
        <v>702</v>
      </c>
      <c r="B12" t="s">
        <v>570</v>
      </c>
      <c r="C12" t="s">
        <v>1133</v>
      </c>
      <c r="D12" t="s">
        <v>781</v>
      </c>
      <c r="E12" s="4">
        <v>39.75</v>
      </c>
      <c r="F12" s="4">
        <v>137.58467391304347</v>
      </c>
      <c r="G12" s="4">
        <v>0</v>
      </c>
      <c r="H12" s="11">
        <v>0</v>
      </c>
      <c r="I12" s="4">
        <v>123.28304347826086</v>
      </c>
      <c r="J12" s="4">
        <v>0</v>
      </c>
      <c r="K12" s="11">
        <v>0</v>
      </c>
      <c r="L12" s="4">
        <v>36.567934782608695</v>
      </c>
      <c r="M12" s="4">
        <v>0</v>
      </c>
      <c r="N12" s="11">
        <v>0</v>
      </c>
      <c r="O12" s="4">
        <v>26.652173913043477</v>
      </c>
      <c r="P12" s="4">
        <v>0</v>
      </c>
      <c r="Q12" s="9">
        <v>0</v>
      </c>
      <c r="R12" s="4">
        <v>4.9456521739130439</v>
      </c>
      <c r="S12" s="4">
        <v>0</v>
      </c>
      <c r="T12" s="11">
        <v>0</v>
      </c>
      <c r="U12" s="4">
        <v>4.9701086956521738</v>
      </c>
      <c r="V12" s="4">
        <v>0</v>
      </c>
      <c r="W12" s="11">
        <v>0</v>
      </c>
      <c r="X12" s="4">
        <v>22.046195652173914</v>
      </c>
      <c r="Y12" s="4">
        <v>0</v>
      </c>
      <c r="Z12" s="11">
        <v>0</v>
      </c>
      <c r="AA12" s="4">
        <v>4.3858695652173916</v>
      </c>
      <c r="AB12" s="4">
        <v>0</v>
      </c>
      <c r="AC12" s="11">
        <v>0</v>
      </c>
      <c r="AD12" s="4">
        <v>74.584673913043474</v>
      </c>
      <c r="AE12" s="4">
        <v>0</v>
      </c>
      <c r="AF12" s="11">
        <v>0</v>
      </c>
      <c r="AG12" s="4">
        <v>0</v>
      </c>
      <c r="AH12" s="4">
        <v>0</v>
      </c>
      <c r="AI12" s="11" t="s">
        <v>1213</v>
      </c>
      <c r="AJ12" s="4">
        <v>0</v>
      </c>
      <c r="AK12" s="4">
        <v>0</v>
      </c>
      <c r="AL12" s="11" t="s">
        <v>1213</v>
      </c>
      <c r="AM12" s="1">
        <v>146078</v>
      </c>
      <c r="AN12" s="1">
        <v>5</v>
      </c>
      <c r="AX12"/>
      <c r="AY12"/>
    </row>
    <row r="13" spans="1:51" x14ac:dyDescent="0.25">
      <c r="A13" t="s">
        <v>702</v>
      </c>
      <c r="B13" t="s">
        <v>641</v>
      </c>
      <c r="C13" t="s">
        <v>842</v>
      </c>
      <c r="D13" t="s">
        <v>794</v>
      </c>
      <c r="E13" s="4">
        <v>125.06521739130434</v>
      </c>
      <c r="F13" s="4">
        <v>217.09239130434781</v>
      </c>
      <c r="G13" s="4">
        <v>4.5760869565217392</v>
      </c>
      <c r="H13" s="11">
        <v>2.1078983602453374E-2</v>
      </c>
      <c r="I13" s="4">
        <v>206.44293478260869</v>
      </c>
      <c r="J13" s="4">
        <v>4.5760869565217392</v>
      </c>
      <c r="K13" s="11">
        <v>2.2166352950467944E-2</v>
      </c>
      <c r="L13" s="4">
        <v>48.910326086956523</v>
      </c>
      <c r="M13" s="4">
        <v>4.4347826086956523</v>
      </c>
      <c r="N13" s="11">
        <v>9.0671703983554647E-2</v>
      </c>
      <c r="O13" s="4">
        <v>38.260869565217391</v>
      </c>
      <c r="P13" s="4">
        <v>4.4347826086956523</v>
      </c>
      <c r="Q13" s="9">
        <v>0.11590909090909092</v>
      </c>
      <c r="R13" s="4">
        <v>5.5597826086956523</v>
      </c>
      <c r="S13" s="4">
        <v>0</v>
      </c>
      <c r="T13" s="11">
        <v>0</v>
      </c>
      <c r="U13" s="4">
        <v>5.0896739130434785</v>
      </c>
      <c r="V13" s="4">
        <v>0</v>
      </c>
      <c r="W13" s="11">
        <v>0</v>
      </c>
      <c r="X13" s="4">
        <v>46.119565217391305</v>
      </c>
      <c r="Y13" s="4">
        <v>0.14130434782608695</v>
      </c>
      <c r="Z13" s="11">
        <v>3.0638699033702565E-3</v>
      </c>
      <c r="AA13" s="4">
        <v>0</v>
      </c>
      <c r="AB13" s="4">
        <v>0</v>
      </c>
      <c r="AC13" s="11" t="s">
        <v>1213</v>
      </c>
      <c r="AD13" s="4">
        <v>122.0625</v>
      </c>
      <c r="AE13" s="4">
        <v>0</v>
      </c>
      <c r="AF13" s="11">
        <v>0</v>
      </c>
      <c r="AG13" s="4">
        <v>0</v>
      </c>
      <c r="AH13" s="4">
        <v>0</v>
      </c>
      <c r="AI13" s="11" t="s">
        <v>1213</v>
      </c>
      <c r="AJ13" s="4">
        <v>0</v>
      </c>
      <c r="AK13" s="4">
        <v>0</v>
      </c>
      <c r="AL13" s="11" t="s">
        <v>1213</v>
      </c>
      <c r="AM13" s="1">
        <v>146168</v>
      </c>
      <c r="AN13" s="1">
        <v>5</v>
      </c>
      <c r="AX13"/>
      <c r="AY13"/>
    </row>
    <row r="14" spans="1:51" x14ac:dyDescent="0.25">
      <c r="A14" t="s">
        <v>702</v>
      </c>
      <c r="B14" t="s">
        <v>654</v>
      </c>
      <c r="C14" t="s">
        <v>1154</v>
      </c>
      <c r="D14" t="s">
        <v>790</v>
      </c>
      <c r="E14" s="4">
        <v>39.076086956521742</v>
      </c>
      <c r="F14" s="4">
        <v>141.86413043478262</v>
      </c>
      <c r="G14" s="4">
        <v>0</v>
      </c>
      <c r="H14" s="11">
        <v>0</v>
      </c>
      <c r="I14" s="4">
        <v>130.8125</v>
      </c>
      <c r="J14" s="4">
        <v>0</v>
      </c>
      <c r="K14" s="11">
        <v>0</v>
      </c>
      <c r="L14" s="4">
        <v>55.073369565217391</v>
      </c>
      <c r="M14" s="4">
        <v>0</v>
      </c>
      <c r="N14" s="11">
        <v>0</v>
      </c>
      <c r="O14" s="4">
        <v>44.021739130434781</v>
      </c>
      <c r="P14" s="4">
        <v>0</v>
      </c>
      <c r="Q14" s="9">
        <v>0</v>
      </c>
      <c r="R14" s="4">
        <v>5.8967391304347823</v>
      </c>
      <c r="S14" s="4">
        <v>0</v>
      </c>
      <c r="T14" s="11">
        <v>0</v>
      </c>
      <c r="U14" s="4">
        <v>5.1548913043478262</v>
      </c>
      <c r="V14" s="4">
        <v>0</v>
      </c>
      <c r="W14" s="11">
        <v>0</v>
      </c>
      <c r="X14" s="4">
        <v>13.913043478260869</v>
      </c>
      <c r="Y14" s="4">
        <v>0</v>
      </c>
      <c r="Z14" s="11">
        <v>0</v>
      </c>
      <c r="AA14" s="4">
        <v>0</v>
      </c>
      <c r="AB14" s="4">
        <v>0</v>
      </c>
      <c r="AC14" s="11" t="s">
        <v>1213</v>
      </c>
      <c r="AD14" s="4">
        <v>72.877717391304344</v>
      </c>
      <c r="AE14" s="4">
        <v>0</v>
      </c>
      <c r="AF14" s="11">
        <v>0</v>
      </c>
      <c r="AG14" s="4">
        <v>0</v>
      </c>
      <c r="AH14" s="4">
        <v>0</v>
      </c>
      <c r="AI14" s="11" t="s">
        <v>1213</v>
      </c>
      <c r="AJ14" s="4">
        <v>0</v>
      </c>
      <c r="AK14" s="4">
        <v>0</v>
      </c>
      <c r="AL14" s="11" t="s">
        <v>1213</v>
      </c>
      <c r="AM14" s="1">
        <v>146183</v>
      </c>
      <c r="AN14" s="1">
        <v>5</v>
      </c>
      <c r="AX14"/>
      <c r="AY14"/>
    </row>
    <row r="15" spans="1:51" x14ac:dyDescent="0.25">
      <c r="A15" t="s">
        <v>702</v>
      </c>
      <c r="B15" t="s">
        <v>653</v>
      </c>
      <c r="C15" t="s">
        <v>871</v>
      </c>
      <c r="D15" t="s">
        <v>784</v>
      </c>
      <c r="E15" s="4">
        <v>44.239130434782609</v>
      </c>
      <c r="F15" s="4">
        <v>156.5733695652174</v>
      </c>
      <c r="G15" s="4">
        <v>0</v>
      </c>
      <c r="H15" s="11">
        <v>0</v>
      </c>
      <c r="I15" s="4">
        <v>148.33152173913044</v>
      </c>
      <c r="J15" s="4">
        <v>0</v>
      </c>
      <c r="K15" s="11">
        <v>0</v>
      </c>
      <c r="L15" s="4">
        <v>55.152173913043484</v>
      </c>
      <c r="M15" s="4">
        <v>0</v>
      </c>
      <c r="N15" s="11">
        <v>0</v>
      </c>
      <c r="O15" s="4">
        <v>46.910326086956523</v>
      </c>
      <c r="P15" s="4">
        <v>0</v>
      </c>
      <c r="Q15" s="9">
        <v>0</v>
      </c>
      <c r="R15" s="4">
        <v>3.1766304347826089</v>
      </c>
      <c r="S15" s="4">
        <v>0</v>
      </c>
      <c r="T15" s="11">
        <v>0</v>
      </c>
      <c r="U15" s="4">
        <v>5.0652173913043477</v>
      </c>
      <c r="V15" s="4">
        <v>0</v>
      </c>
      <c r="W15" s="11">
        <v>0</v>
      </c>
      <c r="X15" s="4">
        <v>23.736413043478262</v>
      </c>
      <c r="Y15" s="4">
        <v>0</v>
      </c>
      <c r="Z15" s="11">
        <v>0</v>
      </c>
      <c r="AA15" s="4">
        <v>0</v>
      </c>
      <c r="AB15" s="4">
        <v>0</v>
      </c>
      <c r="AC15" s="11" t="s">
        <v>1213</v>
      </c>
      <c r="AD15" s="4">
        <v>77.684782608695656</v>
      </c>
      <c r="AE15" s="4">
        <v>0</v>
      </c>
      <c r="AF15" s="11">
        <v>0</v>
      </c>
      <c r="AG15" s="4">
        <v>0</v>
      </c>
      <c r="AH15" s="4">
        <v>0</v>
      </c>
      <c r="AI15" s="11" t="s">
        <v>1213</v>
      </c>
      <c r="AJ15" s="4">
        <v>0</v>
      </c>
      <c r="AK15" s="4">
        <v>0</v>
      </c>
      <c r="AL15" s="11" t="s">
        <v>1213</v>
      </c>
      <c r="AM15" s="1">
        <v>146182</v>
      </c>
      <c r="AN15" s="1">
        <v>5</v>
      </c>
      <c r="AX15"/>
      <c r="AY15"/>
    </row>
    <row r="16" spans="1:51" x14ac:dyDescent="0.25">
      <c r="A16" t="s">
        <v>702</v>
      </c>
      <c r="B16" t="s">
        <v>46</v>
      </c>
      <c r="C16" t="s">
        <v>919</v>
      </c>
      <c r="D16" t="s">
        <v>797</v>
      </c>
      <c r="E16" s="4">
        <v>153.5108695652174</v>
      </c>
      <c r="F16" s="4">
        <v>385.82608695652175</v>
      </c>
      <c r="G16" s="4">
        <v>0</v>
      </c>
      <c r="H16" s="11">
        <v>0</v>
      </c>
      <c r="I16" s="4">
        <v>364.57608695652175</v>
      </c>
      <c r="J16" s="4">
        <v>0</v>
      </c>
      <c r="K16" s="11">
        <v>0</v>
      </c>
      <c r="L16" s="4">
        <v>66.046195652173907</v>
      </c>
      <c r="M16" s="4">
        <v>0</v>
      </c>
      <c r="N16" s="11">
        <v>0</v>
      </c>
      <c r="O16" s="4">
        <v>50.144021739130437</v>
      </c>
      <c r="P16" s="4">
        <v>0</v>
      </c>
      <c r="Q16" s="9">
        <v>0</v>
      </c>
      <c r="R16" s="4">
        <v>10.877717391304348</v>
      </c>
      <c r="S16" s="4">
        <v>0</v>
      </c>
      <c r="T16" s="11">
        <v>0</v>
      </c>
      <c r="U16" s="4">
        <v>5.0244565217391308</v>
      </c>
      <c r="V16" s="4">
        <v>0</v>
      </c>
      <c r="W16" s="11">
        <v>0</v>
      </c>
      <c r="X16" s="4">
        <v>87.725543478260875</v>
      </c>
      <c r="Y16" s="4">
        <v>0</v>
      </c>
      <c r="Z16" s="11">
        <v>0</v>
      </c>
      <c r="AA16" s="4">
        <v>5.3478260869565215</v>
      </c>
      <c r="AB16" s="4">
        <v>0</v>
      </c>
      <c r="AC16" s="11">
        <v>0</v>
      </c>
      <c r="AD16" s="4">
        <v>226.58152173913044</v>
      </c>
      <c r="AE16" s="4">
        <v>0</v>
      </c>
      <c r="AF16" s="11">
        <v>0</v>
      </c>
      <c r="AG16" s="4">
        <v>0.125</v>
      </c>
      <c r="AH16" s="4">
        <v>0</v>
      </c>
      <c r="AI16" s="11">
        <v>0</v>
      </c>
      <c r="AJ16" s="4">
        <v>0</v>
      </c>
      <c r="AK16" s="4">
        <v>0</v>
      </c>
      <c r="AL16" s="11" t="s">
        <v>1213</v>
      </c>
      <c r="AM16" s="1">
        <v>145142</v>
      </c>
      <c r="AN16" s="1">
        <v>5</v>
      </c>
      <c r="AX16"/>
      <c r="AY16"/>
    </row>
    <row r="17" spans="1:51" x14ac:dyDescent="0.25">
      <c r="A17" t="s">
        <v>702</v>
      </c>
      <c r="B17" t="s">
        <v>508</v>
      </c>
      <c r="C17" t="s">
        <v>952</v>
      </c>
      <c r="D17" t="s">
        <v>781</v>
      </c>
      <c r="E17" s="4">
        <v>72.456521739130437</v>
      </c>
      <c r="F17" s="4">
        <v>311.16847826086956</v>
      </c>
      <c r="G17" s="4">
        <v>0</v>
      </c>
      <c r="H17" s="11">
        <v>0</v>
      </c>
      <c r="I17" s="4">
        <v>295.43206521739125</v>
      </c>
      <c r="J17" s="4">
        <v>0</v>
      </c>
      <c r="K17" s="11">
        <v>0</v>
      </c>
      <c r="L17" s="4">
        <v>83.880434782608702</v>
      </c>
      <c r="M17" s="4">
        <v>0</v>
      </c>
      <c r="N17" s="11">
        <v>0</v>
      </c>
      <c r="O17" s="4">
        <v>68.144021739130437</v>
      </c>
      <c r="P17" s="4">
        <v>0</v>
      </c>
      <c r="Q17" s="9">
        <v>0</v>
      </c>
      <c r="R17" s="4">
        <v>10.831521739130435</v>
      </c>
      <c r="S17" s="4">
        <v>0</v>
      </c>
      <c r="T17" s="11">
        <v>0</v>
      </c>
      <c r="U17" s="4">
        <v>4.9048913043478262</v>
      </c>
      <c r="V17" s="4">
        <v>0</v>
      </c>
      <c r="W17" s="11">
        <v>0</v>
      </c>
      <c r="X17" s="4">
        <v>60.736413043478258</v>
      </c>
      <c r="Y17" s="4">
        <v>0</v>
      </c>
      <c r="Z17" s="11">
        <v>0</v>
      </c>
      <c r="AA17" s="4">
        <v>0</v>
      </c>
      <c r="AB17" s="4">
        <v>0</v>
      </c>
      <c r="AC17" s="11" t="s">
        <v>1213</v>
      </c>
      <c r="AD17" s="4">
        <v>166.5516304347826</v>
      </c>
      <c r="AE17" s="4">
        <v>0</v>
      </c>
      <c r="AF17" s="11">
        <v>0</v>
      </c>
      <c r="AG17" s="4">
        <v>0</v>
      </c>
      <c r="AH17" s="4">
        <v>0</v>
      </c>
      <c r="AI17" s="11" t="s">
        <v>1213</v>
      </c>
      <c r="AJ17" s="4">
        <v>0</v>
      </c>
      <c r="AK17" s="4">
        <v>0</v>
      </c>
      <c r="AL17" s="11" t="s">
        <v>1213</v>
      </c>
      <c r="AM17" s="1">
        <v>145998</v>
      </c>
      <c r="AN17" s="1">
        <v>5</v>
      </c>
      <c r="AX17"/>
      <c r="AY17"/>
    </row>
    <row r="18" spans="1:51" x14ac:dyDescent="0.25">
      <c r="A18" t="s">
        <v>702</v>
      </c>
      <c r="B18" t="s">
        <v>656</v>
      </c>
      <c r="C18" t="s">
        <v>1159</v>
      </c>
      <c r="D18" t="s">
        <v>799</v>
      </c>
      <c r="E18" s="4">
        <v>99.043478260869563</v>
      </c>
      <c r="F18" s="4">
        <v>357.26086956521738</v>
      </c>
      <c r="G18" s="4">
        <v>0</v>
      </c>
      <c r="H18" s="11">
        <v>0</v>
      </c>
      <c r="I18" s="4">
        <v>337.48369565217388</v>
      </c>
      <c r="J18" s="4">
        <v>0</v>
      </c>
      <c r="K18" s="11">
        <v>0</v>
      </c>
      <c r="L18" s="4">
        <v>92.934782608695642</v>
      </c>
      <c r="M18" s="4">
        <v>0</v>
      </c>
      <c r="N18" s="11">
        <v>0</v>
      </c>
      <c r="O18" s="4">
        <v>77.551630434782609</v>
      </c>
      <c r="P18" s="4">
        <v>0</v>
      </c>
      <c r="Q18" s="9">
        <v>0</v>
      </c>
      <c r="R18" s="4">
        <v>10.171195652173912</v>
      </c>
      <c r="S18" s="4">
        <v>0</v>
      </c>
      <c r="T18" s="11">
        <v>0</v>
      </c>
      <c r="U18" s="4">
        <v>5.2119565217391308</v>
      </c>
      <c r="V18" s="4">
        <v>0</v>
      </c>
      <c r="W18" s="11">
        <v>0</v>
      </c>
      <c r="X18" s="4">
        <v>53.070652173913047</v>
      </c>
      <c r="Y18" s="4">
        <v>0</v>
      </c>
      <c r="Z18" s="11">
        <v>0</v>
      </c>
      <c r="AA18" s="4">
        <v>4.3940217391304346</v>
      </c>
      <c r="AB18" s="4">
        <v>0</v>
      </c>
      <c r="AC18" s="11">
        <v>0</v>
      </c>
      <c r="AD18" s="4">
        <v>206.86141304347825</v>
      </c>
      <c r="AE18" s="4">
        <v>0</v>
      </c>
      <c r="AF18" s="11">
        <v>0</v>
      </c>
      <c r="AG18" s="4">
        <v>0</v>
      </c>
      <c r="AH18" s="4">
        <v>0</v>
      </c>
      <c r="AI18" s="11" t="s">
        <v>1213</v>
      </c>
      <c r="AJ18" s="4">
        <v>0</v>
      </c>
      <c r="AK18" s="4">
        <v>0</v>
      </c>
      <c r="AL18" s="11" t="s">
        <v>1213</v>
      </c>
      <c r="AM18" s="1">
        <v>146186</v>
      </c>
      <c r="AN18" s="1">
        <v>5</v>
      </c>
      <c r="AX18"/>
      <c r="AY18"/>
    </row>
    <row r="19" spans="1:51" x14ac:dyDescent="0.25">
      <c r="A19" t="s">
        <v>702</v>
      </c>
      <c r="B19" t="s">
        <v>215</v>
      </c>
      <c r="C19" t="s">
        <v>1011</v>
      </c>
      <c r="D19" t="s">
        <v>781</v>
      </c>
      <c r="E19" s="4">
        <v>121.45652173913044</v>
      </c>
      <c r="F19" s="4">
        <v>380.883152173913</v>
      </c>
      <c r="G19" s="4">
        <v>0</v>
      </c>
      <c r="H19" s="11">
        <v>0</v>
      </c>
      <c r="I19" s="4">
        <v>354.33967391304344</v>
      </c>
      <c r="J19" s="4">
        <v>0</v>
      </c>
      <c r="K19" s="11">
        <v>0</v>
      </c>
      <c r="L19" s="4">
        <v>126.34239130434783</v>
      </c>
      <c r="M19" s="4">
        <v>0</v>
      </c>
      <c r="N19" s="11">
        <v>0</v>
      </c>
      <c r="O19" s="4">
        <v>104.5625</v>
      </c>
      <c r="P19" s="4">
        <v>0</v>
      </c>
      <c r="Q19" s="9">
        <v>0</v>
      </c>
      <c r="R19" s="4">
        <v>21.779891304347824</v>
      </c>
      <c r="S19" s="4">
        <v>0</v>
      </c>
      <c r="T19" s="11">
        <v>0</v>
      </c>
      <c r="U19" s="4">
        <v>0</v>
      </c>
      <c r="V19" s="4">
        <v>0</v>
      </c>
      <c r="W19" s="11" t="s">
        <v>1213</v>
      </c>
      <c r="X19" s="4">
        <v>63.804347826086953</v>
      </c>
      <c r="Y19" s="4">
        <v>0</v>
      </c>
      <c r="Z19" s="11">
        <v>0</v>
      </c>
      <c r="AA19" s="4">
        <v>4.7635869565217392</v>
      </c>
      <c r="AB19" s="4">
        <v>0</v>
      </c>
      <c r="AC19" s="11">
        <v>0</v>
      </c>
      <c r="AD19" s="4">
        <v>182.83695652173913</v>
      </c>
      <c r="AE19" s="4">
        <v>0</v>
      </c>
      <c r="AF19" s="11">
        <v>0</v>
      </c>
      <c r="AG19" s="4">
        <v>3.1358695652173911</v>
      </c>
      <c r="AH19" s="4">
        <v>0</v>
      </c>
      <c r="AI19" s="11">
        <v>0</v>
      </c>
      <c r="AJ19" s="4">
        <v>0</v>
      </c>
      <c r="AK19" s="4">
        <v>0</v>
      </c>
      <c r="AL19" s="11" t="s">
        <v>1213</v>
      </c>
      <c r="AM19" s="1">
        <v>145557</v>
      </c>
      <c r="AN19" s="1">
        <v>5</v>
      </c>
      <c r="AX19"/>
      <c r="AY19"/>
    </row>
    <row r="20" spans="1:51" x14ac:dyDescent="0.25">
      <c r="A20" t="s">
        <v>702</v>
      </c>
      <c r="B20" t="s">
        <v>446</v>
      </c>
      <c r="C20" t="s">
        <v>898</v>
      </c>
      <c r="D20" t="s">
        <v>781</v>
      </c>
      <c r="E20" s="4">
        <v>59.576086956521742</v>
      </c>
      <c r="F20" s="4">
        <v>222.43478260869563</v>
      </c>
      <c r="G20" s="4">
        <v>0</v>
      </c>
      <c r="H20" s="11">
        <v>0</v>
      </c>
      <c r="I20" s="4">
        <v>212.48097826086956</v>
      </c>
      <c r="J20" s="4">
        <v>0</v>
      </c>
      <c r="K20" s="11">
        <v>0</v>
      </c>
      <c r="L20" s="4">
        <v>73.875</v>
      </c>
      <c r="M20" s="4">
        <v>0</v>
      </c>
      <c r="N20" s="11">
        <v>0</v>
      </c>
      <c r="O20" s="4">
        <v>63.921195652173914</v>
      </c>
      <c r="P20" s="4">
        <v>0</v>
      </c>
      <c r="Q20" s="9">
        <v>0</v>
      </c>
      <c r="R20" s="4">
        <v>5.0054347826086953</v>
      </c>
      <c r="S20" s="4">
        <v>0</v>
      </c>
      <c r="T20" s="11">
        <v>0</v>
      </c>
      <c r="U20" s="4">
        <v>4.9483695652173916</v>
      </c>
      <c r="V20" s="4">
        <v>0</v>
      </c>
      <c r="W20" s="11">
        <v>0</v>
      </c>
      <c r="X20" s="4">
        <v>32.358695652173914</v>
      </c>
      <c r="Y20" s="4">
        <v>0</v>
      </c>
      <c r="Z20" s="11">
        <v>0</v>
      </c>
      <c r="AA20" s="4">
        <v>0</v>
      </c>
      <c r="AB20" s="4">
        <v>0</v>
      </c>
      <c r="AC20" s="11" t="s">
        <v>1213</v>
      </c>
      <c r="AD20" s="4">
        <v>116.20108695652173</v>
      </c>
      <c r="AE20" s="4">
        <v>0</v>
      </c>
      <c r="AF20" s="11">
        <v>0</v>
      </c>
      <c r="AG20" s="4">
        <v>0</v>
      </c>
      <c r="AH20" s="4">
        <v>0</v>
      </c>
      <c r="AI20" s="11" t="s">
        <v>1213</v>
      </c>
      <c r="AJ20" s="4">
        <v>0</v>
      </c>
      <c r="AK20" s="4">
        <v>0</v>
      </c>
      <c r="AL20" s="11" t="s">
        <v>1213</v>
      </c>
      <c r="AM20" s="1">
        <v>145907</v>
      </c>
      <c r="AN20" s="1">
        <v>5</v>
      </c>
      <c r="AX20"/>
      <c r="AY20"/>
    </row>
    <row r="21" spans="1:51" x14ac:dyDescent="0.25">
      <c r="A21" t="s">
        <v>702</v>
      </c>
      <c r="B21" t="s">
        <v>222</v>
      </c>
      <c r="C21" t="s">
        <v>908</v>
      </c>
      <c r="D21" t="s">
        <v>794</v>
      </c>
      <c r="E21" s="4">
        <v>128.7391304347826</v>
      </c>
      <c r="F21" s="4">
        <v>368.12771739130437</v>
      </c>
      <c r="G21" s="4">
        <v>0</v>
      </c>
      <c r="H21" s="11">
        <v>0</v>
      </c>
      <c r="I21" s="4">
        <v>346.125</v>
      </c>
      <c r="J21" s="4">
        <v>0</v>
      </c>
      <c r="K21" s="11">
        <v>0</v>
      </c>
      <c r="L21" s="4">
        <v>88.633152173913047</v>
      </c>
      <c r="M21" s="4">
        <v>0</v>
      </c>
      <c r="N21" s="11">
        <v>0</v>
      </c>
      <c r="O21" s="4">
        <v>74.073369565217391</v>
      </c>
      <c r="P21" s="4">
        <v>0</v>
      </c>
      <c r="Q21" s="9">
        <v>0</v>
      </c>
      <c r="R21" s="4">
        <v>9.6521739130434785</v>
      </c>
      <c r="S21" s="4">
        <v>0</v>
      </c>
      <c r="T21" s="11">
        <v>0</v>
      </c>
      <c r="U21" s="4">
        <v>4.9076086956521738</v>
      </c>
      <c r="V21" s="4">
        <v>0</v>
      </c>
      <c r="W21" s="11">
        <v>0</v>
      </c>
      <c r="X21" s="4">
        <v>83.307065217391298</v>
      </c>
      <c r="Y21" s="4">
        <v>0</v>
      </c>
      <c r="Z21" s="11">
        <v>0</v>
      </c>
      <c r="AA21" s="4">
        <v>7.4429347826086953</v>
      </c>
      <c r="AB21" s="4">
        <v>0</v>
      </c>
      <c r="AC21" s="11">
        <v>0</v>
      </c>
      <c r="AD21" s="4">
        <v>188.74456521739131</v>
      </c>
      <c r="AE21" s="4">
        <v>0</v>
      </c>
      <c r="AF21" s="11">
        <v>0</v>
      </c>
      <c r="AG21" s="4">
        <v>0</v>
      </c>
      <c r="AH21" s="4">
        <v>0</v>
      </c>
      <c r="AI21" s="11" t="s">
        <v>1213</v>
      </c>
      <c r="AJ21" s="4">
        <v>0</v>
      </c>
      <c r="AK21" s="4">
        <v>0</v>
      </c>
      <c r="AL21" s="11" t="s">
        <v>1213</v>
      </c>
      <c r="AM21" s="1">
        <v>145582</v>
      </c>
      <c r="AN21" s="1">
        <v>5</v>
      </c>
      <c r="AX21"/>
      <c r="AY21"/>
    </row>
    <row r="22" spans="1:51" x14ac:dyDescent="0.25">
      <c r="A22" t="s">
        <v>702</v>
      </c>
      <c r="B22" t="s">
        <v>434</v>
      </c>
      <c r="C22" t="s">
        <v>917</v>
      </c>
      <c r="D22" t="s">
        <v>781</v>
      </c>
      <c r="E22" s="4">
        <v>158.90217391304347</v>
      </c>
      <c r="F22" s="4">
        <v>422.96195652173913</v>
      </c>
      <c r="G22" s="4">
        <v>0</v>
      </c>
      <c r="H22" s="11">
        <v>0</v>
      </c>
      <c r="I22" s="4">
        <v>397.6875</v>
      </c>
      <c r="J22" s="4">
        <v>0</v>
      </c>
      <c r="K22" s="11">
        <v>0</v>
      </c>
      <c r="L22" s="4">
        <v>121.00815217391305</v>
      </c>
      <c r="M22" s="4">
        <v>0</v>
      </c>
      <c r="N22" s="11">
        <v>0</v>
      </c>
      <c r="O22" s="4">
        <v>100.89673913043478</v>
      </c>
      <c r="P22" s="4">
        <v>0</v>
      </c>
      <c r="Q22" s="9">
        <v>0</v>
      </c>
      <c r="R22" s="4">
        <v>14.896739130434783</v>
      </c>
      <c r="S22" s="4">
        <v>0</v>
      </c>
      <c r="T22" s="11">
        <v>0</v>
      </c>
      <c r="U22" s="4">
        <v>5.2146739130434785</v>
      </c>
      <c r="V22" s="4">
        <v>0</v>
      </c>
      <c r="W22" s="11">
        <v>0</v>
      </c>
      <c r="X22" s="4">
        <v>80.342391304347828</v>
      </c>
      <c r="Y22" s="4">
        <v>0</v>
      </c>
      <c r="Z22" s="11">
        <v>0</v>
      </c>
      <c r="AA22" s="4">
        <v>5.1630434782608692</v>
      </c>
      <c r="AB22" s="4">
        <v>0</v>
      </c>
      <c r="AC22" s="11">
        <v>0</v>
      </c>
      <c r="AD22" s="4">
        <v>204.92119565217391</v>
      </c>
      <c r="AE22" s="4">
        <v>0</v>
      </c>
      <c r="AF22" s="11">
        <v>0</v>
      </c>
      <c r="AG22" s="4">
        <v>11.527173913043478</v>
      </c>
      <c r="AH22" s="4">
        <v>0</v>
      </c>
      <c r="AI22" s="11">
        <v>0</v>
      </c>
      <c r="AJ22" s="4">
        <v>0</v>
      </c>
      <c r="AK22" s="4">
        <v>0</v>
      </c>
      <c r="AL22" s="11" t="s">
        <v>1213</v>
      </c>
      <c r="AM22" s="1">
        <v>145888</v>
      </c>
      <c r="AN22" s="1">
        <v>5</v>
      </c>
      <c r="AX22"/>
      <c r="AY22"/>
    </row>
    <row r="23" spans="1:51" x14ac:dyDescent="0.25">
      <c r="A23" t="s">
        <v>702</v>
      </c>
      <c r="B23" t="s">
        <v>483</v>
      </c>
      <c r="C23" t="s">
        <v>1092</v>
      </c>
      <c r="D23" t="s">
        <v>781</v>
      </c>
      <c r="E23" s="4">
        <v>142.20652173913044</v>
      </c>
      <c r="F23" s="4">
        <v>419.80434782608694</v>
      </c>
      <c r="G23" s="4">
        <v>0</v>
      </c>
      <c r="H23" s="11">
        <v>0</v>
      </c>
      <c r="I23" s="4">
        <v>391.93206521739131</v>
      </c>
      <c r="J23" s="4">
        <v>0</v>
      </c>
      <c r="K23" s="11">
        <v>0</v>
      </c>
      <c r="L23" s="4">
        <v>102.91032608695652</v>
      </c>
      <c r="M23" s="4">
        <v>0</v>
      </c>
      <c r="N23" s="11">
        <v>0</v>
      </c>
      <c r="O23" s="4">
        <v>83.869565217391298</v>
      </c>
      <c r="P23" s="4">
        <v>0</v>
      </c>
      <c r="Q23" s="9">
        <v>0</v>
      </c>
      <c r="R23" s="4">
        <v>12.945652173913043</v>
      </c>
      <c r="S23" s="4">
        <v>0</v>
      </c>
      <c r="T23" s="11">
        <v>0</v>
      </c>
      <c r="U23" s="4">
        <v>6.0951086956521738</v>
      </c>
      <c r="V23" s="4">
        <v>0</v>
      </c>
      <c r="W23" s="11">
        <v>0</v>
      </c>
      <c r="X23" s="4">
        <v>72.725543478260875</v>
      </c>
      <c r="Y23" s="4">
        <v>0</v>
      </c>
      <c r="Z23" s="11">
        <v>0</v>
      </c>
      <c r="AA23" s="4">
        <v>8.8315217391304355</v>
      </c>
      <c r="AB23" s="4">
        <v>0</v>
      </c>
      <c r="AC23" s="11">
        <v>0</v>
      </c>
      <c r="AD23" s="4">
        <v>235.33695652173913</v>
      </c>
      <c r="AE23" s="4">
        <v>0</v>
      </c>
      <c r="AF23" s="11">
        <v>0</v>
      </c>
      <c r="AG23" s="4">
        <v>0</v>
      </c>
      <c r="AH23" s="4">
        <v>0</v>
      </c>
      <c r="AI23" s="11" t="s">
        <v>1213</v>
      </c>
      <c r="AJ23" s="4">
        <v>0</v>
      </c>
      <c r="AK23" s="4">
        <v>0</v>
      </c>
      <c r="AL23" s="11" t="s">
        <v>1213</v>
      </c>
      <c r="AM23" s="1">
        <v>145963</v>
      </c>
      <c r="AN23" s="1">
        <v>5</v>
      </c>
      <c r="AX23"/>
      <c r="AY23"/>
    </row>
    <row r="24" spans="1:51" x14ac:dyDescent="0.25">
      <c r="A24" t="s">
        <v>702</v>
      </c>
      <c r="B24" t="s">
        <v>631</v>
      </c>
      <c r="C24" t="s">
        <v>1154</v>
      </c>
      <c r="D24" t="s">
        <v>790</v>
      </c>
      <c r="E24" s="4">
        <v>65.815217391304344</v>
      </c>
      <c r="F24" s="4">
        <v>250.17119565217391</v>
      </c>
      <c r="G24" s="4">
        <v>0</v>
      </c>
      <c r="H24" s="11">
        <v>0</v>
      </c>
      <c r="I24" s="4">
        <v>221.40489130434784</v>
      </c>
      <c r="J24" s="4">
        <v>0</v>
      </c>
      <c r="K24" s="11">
        <v>0</v>
      </c>
      <c r="L24" s="4">
        <v>112.76358695652175</v>
      </c>
      <c r="M24" s="4">
        <v>0</v>
      </c>
      <c r="N24" s="11">
        <v>0</v>
      </c>
      <c r="O24" s="4">
        <v>86.790760869565219</v>
      </c>
      <c r="P24" s="4">
        <v>0</v>
      </c>
      <c r="Q24" s="9">
        <v>0</v>
      </c>
      <c r="R24" s="4">
        <v>20.915760869565219</v>
      </c>
      <c r="S24" s="4">
        <v>0</v>
      </c>
      <c r="T24" s="11">
        <v>0</v>
      </c>
      <c r="U24" s="4">
        <v>5.0570652173913047</v>
      </c>
      <c r="V24" s="4">
        <v>0</v>
      </c>
      <c r="W24" s="11">
        <v>0</v>
      </c>
      <c r="X24" s="4">
        <v>21.016304347826086</v>
      </c>
      <c r="Y24" s="4">
        <v>0</v>
      </c>
      <c r="Z24" s="11">
        <v>0</v>
      </c>
      <c r="AA24" s="4">
        <v>2.7934782608695654</v>
      </c>
      <c r="AB24" s="4">
        <v>0</v>
      </c>
      <c r="AC24" s="11">
        <v>0</v>
      </c>
      <c r="AD24" s="4">
        <v>105.57608695652173</v>
      </c>
      <c r="AE24" s="4">
        <v>0</v>
      </c>
      <c r="AF24" s="11">
        <v>0</v>
      </c>
      <c r="AG24" s="4">
        <v>8.0217391304347831</v>
      </c>
      <c r="AH24" s="4">
        <v>0</v>
      </c>
      <c r="AI24" s="11">
        <v>0</v>
      </c>
      <c r="AJ24" s="4">
        <v>0</v>
      </c>
      <c r="AK24" s="4">
        <v>0</v>
      </c>
      <c r="AL24" s="11" t="s">
        <v>1213</v>
      </c>
      <c r="AM24" s="1">
        <v>146153</v>
      </c>
      <c r="AN24" s="1">
        <v>5</v>
      </c>
      <c r="AX24"/>
      <c r="AY24"/>
    </row>
    <row r="25" spans="1:51" x14ac:dyDescent="0.25">
      <c r="A25" t="s">
        <v>702</v>
      </c>
      <c r="B25" t="s">
        <v>421</v>
      </c>
      <c r="C25" t="s">
        <v>992</v>
      </c>
      <c r="D25" t="s">
        <v>781</v>
      </c>
      <c r="E25" s="4">
        <v>26.597826086956523</v>
      </c>
      <c r="F25" s="4">
        <v>107.88043478260869</v>
      </c>
      <c r="G25" s="4">
        <v>0</v>
      </c>
      <c r="H25" s="11">
        <v>0</v>
      </c>
      <c r="I25" s="4">
        <v>98.369565217391312</v>
      </c>
      <c r="J25" s="4">
        <v>0</v>
      </c>
      <c r="K25" s="11">
        <v>0</v>
      </c>
      <c r="L25" s="4">
        <v>41.35597826086957</v>
      </c>
      <c r="M25" s="4">
        <v>0</v>
      </c>
      <c r="N25" s="11">
        <v>0</v>
      </c>
      <c r="O25" s="4">
        <v>31.845108695652176</v>
      </c>
      <c r="P25" s="4">
        <v>0</v>
      </c>
      <c r="Q25" s="9">
        <v>0</v>
      </c>
      <c r="R25" s="4">
        <v>5.3097826086956523</v>
      </c>
      <c r="S25" s="4">
        <v>0</v>
      </c>
      <c r="T25" s="11">
        <v>0</v>
      </c>
      <c r="U25" s="4">
        <v>4.2010869565217392</v>
      </c>
      <c r="V25" s="4">
        <v>0</v>
      </c>
      <c r="W25" s="11">
        <v>0</v>
      </c>
      <c r="X25" s="4">
        <v>13.293478260869565</v>
      </c>
      <c r="Y25" s="4">
        <v>0</v>
      </c>
      <c r="Z25" s="11">
        <v>0</v>
      </c>
      <c r="AA25" s="4">
        <v>0</v>
      </c>
      <c r="AB25" s="4">
        <v>0</v>
      </c>
      <c r="AC25" s="11" t="s">
        <v>1213</v>
      </c>
      <c r="AD25" s="4">
        <v>53.230978260869563</v>
      </c>
      <c r="AE25" s="4">
        <v>0</v>
      </c>
      <c r="AF25" s="11">
        <v>0</v>
      </c>
      <c r="AG25" s="4">
        <v>0</v>
      </c>
      <c r="AH25" s="4">
        <v>0</v>
      </c>
      <c r="AI25" s="11" t="s">
        <v>1213</v>
      </c>
      <c r="AJ25" s="4">
        <v>0</v>
      </c>
      <c r="AK25" s="4">
        <v>0</v>
      </c>
      <c r="AL25" s="11" t="s">
        <v>1213</v>
      </c>
      <c r="AM25" s="1">
        <v>145869</v>
      </c>
      <c r="AN25" s="1">
        <v>5</v>
      </c>
      <c r="AX25"/>
      <c r="AY25"/>
    </row>
    <row r="26" spans="1:51" x14ac:dyDescent="0.25">
      <c r="A26" t="s">
        <v>702</v>
      </c>
      <c r="B26" t="s">
        <v>165</v>
      </c>
      <c r="C26" t="s">
        <v>917</v>
      </c>
      <c r="D26" t="s">
        <v>781</v>
      </c>
      <c r="E26" s="4">
        <v>142.21739130434781</v>
      </c>
      <c r="F26" s="4">
        <v>366.55978260869563</v>
      </c>
      <c r="G26" s="4">
        <v>0</v>
      </c>
      <c r="H26" s="11">
        <v>0</v>
      </c>
      <c r="I26" s="4">
        <v>348.44293478260869</v>
      </c>
      <c r="J26" s="4">
        <v>0</v>
      </c>
      <c r="K26" s="11">
        <v>0</v>
      </c>
      <c r="L26" s="4">
        <v>164.82336956521738</v>
      </c>
      <c r="M26" s="4">
        <v>0</v>
      </c>
      <c r="N26" s="11">
        <v>0</v>
      </c>
      <c r="O26" s="4">
        <v>148.3016304347826</v>
      </c>
      <c r="P26" s="4">
        <v>0</v>
      </c>
      <c r="Q26" s="9">
        <v>0</v>
      </c>
      <c r="R26" s="4">
        <v>11.779891304347826</v>
      </c>
      <c r="S26" s="4">
        <v>0</v>
      </c>
      <c r="T26" s="11">
        <v>0</v>
      </c>
      <c r="U26" s="4">
        <v>4.7418478260869561</v>
      </c>
      <c r="V26" s="4">
        <v>0</v>
      </c>
      <c r="W26" s="11">
        <v>0</v>
      </c>
      <c r="X26" s="4">
        <v>41.206521739130437</v>
      </c>
      <c r="Y26" s="4">
        <v>0</v>
      </c>
      <c r="Z26" s="11">
        <v>0</v>
      </c>
      <c r="AA26" s="4">
        <v>1.5951086956521738</v>
      </c>
      <c r="AB26" s="4">
        <v>0</v>
      </c>
      <c r="AC26" s="11">
        <v>0</v>
      </c>
      <c r="AD26" s="4">
        <v>158.93478260869566</v>
      </c>
      <c r="AE26" s="4">
        <v>0</v>
      </c>
      <c r="AF26" s="11">
        <v>0</v>
      </c>
      <c r="AG26" s="4">
        <v>0</v>
      </c>
      <c r="AH26" s="4">
        <v>0</v>
      </c>
      <c r="AI26" s="11" t="s">
        <v>1213</v>
      </c>
      <c r="AJ26" s="4">
        <v>0</v>
      </c>
      <c r="AK26" s="4">
        <v>0</v>
      </c>
      <c r="AL26" s="11" t="s">
        <v>1213</v>
      </c>
      <c r="AM26" s="1">
        <v>145450</v>
      </c>
      <c r="AN26" s="1">
        <v>5</v>
      </c>
      <c r="AX26"/>
      <c r="AY26"/>
    </row>
    <row r="27" spans="1:51" x14ac:dyDescent="0.25">
      <c r="A27" t="s">
        <v>702</v>
      </c>
      <c r="B27" t="s">
        <v>43</v>
      </c>
      <c r="C27" t="s">
        <v>917</v>
      </c>
      <c r="D27" t="s">
        <v>781</v>
      </c>
      <c r="E27" s="4">
        <v>77.782608695652172</v>
      </c>
      <c r="F27" s="4">
        <v>211.03804347826087</v>
      </c>
      <c r="G27" s="4">
        <v>0</v>
      </c>
      <c r="H27" s="11">
        <v>0</v>
      </c>
      <c r="I27" s="4">
        <v>197.39130434782609</v>
      </c>
      <c r="J27" s="4">
        <v>0</v>
      </c>
      <c r="K27" s="11">
        <v>0</v>
      </c>
      <c r="L27" s="4">
        <v>30.701086956521742</v>
      </c>
      <c r="M27" s="4">
        <v>0</v>
      </c>
      <c r="N27" s="11">
        <v>0</v>
      </c>
      <c r="O27" s="4">
        <v>17.054347826086957</v>
      </c>
      <c r="P27" s="4">
        <v>0</v>
      </c>
      <c r="Q27" s="9">
        <v>0</v>
      </c>
      <c r="R27" s="4">
        <v>9.6141304347826093</v>
      </c>
      <c r="S27" s="4">
        <v>0</v>
      </c>
      <c r="T27" s="11">
        <v>0</v>
      </c>
      <c r="U27" s="4">
        <v>4.0326086956521738</v>
      </c>
      <c r="V27" s="4">
        <v>0</v>
      </c>
      <c r="W27" s="11">
        <v>0</v>
      </c>
      <c r="X27" s="4">
        <v>56.152173913043477</v>
      </c>
      <c r="Y27" s="4">
        <v>0</v>
      </c>
      <c r="Z27" s="11">
        <v>0</v>
      </c>
      <c r="AA27" s="4">
        <v>0</v>
      </c>
      <c r="AB27" s="4">
        <v>0</v>
      </c>
      <c r="AC27" s="11" t="s">
        <v>1213</v>
      </c>
      <c r="AD27" s="4">
        <v>124.18478260869566</v>
      </c>
      <c r="AE27" s="4">
        <v>0</v>
      </c>
      <c r="AF27" s="11">
        <v>0</v>
      </c>
      <c r="AG27" s="4">
        <v>0</v>
      </c>
      <c r="AH27" s="4">
        <v>0</v>
      </c>
      <c r="AI27" s="11" t="s">
        <v>1213</v>
      </c>
      <c r="AJ27" s="4">
        <v>0</v>
      </c>
      <c r="AK27" s="4">
        <v>0</v>
      </c>
      <c r="AL27" s="11" t="s">
        <v>1213</v>
      </c>
      <c r="AM27" s="1">
        <v>145126</v>
      </c>
      <c r="AN27" s="1">
        <v>5</v>
      </c>
      <c r="AX27"/>
      <c r="AY27"/>
    </row>
    <row r="28" spans="1:51" x14ac:dyDescent="0.25">
      <c r="A28" t="s">
        <v>702</v>
      </c>
      <c r="B28" t="s">
        <v>422</v>
      </c>
      <c r="C28" t="s">
        <v>1086</v>
      </c>
      <c r="D28" t="s">
        <v>774</v>
      </c>
      <c r="E28" s="4">
        <v>143.38043478260869</v>
      </c>
      <c r="F28" s="4">
        <v>387.89130434782606</v>
      </c>
      <c r="G28" s="4">
        <v>0</v>
      </c>
      <c r="H28" s="11">
        <v>0</v>
      </c>
      <c r="I28" s="4">
        <v>358.17391304347825</v>
      </c>
      <c r="J28" s="4">
        <v>0</v>
      </c>
      <c r="K28" s="11">
        <v>0</v>
      </c>
      <c r="L28" s="4">
        <v>85.853260869565219</v>
      </c>
      <c r="M28" s="4">
        <v>0</v>
      </c>
      <c r="N28" s="11">
        <v>0</v>
      </c>
      <c r="O28" s="4">
        <v>61.029891304347828</v>
      </c>
      <c r="P28" s="4">
        <v>0</v>
      </c>
      <c r="Q28" s="9">
        <v>0</v>
      </c>
      <c r="R28" s="4">
        <v>19.701086956521738</v>
      </c>
      <c r="S28" s="4">
        <v>0</v>
      </c>
      <c r="T28" s="11">
        <v>0</v>
      </c>
      <c r="U28" s="4">
        <v>5.1222826086956523</v>
      </c>
      <c r="V28" s="4">
        <v>0</v>
      </c>
      <c r="W28" s="11">
        <v>0</v>
      </c>
      <c r="X28" s="4">
        <v>77.701086956521735</v>
      </c>
      <c r="Y28" s="4">
        <v>0</v>
      </c>
      <c r="Z28" s="11">
        <v>0</v>
      </c>
      <c r="AA28" s="4">
        <v>4.8940217391304346</v>
      </c>
      <c r="AB28" s="4">
        <v>0</v>
      </c>
      <c r="AC28" s="11">
        <v>0</v>
      </c>
      <c r="AD28" s="4">
        <v>217.64945652173913</v>
      </c>
      <c r="AE28" s="4">
        <v>0</v>
      </c>
      <c r="AF28" s="11">
        <v>0</v>
      </c>
      <c r="AG28" s="4">
        <v>1.7934782608695652</v>
      </c>
      <c r="AH28" s="4">
        <v>0</v>
      </c>
      <c r="AI28" s="11">
        <v>0</v>
      </c>
      <c r="AJ28" s="4">
        <v>0</v>
      </c>
      <c r="AK28" s="4">
        <v>0</v>
      </c>
      <c r="AL28" s="11" t="s">
        <v>1213</v>
      </c>
      <c r="AM28" s="1">
        <v>145872</v>
      </c>
      <c r="AN28" s="1">
        <v>5</v>
      </c>
      <c r="AX28"/>
      <c r="AY28"/>
    </row>
    <row r="29" spans="1:51" x14ac:dyDescent="0.25">
      <c r="A29" t="s">
        <v>702</v>
      </c>
      <c r="B29" t="s">
        <v>499</v>
      </c>
      <c r="C29" t="s">
        <v>992</v>
      </c>
      <c r="D29" t="s">
        <v>781</v>
      </c>
      <c r="E29" s="4">
        <v>54.358695652173914</v>
      </c>
      <c r="F29" s="4">
        <v>190.06521739130437</v>
      </c>
      <c r="G29" s="4">
        <v>0</v>
      </c>
      <c r="H29" s="11">
        <v>0</v>
      </c>
      <c r="I29" s="4">
        <v>169.09510869565219</v>
      </c>
      <c r="J29" s="4">
        <v>0</v>
      </c>
      <c r="K29" s="11">
        <v>0</v>
      </c>
      <c r="L29" s="4">
        <v>53.448369565217398</v>
      </c>
      <c r="M29" s="4">
        <v>0</v>
      </c>
      <c r="N29" s="11">
        <v>0</v>
      </c>
      <c r="O29" s="4">
        <v>43.013586956521742</v>
      </c>
      <c r="P29" s="4">
        <v>0</v>
      </c>
      <c r="Q29" s="9">
        <v>0</v>
      </c>
      <c r="R29" s="4">
        <v>5.3016304347826084</v>
      </c>
      <c r="S29" s="4">
        <v>0</v>
      </c>
      <c r="T29" s="11">
        <v>0</v>
      </c>
      <c r="U29" s="4">
        <v>5.1331521739130439</v>
      </c>
      <c r="V29" s="4">
        <v>0</v>
      </c>
      <c r="W29" s="11">
        <v>0</v>
      </c>
      <c r="X29" s="4">
        <v>29.407608695652176</v>
      </c>
      <c r="Y29" s="4">
        <v>0</v>
      </c>
      <c r="Z29" s="11">
        <v>0</v>
      </c>
      <c r="AA29" s="4">
        <v>10.535326086956522</v>
      </c>
      <c r="AB29" s="4">
        <v>0</v>
      </c>
      <c r="AC29" s="11">
        <v>0</v>
      </c>
      <c r="AD29" s="4">
        <v>96.673913043478265</v>
      </c>
      <c r="AE29" s="4">
        <v>0</v>
      </c>
      <c r="AF29" s="11">
        <v>0</v>
      </c>
      <c r="AG29" s="4">
        <v>0</v>
      </c>
      <c r="AH29" s="4">
        <v>0</v>
      </c>
      <c r="AI29" s="11" t="s">
        <v>1213</v>
      </c>
      <c r="AJ29" s="4">
        <v>0</v>
      </c>
      <c r="AK29" s="4">
        <v>0</v>
      </c>
      <c r="AL29" s="11" t="s">
        <v>1213</v>
      </c>
      <c r="AM29" s="1">
        <v>145984</v>
      </c>
      <c r="AN29" s="1">
        <v>5</v>
      </c>
      <c r="AX29"/>
      <c r="AY29"/>
    </row>
    <row r="30" spans="1:51" x14ac:dyDescent="0.25">
      <c r="A30" t="s">
        <v>702</v>
      </c>
      <c r="B30" t="s">
        <v>515</v>
      </c>
      <c r="C30" t="s">
        <v>871</v>
      </c>
      <c r="D30" t="s">
        <v>784</v>
      </c>
      <c r="E30" s="4">
        <v>73.739130434782609</v>
      </c>
      <c r="F30" s="4">
        <v>231.82880434782606</v>
      </c>
      <c r="G30" s="4">
        <v>0</v>
      </c>
      <c r="H30" s="11">
        <v>0</v>
      </c>
      <c r="I30" s="4">
        <v>220.68206521739131</v>
      </c>
      <c r="J30" s="4">
        <v>0</v>
      </c>
      <c r="K30" s="11">
        <v>0</v>
      </c>
      <c r="L30" s="4">
        <v>111.54347826086956</v>
      </c>
      <c r="M30" s="4">
        <v>0</v>
      </c>
      <c r="N30" s="11">
        <v>0</v>
      </c>
      <c r="O30" s="4">
        <v>100.39673913043478</v>
      </c>
      <c r="P30" s="4">
        <v>0</v>
      </c>
      <c r="Q30" s="9">
        <v>0</v>
      </c>
      <c r="R30" s="4">
        <v>6.7391304347826084</v>
      </c>
      <c r="S30" s="4">
        <v>0</v>
      </c>
      <c r="T30" s="11">
        <v>0</v>
      </c>
      <c r="U30" s="4">
        <v>4.4076086956521738</v>
      </c>
      <c r="V30" s="4">
        <v>0</v>
      </c>
      <c r="W30" s="11">
        <v>0</v>
      </c>
      <c r="X30" s="4">
        <v>1.7445652173913044</v>
      </c>
      <c r="Y30" s="4">
        <v>0</v>
      </c>
      <c r="Z30" s="11">
        <v>0</v>
      </c>
      <c r="AA30" s="4">
        <v>0</v>
      </c>
      <c r="AB30" s="4">
        <v>0</v>
      </c>
      <c r="AC30" s="11" t="s">
        <v>1213</v>
      </c>
      <c r="AD30" s="4">
        <v>118.54076086956522</v>
      </c>
      <c r="AE30" s="4">
        <v>0</v>
      </c>
      <c r="AF30" s="11">
        <v>0</v>
      </c>
      <c r="AG30" s="4">
        <v>0</v>
      </c>
      <c r="AH30" s="4">
        <v>0</v>
      </c>
      <c r="AI30" s="11" t="s">
        <v>1213</v>
      </c>
      <c r="AJ30" s="4">
        <v>0</v>
      </c>
      <c r="AK30" s="4">
        <v>0</v>
      </c>
      <c r="AL30" s="11" t="s">
        <v>1213</v>
      </c>
      <c r="AM30" s="1">
        <v>146008</v>
      </c>
      <c r="AN30" s="1">
        <v>5</v>
      </c>
      <c r="AX30"/>
      <c r="AY30"/>
    </row>
    <row r="31" spans="1:51" x14ac:dyDescent="0.25">
      <c r="A31" t="s">
        <v>702</v>
      </c>
      <c r="B31" t="s">
        <v>75</v>
      </c>
      <c r="C31" t="s">
        <v>919</v>
      </c>
      <c r="D31" t="s">
        <v>797</v>
      </c>
      <c r="E31" s="4">
        <v>121.02173913043478</v>
      </c>
      <c r="F31" s="4">
        <v>338.96195652173918</v>
      </c>
      <c r="G31" s="4">
        <v>0</v>
      </c>
      <c r="H31" s="11">
        <v>0</v>
      </c>
      <c r="I31" s="4">
        <v>314.78260869565219</v>
      </c>
      <c r="J31" s="4">
        <v>0</v>
      </c>
      <c r="K31" s="11">
        <v>0</v>
      </c>
      <c r="L31" s="4">
        <v>75.703804347826093</v>
      </c>
      <c r="M31" s="4">
        <v>0</v>
      </c>
      <c r="N31" s="11">
        <v>0</v>
      </c>
      <c r="O31" s="4">
        <v>61.9375</v>
      </c>
      <c r="P31" s="4">
        <v>0</v>
      </c>
      <c r="Q31" s="9">
        <v>0</v>
      </c>
      <c r="R31" s="4">
        <v>9.0923913043478262</v>
      </c>
      <c r="S31" s="4">
        <v>0</v>
      </c>
      <c r="T31" s="11">
        <v>0</v>
      </c>
      <c r="U31" s="4">
        <v>4.6739130434782608</v>
      </c>
      <c r="V31" s="4">
        <v>0</v>
      </c>
      <c r="W31" s="11">
        <v>0</v>
      </c>
      <c r="X31" s="4">
        <v>66.410326086956516</v>
      </c>
      <c r="Y31" s="4">
        <v>0</v>
      </c>
      <c r="Z31" s="11">
        <v>0</v>
      </c>
      <c r="AA31" s="4">
        <v>10.413043478260869</v>
      </c>
      <c r="AB31" s="4">
        <v>0</v>
      </c>
      <c r="AC31" s="11">
        <v>0</v>
      </c>
      <c r="AD31" s="4">
        <v>182.78804347826087</v>
      </c>
      <c r="AE31" s="4">
        <v>0</v>
      </c>
      <c r="AF31" s="11">
        <v>0</v>
      </c>
      <c r="AG31" s="4">
        <v>3.6467391304347827</v>
      </c>
      <c r="AH31" s="4">
        <v>0</v>
      </c>
      <c r="AI31" s="11">
        <v>0</v>
      </c>
      <c r="AJ31" s="4">
        <v>0</v>
      </c>
      <c r="AK31" s="4">
        <v>0</v>
      </c>
      <c r="AL31" s="11" t="s">
        <v>1213</v>
      </c>
      <c r="AM31" s="1">
        <v>145259</v>
      </c>
      <c r="AN31" s="1">
        <v>5</v>
      </c>
      <c r="AX31"/>
      <c r="AY31"/>
    </row>
    <row r="32" spans="1:51" x14ac:dyDescent="0.25">
      <c r="A32" t="s">
        <v>702</v>
      </c>
      <c r="B32" t="s">
        <v>130</v>
      </c>
      <c r="C32" t="s">
        <v>965</v>
      </c>
      <c r="D32" t="s">
        <v>781</v>
      </c>
      <c r="E32" s="4">
        <v>154.52173913043478</v>
      </c>
      <c r="F32" s="4">
        <v>415.73097826086956</v>
      </c>
      <c r="G32" s="4">
        <v>0</v>
      </c>
      <c r="H32" s="11">
        <v>0</v>
      </c>
      <c r="I32" s="4">
        <v>387.69836956521738</v>
      </c>
      <c r="J32" s="4">
        <v>0</v>
      </c>
      <c r="K32" s="11">
        <v>0</v>
      </c>
      <c r="L32" s="4">
        <v>145.09510869565219</v>
      </c>
      <c r="M32" s="4">
        <v>0</v>
      </c>
      <c r="N32" s="11">
        <v>0</v>
      </c>
      <c r="O32" s="4">
        <v>125.73097826086956</v>
      </c>
      <c r="P32" s="4">
        <v>0</v>
      </c>
      <c r="Q32" s="9">
        <v>0</v>
      </c>
      <c r="R32" s="4">
        <v>14.600543478260869</v>
      </c>
      <c r="S32" s="4">
        <v>0</v>
      </c>
      <c r="T32" s="11">
        <v>0</v>
      </c>
      <c r="U32" s="4">
        <v>4.7635869565217392</v>
      </c>
      <c r="V32" s="4">
        <v>0</v>
      </c>
      <c r="W32" s="11">
        <v>0</v>
      </c>
      <c r="X32" s="4">
        <v>38.972826086956523</v>
      </c>
      <c r="Y32" s="4">
        <v>0</v>
      </c>
      <c r="Z32" s="11">
        <v>0</v>
      </c>
      <c r="AA32" s="4">
        <v>8.6684782608695645</v>
      </c>
      <c r="AB32" s="4">
        <v>0</v>
      </c>
      <c r="AC32" s="11">
        <v>0</v>
      </c>
      <c r="AD32" s="4">
        <v>220.88315217391303</v>
      </c>
      <c r="AE32" s="4">
        <v>0</v>
      </c>
      <c r="AF32" s="11">
        <v>0</v>
      </c>
      <c r="AG32" s="4">
        <v>2.1114130434782608</v>
      </c>
      <c r="AH32" s="4">
        <v>0</v>
      </c>
      <c r="AI32" s="11">
        <v>0</v>
      </c>
      <c r="AJ32" s="4">
        <v>0</v>
      </c>
      <c r="AK32" s="4">
        <v>0</v>
      </c>
      <c r="AL32" s="11" t="s">
        <v>1213</v>
      </c>
      <c r="AM32" s="1">
        <v>145403</v>
      </c>
      <c r="AN32" s="1">
        <v>5</v>
      </c>
      <c r="AX32"/>
      <c r="AY32"/>
    </row>
    <row r="33" spans="1:51" x14ac:dyDescent="0.25">
      <c r="A33" t="s">
        <v>702</v>
      </c>
      <c r="B33" t="s">
        <v>167</v>
      </c>
      <c r="C33" t="s">
        <v>986</v>
      </c>
      <c r="D33" t="s">
        <v>799</v>
      </c>
      <c r="E33" s="4">
        <v>130.04347826086956</v>
      </c>
      <c r="F33" s="4">
        <v>347.05978260869563</v>
      </c>
      <c r="G33" s="4">
        <v>0</v>
      </c>
      <c r="H33" s="11">
        <v>0</v>
      </c>
      <c r="I33" s="4">
        <v>322.16304347826087</v>
      </c>
      <c r="J33" s="4">
        <v>0</v>
      </c>
      <c r="K33" s="11">
        <v>0</v>
      </c>
      <c r="L33" s="4">
        <v>101.96195652173913</v>
      </c>
      <c r="M33" s="4">
        <v>0</v>
      </c>
      <c r="N33" s="11">
        <v>0</v>
      </c>
      <c r="O33" s="4">
        <v>77.065217391304344</v>
      </c>
      <c r="P33" s="4">
        <v>0</v>
      </c>
      <c r="Q33" s="9">
        <v>0</v>
      </c>
      <c r="R33" s="4">
        <v>19.627717391304348</v>
      </c>
      <c r="S33" s="4">
        <v>0</v>
      </c>
      <c r="T33" s="11">
        <v>0</v>
      </c>
      <c r="U33" s="4">
        <v>5.2690217391304346</v>
      </c>
      <c r="V33" s="4">
        <v>0</v>
      </c>
      <c r="W33" s="11">
        <v>0</v>
      </c>
      <c r="X33" s="4">
        <v>64.793478260869563</v>
      </c>
      <c r="Y33" s="4">
        <v>0</v>
      </c>
      <c r="Z33" s="11">
        <v>0</v>
      </c>
      <c r="AA33" s="4">
        <v>0</v>
      </c>
      <c r="AB33" s="4">
        <v>0</v>
      </c>
      <c r="AC33" s="11" t="s">
        <v>1213</v>
      </c>
      <c r="AD33" s="4">
        <v>180.30434782608697</v>
      </c>
      <c r="AE33" s="4">
        <v>0</v>
      </c>
      <c r="AF33" s="11">
        <v>0</v>
      </c>
      <c r="AG33" s="4">
        <v>0</v>
      </c>
      <c r="AH33" s="4">
        <v>0</v>
      </c>
      <c r="AI33" s="11" t="s">
        <v>1213</v>
      </c>
      <c r="AJ33" s="4">
        <v>0</v>
      </c>
      <c r="AK33" s="4">
        <v>0</v>
      </c>
      <c r="AL33" s="11" t="s">
        <v>1213</v>
      </c>
      <c r="AM33" s="1">
        <v>145453</v>
      </c>
      <c r="AN33" s="1">
        <v>5</v>
      </c>
      <c r="AX33"/>
      <c r="AY33"/>
    </row>
    <row r="34" spans="1:51" x14ac:dyDescent="0.25">
      <c r="A34" t="s">
        <v>702</v>
      </c>
      <c r="B34" t="s">
        <v>333</v>
      </c>
      <c r="C34" t="s">
        <v>1059</v>
      </c>
      <c r="D34" t="s">
        <v>781</v>
      </c>
      <c r="E34" s="4">
        <v>161.5108695652174</v>
      </c>
      <c r="F34" s="4">
        <v>408.741847826087</v>
      </c>
      <c r="G34" s="4">
        <v>0</v>
      </c>
      <c r="H34" s="11">
        <v>0</v>
      </c>
      <c r="I34" s="4">
        <v>388.38043478260875</v>
      </c>
      <c r="J34" s="4">
        <v>0</v>
      </c>
      <c r="K34" s="11">
        <v>0</v>
      </c>
      <c r="L34" s="4">
        <v>67.097826086956516</v>
      </c>
      <c r="M34" s="4">
        <v>0</v>
      </c>
      <c r="N34" s="11">
        <v>0</v>
      </c>
      <c r="O34" s="4">
        <v>55.828804347826086</v>
      </c>
      <c r="P34" s="4">
        <v>0</v>
      </c>
      <c r="Q34" s="9">
        <v>0</v>
      </c>
      <c r="R34" s="4">
        <v>6.6032608695652177</v>
      </c>
      <c r="S34" s="4">
        <v>0</v>
      </c>
      <c r="T34" s="11">
        <v>0</v>
      </c>
      <c r="U34" s="4">
        <v>4.6657608695652177</v>
      </c>
      <c r="V34" s="4">
        <v>0</v>
      </c>
      <c r="W34" s="11">
        <v>0</v>
      </c>
      <c r="X34" s="4">
        <v>107.30978260869566</v>
      </c>
      <c r="Y34" s="4">
        <v>0</v>
      </c>
      <c r="Z34" s="11">
        <v>0</v>
      </c>
      <c r="AA34" s="4">
        <v>9.0923913043478262</v>
      </c>
      <c r="AB34" s="4">
        <v>0</v>
      </c>
      <c r="AC34" s="11">
        <v>0</v>
      </c>
      <c r="AD34" s="4">
        <v>225.24184782608697</v>
      </c>
      <c r="AE34" s="4">
        <v>0</v>
      </c>
      <c r="AF34" s="11">
        <v>0</v>
      </c>
      <c r="AG34" s="4">
        <v>0</v>
      </c>
      <c r="AH34" s="4">
        <v>0</v>
      </c>
      <c r="AI34" s="11" t="s">
        <v>1213</v>
      </c>
      <c r="AJ34" s="4">
        <v>0</v>
      </c>
      <c r="AK34" s="4">
        <v>0</v>
      </c>
      <c r="AL34" s="11" t="s">
        <v>1213</v>
      </c>
      <c r="AM34" s="1">
        <v>145736</v>
      </c>
      <c r="AN34" s="1">
        <v>5</v>
      </c>
      <c r="AX34"/>
      <c r="AY34"/>
    </row>
    <row r="35" spans="1:51" x14ac:dyDescent="0.25">
      <c r="A35" t="s">
        <v>702</v>
      </c>
      <c r="B35" t="s">
        <v>120</v>
      </c>
      <c r="C35" t="s">
        <v>951</v>
      </c>
      <c r="D35" t="s">
        <v>794</v>
      </c>
      <c r="E35" s="4">
        <v>143.06521739130434</v>
      </c>
      <c r="F35" s="4">
        <v>351.10326086956525</v>
      </c>
      <c r="G35" s="4">
        <v>0</v>
      </c>
      <c r="H35" s="11">
        <v>0</v>
      </c>
      <c r="I35" s="4">
        <v>325.20923913043481</v>
      </c>
      <c r="J35" s="4">
        <v>0</v>
      </c>
      <c r="K35" s="11">
        <v>0</v>
      </c>
      <c r="L35" s="4">
        <v>114.36413043478262</v>
      </c>
      <c r="M35" s="4">
        <v>0</v>
      </c>
      <c r="N35" s="11">
        <v>0</v>
      </c>
      <c r="O35" s="4">
        <v>97.714673913043484</v>
      </c>
      <c r="P35" s="4">
        <v>0</v>
      </c>
      <c r="Q35" s="9">
        <v>0</v>
      </c>
      <c r="R35" s="4">
        <v>11.383152173913043</v>
      </c>
      <c r="S35" s="4">
        <v>0</v>
      </c>
      <c r="T35" s="11">
        <v>0</v>
      </c>
      <c r="U35" s="4">
        <v>5.2663043478260869</v>
      </c>
      <c r="V35" s="4">
        <v>0</v>
      </c>
      <c r="W35" s="11">
        <v>0</v>
      </c>
      <c r="X35" s="4">
        <v>46.418478260869563</v>
      </c>
      <c r="Y35" s="4">
        <v>0</v>
      </c>
      <c r="Z35" s="11">
        <v>0</v>
      </c>
      <c r="AA35" s="4">
        <v>9.2445652173913047</v>
      </c>
      <c r="AB35" s="4">
        <v>0</v>
      </c>
      <c r="AC35" s="11">
        <v>0</v>
      </c>
      <c r="AD35" s="4">
        <v>181.07608695652175</v>
      </c>
      <c r="AE35" s="4">
        <v>0</v>
      </c>
      <c r="AF35" s="11">
        <v>0</v>
      </c>
      <c r="AG35" s="4">
        <v>0</v>
      </c>
      <c r="AH35" s="4">
        <v>0</v>
      </c>
      <c r="AI35" s="11" t="s">
        <v>1213</v>
      </c>
      <c r="AJ35" s="4">
        <v>0</v>
      </c>
      <c r="AK35" s="4">
        <v>0</v>
      </c>
      <c r="AL35" s="11" t="s">
        <v>1213</v>
      </c>
      <c r="AM35" s="1">
        <v>145379</v>
      </c>
      <c r="AN35" s="1">
        <v>5</v>
      </c>
      <c r="AX35"/>
      <c r="AY35"/>
    </row>
    <row r="36" spans="1:51" x14ac:dyDescent="0.25">
      <c r="A36" t="s">
        <v>702</v>
      </c>
      <c r="B36" t="s">
        <v>432</v>
      </c>
      <c r="C36" t="s">
        <v>1088</v>
      </c>
      <c r="D36" t="s">
        <v>826</v>
      </c>
      <c r="E36" s="4">
        <v>39.652173913043477</v>
      </c>
      <c r="F36" s="4">
        <v>82.114456521739115</v>
      </c>
      <c r="G36" s="4">
        <v>1.75</v>
      </c>
      <c r="H36" s="11">
        <v>2.1311716281489389E-2</v>
      </c>
      <c r="I36" s="4">
        <v>70.981521739130415</v>
      </c>
      <c r="J36" s="4">
        <v>1.75</v>
      </c>
      <c r="K36" s="11">
        <v>2.4654303783899673E-2</v>
      </c>
      <c r="L36" s="4">
        <v>11.948804347826087</v>
      </c>
      <c r="M36" s="4">
        <v>0</v>
      </c>
      <c r="N36" s="11">
        <v>0</v>
      </c>
      <c r="O36" s="4">
        <v>6.5683695652173908</v>
      </c>
      <c r="P36" s="4">
        <v>0</v>
      </c>
      <c r="Q36" s="9">
        <v>0</v>
      </c>
      <c r="R36" s="4">
        <v>0</v>
      </c>
      <c r="S36" s="4">
        <v>0</v>
      </c>
      <c r="T36" s="11" t="s">
        <v>1213</v>
      </c>
      <c r="U36" s="4">
        <v>5.3804347826086953</v>
      </c>
      <c r="V36" s="4">
        <v>0</v>
      </c>
      <c r="W36" s="11">
        <v>0</v>
      </c>
      <c r="X36" s="4">
        <v>20.569456521739131</v>
      </c>
      <c r="Y36" s="4">
        <v>1.75</v>
      </c>
      <c r="Z36" s="11">
        <v>8.5077600283239713E-2</v>
      </c>
      <c r="AA36" s="4">
        <v>5.7525000000000004</v>
      </c>
      <c r="AB36" s="4">
        <v>0</v>
      </c>
      <c r="AC36" s="11">
        <v>0</v>
      </c>
      <c r="AD36" s="4">
        <v>43.843695652173899</v>
      </c>
      <c r="AE36" s="4">
        <v>0</v>
      </c>
      <c r="AF36" s="11">
        <v>0</v>
      </c>
      <c r="AG36" s="4">
        <v>0</v>
      </c>
      <c r="AH36" s="4">
        <v>0</v>
      </c>
      <c r="AI36" s="11" t="s">
        <v>1213</v>
      </c>
      <c r="AJ36" s="4">
        <v>0</v>
      </c>
      <c r="AK36" s="4">
        <v>0</v>
      </c>
      <c r="AL36" s="11" t="s">
        <v>1213</v>
      </c>
      <c r="AM36" s="1">
        <v>145886</v>
      </c>
      <c r="AN36" s="1">
        <v>5</v>
      </c>
      <c r="AX36"/>
      <c r="AY36"/>
    </row>
    <row r="37" spans="1:51" x14ac:dyDescent="0.25">
      <c r="A37" t="s">
        <v>702</v>
      </c>
      <c r="B37" t="s">
        <v>551</v>
      </c>
      <c r="C37" t="s">
        <v>862</v>
      </c>
      <c r="D37" t="s">
        <v>746</v>
      </c>
      <c r="E37" s="4">
        <v>38.260869565217391</v>
      </c>
      <c r="F37" s="4">
        <v>146.58086956521737</v>
      </c>
      <c r="G37" s="4">
        <v>0</v>
      </c>
      <c r="H37" s="11">
        <v>0</v>
      </c>
      <c r="I37" s="4">
        <v>141.10260869565215</v>
      </c>
      <c r="J37" s="4">
        <v>0</v>
      </c>
      <c r="K37" s="11">
        <v>0</v>
      </c>
      <c r="L37" s="4">
        <v>53.146413043478255</v>
      </c>
      <c r="M37" s="4">
        <v>0</v>
      </c>
      <c r="N37" s="11">
        <v>0</v>
      </c>
      <c r="O37" s="4">
        <v>47.668152173913036</v>
      </c>
      <c r="P37" s="4">
        <v>0</v>
      </c>
      <c r="Q37" s="9">
        <v>0</v>
      </c>
      <c r="R37" s="4">
        <v>0</v>
      </c>
      <c r="S37" s="4">
        <v>0</v>
      </c>
      <c r="T37" s="11" t="s">
        <v>1213</v>
      </c>
      <c r="U37" s="4">
        <v>5.4782608695652177</v>
      </c>
      <c r="V37" s="4">
        <v>0</v>
      </c>
      <c r="W37" s="11">
        <v>0</v>
      </c>
      <c r="X37" s="4">
        <v>24.415217391304356</v>
      </c>
      <c r="Y37" s="4">
        <v>0</v>
      </c>
      <c r="Z37" s="11">
        <v>0</v>
      </c>
      <c r="AA37" s="4">
        <v>0</v>
      </c>
      <c r="AB37" s="4">
        <v>0</v>
      </c>
      <c r="AC37" s="11" t="s">
        <v>1213</v>
      </c>
      <c r="AD37" s="4">
        <v>69.019239130434755</v>
      </c>
      <c r="AE37" s="4">
        <v>0</v>
      </c>
      <c r="AF37" s="11">
        <v>0</v>
      </c>
      <c r="AG37" s="4">
        <v>0</v>
      </c>
      <c r="AH37" s="4">
        <v>0</v>
      </c>
      <c r="AI37" s="11" t="s">
        <v>1213</v>
      </c>
      <c r="AJ37" s="4">
        <v>0</v>
      </c>
      <c r="AK37" s="4">
        <v>0</v>
      </c>
      <c r="AL37" s="11" t="s">
        <v>1213</v>
      </c>
      <c r="AM37" s="1">
        <v>146052</v>
      </c>
      <c r="AN37" s="1">
        <v>5</v>
      </c>
      <c r="AX37"/>
      <c r="AY37"/>
    </row>
    <row r="38" spans="1:51" x14ac:dyDescent="0.25">
      <c r="A38" t="s">
        <v>702</v>
      </c>
      <c r="B38" t="s">
        <v>666</v>
      </c>
      <c r="C38" t="s">
        <v>917</v>
      </c>
      <c r="D38" t="s">
        <v>781</v>
      </c>
      <c r="E38" s="4">
        <v>131.25</v>
      </c>
      <c r="F38" s="4">
        <v>229.27173913043475</v>
      </c>
      <c r="G38" s="4">
        <v>0.20652173913043478</v>
      </c>
      <c r="H38" s="11">
        <v>9.0077276821694415E-4</v>
      </c>
      <c r="I38" s="4">
        <v>223.90760869565216</v>
      </c>
      <c r="J38" s="4">
        <v>0.20652173913043478</v>
      </c>
      <c r="K38" s="11">
        <v>9.2235248428359921E-4</v>
      </c>
      <c r="L38" s="4">
        <v>19.543478260869566</v>
      </c>
      <c r="M38" s="4">
        <v>0.20652173913043478</v>
      </c>
      <c r="N38" s="11">
        <v>1.0567296996662959E-2</v>
      </c>
      <c r="O38" s="4">
        <v>14.179347826086957</v>
      </c>
      <c r="P38" s="4">
        <v>0.20652173913043478</v>
      </c>
      <c r="Q38" s="9">
        <v>1.4564967420467612E-2</v>
      </c>
      <c r="R38" s="4">
        <v>0</v>
      </c>
      <c r="S38" s="4">
        <v>0</v>
      </c>
      <c r="T38" s="11" t="s">
        <v>1213</v>
      </c>
      <c r="U38" s="4">
        <v>5.3641304347826084</v>
      </c>
      <c r="V38" s="4">
        <v>0</v>
      </c>
      <c r="W38" s="11">
        <v>0</v>
      </c>
      <c r="X38" s="4">
        <v>64.407608695652172</v>
      </c>
      <c r="Y38" s="4">
        <v>0</v>
      </c>
      <c r="Z38" s="11">
        <v>0</v>
      </c>
      <c r="AA38" s="4">
        <v>0</v>
      </c>
      <c r="AB38" s="4">
        <v>0</v>
      </c>
      <c r="AC38" s="11" t="s">
        <v>1213</v>
      </c>
      <c r="AD38" s="4">
        <v>145.32065217391303</v>
      </c>
      <c r="AE38" s="4">
        <v>0</v>
      </c>
      <c r="AF38" s="11">
        <v>0</v>
      </c>
      <c r="AG38" s="4">
        <v>0</v>
      </c>
      <c r="AH38" s="4">
        <v>0</v>
      </c>
      <c r="AI38" s="11" t="s">
        <v>1213</v>
      </c>
      <c r="AJ38" s="4">
        <v>0</v>
      </c>
      <c r="AK38" s="4">
        <v>0</v>
      </c>
      <c r="AL38" s="11" t="s">
        <v>1213</v>
      </c>
      <c r="AM38" t="s">
        <v>0</v>
      </c>
      <c r="AN38" s="1">
        <v>5</v>
      </c>
      <c r="AX38"/>
      <c r="AY38"/>
    </row>
    <row r="39" spans="1:51" x14ac:dyDescent="0.25">
      <c r="A39" t="s">
        <v>702</v>
      </c>
      <c r="B39" t="s">
        <v>502</v>
      </c>
      <c r="C39" t="s">
        <v>899</v>
      </c>
      <c r="D39" t="s">
        <v>785</v>
      </c>
      <c r="E39" s="4">
        <v>88.554347826086953</v>
      </c>
      <c r="F39" s="4">
        <v>183.02673913043475</v>
      </c>
      <c r="G39" s="4">
        <v>5.3722826086956523</v>
      </c>
      <c r="H39" s="11">
        <v>2.9352446720187008E-2</v>
      </c>
      <c r="I39" s="4">
        <v>175.21695652173912</v>
      </c>
      <c r="J39" s="4">
        <v>5.3722826086956523</v>
      </c>
      <c r="K39" s="11">
        <v>3.066074605644183E-2</v>
      </c>
      <c r="L39" s="4">
        <v>24.049021739130445</v>
      </c>
      <c r="M39" s="4">
        <v>0</v>
      </c>
      <c r="N39" s="11">
        <v>0</v>
      </c>
      <c r="O39" s="4">
        <v>17.956630434782618</v>
      </c>
      <c r="P39" s="4">
        <v>0</v>
      </c>
      <c r="Q39" s="9">
        <v>0</v>
      </c>
      <c r="R39" s="4">
        <v>0</v>
      </c>
      <c r="S39" s="4">
        <v>0</v>
      </c>
      <c r="T39" s="11" t="s">
        <v>1213</v>
      </c>
      <c r="U39" s="4">
        <v>6.0923913043478262</v>
      </c>
      <c r="V39" s="4">
        <v>0</v>
      </c>
      <c r="W39" s="11">
        <v>0</v>
      </c>
      <c r="X39" s="4">
        <v>59.570652173913061</v>
      </c>
      <c r="Y39" s="4">
        <v>0</v>
      </c>
      <c r="Z39" s="11">
        <v>0</v>
      </c>
      <c r="AA39" s="4">
        <v>1.7173913043478262</v>
      </c>
      <c r="AB39" s="4">
        <v>0</v>
      </c>
      <c r="AC39" s="11">
        <v>0</v>
      </c>
      <c r="AD39" s="4">
        <v>97.689673913043421</v>
      </c>
      <c r="AE39" s="4">
        <v>5.3722826086956523</v>
      </c>
      <c r="AF39" s="11">
        <v>5.4993351840622234E-2</v>
      </c>
      <c r="AG39" s="4">
        <v>0</v>
      </c>
      <c r="AH39" s="4">
        <v>0</v>
      </c>
      <c r="AI39" s="11" t="s">
        <v>1213</v>
      </c>
      <c r="AJ39" s="4">
        <v>0</v>
      </c>
      <c r="AK39" s="4">
        <v>0</v>
      </c>
      <c r="AL39" s="11" t="s">
        <v>1213</v>
      </c>
      <c r="AM39" s="1">
        <v>145987</v>
      </c>
      <c r="AN39" s="1">
        <v>5</v>
      </c>
      <c r="AX39"/>
      <c r="AY39"/>
    </row>
    <row r="40" spans="1:51" x14ac:dyDescent="0.25">
      <c r="A40" t="s">
        <v>702</v>
      </c>
      <c r="B40" t="s">
        <v>367</v>
      </c>
      <c r="C40" t="s">
        <v>990</v>
      </c>
      <c r="D40" t="s">
        <v>762</v>
      </c>
      <c r="E40" s="4">
        <v>50.728260869565219</v>
      </c>
      <c r="F40" s="4">
        <v>155.31989130434783</v>
      </c>
      <c r="G40" s="4">
        <v>6.7356521739130448</v>
      </c>
      <c r="H40" s="11">
        <v>4.3366320420058752E-2</v>
      </c>
      <c r="I40" s="4">
        <v>145.11880434782609</v>
      </c>
      <c r="J40" s="4">
        <v>6.7356521739130448</v>
      </c>
      <c r="K40" s="11">
        <v>4.641474414141937E-2</v>
      </c>
      <c r="L40" s="4">
        <v>18.365217391304345</v>
      </c>
      <c r="M40" s="4">
        <v>0.18206521739130435</v>
      </c>
      <c r="N40" s="11">
        <v>9.9135890151515176E-3</v>
      </c>
      <c r="O40" s="4">
        <v>8.1641304347826047</v>
      </c>
      <c r="P40" s="4">
        <v>0.18206521739130435</v>
      </c>
      <c r="Q40" s="9">
        <v>2.2300625748901622E-2</v>
      </c>
      <c r="R40" s="4">
        <v>5.5163043478260869</v>
      </c>
      <c r="S40" s="4">
        <v>0</v>
      </c>
      <c r="T40" s="11">
        <v>0</v>
      </c>
      <c r="U40" s="4">
        <v>4.6847826086956523</v>
      </c>
      <c r="V40" s="4">
        <v>0</v>
      </c>
      <c r="W40" s="11">
        <v>0</v>
      </c>
      <c r="X40" s="4">
        <v>39.056521739130439</v>
      </c>
      <c r="Y40" s="4">
        <v>0</v>
      </c>
      <c r="Z40" s="11">
        <v>0</v>
      </c>
      <c r="AA40" s="4">
        <v>0</v>
      </c>
      <c r="AB40" s="4">
        <v>0</v>
      </c>
      <c r="AC40" s="11" t="s">
        <v>1213</v>
      </c>
      <c r="AD40" s="4">
        <v>97.898152173913033</v>
      </c>
      <c r="AE40" s="4">
        <v>6.5535869565217402</v>
      </c>
      <c r="AF40" s="11">
        <v>6.6942907613613545E-2</v>
      </c>
      <c r="AG40" s="4">
        <v>0</v>
      </c>
      <c r="AH40" s="4">
        <v>0</v>
      </c>
      <c r="AI40" s="11" t="s">
        <v>1213</v>
      </c>
      <c r="AJ40" s="4">
        <v>0</v>
      </c>
      <c r="AK40" s="4">
        <v>0</v>
      </c>
      <c r="AL40" s="11" t="s">
        <v>1213</v>
      </c>
      <c r="AM40" s="1">
        <v>145789</v>
      </c>
      <c r="AN40" s="1">
        <v>5</v>
      </c>
      <c r="AX40"/>
      <c r="AY40"/>
    </row>
    <row r="41" spans="1:51" x14ac:dyDescent="0.25">
      <c r="A41" t="s">
        <v>702</v>
      </c>
      <c r="B41" t="s">
        <v>247</v>
      </c>
      <c r="C41" t="s">
        <v>899</v>
      </c>
      <c r="D41" t="s">
        <v>785</v>
      </c>
      <c r="E41" s="4">
        <v>60.989130434782609</v>
      </c>
      <c r="F41" s="4">
        <v>182.83641304347827</v>
      </c>
      <c r="G41" s="4">
        <v>0</v>
      </c>
      <c r="H41" s="11">
        <v>0</v>
      </c>
      <c r="I41" s="4">
        <v>173.96684782608696</v>
      </c>
      <c r="J41" s="4">
        <v>0</v>
      </c>
      <c r="K41" s="11">
        <v>0</v>
      </c>
      <c r="L41" s="4">
        <v>28.95380434782609</v>
      </c>
      <c r="M41" s="4">
        <v>0</v>
      </c>
      <c r="N41" s="11">
        <v>0</v>
      </c>
      <c r="O41" s="4">
        <v>20.084239130434785</v>
      </c>
      <c r="P41" s="4">
        <v>0</v>
      </c>
      <c r="Q41" s="9">
        <v>0</v>
      </c>
      <c r="R41" s="4">
        <v>3.4782608695652173</v>
      </c>
      <c r="S41" s="4">
        <v>0</v>
      </c>
      <c r="T41" s="11">
        <v>0</v>
      </c>
      <c r="U41" s="4">
        <v>5.3913043478260869</v>
      </c>
      <c r="V41" s="4">
        <v>0</v>
      </c>
      <c r="W41" s="11">
        <v>0</v>
      </c>
      <c r="X41" s="4">
        <v>55.796739130434773</v>
      </c>
      <c r="Y41" s="4">
        <v>0</v>
      </c>
      <c r="Z41" s="11">
        <v>0</v>
      </c>
      <c r="AA41" s="4">
        <v>0</v>
      </c>
      <c r="AB41" s="4">
        <v>0</v>
      </c>
      <c r="AC41" s="11" t="s">
        <v>1213</v>
      </c>
      <c r="AD41" s="4">
        <v>98.085869565217394</v>
      </c>
      <c r="AE41" s="4">
        <v>0</v>
      </c>
      <c r="AF41" s="11">
        <v>0</v>
      </c>
      <c r="AG41" s="4">
        <v>0</v>
      </c>
      <c r="AH41" s="4">
        <v>0</v>
      </c>
      <c r="AI41" s="11" t="s">
        <v>1213</v>
      </c>
      <c r="AJ41" s="4">
        <v>0</v>
      </c>
      <c r="AK41" s="4">
        <v>0</v>
      </c>
      <c r="AL41" s="11" t="s">
        <v>1213</v>
      </c>
      <c r="AM41" s="1">
        <v>145619</v>
      </c>
      <c r="AN41" s="1">
        <v>5</v>
      </c>
      <c r="AX41"/>
      <c r="AY41"/>
    </row>
    <row r="42" spans="1:51" x14ac:dyDescent="0.25">
      <c r="A42" t="s">
        <v>702</v>
      </c>
      <c r="B42" t="s">
        <v>542</v>
      </c>
      <c r="C42" t="s">
        <v>939</v>
      </c>
      <c r="D42" t="s">
        <v>789</v>
      </c>
      <c r="E42" s="4">
        <v>78.923913043478265</v>
      </c>
      <c r="F42" s="4">
        <v>238.35923913043473</v>
      </c>
      <c r="G42" s="4">
        <v>0</v>
      </c>
      <c r="H42" s="11">
        <v>0</v>
      </c>
      <c r="I42" s="4">
        <v>226.88097826086954</v>
      </c>
      <c r="J42" s="4">
        <v>0</v>
      </c>
      <c r="K42" s="11">
        <v>0</v>
      </c>
      <c r="L42" s="4">
        <v>25.194021739130438</v>
      </c>
      <c r="M42" s="4">
        <v>0</v>
      </c>
      <c r="N42" s="11">
        <v>0</v>
      </c>
      <c r="O42" s="4">
        <v>18.324456521739133</v>
      </c>
      <c r="P42" s="4">
        <v>0</v>
      </c>
      <c r="Q42" s="9">
        <v>0</v>
      </c>
      <c r="R42" s="4">
        <v>0</v>
      </c>
      <c r="S42" s="4">
        <v>0</v>
      </c>
      <c r="T42" s="11" t="s">
        <v>1213</v>
      </c>
      <c r="U42" s="4">
        <v>6.8695652173913047</v>
      </c>
      <c r="V42" s="4">
        <v>0</v>
      </c>
      <c r="W42" s="11">
        <v>0</v>
      </c>
      <c r="X42" s="4">
        <v>58.035869565217403</v>
      </c>
      <c r="Y42" s="4">
        <v>0</v>
      </c>
      <c r="Z42" s="11">
        <v>0</v>
      </c>
      <c r="AA42" s="4">
        <v>4.6086956521739131</v>
      </c>
      <c r="AB42" s="4">
        <v>0</v>
      </c>
      <c r="AC42" s="11">
        <v>0</v>
      </c>
      <c r="AD42" s="4">
        <v>150.52065217391299</v>
      </c>
      <c r="AE42" s="4">
        <v>0</v>
      </c>
      <c r="AF42" s="11">
        <v>0</v>
      </c>
      <c r="AG42" s="4">
        <v>0</v>
      </c>
      <c r="AH42" s="4">
        <v>0</v>
      </c>
      <c r="AI42" s="11" t="s">
        <v>1213</v>
      </c>
      <c r="AJ42" s="4">
        <v>0</v>
      </c>
      <c r="AK42" s="4">
        <v>0</v>
      </c>
      <c r="AL42" s="11" t="s">
        <v>1213</v>
      </c>
      <c r="AM42" s="1">
        <v>146041</v>
      </c>
      <c r="AN42" s="1">
        <v>5</v>
      </c>
      <c r="AX42"/>
      <c r="AY42"/>
    </row>
    <row r="43" spans="1:51" x14ac:dyDescent="0.25">
      <c r="A43" t="s">
        <v>702</v>
      </c>
      <c r="B43" t="s">
        <v>354</v>
      </c>
      <c r="C43" t="s">
        <v>1065</v>
      </c>
      <c r="D43" t="s">
        <v>771</v>
      </c>
      <c r="E43" s="4">
        <v>51.086956521739133</v>
      </c>
      <c r="F43" s="4">
        <v>143.39456521739135</v>
      </c>
      <c r="G43" s="4">
        <v>11.145652173913049</v>
      </c>
      <c r="H43" s="11">
        <v>7.7727159024582534E-2</v>
      </c>
      <c r="I43" s="4">
        <v>134.17717391304353</v>
      </c>
      <c r="J43" s="4">
        <v>11.145652173913049</v>
      </c>
      <c r="K43" s="11">
        <v>8.3066678547993822E-2</v>
      </c>
      <c r="L43" s="4">
        <v>34.954347826086952</v>
      </c>
      <c r="M43" s="4">
        <v>0</v>
      </c>
      <c r="N43" s="11">
        <v>0</v>
      </c>
      <c r="O43" s="4">
        <v>25.736956521739124</v>
      </c>
      <c r="P43" s="4">
        <v>0</v>
      </c>
      <c r="Q43" s="9">
        <v>0</v>
      </c>
      <c r="R43" s="4">
        <v>3.8260869565217392</v>
      </c>
      <c r="S43" s="4">
        <v>0</v>
      </c>
      <c r="T43" s="11">
        <v>0</v>
      </c>
      <c r="U43" s="4">
        <v>5.3913043478260869</v>
      </c>
      <c r="V43" s="4">
        <v>0</v>
      </c>
      <c r="W43" s="11">
        <v>0</v>
      </c>
      <c r="X43" s="4">
        <v>16.483695652173914</v>
      </c>
      <c r="Y43" s="4">
        <v>0.69130434782608696</v>
      </c>
      <c r="Z43" s="11">
        <v>4.1938674579624136E-2</v>
      </c>
      <c r="AA43" s="4">
        <v>0</v>
      </c>
      <c r="AB43" s="4">
        <v>0</v>
      </c>
      <c r="AC43" s="11" t="s">
        <v>1213</v>
      </c>
      <c r="AD43" s="4">
        <v>91.95652173913048</v>
      </c>
      <c r="AE43" s="4">
        <v>10.454347826086963</v>
      </c>
      <c r="AF43" s="11">
        <v>0.11368794326241136</v>
      </c>
      <c r="AG43" s="4">
        <v>0</v>
      </c>
      <c r="AH43" s="4">
        <v>0</v>
      </c>
      <c r="AI43" s="11" t="s">
        <v>1213</v>
      </c>
      <c r="AJ43" s="4">
        <v>0</v>
      </c>
      <c r="AK43" s="4">
        <v>0</v>
      </c>
      <c r="AL43" s="11" t="s">
        <v>1213</v>
      </c>
      <c r="AM43" s="1">
        <v>145770</v>
      </c>
      <c r="AN43" s="1">
        <v>5</v>
      </c>
      <c r="AX43"/>
      <c r="AY43"/>
    </row>
    <row r="44" spans="1:51" x14ac:dyDescent="0.25">
      <c r="A44" t="s">
        <v>702</v>
      </c>
      <c r="B44" t="s">
        <v>455</v>
      </c>
      <c r="C44" t="s">
        <v>1010</v>
      </c>
      <c r="D44" t="s">
        <v>802</v>
      </c>
      <c r="E44" s="4">
        <v>37.847826086956523</v>
      </c>
      <c r="F44" s="4">
        <v>114.56793478260872</v>
      </c>
      <c r="G44" s="4">
        <v>6.3586956521739131</v>
      </c>
      <c r="H44" s="11">
        <v>5.5501529849861238E-2</v>
      </c>
      <c r="I44" s="4">
        <v>105.91576086956523</v>
      </c>
      <c r="J44" s="4">
        <v>6.3586956521739131</v>
      </c>
      <c r="K44" s="11">
        <v>6.0035405495548651E-2</v>
      </c>
      <c r="L44" s="4">
        <v>17.642391304347829</v>
      </c>
      <c r="M44" s="4">
        <v>0</v>
      </c>
      <c r="N44" s="11">
        <v>0</v>
      </c>
      <c r="O44" s="4">
        <v>8.9902173913043502</v>
      </c>
      <c r="P44" s="4">
        <v>0</v>
      </c>
      <c r="Q44" s="9">
        <v>0</v>
      </c>
      <c r="R44" s="4">
        <v>2.8260869565217392</v>
      </c>
      <c r="S44" s="4">
        <v>0</v>
      </c>
      <c r="T44" s="11">
        <v>0</v>
      </c>
      <c r="U44" s="4">
        <v>5.8260869565217392</v>
      </c>
      <c r="V44" s="4">
        <v>0</v>
      </c>
      <c r="W44" s="11">
        <v>0</v>
      </c>
      <c r="X44" s="4">
        <v>30.094021739130447</v>
      </c>
      <c r="Y44" s="4">
        <v>0</v>
      </c>
      <c r="Z44" s="11">
        <v>0</v>
      </c>
      <c r="AA44" s="4">
        <v>0</v>
      </c>
      <c r="AB44" s="4">
        <v>0</v>
      </c>
      <c r="AC44" s="11" t="s">
        <v>1213</v>
      </c>
      <c r="AD44" s="4">
        <v>66.831521739130437</v>
      </c>
      <c r="AE44" s="4">
        <v>6.3586956521739131</v>
      </c>
      <c r="AF44" s="11">
        <v>9.514515735545255E-2</v>
      </c>
      <c r="AG44" s="4">
        <v>0</v>
      </c>
      <c r="AH44" s="4">
        <v>0</v>
      </c>
      <c r="AI44" s="11" t="s">
        <v>1213</v>
      </c>
      <c r="AJ44" s="4">
        <v>0</v>
      </c>
      <c r="AK44" s="4">
        <v>0</v>
      </c>
      <c r="AL44" s="11" t="s">
        <v>1213</v>
      </c>
      <c r="AM44" s="1">
        <v>145920</v>
      </c>
      <c r="AN44" s="1">
        <v>5</v>
      </c>
      <c r="AX44"/>
      <c r="AY44"/>
    </row>
    <row r="45" spans="1:51" x14ac:dyDescent="0.25">
      <c r="A45" t="s">
        <v>702</v>
      </c>
      <c r="B45" t="s">
        <v>244</v>
      </c>
      <c r="C45" t="s">
        <v>872</v>
      </c>
      <c r="D45" t="s">
        <v>802</v>
      </c>
      <c r="E45" s="4">
        <v>71.956521739130437</v>
      </c>
      <c r="F45" s="4">
        <v>248.39456521739135</v>
      </c>
      <c r="G45" s="4">
        <v>80.377717391304344</v>
      </c>
      <c r="H45" s="11">
        <v>0.32358887289244403</v>
      </c>
      <c r="I45" s="4">
        <v>235.29880434782612</v>
      </c>
      <c r="J45" s="4">
        <v>80.377717391304344</v>
      </c>
      <c r="K45" s="11">
        <v>0.34159849479085097</v>
      </c>
      <c r="L45" s="4">
        <v>29.601956521739133</v>
      </c>
      <c r="M45" s="4">
        <v>4.7201086956521738</v>
      </c>
      <c r="N45" s="11">
        <v>0.15945259199964748</v>
      </c>
      <c r="O45" s="4">
        <v>18.181956521739146</v>
      </c>
      <c r="P45" s="4">
        <v>4.7201086956521738</v>
      </c>
      <c r="Q45" s="9">
        <v>0.25960400301302033</v>
      </c>
      <c r="R45" s="4">
        <v>5.709999999999992</v>
      </c>
      <c r="S45" s="4">
        <v>0</v>
      </c>
      <c r="T45" s="11">
        <v>0</v>
      </c>
      <c r="U45" s="4">
        <v>5.709999999999992</v>
      </c>
      <c r="V45" s="4">
        <v>0</v>
      </c>
      <c r="W45" s="11">
        <v>0</v>
      </c>
      <c r="X45" s="4">
        <v>61</v>
      </c>
      <c r="Y45" s="4">
        <v>7.9891304347826084</v>
      </c>
      <c r="Z45" s="11">
        <v>0.13096935138987884</v>
      </c>
      <c r="AA45" s="4">
        <v>1.6757608695652169</v>
      </c>
      <c r="AB45" s="4">
        <v>0</v>
      </c>
      <c r="AC45" s="11">
        <v>0</v>
      </c>
      <c r="AD45" s="4">
        <v>156.11684782608697</v>
      </c>
      <c r="AE45" s="4">
        <v>67.668478260869563</v>
      </c>
      <c r="AF45" s="11">
        <v>0.43344763363561989</v>
      </c>
      <c r="AG45" s="4">
        <v>0</v>
      </c>
      <c r="AH45" s="4">
        <v>0</v>
      </c>
      <c r="AI45" s="11" t="s">
        <v>1213</v>
      </c>
      <c r="AJ45" s="4">
        <v>0</v>
      </c>
      <c r="AK45" s="4">
        <v>0</v>
      </c>
      <c r="AL45" s="11" t="s">
        <v>1213</v>
      </c>
      <c r="AM45" s="1">
        <v>145615</v>
      </c>
      <c r="AN45" s="1">
        <v>5</v>
      </c>
      <c r="AX45"/>
      <c r="AY45"/>
    </row>
    <row r="46" spans="1:51" x14ac:dyDescent="0.25">
      <c r="A46" t="s">
        <v>702</v>
      </c>
      <c r="B46" t="s">
        <v>626</v>
      </c>
      <c r="C46" t="s">
        <v>861</v>
      </c>
      <c r="D46" t="s">
        <v>835</v>
      </c>
      <c r="E46" s="4">
        <v>30.195652173913043</v>
      </c>
      <c r="F46" s="4">
        <v>97.752173913043464</v>
      </c>
      <c r="G46" s="4">
        <v>0</v>
      </c>
      <c r="H46" s="11">
        <v>0</v>
      </c>
      <c r="I46" s="4">
        <v>90.216304347826068</v>
      </c>
      <c r="J46" s="4">
        <v>0</v>
      </c>
      <c r="K46" s="11">
        <v>0</v>
      </c>
      <c r="L46" s="4">
        <v>12.580434782608696</v>
      </c>
      <c r="M46" s="4">
        <v>0</v>
      </c>
      <c r="N46" s="11">
        <v>0</v>
      </c>
      <c r="O46" s="4">
        <v>5.0445652173913045</v>
      </c>
      <c r="P46" s="4">
        <v>0</v>
      </c>
      <c r="Q46" s="9">
        <v>0</v>
      </c>
      <c r="R46" s="4">
        <v>0</v>
      </c>
      <c r="S46" s="4">
        <v>0</v>
      </c>
      <c r="T46" s="11" t="s">
        <v>1213</v>
      </c>
      <c r="U46" s="4">
        <v>7.5358695652173919</v>
      </c>
      <c r="V46" s="4">
        <v>0</v>
      </c>
      <c r="W46" s="11">
        <v>0</v>
      </c>
      <c r="X46" s="4">
        <v>23.542391304347827</v>
      </c>
      <c r="Y46" s="4">
        <v>0</v>
      </c>
      <c r="Z46" s="11">
        <v>0</v>
      </c>
      <c r="AA46" s="4">
        <v>0</v>
      </c>
      <c r="AB46" s="4">
        <v>0</v>
      </c>
      <c r="AC46" s="11" t="s">
        <v>1213</v>
      </c>
      <c r="AD46" s="4">
        <v>61.629347826086935</v>
      </c>
      <c r="AE46" s="4">
        <v>0</v>
      </c>
      <c r="AF46" s="11">
        <v>0</v>
      </c>
      <c r="AG46" s="4">
        <v>0</v>
      </c>
      <c r="AH46" s="4">
        <v>0</v>
      </c>
      <c r="AI46" s="11" t="s">
        <v>1213</v>
      </c>
      <c r="AJ46" s="4">
        <v>0</v>
      </c>
      <c r="AK46" s="4">
        <v>0</v>
      </c>
      <c r="AL46" s="11" t="s">
        <v>1213</v>
      </c>
      <c r="AM46" s="1">
        <v>146147</v>
      </c>
      <c r="AN46" s="1">
        <v>5</v>
      </c>
      <c r="AX46"/>
      <c r="AY46"/>
    </row>
    <row r="47" spans="1:51" x14ac:dyDescent="0.25">
      <c r="A47" t="s">
        <v>702</v>
      </c>
      <c r="B47" t="s">
        <v>561</v>
      </c>
      <c r="C47" t="s">
        <v>919</v>
      </c>
      <c r="D47" t="s">
        <v>797</v>
      </c>
      <c r="E47" s="4">
        <v>35.684782608695649</v>
      </c>
      <c r="F47" s="4">
        <v>116.17934782608697</v>
      </c>
      <c r="G47" s="4">
        <v>0</v>
      </c>
      <c r="H47" s="11">
        <v>0</v>
      </c>
      <c r="I47" s="4">
        <v>111.63000000000002</v>
      </c>
      <c r="J47" s="4">
        <v>0</v>
      </c>
      <c r="K47" s="11">
        <v>0</v>
      </c>
      <c r="L47" s="4">
        <v>30.875326086956527</v>
      </c>
      <c r="M47" s="4">
        <v>0</v>
      </c>
      <c r="N47" s="11">
        <v>0</v>
      </c>
      <c r="O47" s="4">
        <v>26.325978260869572</v>
      </c>
      <c r="P47" s="4">
        <v>0</v>
      </c>
      <c r="Q47" s="9">
        <v>0</v>
      </c>
      <c r="R47" s="4">
        <v>0</v>
      </c>
      <c r="S47" s="4">
        <v>0</v>
      </c>
      <c r="T47" s="11" t="s">
        <v>1213</v>
      </c>
      <c r="U47" s="4">
        <v>4.5493478260869527</v>
      </c>
      <c r="V47" s="4">
        <v>0</v>
      </c>
      <c r="W47" s="11">
        <v>0</v>
      </c>
      <c r="X47" s="4">
        <v>11.372934782608693</v>
      </c>
      <c r="Y47" s="4">
        <v>0</v>
      </c>
      <c r="Z47" s="11">
        <v>0</v>
      </c>
      <c r="AA47" s="4">
        <v>0</v>
      </c>
      <c r="AB47" s="4">
        <v>0</v>
      </c>
      <c r="AC47" s="11" t="s">
        <v>1213</v>
      </c>
      <c r="AD47" s="4">
        <v>73.931086956521753</v>
      </c>
      <c r="AE47" s="4">
        <v>0</v>
      </c>
      <c r="AF47" s="11">
        <v>0</v>
      </c>
      <c r="AG47" s="4">
        <v>0</v>
      </c>
      <c r="AH47" s="4">
        <v>0</v>
      </c>
      <c r="AI47" s="11" t="s">
        <v>1213</v>
      </c>
      <c r="AJ47" s="4">
        <v>0</v>
      </c>
      <c r="AK47" s="4">
        <v>0</v>
      </c>
      <c r="AL47" s="11" t="s">
        <v>1213</v>
      </c>
      <c r="AM47" s="1">
        <v>146066</v>
      </c>
      <c r="AN47" s="1">
        <v>5</v>
      </c>
      <c r="AX47"/>
      <c r="AY47"/>
    </row>
    <row r="48" spans="1:51" x14ac:dyDescent="0.25">
      <c r="A48" t="s">
        <v>702</v>
      </c>
      <c r="B48" t="s">
        <v>41</v>
      </c>
      <c r="C48" t="s">
        <v>916</v>
      </c>
      <c r="D48" t="s">
        <v>746</v>
      </c>
      <c r="E48" s="4">
        <v>42.130434782608695</v>
      </c>
      <c r="F48" s="4">
        <v>176.92663043478262</v>
      </c>
      <c r="G48" s="4">
        <v>12.918478260869566</v>
      </c>
      <c r="H48" s="11">
        <v>7.301601929072786E-2</v>
      </c>
      <c r="I48" s="4">
        <v>159.96467391304347</v>
      </c>
      <c r="J48" s="4">
        <v>12.918478260869566</v>
      </c>
      <c r="K48" s="11">
        <v>8.0758319601814274E-2</v>
      </c>
      <c r="L48" s="4">
        <v>37.263586956521742</v>
      </c>
      <c r="M48" s="4">
        <v>5.0326086956521738</v>
      </c>
      <c r="N48" s="11">
        <v>0.1350543280099176</v>
      </c>
      <c r="O48" s="4">
        <v>20.301630434782609</v>
      </c>
      <c r="P48" s="4">
        <v>5.0326086956521738</v>
      </c>
      <c r="Q48" s="9">
        <v>0.24789184848079238</v>
      </c>
      <c r="R48" s="4">
        <v>11.744565217391305</v>
      </c>
      <c r="S48" s="4">
        <v>0</v>
      </c>
      <c r="T48" s="11">
        <v>0</v>
      </c>
      <c r="U48" s="4">
        <v>5.2173913043478262</v>
      </c>
      <c r="V48" s="4">
        <v>0</v>
      </c>
      <c r="W48" s="11">
        <v>0</v>
      </c>
      <c r="X48" s="4">
        <v>41.608695652173914</v>
      </c>
      <c r="Y48" s="4">
        <v>7.7119565217391308</v>
      </c>
      <c r="Z48" s="11">
        <v>0.18534482758620691</v>
      </c>
      <c r="AA48" s="4">
        <v>0</v>
      </c>
      <c r="AB48" s="4">
        <v>0</v>
      </c>
      <c r="AC48" s="11" t="s">
        <v>1213</v>
      </c>
      <c r="AD48" s="4">
        <v>97.967391304347828</v>
      </c>
      <c r="AE48" s="4">
        <v>0.17391304347826086</v>
      </c>
      <c r="AF48" s="11">
        <v>1.7752135803838899E-3</v>
      </c>
      <c r="AG48" s="4">
        <v>0</v>
      </c>
      <c r="AH48" s="4">
        <v>0</v>
      </c>
      <c r="AI48" s="11" t="s">
        <v>1213</v>
      </c>
      <c r="AJ48" s="4">
        <v>8.6956521739130432E-2</v>
      </c>
      <c r="AK48" s="4">
        <v>0</v>
      </c>
      <c r="AL48" s="11" t="s">
        <v>1213</v>
      </c>
      <c r="AM48" s="1">
        <v>145121</v>
      </c>
      <c r="AN48" s="1">
        <v>5</v>
      </c>
      <c r="AX48"/>
      <c r="AY48"/>
    </row>
    <row r="49" spans="1:51" x14ac:dyDescent="0.25">
      <c r="A49" t="s">
        <v>702</v>
      </c>
      <c r="B49" t="s">
        <v>108</v>
      </c>
      <c r="C49" t="s">
        <v>917</v>
      </c>
      <c r="D49" t="s">
        <v>781</v>
      </c>
      <c r="E49" s="4">
        <v>155.65217391304347</v>
      </c>
      <c r="F49" s="4">
        <v>404.16576086956525</v>
      </c>
      <c r="G49" s="4">
        <v>0</v>
      </c>
      <c r="H49" s="11">
        <v>0</v>
      </c>
      <c r="I49" s="4">
        <v>382.72010869565219</v>
      </c>
      <c r="J49" s="4">
        <v>0</v>
      </c>
      <c r="K49" s="11">
        <v>0</v>
      </c>
      <c r="L49" s="4">
        <v>84.269021739130437</v>
      </c>
      <c r="M49" s="4">
        <v>0</v>
      </c>
      <c r="N49" s="11">
        <v>0</v>
      </c>
      <c r="O49" s="4">
        <v>74.081521739130437</v>
      </c>
      <c r="P49" s="4">
        <v>0</v>
      </c>
      <c r="Q49" s="9">
        <v>0</v>
      </c>
      <c r="R49" s="4">
        <v>5.0570652173913047</v>
      </c>
      <c r="S49" s="4">
        <v>0</v>
      </c>
      <c r="T49" s="11">
        <v>0</v>
      </c>
      <c r="U49" s="4">
        <v>5.1304347826086953</v>
      </c>
      <c r="V49" s="4">
        <v>0</v>
      </c>
      <c r="W49" s="11">
        <v>0</v>
      </c>
      <c r="X49" s="4">
        <v>95.413043478260875</v>
      </c>
      <c r="Y49" s="4">
        <v>0</v>
      </c>
      <c r="Z49" s="11">
        <v>0</v>
      </c>
      <c r="AA49" s="4">
        <v>11.258152173913043</v>
      </c>
      <c r="AB49" s="4">
        <v>0</v>
      </c>
      <c r="AC49" s="11">
        <v>0</v>
      </c>
      <c r="AD49" s="4">
        <v>213.22554347826087</v>
      </c>
      <c r="AE49" s="4">
        <v>0</v>
      </c>
      <c r="AF49" s="11">
        <v>0</v>
      </c>
      <c r="AG49" s="4">
        <v>0</v>
      </c>
      <c r="AH49" s="4">
        <v>0</v>
      </c>
      <c r="AI49" s="11" t="s">
        <v>1213</v>
      </c>
      <c r="AJ49" s="4">
        <v>0</v>
      </c>
      <c r="AK49" s="4">
        <v>0</v>
      </c>
      <c r="AL49" s="11" t="s">
        <v>1213</v>
      </c>
      <c r="AM49" s="1">
        <v>145343</v>
      </c>
      <c r="AN49" s="1">
        <v>5</v>
      </c>
      <c r="AX49"/>
      <c r="AY49"/>
    </row>
    <row r="50" spans="1:51" x14ac:dyDescent="0.25">
      <c r="A50" t="s">
        <v>702</v>
      </c>
      <c r="B50" t="s">
        <v>447</v>
      </c>
      <c r="C50" t="s">
        <v>919</v>
      </c>
      <c r="D50" t="s">
        <v>797</v>
      </c>
      <c r="E50" s="4">
        <v>119.06521739130434</v>
      </c>
      <c r="F50" s="4">
        <v>401.91847826086956</v>
      </c>
      <c r="G50" s="4">
        <v>0.24456521739130435</v>
      </c>
      <c r="H50" s="11">
        <v>6.0849458439819889E-4</v>
      </c>
      <c r="I50" s="4">
        <v>385.61413043478262</v>
      </c>
      <c r="J50" s="4">
        <v>0.24456521739130435</v>
      </c>
      <c r="K50" s="11">
        <v>6.3422265443321632E-4</v>
      </c>
      <c r="L50" s="4">
        <v>53.597826086956523</v>
      </c>
      <c r="M50" s="4">
        <v>0.24456521739130435</v>
      </c>
      <c r="N50" s="11">
        <v>4.5629689718109916E-3</v>
      </c>
      <c r="O50" s="4">
        <v>37.380434782608695</v>
      </c>
      <c r="P50" s="4">
        <v>0.24456521739130435</v>
      </c>
      <c r="Q50" s="9">
        <v>6.542599592904914E-3</v>
      </c>
      <c r="R50" s="4">
        <v>11.086956521739131</v>
      </c>
      <c r="S50" s="4">
        <v>0</v>
      </c>
      <c r="T50" s="11">
        <v>0</v>
      </c>
      <c r="U50" s="4">
        <v>5.1304347826086953</v>
      </c>
      <c r="V50" s="4">
        <v>0</v>
      </c>
      <c r="W50" s="11">
        <v>0</v>
      </c>
      <c r="X50" s="4">
        <v>76.831521739130437</v>
      </c>
      <c r="Y50" s="4">
        <v>0</v>
      </c>
      <c r="Z50" s="11">
        <v>0</v>
      </c>
      <c r="AA50" s="4">
        <v>8.6956521739130432E-2</v>
      </c>
      <c r="AB50" s="4">
        <v>0</v>
      </c>
      <c r="AC50" s="11">
        <v>0</v>
      </c>
      <c r="AD50" s="4">
        <v>247.87771739130434</v>
      </c>
      <c r="AE50" s="4">
        <v>0</v>
      </c>
      <c r="AF50" s="11">
        <v>0</v>
      </c>
      <c r="AG50" s="4">
        <v>23.524456521739129</v>
      </c>
      <c r="AH50" s="4">
        <v>0</v>
      </c>
      <c r="AI50" s="11">
        <v>0</v>
      </c>
      <c r="AJ50" s="4">
        <v>0</v>
      </c>
      <c r="AK50" s="4">
        <v>0</v>
      </c>
      <c r="AL50" s="11" t="s">
        <v>1213</v>
      </c>
      <c r="AM50" s="1">
        <v>145908</v>
      </c>
      <c r="AN50" s="1">
        <v>5</v>
      </c>
      <c r="AX50"/>
      <c r="AY50"/>
    </row>
    <row r="51" spans="1:51" x14ac:dyDescent="0.25">
      <c r="A51" t="s">
        <v>702</v>
      </c>
      <c r="B51" t="s">
        <v>598</v>
      </c>
      <c r="C51" t="s">
        <v>1143</v>
      </c>
      <c r="D51" t="s">
        <v>792</v>
      </c>
      <c r="E51" s="4">
        <v>58.760869565217391</v>
      </c>
      <c r="F51" s="4">
        <v>167.35217391304346</v>
      </c>
      <c r="G51" s="4">
        <v>33.010869565217391</v>
      </c>
      <c r="H51" s="11">
        <v>0.19725390350991143</v>
      </c>
      <c r="I51" s="4">
        <v>158.90543478260867</v>
      </c>
      <c r="J51" s="4">
        <v>30.809782608695652</v>
      </c>
      <c r="K51" s="11">
        <v>0.19388753223478555</v>
      </c>
      <c r="L51" s="4">
        <v>43.927173913043468</v>
      </c>
      <c r="M51" s="4">
        <v>8.5</v>
      </c>
      <c r="N51" s="11">
        <v>0.19350209091134046</v>
      </c>
      <c r="O51" s="4">
        <v>35.697826086956518</v>
      </c>
      <c r="P51" s="4">
        <v>6.2989130434782608</v>
      </c>
      <c r="Q51" s="9">
        <v>0.17645088606053227</v>
      </c>
      <c r="R51" s="4">
        <v>3.3000000000000003</v>
      </c>
      <c r="S51" s="4">
        <v>2.2010869565217392</v>
      </c>
      <c r="T51" s="11">
        <v>0.66699604743083007</v>
      </c>
      <c r="U51" s="4">
        <v>4.9293478260869561</v>
      </c>
      <c r="V51" s="4">
        <v>0</v>
      </c>
      <c r="W51" s="11">
        <v>0</v>
      </c>
      <c r="X51" s="4">
        <v>15.773913043478261</v>
      </c>
      <c r="Y51" s="4">
        <v>5.5326086956521738</v>
      </c>
      <c r="Z51" s="11">
        <v>0.3507442116868798</v>
      </c>
      <c r="AA51" s="4">
        <v>0.21739130434782608</v>
      </c>
      <c r="AB51" s="4">
        <v>0</v>
      </c>
      <c r="AC51" s="11">
        <v>0</v>
      </c>
      <c r="AD51" s="4">
        <v>107.4336956521739</v>
      </c>
      <c r="AE51" s="4">
        <v>18.978260869565219</v>
      </c>
      <c r="AF51" s="11">
        <v>0.17665091714808936</v>
      </c>
      <c r="AG51" s="4">
        <v>0</v>
      </c>
      <c r="AH51" s="4">
        <v>0</v>
      </c>
      <c r="AI51" s="11" t="s">
        <v>1213</v>
      </c>
      <c r="AJ51" s="4">
        <v>0</v>
      </c>
      <c r="AK51" s="4">
        <v>0</v>
      </c>
      <c r="AL51" s="11" t="s">
        <v>1213</v>
      </c>
      <c r="AM51" s="1">
        <v>146112</v>
      </c>
      <c r="AN51" s="1">
        <v>5</v>
      </c>
      <c r="AX51"/>
      <c r="AY51"/>
    </row>
    <row r="52" spans="1:51" x14ac:dyDescent="0.25">
      <c r="A52" t="s">
        <v>702</v>
      </c>
      <c r="B52" t="s">
        <v>454</v>
      </c>
      <c r="C52" t="s">
        <v>880</v>
      </c>
      <c r="D52" t="s">
        <v>752</v>
      </c>
      <c r="E52" s="4">
        <v>63.260869565217391</v>
      </c>
      <c r="F52" s="4">
        <v>161.52663043478262</v>
      </c>
      <c r="G52" s="4">
        <v>0.17391304347826086</v>
      </c>
      <c r="H52" s="11">
        <v>1.0766834113368033E-3</v>
      </c>
      <c r="I52" s="4">
        <v>144.91793478260871</v>
      </c>
      <c r="J52" s="4">
        <v>0</v>
      </c>
      <c r="K52" s="11">
        <v>0</v>
      </c>
      <c r="L52" s="4">
        <v>29.526630434782614</v>
      </c>
      <c r="M52" s="4">
        <v>0</v>
      </c>
      <c r="N52" s="11">
        <v>0</v>
      </c>
      <c r="O52" s="4">
        <v>13.091847826086962</v>
      </c>
      <c r="P52" s="4">
        <v>0</v>
      </c>
      <c r="Q52" s="9">
        <v>0</v>
      </c>
      <c r="R52" s="4">
        <v>11.565217391304348</v>
      </c>
      <c r="S52" s="4">
        <v>0</v>
      </c>
      <c r="T52" s="11">
        <v>0</v>
      </c>
      <c r="U52" s="4">
        <v>4.8695652173913047</v>
      </c>
      <c r="V52" s="4">
        <v>0</v>
      </c>
      <c r="W52" s="11">
        <v>0</v>
      </c>
      <c r="X52" s="4">
        <v>46.630434782608702</v>
      </c>
      <c r="Y52" s="4">
        <v>0</v>
      </c>
      <c r="Z52" s="11">
        <v>0</v>
      </c>
      <c r="AA52" s="4">
        <v>0.17391304347826086</v>
      </c>
      <c r="AB52" s="4">
        <v>0.17391304347826086</v>
      </c>
      <c r="AC52" s="11">
        <v>1</v>
      </c>
      <c r="AD52" s="4">
        <v>85.195652173913032</v>
      </c>
      <c r="AE52" s="4">
        <v>0</v>
      </c>
      <c r="AF52" s="11">
        <v>0</v>
      </c>
      <c r="AG52" s="4">
        <v>0</v>
      </c>
      <c r="AH52" s="4">
        <v>0</v>
      </c>
      <c r="AI52" s="11" t="s">
        <v>1213</v>
      </c>
      <c r="AJ52" s="4">
        <v>0</v>
      </c>
      <c r="AK52" s="4">
        <v>0</v>
      </c>
      <c r="AL52" s="11" t="s">
        <v>1213</v>
      </c>
      <c r="AM52" s="1">
        <v>145918</v>
      </c>
      <c r="AN52" s="1">
        <v>5</v>
      </c>
      <c r="AX52"/>
      <c r="AY52"/>
    </row>
    <row r="53" spans="1:51" x14ac:dyDescent="0.25">
      <c r="A53" t="s">
        <v>702</v>
      </c>
      <c r="B53" t="s">
        <v>451</v>
      </c>
      <c r="C53" t="s">
        <v>867</v>
      </c>
      <c r="D53" t="s">
        <v>781</v>
      </c>
      <c r="E53" s="4">
        <v>53.684782608695649</v>
      </c>
      <c r="F53" s="4">
        <v>159.02641304347827</v>
      </c>
      <c r="G53" s="4">
        <v>0.32608695652173914</v>
      </c>
      <c r="H53" s="11">
        <v>2.0505207297393173E-3</v>
      </c>
      <c r="I53" s="4">
        <v>144.61663043478262</v>
      </c>
      <c r="J53" s="4">
        <v>0</v>
      </c>
      <c r="K53" s="11">
        <v>0</v>
      </c>
      <c r="L53" s="4">
        <v>45.35108695652174</v>
      </c>
      <c r="M53" s="4">
        <v>0.32608695652173914</v>
      </c>
      <c r="N53" s="11">
        <v>7.1902787431392754E-3</v>
      </c>
      <c r="O53" s="4">
        <v>37.894565217391303</v>
      </c>
      <c r="P53" s="4">
        <v>0</v>
      </c>
      <c r="Q53" s="9">
        <v>0</v>
      </c>
      <c r="R53" s="4">
        <v>1.7173913043478262</v>
      </c>
      <c r="S53" s="4">
        <v>0.32608695652173914</v>
      </c>
      <c r="T53" s="11">
        <v>0.18987341772151897</v>
      </c>
      <c r="U53" s="4">
        <v>5.7391304347826084</v>
      </c>
      <c r="V53" s="4">
        <v>0</v>
      </c>
      <c r="W53" s="11">
        <v>0</v>
      </c>
      <c r="X53" s="4">
        <v>16.782608695652176</v>
      </c>
      <c r="Y53" s="4">
        <v>0</v>
      </c>
      <c r="Z53" s="11">
        <v>0</v>
      </c>
      <c r="AA53" s="4">
        <v>6.9532608695652183</v>
      </c>
      <c r="AB53" s="4">
        <v>0</v>
      </c>
      <c r="AC53" s="11">
        <v>0</v>
      </c>
      <c r="AD53" s="4">
        <v>89.939456521739132</v>
      </c>
      <c r="AE53" s="4">
        <v>0</v>
      </c>
      <c r="AF53" s="11">
        <v>0</v>
      </c>
      <c r="AG53" s="4">
        <v>0</v>
      </c>
      <c r="AH53" s="4">
        <v>0</v>
      </c>
      <c r="AI53" s="11" t="s">
        <v>1213</v>
      </c>
      <c r="AJ53" s="4">
        <v>0</v>
      </c>
      <c r="AK53" s="4">
        <v>0</v>
      </c>
      <c r="AL53" s="11" t="s">
        <v>1213</v>
      </c>
      <c r="AM53" s="1">
        <v>145913</v>
      </c>
      <c r="AN53" s="1">
        <v>5</v>
      </c>
      <c r="AX53"/>
      <c r="AY53"/>
    </row>
    <row r="54" spans="1:51" x14ac:dyDescent="0.25">
      <c r="A54" t="s">
        <v>702</v>
      </c>
      <c r="B54" t="s">
        <v>48</v>
      </c>
      <c r="C54" t="s">
        <v>876</v>
      </c>
      <c r="D54" t="s">
        <v>796</v>
      </c>
      <c r="E54" s="4">
        <v>81.869565217391298</v>
      </c>
      <c r="F54" s="4">
        <v>242.02445652173913</v>
      </c>
      <c r="G54" s="4">
        <v>16.06663043478261</v>
      </c>
      <c r="H54" s="11">
        <v>6.6384326054005502E-2</v>
      </c>
      <c r="I54" s="4">
        <v>221.37989130434784</v>
      </c>
      <c r="J54" s="4">
        <v>15.169891304347827</v>
      </c>
      <c r="K54" s="11">
        <v>6.852425129928634E-2</v>
      </c>
      <c r="L54" s="4">
        <v>21.553043478260872</v>
      </c>
      <c r="M54" s="4">
        <v>1.1508695652173913</v>
      </c>
      <c r="N54" s="11">
        <v>5.3397078996207527E-2</v>
      </c>
      <c r="O54" s="4">
        <v>9.5856521739130454</v>
      </c>
      <c r="P54" s="4">
        <v>0.25413043478260866</v>
      </c>
      <c r="Q54" s="9">
        <v>2.6511543520660399E-2</v>
      </c>
      <c r="R54" s="4">
        <v>6.4619565217391308</v>
      </c>
      <c r="S54" s="4">
        <v>0.89673913043478259</v>
      </c>
      <c r="T54" s="11">
        <v>0.13877207737594616</v>
      </c>
      <c r="U54" s="4">
        <v>5.5054347826086953</v>
      </c>
      <c r="V54" s="4">
        <v>0</v>
      </c>
      <c r="W54" s="11">
        <v>0</v>
      </c>
      <c r="X54" s="4">
        <v>73.191304347826076</v>
      </c>
      <c r="Y54" s="4">
        <v>8.1521739130434784E-2</v>
      </c>
      <c r="Z54" s="11">
        <v>1.1138172745633838E-3</v>
      </c>
      <c r="AA54" s="4">
        <v>8.6771739130434788</v>
      </c>
      <c r="AB54" s="4">
        <v>0</v>
      </c>
      <c r="AC54" s="11">
        <v>0</v>
      </c>
      <c r="AD54" s="4">
        <v>138.60293478260871</v>
      </c>
      <c r="AE54" s="4">
        <v>14.834239130434783</v>
      </c>
      <c r="AF54" s="11">
        <v>0.10702687611702806</v>
      </c>
      <c r="AG54" s="4">
        <v>0</v>
      </c>
      <c r="AH54" s="4">
        <v>0</v>
      </c>
      <c r="AI54" s="11" t="s">
        <v>1213</v>
      </c>
      <c r="AJ54" s="4">
        <v>0</v>
      </c>
      <c r="AK54" s="4">
        <v>0</v>
      </c>
      <c r="AL54" s="11" t="s">
        <v>1213</v>
      </c>
      <c r="AM54" s="1">
        <v>145160</v>
      </c>
      <c r="AN54" s="1">
        <v>5</v>
      </c>
      <c r="AX54"/>
      <c r="AY54"/>
    </row>
    <row r="55" spans="1:51" x14ac:dyDescent="0.25">
      <c r="A55" t="s">
        <v>702</v>
      </c>
      <c r="B55" t="s">
        <v>51</v>
      </c>
      <c r="C55" t="s">
        <v>923</v>
      </c>
      <c r="D55" t="s">
        <v>781</v>
      </c>
      <c r="E55" s="4">
        <v>170.09782608695653</v>
      </c>
      <c r="F55" s="4">
        <v>172.29684782608695</v>
      </c>
      <c r="G55" s="4">
        <v>14.84358695652174</v>
      </c>
      <c r="H55" s="11">
        <v>8.6151239235116861E-2</v>
      </c>
      <c r="I55" s="4">
        <v>143.61532608695654</v>
      </c>
      <c r="J55" s="4">
        <v>10.5175</v>
      </c>
      <c r="K55" s="11">
        <v>7.3233827381569569E-2</v>
      </c>
      <c r="L55" s="4">
        <v>31.340217391304353</v>
      </c>
      <c r="M55" s="4">
        <v>4.3260869565217392</v>
      </c>
      <c r="N55" s="11">
        <v>0.13803627787604478</v>
      </c>
      <c r="O55" s="4">
        <v>12.745652173913046</v>
      </c>
      <c r="P55" s="4">
        <v>0</v>
      </c>
      <c r="Q55" s="9">
        <v>0</v>
      </c>
      <c r="R55" s="4">
        <v>14.681521739130435</v>
      </c>
      <c r="S55" s="4">
        <v>4.3260869565217392</v>
      </c>
      <c r="T55" s="11">
        <v>0.2946620270970608</v>
      </c>
      <c r="U55" s="4">
        <v>3.9130434782608696</v>
      </c>
      <c r="V55" s="4">
        <v>0</v>
      </c>
      <c r="W55" s="11">
        <v>0</v>
      </c>
      <c r="X55" s="4">
        <v>46.460326086956513</v>
      </c>
      <c r="Y55" s="4">
        <v>0.49293478260869567</v>
      </c>
      <c r="Z55" s="11">
        <v>1.0609800320516572E-2</v>
      </c>
      <c r="AA55" s="4">
        <v>10.086956521739131</v>
      </c>
      <c r="AB55" s="4">
        <v>0</v>
      </c>
      <c r="AC55" s="11">
        <v>0</v>
      </c>
      <c r="AD55" s="4">
        <v>84.409347826086972</v>
      </c>
      <c r="AE55" s="4">
        <v>10.024565217391304</v>
      </c>
      <c r="AF55" s="11">
        <v>0.11876131584437122</v>
      </c>
      <c r="AG55" s="4">
        <v>0</v>
      </c>
      <c r="AH55" s="4">
        <v>0</v>
      </c>
      <c r="AI55" s="11" t="s">
        <v>1213</v>
      </c>
      <c r="AJ55" s="4">
        <v>0</v>
      </c>
      <c r="AK55" s="4">
        <v>0</v>
      </c>
      <c r="AL55" s="11" t="s">
        <v>1213</v>
      </c>
      <c r="AM55" s="1">
        <v>145180</v>
      </c>
      <c r="AN55" s="1">
        <v>5</v>
      </c>
      <c r="AX55"/>
      <c r="AY55"/>
    </row>
    <row r="56" spans="1:51" x14ac:dyDescent="0.25">
      <c r="A56" t="s">
        <v>702</v>
      </c>
      <c r="B56" t="s">
        <v>76</v>
      </c>
      <c r="C56" t="s">
        <v>935</v>
      </c>
      <c r="D56" t="s">
        <v>756</v>
      </c>
      <c r="E56" s="4">
        <v>79.956521739130437</v>
      </c>
      <c r="F56" s="4">
        <v>255.22239130434778</v>
      </c>
      <c r="G56" s="4">
        <v>35.705978260869571</v>
      </c>
      <c r="H56" s="11">
        <v>0.13990143293615206</v>
      </c>
      <c r="I56" s="4">
        <v>234.18978260869562</v>
      </c>
      <c r="J56" s="4">
        <v>34.314673913043478</v>
      </c>
      <c r="K56" s="11">
        <v>0.14652506839027807</v>
      </c>
      <c r="L56" s="4">
        <v>57.189130434782626</v>
      </c>
      <c r="M56" s="4">
        <v>5.9021739130434785</v>
      </c>
      <c r="N56" s="11">
        <v>0.10320447029307786</v>
      </c>
      <c r="O56" s="4">
        <v>38.156521739130447</v>
      </c>
      <c r="P56" s="4">
        <v>4.5108695652173916</v>
      </c>
      <c r="Q56" s="9">
        <v>0.11822014585232449</v>
      </c>
      <c r="R56" s="4">
        <v>13.456521739130435</v>
      </c>
      <c r="S56" s="4">
        <v>1.3913043478260869</v>
      </c>
      <c r="T56" s="11">
        <v>0.10339256865912762</v>
      </c>
      <c r="U56" s="4">
        <v>5.5760869565217392</v>
      </c>
      <c r="V56" s="4">
        <v>0</v>
      </c>
      <c r="W56" s="11">
        <v>0</v>
      </c>
      <c r="X56" s="4">
        <v>36.884891304347825</v>
      </c>
      <c r="Y56" s="4">
        <v>6.0718478260869571</v>
      </c>
      <c r="Z56" s="11">
        <v>0.16461612360428007</v>
      </c>
      <c r="AA56" s="4">
        <v>2</v>
      </c>
      <c r="AB56" s="4">
        <v>0</v>
      </c>
      <c r="AC56" s="11">
        <v>0</v>
      </c>
      <c r="AD56" s="4">
        <v>159.14836956521734</v>
      </c>
      <c r="AE56" s="4">
        <v>23.731956521739132</v>
      </c>
      <c r="AF56" s="11">
        <v>0.14911843952013612</v>
      </c>
      <c r="AG56" s="4">
        <v>0</v>
      </c>
      <c r="AH56" s="4">
        <v>0</v>
      </c>
      <c r="AI56" s="11" t="s">
        <v>1213</v>
      </c>
      <c r="AJ56" s="4">
        <v>0</v>
      </c>
      <c r="AK56" s="4">
        <v>0</v>
      </c>
      <c r="AL56" s="11" t="s">
        <v>1213</v>
      </c>
      <c r="AM56" s="1">
        <v>145261</v>
      </c>
      <c r="AN56" s="1">
        <v>5</v>
      </c>
      <c r="AX56"/>
      <c r="AY56"/>
    </row>
    <row r="57" spans="1:51" x14ac:dyDescent="0.25">
      <c r="A57" t="s">
        <v>702</v>
      </c>
      <c r="B57" t="s">
        <v>425</v>
      </c>
      <c r="C57" t="s">
        <v>1074</v>
      </c>
      <c r="D57" t="s">
        <v>781</v>
      </c>
      <c r="E57" s="4">
        <v>82.195652173913047</v>
      </c>
      <c r="F57" s="4">
        <v>230.21358695652165</v>
      </c>
      <c r="G57" s="4">
        <v>18.619565217391305</v>
      </c>
      <c r="H57" s="11">
        <v>8.0879523504873818E-2</v>
      </c>
      <c r="I57" s="4">
        <v>209.11576086956512</v>
      </c>
      <c r="J57" s="4">
        <v>16.076086956521738</v>
      </c>
      <c r="K57" s="11">
        <v>7.6876496011934345E-2</v>
      </c>
      <c r="L57" s="4">
        <v>15.207608695652175</v>
      </c>
      <c r="M57" s="4">
        <v>2.5434782608695654</v>
      </c>
      <c r="N57" s="11">
        <v>0.16725037524122652</v>
      </c>
      <c r="O57" s="4">
        <v>10.142391304347825</v>
      </c>
      <c r="P57" s="4">
        <v>0</v>
      </c>
      <c r="Q57" s="9">
        <v>0</v>
      </c>
      <c r="R57" s="4">
        <v>2.5434782608695654</v>
      </c>
      <c r="S57" s="4">
        <v>2.5434782608695654</v>
      </c>
      <c r="T57" s="11">
        <v>1</v>
      </c>
      <c r="U57" s="4">
        <v>2.5217391304347827</v>
      </c>
      <c r="V57" s="4">
        <v>0</v>
      </c>
      <c r="W57" s="11">
        <v>0</v>
      </c>
      <c r="X57" s="4">
        <v>64.376086956521718</v>
      </c>
      <c r="Y57" s="4">
        <v>3.2608695652173911</v>
      </c>
      <c r="Z57" s="11">
        <v>5.0653429237159368E-2</v>
      </c>
      <c r="AA57" s="4">
        <v>16.032608695652176</v>
      </c>
      <c r="AB57" s="4">
        <v>0</v>
      </c>
      <c r="AC57" s="11">
        <v>0</v>
      </c>
      <c r="AD57" s="4">
        <v>134.59728260869559</v>
      </c>
      <c r="AE57" s="4">
        <v>12.815217391304348</v>
      </c>
      <c r="AF57" s="11">
        <v>9.5211561057744767E-2</v>
      </c>
      <c r="AG57" s="4">
        <v>0</v>
      </c>
      <c r="AH57" s="4">
        <v>0</v>
      </c>
      <c r="AI57" s="11" t="s">
        <v>1213</v>
      </c>
      <c r="AJ57" s="4">
        <v>0</v>
      </c>
      <c r="AK57" s="4">
        <v>0</v>
      </c>
      <c r="AL57" s="11" t="s">
        <v>1213</v>
      </c>
      <c r="AM57" s="1">
        <v>145877</v>
      </c>
      <c r="AN57" s="1">
        <v>5</v>
      </c>
      <c r="AX57"/>
      <c r="AY57"/>
    </row>
    <row r="58" spans="1:51" x14ac:dyDescent="0.25">
      <c r="A58" t="s">
        <v>702</v>
      </c>
      <c r="B58" t="s">
        <v>336</v>
      </c>
      <c r="C58" t="s">
        <v>896</v>
      </c>
      <c r="D58" t="s">
        <v>784</v>
      </c>
      <c r="E58" s="4">
        <v>89.826086956521735</v>
      </c>
      <c r="F58" s="4">
        <v>186.17456521739129</v>
      </c>
      <c r="G58" s="4">
        <v>12.521739130434781</v>
      </c>
      <c r="H58" s="11">
        <v>6.7258054911064069E-2</v>
      </c>
      <c r="I58" s="4">
        <v>164.98108695652172</v>
      </c>
      <c r="J58" s="4">
        <v>11.217391304347826</v>
      </c>
      <c r="K58" s="11">
        <v>6.79919832708097E-2</v>
      </c>
      <c r="L58" s="4">
        <v>55.653260869565223</v>
      </c>
      <c r="M58" s="4">
        <v>2.0869565217391304</v>
      </c>
      <c r="N58" s="11">
        <v>3.749926759242983E-2</v>
      </c>
      <c r="O58" s="4">
        <v>40.552173913043482</v>
      </c>
      <c r="P58" s="4">
        <v>0.78260869565217395</v>
      </c>
      <c r="Q58" s="9">
        <v>1.9298809906722416E-2</v>
      </c>
      <c r="R58" s="4">
        <v>8.7097826086956545</v>
      </c>
      <c r="S58" s="4">
        <v>1.3043478260869565</v>
      </c>
      <c r="T58" s="11">
        <v>0.14975664545114187</v>
      </c>
      <c r="U58" s="4">
        <v>6.3913043478260869</v>
      </c>
      <c r="V58" s="4">
        <v>0</v>
      </c>
      <c r="W58" s="11">
        <v>0</v>
      </c>
      <c r="X58" s="4">
        <v>25.664130434782599</v>
      </c>
      <c r="Y58" s="4">
        <v>8.6956521739130432E-2</v>
      </c>
      <c r="Z58" s="11">
        <v>3.3882512388293605E-3</v>
      </c>
      <c r="AA58" s="4">
        <v>6.0923913043478253</v>
      </c>
      <c r="AB58" s="4">
        <v>0</v>
      </c>
      <c r="AC58" s="11">
        <v>0</v>
      </c>
      <c r="AD58" s="4">
        <v>98.76478260869564</v>
      </c>
      <c r="AE58" s="4">
        <v>10.347826086956522</v>
      </c>
      <c r="AF58" s="11">
        <v>0.10477242812303278</v>
      </c>
      <c r="AG58" s="4">
        <v>0</v>
      </c>
      <c r="AH58" s="4">
        <v>0</v>
      </c>
      <c r="AI58" s="11" t="s">
        <v>1213</v>
      </c>
      <c r="AJ58" s="4">
        <v>0</v>
      </c>
      <c r="AK58" s="4">
        <v>0</v>
      </c>
      <c r="AL58" s="11" t="s">
        <v>1213</v>
      </c>
      <c r="AM58" s="1">
        <v>145740</v>
      </c>
      <c r="AN58" s="1">
        <v>5</v>
      </c>
      <c r="AX58"/>
      <c r="AY58"/>
    </row>
    <row r="59" spans="1:51" x14ac:dyDescent="0.25">
      <c r="A59" t="s">
        <v>702</v>
      </c>
      <c r="B59" t="s">
        <v>555</v>
      </c>
      <c r="C59" t="s">
        <v>898</v>
      </c>
      <c r="D59" t="s">
        <v>781</v>
      </c>
      <c r="E59" s="4">
        <v>53.456521739130437</v>
      </c>
      <c r="F59" s="4">
        <v>142.99510869565216</v>
      </c>
      <c r="G59" s="4">
        <v>0.23641304347826086</v>
      </c>
      <c r="H59" s="11">
        <v>1.6532946171007674E-3</v>
      </c>
      <c r="I59" s="4">
        <v>131.75869565217388</v>
      </c>
      <c r="J59" s="4">
        <v>0</v>
      </c>
      <c r="K59" s="11">
        <v>0</v>
      </c>
      <c r="L59" s="4">
        <v>35.125</v>
      </c>
      <c r="M59" s="4">
        <v>0.23641304347826086</v>
      </c>
      <c r="N59" s="11">
        <v>6.7306204548971066E-3</v>
      </c>
      <c r="O59" s="4">
        <v>23.888586956521738</v>
      </c>
      <c r="P59" s="4">
        <v>0</v>
      </c>
      <c r="Q59" s="9">
        <v>0</v>
      </c>
      <c r="R59" s="4">
        <v>5.6711956521739131</v>
      </c>
      <c r="S59" s="4">
        <v>0.23641304347826086</v>
      </c>
      <c r="T59" s="11">
        <v>4.1686631528509821E-2</v>
      </c>
      <c r="U59" s="4">
        <v>5.5652173913043477</v>
      </c>
      <c r="V59" s="4">
        <v>0</v>
      </c>
      <c r="W59" s="11">
        <v>0</v>
      </c>
      <c r="X59" s="4">
        <v>20.844565217391303</v>
      </c>
      <c r="Y59" s="4">
        <v>0</v>
      </c>
      <c r="Z59" s="11">
        <v>0</v>
      </c>
      <c r="AA59" s="4">
        <v>0</v>
      </c>
      <c r="AB59" s="4">
        <v>0</v>
      </c>
      <c r="AC59" s="11" t="s">
        <v>1213</v>
      </c>
      <c r="AD59" s="4">
        <v>87.025543478260843</v>
      </c>
      <c r="AE59" s="4">
        <v>0</v>
      </c>
      <c r="AF59" s="11">
        <v>0</v>
      </c>
      <c r="AG59" s="4">
        <v>0</v>
      </c>
      <c r="AH59" s="4">
        <v>0</v>
      </c>
      <c r="AI59" s="11" t="s">
        <v>1213</v>
      </c>
      <c r="AJ59" s="4">
        <v>0</v>
      </c>
      <c r="AK59" s="4">
        <v>0</v>
      </c>
      <c r="AL59" s="11" t="s">
        <v>1213</v>
      </c>
      <c r="AM59" s="1">
        <v>146058</v>
      </c>
      <c r="AN59" s="1">
        <v>5</v>
      </c>
      <c r="AX59"/>
      <c r="AY59"/>
    </row>
    <row r="60" spans="1:51" x14ac:dyDescent="0.25">
      <c r="A60" t="s">
        <v>702</v>
      </c>
      <c r="B60" t="s">
        <v>510</v>
      </c>
      <c r="C60" t="s">
        <v>860</v>
      </c>
      <c r="D60" t="s">
        <v>780</v>
      </c>
      <c r="E60" s="4">
        <v>79.304347826086953</v>
      </c>
      <c r="F60" s="4">
        <v>219.54076086956519</v>
      </c>
      <c r="G60" s="4">
        <v>0.39130434782608697</v>
      </c>
      <c r="H60" s="11">
        <v>1.7823767498855074E-3</v>
      </c>
      <c r="I60" s="4">
        <v>202.24728260869563</v>
      </c>
      <c r="J60" s="4">
        <v>0</v>
      </c>
      <c r="K60" s="11">
        <v>0</v>
      </c>
      <c r="L60" s="4">
        <v>37.065217391304344</v>
      </c>
      <c r="M60" s="4">
        <v>0.39130434782608697</v>
      </c>
      <c r="N60" s="11">
        <v>1.055718475073314E-2</v>
      </c>
      <c r="O60" s="4">
        <v>25.336956521739129</v>
      </c>
      <c r="P60" s="4">
        <v>0</v>
      </c>
      <c r="Q60" s="9">
        <v>0</v>
      </c>
      <c r="R60" s="4">
        <v>6.5108695652173916</v>
      </c>
      <c r="S60" s="4">
        <v>0.39130434782608697</v>
      </c>
      <c r="T60" s="11">
        <v>6.0100166944908183E-2</v>
      </c>
      <c r="U60" s="4">
        <v>5.2173913043478262</v>
      </c>
      <c r="V60" s="4">
        <v>0</v>
      </c>
      <c r="W60" s="11">
        <v>0</v>
      </c>
      <c r="X60" s="4">
        <v>45.282608695652172</v>
      </c>
      <c r="Y60" s="4">
        <v>0</v>
      </c>
      <c r="Z60" s="11">
        <v>0</v>
      </c>
      <c r="AA60" s="4">
        <v>5.5652173913043477</v>
      </c>
      <c r="AB60" s="4">
        <v>0</v>
      </c>
      <c r="AC60" s="11">
        <v>0</v>
      </c>
      <c r="AD60" s="4">
        <v>131.62771739130434</v>
      </c>
      <c r="AE60" s="4">
        <v>0</v>
      </c>
      <c r="AF60" s="11">
        <v>0</v>
      </c>
      <c r="AG60" s="4">
        <v>0</v>
      </c>
      <c r="AH60" s="4">
        <v>0</v>
      </c>
      <c r="AI60" s="11" t="s">
        <v>1213</v>
      </c>
      <c r="AJ60" s="4">
        <v>0</v>
      </c>
      <c r="AK60" s="4">
        <v>0</v>
      </c>
      <c r="AL60" s="11" t="s">
        <v>1213</v>
      </c>
      <c r="AM60" s="1">
        <v>146000</v>
      </c>
      <c r="AN60" s="1">
        <v>5</v>
      </c>
      <c r="AX60"/>
      <c r="AY60"/>
    </row>
    <row r="61" spans="1:51" x14ac:dyDescent="0.25">
      <c r="A61" t="s">
        <v>702</v>
      </c>
      <c r="B61" t="s">
        <v>488</v>
      </c>
      <c r="C61" t="s">
        <v>1109</v>
      </c>
      <c r="D61" t="s">
        <v>781</v>
      </c>
      <c r="E61" s="4">
        <v>197.09859154929578</v>
      </c>
      <c r="F61" s="4">
        <v>541.68014084507035</v>
      </c>
      <c r="G61" s="4">
        <v>88.159718309859159</v>
      </c>
      <c r="H61" s="11">
        <v>0.16275235450264425</v>
      </c>
      <c r="I61" s="4">
        <v>479.74140845070417</v>
      </c>
      <c r="J61" s="4">
        <v>85.11112676056338</v>
      </c>
      <c r="K61" s="11">
        <v>0.17741042416043387</v>
      </c>
      <c r="L61" s="4">
        <v>99.469295774647875</v>
      </c>
      <c r="M61" s="4">
        <v>13.862253521126759</v>
      </c>
      <c r="N61" s="11">
        <v>0.13936213595532346</v>
      </c>
      <c r="O61" s="4">
        <v>65.53197183098591</v>
      </c>
      <c r="P61" s="4">
        <v>10.813661971830983</v>
      </c>
      <c r="Q61" s="9">
        <v>0.16501352957485538</v>
      </c>
      <c r="R61" s="4">
        <v>29.451408450704221</v>
      </c>
      <c r="S61" s="4">
        <v>3.0485915492957747</v>
      </c>
      <c r="T61" s="11">
        <v>0.10351258936897732</v>
      </c>
      <c r="U61" s="4">
        <v>4.4859154929577461</v>
      </c>
      <c r="V61" s="4">
        <v>0</v>
      </c>
      <c r="W61" s="11">
        <v>0</v>
      </c>
      <c r="X61" s="4">
        <v>118.31408450704227</v>
      </c>
      <c r="Y61" s="4">
        <v>0</v>
      </c>
      <c r="Z61" s="11">
        <v>0</v>
      </c>
      <c r="AA61" s="4">
        <v>28.001408450704226</v>
      </c>
      <c r="AB61" s="4">
        <v>0</v>
      </c>
      <c r="AC61" s="11">
        <v>0</v>
      </c>
      <c r="AD61" s="4">
        <v>295.89535211267599</v>
      </c>
      <c r="AE61" s="4">
        <v>74.297464788732398</v>
      </c>
      <c r="AF61" s="11">
        <v>0.25109372032461047</v>
      </c>
      <c r="AG61" s="4">
        <v>0</v>
      </c>
      <c r="AH61" s="4">
        <v>0</v>
      </c>
      <c r="AI61" s="11" t="s">
        <v>1213</v>
      </c>
      <c r="AJ61" s="4">
        <v>0</v>
      </c>
      <c r="AK61" s="4">
        <v>0</v>
      </c>
      <c r="AL61" s="11" t="s">
        <v>1213</v>
      </c>
      <c r="AM61" s="1">
        <v>145969</v>
      </c>
      <c r="AN61" s="1">
        <v>5</v>
      </c>
      <c r="AX61"/>
      <c r="AY61"/>
    </row>
    <row r="62" spans="1:51" x14ac:dyDescent="0.25">
      <c r="A62" t="s">
        <v>702</v>
      </c>
      <c r="B62" t="s">
        <v>345</v>
      </c>
      <c r="C62" t="s">
        <v>854</v>
      </c>
      <c r="D62" t="s">
        <v>781</v>
      </c>
      <c r="E62" s="4">
        <v>122.27173913043478</v>
      </c>
      <c r="F62" s="4">
        <v>273.55945652173904</v>
      </c>
      <c r="G62" s="4">
        <v>19.709456521739131</v>
      </c>
      <c r="H62" s="11">
        <v>7.2048163760600512E-2</v>
      </c>
      <c r="I62" s="4">
        <v>246.71054347826077</v>
      </c>
      <c r="J62" s="4">
        <v>18.905108695652174</v>
      </c>
      <c r="K62" s="11">
        <v>7.6628701915684536E-2</v>
      </c>
      <c r="L62" s="4">
        <v>40.409456521739124</v>
      </c>
      <c r="M62" s="4">
        <v>5.6388043478260883</v>
      </c>
      <c r="N62" s="11">
        <v>0.13954170219519221</v>
      </c>
      <c r="O62" s="4">
        <v>24.968152173913044</v>
      </c>
      <c r="P62" s="4">
        <v>4.8344565217391313</v>
      </c>
      <c r="Q62" s="9">
        <v>0.19362492218347724</v>
      </c>
      <c r="R62" s="4">
        <v>8.3652173913043466</v>
      </c>
      <c r="S62" s="4">
        <v>0.80434782608695654</v>
      </c>
      <c r="T62" s="11">
        <v>9.6153846153846173E-2</v>
      </c>
      <c r="U62" s="4">
        <v>7.0760869565217375</v>
      </c>
      <c r="V62" s="4">
        <v>0</v>
      </c>
      <c r="W62" s="11">
        <v>0</v>
      </c>
      <c r="X62" s="4">
        <v>76.323913043478257</v>
      </c>
      <c r="Y62" s="4">
        <v>13.173913043478262</v>
      </c>
      <c r="Z62" s="11">
        <v>0.17260531487652742</v>
      </c>
      <c r="AA62" s="4">
        <v>11.407608695652176</v>
      </c>
      <c r="AB62" s="4">
        <v>0</v>
      </c>
      <c r="AC62" s="11">
        <v>0</v>
      </c>
      <c r="AD62" s="4">
        <v>145.41847826086948</v>
      </c>
      <c r="AE62" s="4">
        <v>0.89673913043478259</v>
      </c>
      <c r="AF62" s="11">
        <v>6.1666106065702466E-3</v>
      </c>
      <c r="AG62" s="4">
        <v>0</v>
      </c>
      <c r="AH62" s="4">
        <v>0</v>
      </c>
      <c r="AI62" s="11" t="s">
        <v>1213</v>
      </c>
      <c r="AJ62" s="4">
        <v>0</v>
      </c>
      <c r="AK62" s="4">
        <v>0</v>
      </c>
      <c r="AL62" s="11" t="s">
        <v>1213</v>
      </c>
      <c r="AM62" s="1">
        <v>145758</v>
      </c>
      <c r="AN62" s="1">
        <v>5</v>
      </c>
      <c r="AX62"/>
      <c r="AY62"/>
    </row>
    <row r="63" spans="1:51" x14ac:dyDescent="0.25">
      <c r="A63" t="s">
        <v>702</v>
      </c>
      <c r="B63" t="s">
        <v>467</v>
      </c>
      <c r="C63" t="s">
        <v>1100</v>
      </c>
      <c r="D63" t="s">
        <v>774</v>
      </c>
      <c r="E63" s="4">
        <v>89.5</v>
      </c>
      <c r="F63" s="4">
        <v>242.4891304347826</v>
      </c>
      <c r="G63" s="4">
        <v>0.58695652173913049</v>
      </c>
      <c r="H63" s="11">
        <v>2.4205477609933216E-3</v>
      </c>
      <c r="I63" s="4">
        <v>222.48695652173913</v>
      </c>
      <c r="J63" s="4">
        <v>0</v>
      </c>
      <c r="K63" s="11">
        <v>0</v>
      </c>
      <c r="L63" s="4">
        <v>55.947826086956525</v>
      </c>
      <c r="M63" s="4">
        <v>0.58695652173913049</v>
      </c>
      <c r="N63" s="11">
        <v>1.0491140814423375E-2</v>
      </c>
      <c r="O63" s="4">
        <v>44.834782608695654</v>
      </c>
      <c r="P63" s="4">
        <v>0</v>
      </c>
      <c r="Q63" s="9">
        <v>0</v>
      </c>
      <c r="R63" s="4">
        <v>5.5760869565217392</v>
      </c>
      <c r="S63" s="4">
        <v>0.58695652173913049</v>
      </c>
      <c r="T63" s="11">
        <v>0.10526315789473685</v>
      </c>
      <c r="U63" s="4">
        <v>5.5369565217391301</v>
      </c>
      <c r="V63" s="4">
        <v>0</v>
      </c>
      <c r="W63" s="11">
        <v>0</v>
      </c>
      <c r="X63" s="4">
        <v>22.585869565217397</v>
      </c>
      <c r="Y63" s="4">
        <v>0</v>
      </c>
      <c r="Z63" s="11">
        <v>0</v>
      </c>
      <c r="AA63" s="4">
        <v>8.8891304347826079</v>
      </c>
      <c r="AB63" s="4">
        <v>0</v>
      </c>
      <c r="AC63" s="11">
        <v>0</v>
      </c>
      <c r="AD63" s="4">
        <v>155.06630434782608</v>
      </c>
      <c r="AE63" s="4">
        <v>0</v>
      </c>
      <c r="AF63" s="11">
        <v>0</v>
      </c>
      <c r="AG63" s="4">
        <v>0</v>
      </c>
      <c r="AH63" s="4">
        <v>0</v>
      </c>
      <c r="AI63" s="11" t="s">
        <v>1213</v>
      </c>
      <c r="AJ63" s="4">
        <v>0</v>
      </c>
      <c r="AK63" s="4">
        <v>0</v>
      </c>
      <c r="AL63" s="11" t="s">
        <v>1213</v>
      </c>
      <c r="AM63" s="1">
        <v>145936</v>
      </c>
      <c r="AN63" s="1">
        <v>5</v>
      </c>
      <c r="AX63"/>
      <c r="AY63"/>
    </row>
    <row r="64" spans="1:51" x14ac:dyDescent="0.25">
      <c r="A64" t="s">
        <v>702</v>
      </c>
      <c r="B64" t="s">
        <v>507</v>
      </c>
      <c r="C64" t="s">
        <v>1101</v>
      </c>
      <c r="D64" t="s">
        <v>781</v>
      </c>
      <c r="E64" s="4">
        <v>47.054347826086953</v>
      </c>
      <c r="F64" s="4">
        <v>118.95771739130436</v>
      </c>
      <c r="G64" s="4">
        <v>1.7173913043478262</v>
      </c>
      <c r="H64" s="11">
        <v>1.4436989394295196E-2</v>
      </c>
      <c r="I64" s="4">
        <v>106.26750000000001</v>
      </c>
      <c r="J64" s="4">
        <v>0.36956521739130432</v>
      </c>
      <c r="K64" s="11">
        <v>3.4776880738824597E-3</v>
      </c>
      <c r="L64" s="4">
        <v>32.142391304347832</v>
      </c>
      <c r="M64" s="4">
        <v>1.3478260869565217</v>
      </c>
      <c r="N64" s="11">
        <v>4.1932974874031984E-2</v>
      </c>
      <c r="O64" s="4">
        <v>21.419565217391312</v>
      </c>
      <c r="P64" s="4">
        <v>0</v>
      </c>
      <c r="Q64" s="9">
        <v>0</v>
      </c>
      <c r="R64" s="4">
        <v>5.8097826086956523</v>
      </c>
      <c r="S64" s="4">
        <v>1.3478260869565217</v>
      </c>
      <c r="T64" s="11">
        <v>0.23199251637043966</v>
      </c>
      <c r="U64" s="4">
        <v>4.9130434782608692</v>
      </c>
      <c r="V64" s="4">
        <v>0</v>
      </c>
      <c r="W64" s="11">
        <v>0</v>
      </c>
      <c r="X64" s="4">
        <v>26.479456521739138</v>
      </c>
      <c r="Y64" s="4">
        <v>0.10869565217391304</v>
      </c>
      <c r="Z64" s="11">
        <v>4.1049049509258601E-3</v>
      </c>
      <c r="AA64" s="4">
        <v>1.9673913043478257</v>
      </c>
      <c r="AB64" s="4">
        <v>0</v>
      </c>
      <c r="AC64" s="11">
        <v>0</v>
      </c>
      <c r="AD64" s="4">
        <v>58.368478260869558</v>
      </c>
      <c r="AE64" s="4">
        <v>0.2608695652173913</v>
      </c>
      <c r="AF64" s="11">
        <v>4.4693569712657595E-3</v>
      </c>
      <c r="AG64" s="4">
        <v>0</v>
      </c>
      <c r="AH64" s="4">
        <v>0</v>
      </c>
      <c r="AI64" s="11" t="s">
        <v>1213</v>
      </c>
      <c r="AJ64" s="4">
        <v>0</v>
      </c>
      <c r="AK64" s="4">
        <v>0</v>
      </c>
      <c r="AL64" s="11" t="s">
        <v>1213</v>
      </c>
      <c r="AM64" s="1">
        <v>145996</v>
      </c>
      <c r="AN64" s="1">
        <v>5</v>
      </c>
      <c r="AX64"/>
      <c r="AY64"/>
    </row>
    <row r="65" spans="1:51" x14ac:dyDescent="0.25">
      <c r="A65" t="s">
        <v>702</v>
      </c>
      <c r="B65" t="s">
        <v>511</v>
      </c>
      <c r="C65" t="s">
        <v>917</v>
      </c>
      <c r="D65" t="s">
        <v>781</v>
      </c>
      <c r="E65" s="4">
        <v>180.86956521739131</v>
      </c>
      <c r="F65" s="4">
        <v>425.99315217391313</v>
      </c>
      <c r="G65" s="4">
        <v>26.049456521739128</v>
      </c>
      <c r="H65" s="11">
        <v>6.1149941938748231E-2</v>
      </c>
      <c r="I65" s="4">
        <v>391.38380434782619</v>
      </c>
      <c r="J65" s="4">
        <v>10.379239130434783</v>
      </c>
      <c r="K65" s="11">
        <v>2.6519337323449039E-2</v>
      </c>
      <c r="L65" s="4">
        <v>75.148478260869553</v>
      </c>
      <c r="M65" s="4">
        <v>16.354999999999997</v>
      </c>
      <c r="N65" s="11">
        <v>0.21763581084403918</v>
      </c>
      <c r="O65" s="4">
        <v>51.069565217391279</v>
      </c>
      <c r="P65" s="4">
        <v>0.68478260869565222</v>
      </c>
      <c r="Q65" s="9">
        <v>1.3408820023837909E-2</v>
      </c>
      <c r="R65" s="4">
        <v>21.122391304347829</v>
      </c>
      <c r="S65" s="4">
        <v>15.670217391304346</v>
      </c>
      <c r="T65" s="11">
        <v>0.74187705196422493</v>
      </c>
      <c r="U65" s="4">
        <v>2.9565217391304346</v>
      </c>
      <c r="V65" s="4">
        <v>0</v>
      </c>
      <c r="W65" s="11">
        <v>0</v>
      </c>
      <c r="X65" s="4">
        <v>108.69271739130436</v>
      </c>
      <c r="Y65" s="4">
        <v>3.8492391304347819</v>
      </c>
      <c r="Z65" s="11">
        <v>3.5413956176816766E-2</v>
      </c>
      <c r="AA65" s="4">
        <v>10.530434782608696</v>
      </c>
      <c r="AB65" s="4">
        <v>0</v>
      </c>
      <c r="AC65" s="11">
        <v>0</v>
      </c>
      <c r="AD65" s="4">
        <v>231.62152173913054</v>
      </c>
      <c r="AE65" s="4">
        <v>5.8452173913043479</v>
      </c>
      <c r="AF65" s="11">
        <v>2.5236071965228122E-2</v>
      </c>
      <c r="AG65" s="4">
        <v>0</v>
      </c>
      <c r="AH65" s="4">
        <v>0</v>
      </c>
      <c r="AI65" s="11" t="s">
        <v>1213</v>
      </c>
      <c r="AJ65" s="4">
        <v>0</v>
      </c>
      <c r="AK65" s="4">
        <v>0</v>
      </c>
      <c r="AL65" s="11" t="s">
        <v>1213</v>
      </c>
      <c r="AM65" s="1">
        <v>146001</v>
      </c>
      <c r="AN65" s="1">
        <v>5</v>
      </c>
      <c r="AX65"/>
      <c r="AY65"/>
    </row>
    <row r="66" spans="1:51" x14ac:dyDescent="0.25">
      <c r="A66" t="s">
        <v>702</v>
      </c>
      <c r="B66" t="s">
        <v>71</v>
      </c>
      <c r="C66" t="s">
        <v>917</v>
      </c>
      <c r="D66" t="s">
        <v>781</v>
      </c>
      <c r="E66" s="4">
        <v>172.05434782608697</v>
      </c>
      <c r="F66" s="4">
        <v>380.48695652173933</v>
      </c>
      <c r="G66" s="4">
        <v>2.5326086956521738</v>
      </c>
      <c r="H66" s="11">
        <v>6.6562300027424772E-3</v>
      </c>
      <c r="I66" s="4">
        <v>351.49239130434796</v>
      </c>
      <c r="J66" s="4">
        <v>0</v>
      </c>
      <c r="K66" s="11">
        <v>0</v>
      </c>
      <c r="L66" s="4">
        <v>67.87173913043479</v>
      </c>
      <c r="M66" s="4">
        <v>2.5326086956521738</v>
      </c>
      <c r="N66" s="11">
        <v>3.7314627974760574E-2</v>
      </c>
      <c r="O66" s="4">
        <v>48.678260869565221</v>
      </c>
      <c r="P66" s="4">
        <v>0</v>
      </c>
      <c r="Q66" s="9">
        <v>0</v>
      </c>
      <c r="R66" s="4">
        <v>13.628260869565217</v>
      </c>
      <c r="S66" s="4">
        <v>2.5326086956521738</v>
      </c>
      <c r="T66" s="11">
        <v>0.18583506141330355</v>
      </c>
      <c r="U66" s="4">
        <v>5.5652173913043477</v>
      </c>
      <c r="V66" s="4">
        <v>0</v>
      </c>
      <c r="W66" s="11">
        <v>0</v>
      </c>
      <c r="X66" s="4">
        <v>101.56195652173918</v>
      </c>
      <c r="Y66" s="4">
        <v>0</v>
      </c>
      <c r="Z66" s="11">
        <v>0</v>
      </c>
      <c r="AA66" s="4">
        <v>9.801086956521738</v>
      </c>
      <c r="AB66" s="4">
        <v>0</v>
      </c>
      <c r="AC66" s="11">
        <v>0</v>
      </c>
      <c r="AD66" s="4">
        <v>201.25217391304358</v>
      </c>
      <c r="AE66" s="4">
        <v>0</v>
      </c>
      <c r="AF66" s="11">
        <v>0</v>
      </c>
      <c r="AG66" s="4">
        <v>0</v>
      </c>
      <c r="AH66" s="4">
        <v>0</v>
      </c>
      <c r="AI66" s="11" t="s">
        <v>1213</v>
      </c>
      <c r="AJ66" s="4">
        <v>0</v>
      </c>
      <c r="AK66" s="4">
        <v>0</v>
      </c>
      <c r="AL66" s="11" t="s">
        <v>1213</v>
      </c>
      <c r="AM66" s="1">
        <v>145244</v>
      </c>
      <c r="AN66" s="1">
        <v>5</v>
      </c>
      <c r="AX66"/>
      <c r="AY66"/>
    </row>
    <row r="67" spans="1:51" x14ac:dyDescent="0.25">
      <c r="A67" t="s">
        <v>702</v>
      </c>
      <c r="B67" t="s">
        <v>674</v>
      </c>
      <c r="C67" t="s">
        <v>940</v>
      </c>
      <c r="D67" t="s">
        <v>742</v>
      </c>
      <c r="E67" s="4">
        <v>61.956521739130437</v>
      </c>
      <c r="F67" s="4">
        <v>118.18369565217391</v>
      </c>
      <c r="G67" s="4">
        <v>0.10869565217391304</v>
      </c>
      <c r="H67" s="11">
        <v>9.1971783056958123E-4</v>
      </c>
      <c r="I67" s="4">
        <v>107.19782608695652</v>
      </c>
      <c r="J67" s="4">
        <v>0</v>
      </c>
      <c r="K67" s="11">
        <v>0</v>
      </c>
      <c r="L67" s="4">
        <v>13.356521739130432</v>
      </c>
      <c r="M67" s="4">
        <v>0.10869565217391304</v>
      </c>
      <c r="N67" s="11">
        <v>8.1380208333333339E-3</v>
      </c>
      <c r="O67" s="4">
        <v>7.9434782608695631</v>
      </c>
      <c r="P67" s="4">
        <v>0</v>
      </c>
      <c r="Q67" s="9">
        <v>0</v>
      </c>
      <c r="R67" s="4">
        <v>0.10869565217391304</v>
      </c>
      <c r="S67" s="4">
        <v>0.10869565217391304</v>
      </c>
      <c r="T67" s="11">
        <v>1</v>
      </c>
      <c r="U67" s="4">
        <v>5.3043478260869561</v>
      </c>
      <c r="V67" s="4">
        <v>0</v>
      </c>
      <c r="W67" s="11">
        <v>0</v>
      </c>
      <c r="X67" s="4">
        <v>36.47173913043477</v>
      </c>
      <c r="Y67" s="4">
        <v>0</v>
      </c>
      <c r="Z67" s="11">
        <v>0</v>
      </c>
      <c r="AA67" s="4">
        <v>5.572826086956522</v>
      </c>
      <c r="AB67" s="4">
        <v>0</v>
      </c>
      <c r="AC67" s="11">
        <v>0</v>
      </c>
      <c r="AD67" s="4">
        <v>62.782608695652186</v>
      </c>
      <c r="AE67" s="4">
        <v>0</v>
      </c>
      <c r="AF67" s="11">
        <v>0</v>
      </c>
      <c r="AG67" s="4">
        <v>0</v>
      </c>
      <c r="AH67" s="4">
        <v>0</v>
      </c>
      <c r="AI67" s="11" t="s">
        <v>1213</v>
      </c>
      <c r="AJ67" s="4">
        <v>0</v>
      </c>
      <c r="AK67" s="4">
        <v>0</v>
      </c>
      <c r="AL67" s="11" t="s">
        <v>1213</v>
      </c>
      <c r="AM67" s="7">
        <v>1.3999999999999999E+265</v>
      </c>
      <c r="AN67" s="1">
        <v>5</v>
      </c>
      <c r="AX67"/>
      <c r="AY67"/>
    </row>
    <row r="68" spans="1:51" x14ac:dyDescent="0.25">
      <c r="A68" t="s">
        <v>702</v>
      </c>
      <c r="B68" t="s">
        <v>90</v>
      </c>
      <c r="C68" t="s">
        <v>943</v>
      </c>
      <c r="D68" t="s">
        <v>793</v>
      </c>
      <c r="E68" s="4">
        <v>69.358695652173907</v>
      </c>
      <c r="F68" s="4">
        <v>178.64956521739131</v>
      </c>
      <c r="G68" s="4">
        <v>6.8049999999999988</v>
      </c>
      <c r="H68" s="11">
        <v>3.8091332557788619E-2</v>
      </c>
      <c r="I68" s="4">
        <v>162.405</v>
      </c>
      <c r="J68" s="4">
        <v>6.6147826086956512</v>
      </c>
      <c r="K68" s="11">
        <v>4.0730165996709776E-2</v>
      </c>
      <c r="L68" s="4">
        <v>52.600108695652175</v>
      </c>
      <c r="M68" s="4">
        <v>6.1283695652173904</v>
      </c>
      <c r="N68" s="11">
        <v>0.11650868633516626</v>
      </c>
      <c r="O68" s="4">
        <v>41.485978260869565</v>
      </c>
      <c r="P68" s="4">
        <v>5.9381521739130427</v>
      </c>
      <c r="Q68" s="9">
        <v>0.14313636613732769</v>
      </c>
      <c r="R68" s="4">
        <v>5.6358695652173916</v>
      </c>
      <c r="S68" s="4">
        <v>0.19021739130434784</v>
      </c>
      <c r="T68" s="11">
        <v>3.3751205400192864E-2</v>
      </c>
      <c r="U68" s="4">
        <v>5.4782608695652177</v>
      </c>
      <c r="V68" s="4">
        <v>0</v>
      </c>
      <c r="W68" s="11">
        <v>0</v>
      </c>
      <c r="X68" s="4">
        <v>13.999999999999998</v>
      </c>
      <c r="Y68" s="4">
        <v>0</v>
      </c>
      <c r="Z68" s="11">
        <v>0</v>
      </c>
      <c r="AA68" s="4">
        <v>5.1304347826086953</v>
      </c>
      <c r="AB68" s="4">
        <v>0</v>
      </c>
      <c r="AC68" s="11">
        <v>0</v>
      </c>
      <c r="AD68" s="4">
        <v>106.91902173913044</v>
      </c>
      <c r="AE68" s="4">
        <v>0.67663043478260865</v>
      </c>
      <c r="AF68" s="11">
        <v>6.3284383244125216E-3</v>
      </c>
      <c r="AG68" s="4">
        <v>0</v>
      </c>
      <c r="AH68" s="4">
        <v>0</v>
      </c>
      <c r="AI68" s="11" t="s">
        <v>1213</v>
      </c>
      <c r="AJ68" s="4">
        <v>0</v>
      </c>
      <c r="AK68" s="4">
        <v>0</v>
      </c>
      <c r="AL68" s="11" t="s">
        <v>1213</v>
      </c>
      <c r="AM68" s="1">
        <v>145295</v>
      </c>
      <c r="AN68" s="1">
        <v>5</v>
      </c>
      <c r="AX68"/>
      <c r="AY68"/>
    </row>
    <row r="69" spans="1:51" x14ac:dyDescent="0.25">
      <c r="A69" t="s">
        <v>702</v>
      </c>
      <c r="B69" t="s">
        <v>475</v>
      </c>
      <c r="C69" t="s">
        <v>1102</v>
      </c>
      <c r="D69" t="s">
        <v>781</v>
      </c>
      <c r="E69" s="4">
        <v>82.097826086956516</v>
      </c>
      <c r="F69" s="4">
        <v>144.76858695652174</v>
      </c>
      <c r="G69" s="4">
        <v>2.2545652173913044</v>
      </c>
      <c r="H69" s="11">
        <v>1.557358032422059E-2</v>
      </c>
      <c r="I69" s="4">
        <v>128.93163043478262</v>
      </c>
      <c r="J69" s="4">
        <v>1.7763043478260871</v>
      </c>
      <c r="K69" s="11">
        <v>1.3777102964075163E-2</v>
      </c>
      <c r="L69" s="4">
        <v>24.495652173913044</v>
      </c>
      <c r="M69" s="4">
        <v>0.47826086956521741</v>
      </c>
      <c r="N69" s="11">
        <v>1.9524316648917288E-2</v>
      </c>
      <c r="O69" s="4">
        <v>13.789130434782608</v>
      </c>
      <c r="P69" s="4">
        <v>0</v>
      </c>
      <c r="Q69" s="9">
        <v>0</v>
      </c>
      <c r="R69" s="4">
        <v>5.3152173913043477</v>
      </c>
      <c r="S69" s="4">
        <v>0.47826086956521741</v>
      </c>
      <c r="T69" s="11">
        <v>8.9979550102249492E-2</v>
      </c>
      <c r="U69" s="4">
        <v>5.3913043478260869</v>
      </c>
      <c r="V69" s="4">
        <v>0</v>
      </c>
      <c r="W69" s="11">
        <v>0</v>
      </c>
      <c r="X69" s="4">
        <v>38.517391304347832</v>
      </c>
      <c r="Y69" s="4">
        <v>0.80978260869565222</v>
      </c>
      <c r="Z69" s="11">
        <v>2.1023817586635057E-2</v>
      </c>
      <c r="AA69" s="4">
        <v>5.1304347826086953</v>
      </c>
      <c r="AB69" s="4">
        <v>0</v>
      </c>
      <c r="AC69" s="11">
        <v>0</v>
      </c>
      <c r="AD69" s="4">
        <v>76.625108695652173</v>
      </c>
      <c r="AE69" s="4">
        <v>0.96652173913043482</v>
      </c>
      <c r="AF69" s="11">
        <v>1.2613642650340238E-2</v>
      </c>
      <c r="AG69" s="4">
        <v>0</v>
      </c>
      <c r="AH69" s="4">
        <v>0</v>
      </c>
      <c r="AI69" s="11" t="s">
        <v>1213</v>
      </c>
      <c r="AJ69" s="4">
        <v>0</v>
      </c>
      <c r="AK69" s="4">
        <v>0</v>
      </c>
      <c r="AL69" s="11" t="s">
        <v>1213</v>
      </c>
      <c r="AM69" s="1">
        <v>145947</v>
      </c>
      <c r="AN69" s="1">
        <v>5</v>
      </c>
      <c r="AX69"/>
      <c r="AY69"/>
    </row>
    <row r="70" spans="1:51" x14ac:dyDescent="0.25">
      <c r="A70" t="s">
        <v>702</v>
      </c>
      <c r="B70" t="s">
        <v>74</v>
      </c>
      <c r="C70" t="s">
        <v>934</v>
      </c>
      <c r="D70" t="s">
        <v>783</v>
      </c>
      <c r="E70" s="4">
        <v>78.641304347826093</v>
      </c>
      <c r="F70" s="4">
        <v>205.27173913043475</v>
      </c>
      <c r="G70" s="4">
        <v>17.730434782608697</v>
      </c>
      <c r="H70" s="11">
        <v>8.6375430235636763E-2</v>
      </c>
      <c r="I70" s="4">
        <v>186.1978260869565</v>
      </c>
      <c r="J70" s="4">
        <v>17.480434782608697</v>
      </c>
      <c r="K70" s="11">
        <v>9.3880982125135751E-2</v>
      </c>
      <c r="L70" s="4">
        <v>39.177173913043475</v>
      </c>
      <c r="M70" s="4">
        <v>0.25</v>
      </c>
      <c r="N70" s="11">
        <v>6.3812668201869991E-3</v>
      </c>
      <c r="O70" s="4">
        <v>24.777173913043473</v>
      </c>
      <c r="P70" s="4">
        <v>0</v>
      </c>
      <c r="Q70" s="9">
        <v>0</v>
      </c>
      <c r="R70" s="4">
        <v>9.182608695652176</v>
      </c>
      <c r="S70" s="4">
        <v>0.25</v>
      </c>
      <c r="T70" s="11">
        <v>2.7225378787878781E-2</v>
      </c>
      <c r="U70" s="4">
        <v>5.2173913043478262</v>
      </c>
      <c r="V70" s="4">
        <v>0</v>
      </c>
      <c r="W70" s="11">
        <v>0</v>
      </c>
      <c r="X70" s="4">
        <v>37.539130434782599</v>
      </c>
      <c r="Y70" s="4">
        <v>0</v>
      </c>
      <c r="Z70" s="11">
        <v>0</v>
      </c>
      <c r="AA70" s="4">
        <v>4.6739130434782608</v>
      </c>
      <c r="AB70" s="4">
        <v>0</v>
      </c>
      <c r="AC70" s="11">
        <v>0</v>
      </c>
      <c r="AD70" s="4">
        <v>123.88152173913042</v>
      </c>
      <c r="AE70" s="4">
        <v>17.480434782608697</v>
      </c>
      <c r="AF70" s="11">
        <v>0.14110607084258278</v>
      </c>
      <c r="AG70" s="4">
        <v>0</v>
      </c>
      <c r="AH70" s="4">
        <v>0</v>
      </c>
      <c r="AI70" s="11" t="s">
        <v>1213</v>
      </c>
      <c r="AJ70" s="4">
        <v>0</v>
      </c>
      <c r="AK70" s="4">
        <v>0</v>
      </c>
      <c r="AL70" s="11" t="s">
        <v>1213</v>
      </c>
      <c r="AM70" s="1">
        <v>145248</v>
      </c>
      <c r="AN70" s="1">
        <v>5</v>
      </c>
      <c r="AX70"/>
      <c r="AY70"/>
    </row>
    <row r="71" spans="1:51" x14ac:dyDescent="0.25">
      <c r="A71" t="s">
        <v>702</v>
      </c>
      <c r="B71" t="s">
        <v>53</v>
      </c>
      <c r="C71" t="s">
        <v>913</v>
      </c>
      <c r="D71" t="s">
        <v>781</v>
      </c>
      <c r="E71" s="4">
        <v>122.92391304347827</v>
      </c>
      <c r="F71" s="4">
        <v>282.92608695652171</v>
      </c>
      <c r="G71" s="4">
        <v>5.1358695652173916</v>
      </c>
      <c r="H71" s="11">
        <v>1.8152690055783509E-2</v>
      </c>
      <c r="I71" s="4">
        <v>262.35978260869564</v>
      </c>
      <c r="J71" s="4">
        <v>2.3641304347826089</v>
      </c>
      <c r="K71" s="11">
        <v>9.0110245224157021E-3</v>
      </c>
      <c r="L71" s="4">
        <v>48.25326086956521</v>
      </c>
      <c r="M71" s="4">
        <v>2.7717391304347827</v>
      </c>
      <c r="N71" s="11">
        <v>5.7441488522965344E-2</v>
      </c>
      <c r="O71" s="4">
        <v>27.686956521739127</v>
      </c>
      <c r="P71" s="4">
        <v>0</v>
      </c>
      <c r="Q71" s="9">
        <v>0</v>
      </c>
      <c r="R71" s="4">
        <v>20.566304347826087</v>
      </c>
      <c r="S71" s="4">
        <v>2.7717391304347827</v>
      </c>
      <c r="T71" s="11">
        <v>0.13477088948787064</v>
      </c>
      <c r="U71" s="4">
        <v>0</v>
      </c>
      <c r="V71" s="4">
        <v>0</v>
      </c>
      <c r="W71" s="11" t="s">
        <v>1213</v>
      </c>
      <c r="X71" s="4">
        <v>80.006521739130434</v>
      </c>
      <c r="Y71" s="4">
        <v>0</v>
      </c>
      <c r="Z71" s="11">
        <v>0</v>
      </c>
      <c r="AA71" s="4">
        <v>0</v>
      </c>
      <c r="AB71" s="4">
        <v>0</v>
      </c>
      <c r="AC71" s="11" t="s">
        <v>1213</v>
      </c>
      <c r="AD71" s="4">
        <v>154.66630434782607</v>
      </c>
      <c r="AE71" s="4">
        <v>2.3641304347826089</v>
      </c>
      <c r="AF71" s="11">
        <v>1.5285361894119881E-2</v>
      </c>
      <c r="AG71" s="4">
        <v>0</v>
      </c>
      <c r="AH71" s="4">
        <v>0</v>
      </c>
      <c r="AI71" s="11" t="s">
        <v>1213</v>
      </c>
      <c r="AJ71" s="4">
        <v>0</v>
      </c>
      <c r="AK71" s="4">
        <v>0</v>
      </c>
      <c r="AL71" s="11" t="s">
        <v>1213</v>
      </c>
      <c r="AM71" s="1">
        <v>145197</v>
      </c>
      <c r="AN71" s="1">
        <v>5</v>
      </c>
      <c r="AX71"/>
      <c r="AY71"/>
    </row>
    <row r="72" spans="1:51" x14ac:dyDescent="0.25">
      <c r="A72" t="s">
        <v>702</v>
      </c>
      <c r="B72" t="s">
        <v>382</v>
      </c>
      <c r="C72" t="s">
        <v>932</v>
      </c>
      <c r="D72" t="s">
        <v>791</v>
      </c>
      <c r="E72" s="4">
        <v>78.608695652173907</v>
      </c>
      <c r="F72" s="4">
        <v>190.56206521739131</v>
      </c>
      <c r="G72" s="4">
        <v>17.328804347826086</v>
      </c>
      <c r="H72" s="11">
        <v>9.0935225371626613E-2</v>
      </c>
      <c r="I72" s="4">
        <v>175.02402173913043</v>
      </c>
      <c r="J72" s="4">
        <v>13.790760869565219</v>
      </c>
      <c r="K72" s="11">
        <v>7.8793532067958374E-2</v>
      </c>
      <c r="L72" s="4">
        <v>35.458695652173915</v>
      </c>
      <c r="M72" s="4">
        <v>3.5380434782608696</v>
      </c>
      <c r="N72" s="11">
        <v>9.9779290049659727E-2</v>
      </c>
      <c r="O72" s="4">
        <v>19.920652173913052</v>
      </c>
      <c r="P72" s="4">
        <v>0</v>
      </c>
      <c r="Q72" s="9">
        <v>0</v>
      </c>
      <c r="R72" s="4">
        <v>10.233695652173912</v>
      </c>
      <c r="S72" s="4">
        <v>3.5380434782608696</v>
      </c>
      <c r="T72" s="11">
        <v>0.34572490706319708</v>
      </c>
      <c r="U72" s="4">
        <v>5.3043478260869561</v>
      </c>
      <c r="V72" s="4">
        <v>0</v>
      </c>
      <c r="W72" s="11">
        <v>0</v>
      </c>
      <c r="X72" s="4">
        <v>46.188586956521746</v>
      </c>
      <c r="Y72" s="4">
        <v>0.52445652173913049</v>
      </c>
      <c r="Z72" s="11">
        <v>1.1354677774247826E-2</v>
      </c>
      <c r="AA72" s="4">
        <v>0</v>
      </c>
      <c r="AB72" s="4">
        <v>0</v>
      </c>
      <c r="AC72" s="11" t="s">
        <v>1213</v>
      </c>
      <c r="AD72" s="4">
        <v>108.91478260869565</v>
      </c>
      <c r="AE72" s="4">
        <v>13.266304347826088</v>
      </c>
      <c r="AF72" s="11">
        <v>0.12180444224443523</v>
      </c>
      <c r="AG72" s="4">
        <v>0</v>
      </c>
      <c r="AH72" s="4">
        <v>0</v>
      </c>
      <c r="AI72" s="11" t="s">
        <v>1213</v>
      </c>
      <c r="AJ72" s="4">
        <v>0</v>
      </c>
      <c r="AK72" s="4">
        <v>0</v>
      </c>
      <c r="AL72" s="11" t="s">
        <v>1213</v>
      </c>
      <c r="AM72" s="1">
        <v>145811</v>
      </c>
      <c r="AN72" s="1">
        <v>5</v>
      </c>
      <c r="AX72"/>
      <c r="AY72"/>
    </row>
    <row r="73" spans="1:51" x14ac:dyDescent="0.25">
      <c r="A73" t="s">
        <v>702</v>
      </c>
      <c r="B73" t="s">
        <v>276</v>
      </c>
      <c r="C73" t="s">
        <v>1037</v>
      </c>
      <c r="D73" t="s">
        <v>781</v>
      </c>
      <c r="E73" s="4">
        <v>62.326086956521742</v>
      </c>
      <c r="F73" s="4">
        <v>175.87065217391302</v>
      </c>
      <c r="G73" s="4">
        <v>0.2608695652173913</v>
      </c>
      <c r="H73" s="11">
        <v>1.4833035642548564E-3</v>
      </c>
      <c r="I73" s="4">
        <v>164.82717391304345</v>
      </c>
      <c r="J73" s="4">
        <v>0</v>
      </c>
      <c r="K73" s="11">
        <v>0</v>
      </c>
      <c r="L73" s="4">
        <v>38.480434782608697</v>
      </c>
      <c r="M73" s="4">
        <v>0.2608695652173913</v>
      </c>
      <c r="N73" s="11">
        <v>6.779278006892266E-3</v>
      </c>
      <c r="O73" s="4">
        <v>27.436956521739134</v>
      </c>
      <c r="P73" s="4">
        <v>0</v>
      </c>
      <c r="Q73" s="9">
        <v>0</v>
      </c>
      <c r="R73" s="4">
        <v>5.7391304347826084</v>
      </c>
      <c r="S73" s="4">
        <v>0.2608695652173913</v>
      </c>
      <c r="T73" s="11">
        <v>4.5454545454545456E-2</v>
      </c>
      <c r="U73" s="4">
        <v>5.3043478260869561</v>
      </c>
      <c r="V73" s="4">
        <v>0</v>
      </c>
      <c r="W73" s="11">
        <v>0</v>
      </c>
      <c r="X73" s="4">
        <v>24.815217391304344</v>
      </c>
      <c r="Y73" s="4">
        <v>0</v>
      </c>
      <c r="Z73" s="11">
        <v>0</v>
      </c>
      <c r="AA73" s="4">
        <v>0</v>
      </c>
      <c r="AB73" s="4">
        <v>0</v>
      </c>
      <c r="AC73" s="11" t="s">
        <v>1213</v>
      </c>
      <c r="AD73" s="4">
        <v>112.57499999999997</v>
      </c>
      <c r="AE73" s="4">
        <v>0</v>
      </c>
      <c r="AF73" s="11">
        <v>0</v>
      </c>
      <c r="AG73" s="4">
        <v>0</v>
      </c>
      <c r="AH73" s="4">
        <v>0</v>
      </c>
      <c r="AI73" s="11" t="s">
        <v>1213</v>
      </c>
      <c r="AJ73" s="4">
        <v>0</v>
      </c>
      <c r="AK73" s="4">
        <v>0</v>
      </c>
      <c r="AL73" s="11" t="s">
        <v>1213</v>
      </c>
      <c r="AM73" s="1">
        <v>145658</v>
      </c>
      <c r="AN73" s="1">
        <v>5</v>
      </c>
      <c r="AX73"/>
      <c r="AY73"/>
    </row>
    <row r="74" spans="1:51" x14ac:dyDescent="0.25">
      <c r="A74" t="s">
        <v>702</v>
      </c>
      <c r="B74" t="s">
        <v>154</v>
      </c>
      <c r="C74" t="s">
        <v>978</v>
      </c>
      <c r="D74" t="s">
        <v>811</v>
      </c>
      <c r="E74" s="4">
        <v>56.532608695652172</v>
      </c>
      <c r="F74" s="4">
        <v>176.39989130434782</v>
      </c>
      <c r="G74" s="4">
        <v>6.0045652173913053</v>
      </c>
      <c r="H74" s="11">
        <v>3.4039506334113644E-2</v>
      </c>
      <c r="I74" s="4">
        <v>160.86728260869563</v>
      </c>
      <c r="J74" s="4">
        <v>5.4284782608695661</v>
      </c>
      <c r="K74" s="11">
        <v>3.3745073409825417E-2</v>
      </c>
      <c r="L74" s="4">
        <v>29.980434782608697</v>
      </c>
      <c r="M74" s="4">
        <v>0.57608695652173914</v>
      </c>
      <c r="N74" s="11">
        <v>1.9215430353128851E-2</v>
      </c>
      <c r="O74" s="4">
        <v>19.665217391304349</v>
      </c>
      <c r="P74" s="4">
        <v>0</v>
      </c>
      <c r="Q74" s="9">
        <v>0</v>
      </c>
      <c r="R74" s="4">
        <v>5.5326086956521738</v>
      </c>
      <c r="S74" s="4">
        <v>0.57608695652173914</v>
      </c>
      <c r="T74" s="11">
        <v>0.10412573673870335</v>
      </c>
      <c r="U74" s="4">
        <v>4.7826086956521738</v>
      </c>
      <c r="V74" s="4">
        <v>0</v>
      </c>
      <c r="W74" s="11">
        <v>0</v>
      </c>
      <c r="X74" s="4">
        <v>29.186086956521734</v>
      </c>
      <c r="Y74" s="4">
        <v>5.4284782608695661</v>
      </c>
      <c r="Z74" s="11">
        <v>0.18599541175068532</v>
      </c>
      <c r="AA74" s="4">
        <v>5.2173913043478262</v>
      </c>
      <c r="AB74" s="4">
        <v>0</v>
      </c>
      <c r="AC74" s="11">
        <v>0</v>
      </c>
      <c r="AD74" s="4">
        <v>112.01597826086955</v>
      </c>
      <c r="AE74" s="4">
        <v>0</v>
      </c>
      <c r="AF74" s="11">
        <v>0</v>
      </c>
      <c r="AG74" s="4">
        <v>0</v>
      </c>
      <c r="AH74" s="4">
        <v>0</v>
      </c>
      <c r="AI74" s="11" t="s">
        <v>1213</v>
      </c>
      <c r="AJ74" s="4">
        <v>0</v>
      </c>
      <c r="AK74" s="4">
        <v>0</v>
      </c>
      <c r="AL74" s="11" t="s">
        <v>1213</v>
      </c>
      <c r="AM74" s="1">
        <v>145437</v>
      </c>
      <c r="AN74" s="1">
        <v>5</v>
      </c>
      <c r="AX74"/>
      <c r="AY74"/>
    </row>
    <row r="75" spans="1:51" x14ac:dyDescent="0.25">
      <c r="A75" t="s">
        <v>702</v>
      </c>
      <c r="B75" t="s">
        <v>185</v>
      </c>
      <c r="C75" t="s">
        <v>864</v>
      </c>
      <c r="D75" t="s">
        <v>811</v>
      </c>
      <c r="E75" s="4">
        <v>87.847826086956516</v>
      </c>
      <c r="F75" s="4">
        <v>229.75097826086949</v>
      </c>
      <c r="G75" s="4">
        <v>24.170326086956521</v>
      </c>
      <c r="H75" s="11">
        <v>0.10520227713464818</v>
      </c>
      <c r="I75" s="4">
        <v>215.95206521739124</v>
      </c>
      <c r="J75" s="4">
        <v>23.936630434782607</v>
      </c>
      <c r="K75" s="11">
        <v>0.11084233165673343</v>
      </c>
      <c r="L75" s="4">
        <v>45.528804347826082</v>
      </c>
      <c r="M75" s="4">
        <v>0.63043478260869568</v>
      </c>
      <c r="N75" s="11">
        <v>1.3846943525957053E-2</v>
      </c>
      <c r="O75" s="4">
        <v>37.816847826086956</v>
      </c>
      <c r="P75" s="4">
        <v>0.39673913043478259</v>
      </c>
      <c r="Q75" s="9">
        <v>1.0491068220686087E-2</v>
      </c>
      <c r="R75" s="4">
        <v>2.4076086956521738</v>
      </c>
      <c r="S75" s="4">
        <v>0.23369565217391305</v>
      </c>
      <c r="T75" s="11">
        <v>9.7065462753950352E-2</v>
      </c>
      <c r="U75" s="4">
        <v>5.3043478260869561</v>
      </c>
      <c r="V75" s="4">
        <v>0</v>
      </c>
      <c r="W75" s="11">
        <v>0</v>
      </c>
      <c r="X75" s="4">
        <v>27.973913043478252</v>
      </c>
      <c r="Y75" s="4">
        <v>0</v>
      </c>
      <c r="Z75" s="11">
        <v>0</v>
      </c>
      <c r="AA75" s="4">
        <v>6.0869565217391308</v>
      </c>
      <c r="AB75" s="4">
        <v>0</v>
      </c>
      <c r="AC75" s="11">
        <v>0</v>
      </c>
      <c r="AD75" s="4">
        <v>150.16130434782602</v>
      </c>
      <c r="AE75" s="4">
        <v>23.539891304347826</v>
      </c>
      <c r="AF75" s="11">
        <v>0.15676403056423391</v>
      </c>
      <c r="AG75" s="4">
        <v>0</v>
      </c>
      <c r="AH75" s="4">
        <v>0</v>
      </c>
      <c r="AI75" s="11" t="s">
        <v>1213</v>
      </c>
      <c r="AJ75" s="4">
        <v>0</v>
      </c>
      <c r="AK75" s="4">
        <v>0</v>
      </c>
      <c r="AL75" s="11" t="s">
        <v>1213</v>
      </c>
      <c r="AM75" s="1">
        <v>145486</v>
      </c>
      <c r="AN75" s="1">
        <v>5</v>
      </c>
      <c r="AX75"/>
      <c r="AY75"/>
    </row>
    <row r="76" spans="1:51" x14ac:dyDescent="0.25">
      <c r="A76" t="s">
        <v>702</v>
      </c>
      <c r="B76" t="s">
        <v>412</v>
      </c>
      <c r="C76" t="s">
        <v>1084</v>
      </c>
      <c r="D76" t="s">
        <v>755</v>
      </c>
      <c r="E76" s="4">
        <v>50.510869565217391</v>
      </c>
      <c r="F76" s="4">
        <v>140.14521739130433</v>
      </c>
      <c r="G76" s="4">
        <v>7.6141304347826093</v>
      </c>
      <c r="H76" s="11">
        <v>5.433029094045308E-2</v>
      </c>
      <c r="I76" s="4">
        <v>117.12347826086955</v>
      </c>
      <c r="J76" s="4">
        <v>7.0054347826086962</v>
      </c>
      <c r="K76" s="11">
        <v>5.9812386778724809E-2</v>
      </c>
      <c r="L76" s="4">
        <v>20.014673913043477</v>
      </c>
      <c r="M76" s="4">
        <v>1.2608695652173914</v>
      </c>
      <c r="N76" s="11">
        <v>6.2997257446981841E-2</v>
      </c>
      <c r="O76" s="4">
        <v>8.4374999999999982</v>
      </c>
      <c r="P76" s="4">
        <v>0.65217391304347827</v>
      </c>
      <c r="Q76" s="9">
        <v>7.7294685990338188E-2</v>
      </c>
      <c r="R76" s="4">
        <v>6.5336956521739147</v>
      </c>
      <c r="S76" s="4">
        <v>0.60869565217391308</v>
      </c>
      <c r="T76" s="11">
        <v>9.3162535351854911E-2</v>
      </c>
      <c r="U76" s="4">
        <v>5.0434782608695654</v>
      </c>
      <c r="V76" s="4">
        <v>0</v>
      </c>
      <c r="W76" s="11">
        <v>0</v>
      </c>
      <c r="X76" s="4">
        <v>20.8945652173913</v>
      </c>
      <c r="Y76" s="4">
        <v>0</v>
      </c>
      <c r="Z76" s="11">
        <v>0</v>
      </c>
      <c r="AA76" s="4">
        <v>11.444565217391302</v>
      </c>
      <c r="AB76" s="4">
        <v>0</v>
      </c>
      <c r="AC76" s="11">
        <v>0</v>
      </c>
      <c r="AD76" s="4">
        <v>87.791413043478258</v>
      </c>
      <c r="AE76" s="4">
        <v>6.3532608695652177</v>
      </c>
      <c r="AF76" s="11">
        <v>7.2367679814184072E-2</v>
      </c>
      <c r="AG76" s="4">
        <v>0</v>
      </c>
      <c r="AH76" s="4">
        <v>0</v>
      </c>
      <c r="AI76" s="11" t="s">
        <v>1213</v>
      </c>
      <c r="AJ76" s="4">
        <v>0</v>
      </c>
      <c r="AK76" s="4">
        <v>0</v>
      </c>
      <c r="AL76" s="11" t="s">
        <v>1213</v>
      </c>
      <c r="AM76" s="1">
        <v>145857</v>
      </c>
      <c r="AN76" s="1">
        <v>5</v>
      </c>
      <c r="AX76"/>
      <c r="AY76"/>
    </row>
    <row r="77" spans="1:51" x14ac:dyDescent="0.25">
      <c r="A77" t="s">
        <v>702</v>
      </c>
      <c r="B77" t="s">
        <v>137</v>
      </c>
      <c r="C77" t="s">
        <v>968</v>
      </c>
      <c r="D77" t="s">
        <v>743</v>
      </c>
      <c r="E77" s="4">
        <v>80.782608695652172</v>
      </c>
      <c r="F77" s="4">
        <v>206.25413043478261</v>
      </c>
      <c r="G77" s="4">
        <v>27.880434782608695</v>
      </c>
      <c r="H77" s="11">
        <v>0.1351751585475495</v>
      </c>
      <c r="I77" s="4">
        <v>198.21065217391305</v>
      </c>
      <c r="J77" s="4">
        <v>26.777173913043477</v>
      </c>
      <c r="K77" s="11">
        <v>0.13509452503868852</v>
      </c>
      <c r="L77" s="4">
        <v>41.1782608695652</v>
      </c>
      <c r="M77" s="4">
        <v>1.5</v>
      </c>
      <c r="N77" s="11">
        <v>3.6426987646499855E-2</v>
      </c>
      <c r="O77" s="4">
        <v>34.50978260869563</v>
      </c>
      <c r="P77" s="4">
        <v>0.39673913043478259</v>
      </c>
      <c r="Q77" s="9">
        <v>1.1496425084254629E-2</v>
      </c>
      <c r="R77" s="4">
        <v>1.7119565217391304</v>
      </c>
      <c r="S77" s="4">
        <v>1.1032608695652173</v>
      </c>
      <c r="T77" s="11">
        <v>0.64444444444444438</v>
      </c>
      <c r="U77" s="4">
        <v>4.9565217391304346</v>
      </c>
      <c r="V77" s="4">
        <v>0</v>
      </c>
      <c r="W77" s="11">
        <v>0</v>
      </c>
      <c r="X77" s="4">
        <v>14.570652173913041</v>
      </c>
      <c r="Y77" s="4">
        <v>2.1032608695652173</v>
      </c>
      <c r="Z77" s="11">
        <v>0.14434912346139503</v>
      </c>
      <c r="AA77" s="4">
        <v>1.375</v>
      </c>
      <c r="AB77" s="4">
        <v>0</v>
      </c>
      <c r="AC77" s="11">
        <v>0</v>
      </c>
      <c r="AD77" s="4">
        <v>149.13021739130437</v>
      </c>
      <c r="AE77" s="4">
        <v>24.277173913043477</v>
      </c>
      <c r="AF77" s="11">
        <v>0.16279178249530973</v>
      </c>
      <c r="AG77" s="4">
        <v>0</v>
      </c>
      <c r="AH77" s="4">
        <v>0</v>
      </c>
      <c r="AI77" s="11" t="s">
        <v>1213</v>
      </c>
      <c r="AJ77" s="4">
        <v>0</v>
      </c>
      <c r="AK77" s="4">
        <v>0</v>
      </c>
      <c r="AL77" s="11" t="s">
        <v>1213</v>
      </c>
      <c r="AM77" s="1">
        <v>145413</v>
      </c>
      <c r="AN77" s="1">
        <v>5</v>
      </c>
      <c r="AX77"/>
      <c r="AY77"/>
    </row>
    <row r="78" spans="1:51" x14ac:dyDescent="0.25">
      <c r="A78" t="s">
        <v>702</v>
      </c>
      <c r="B78" t="s">
        <v>392</v>
      </c>
      <c r="C78" t="s">
        <v>1079</v>
      </c>
      <c r="D78" t="s">
        <v>794</v>
      </c>
      <c r="E78" s="4">
        <v>202.5108695652174</v>
      </c>
      <c r="F78" s="4">
        <v>274.22771739130428</v>
      </c>
      <c r="G78" s="4">
        <v>6.5625</v>
      </c>
      <c r="H78" s="11">
        <v>2.3930841354872088E-2</v>
      </c>
      <c r="I78" s="4">
        <v>244.67880434782606</v>
      </c>
      <c r="J78" s="4">
        <v>6.4755434782608692</v>
      </c>
      <c r="K78" s="11">
        <v>2.6465486029821707E-2</v>
      </c>
      <c r="L78" s="4">
        <v>86.416630434782618</v>
      </c>
      <c r="M78" s="4">
        <v>2.2038043478260869</v>
      </c>
      <c r="N78" s="11">
        <v>2.5502086076930136E-2</v>
      </c>
      <c r="O78" s="4">
        <v>67.302500000000009</v>
      </c>
      <c r="P78" s="4">
        <v>2.1168478260869565</v>
      </c>
      <c r="Q78" s="9">
        <v>3.1452736912996639E-2</v>
      </c>
      <c r="R78" s="4">
        <v>14.418478260869565</v>
      </c>
      <c r="S78" s="4">
        <v>8.6956521739130432E-2</v>
      </c>
      <c r="T78" s="11">
        <v>6.0309084055785904E-3</v>
      </c>
      <c r="U78" s="4">
        <v>4.6956521739130439</v>
      </c>
      <c r="V78" s="4">
        <v>0</v>
      </c>
      <c r="W78" s="11">
        <v>0</v>
      </c>
      <c r="X78" s="4">
        <v>50.216304347826082</v>
      </c>
      <c r="Y78" s="4">
        <v>0</v>
      </c>
      <c r="Z78" s="11">
        <v>0</v>
      </c>
      <c r="AA78" s="4">
        <v>10.434782608695652</v>
      </c>
      <c r="AB78" s="4">
        <v>0</v>
      </c>
      <c r="AC78" s="11">
        <v>0</v>
      </c>
      <c r="AD78" s="4">
        <v>127.15999999999997</v>
      </c>
      <c r="AE78" s="4">
        <v>4.3586956521739131</v>
      </c>
      <c r="AF78" s="11">
        <v>3.4277254263714328E-2</v>
      </c>
      <c r="AG78" s="4">
        <v>0</v>
      </c>
      <c r="AH78" s="4">
        <v>0</v>
      </c>
      <c r="AI78" s="11" t="s">
        <v>1213</v>
      </c>
      <c r="AJ78" s="4">
        <v>0</v>
      </c>
      <c r="AK78" s="4">
        <v>0</v>
      </c>
      <c r="AL78" s="11" t="s">
        <v>1213</v>
      </c>
      <c r="AM78" s="1">
        <v>145830</v>
      </c>
      <c r="AN78" s="1">
        <v>5</v>
      </c>
      <c r="AX78"/>
      <c r="AY78"/>
    </row>
    <row r="79" spans="1:51" x14ac:dyDescent="0.25">
      <c r="A79" t="s">
        <v>702</v>
      </c>
      <c r="B79" t="s">
        <v>393</v>
      </c>
      <c r="C79" t="s">
        <v>917</v>
      </c>
      <c r="D79" t="s">
        <v>781</v>
      </c>
      <c r="E79" s="4">
        <v>127.47826086956522</v>
      </c>
      <c r="F79" s="4">
        <v>244.00010869565213</v>
      </c>
      <c r="G79" s="4">
        <v>1.5</v>
      </c>
      <c r="H79" s="11">
        <v>6.1475382450382025E-3</v>
      </c>
      <c r="I79" s="4">
        <v>225.02282608695648</v>
      </c>
      <c r="J79" s="4">
        <v>0</v>
      </c>
      <c r="K79" s="11">
        <v>0</v>
      </c>
      <c r="L79" s="4">
        <v>17.872826086956525</v>
      </c>
      <c r="M79" s="4">
        <v>1.5</v>
      </c>
      <c r="N79" s="11">
        <v>8.3926290822842531E-2</v>
      </c>
      <c r="O79" s="4">
        <v>16.372826086956525</v>
      </c>
      <c r="P79" s="4">
        <v>0</v>
      </c>
      <c r="Q79" s="9">
        <v>0</v>
      </c>
      <c r="R79" s="4">
        <v>1.5</v>
      </c>
      <c r="S79" s="4">
        <v>1.5</v>
      </c>
      <c r="T79" s="11">
        <v>1</v>
      </c>
      <c r="U79" s="4">
        <v>0</v>
      </c>
      <c r="V79" s="4">
        <v>0</v>
      </c>
      <c r="W79" s="11" t="s">
        <v>1213</v>
      </c>
      <c r="X79" s="4">
        <v>69.145652173913064</v>
      </c>
      <c r="Y79" s="4">
        <v>0</v>
      </c>
      <c r="Z79" s="11">
        <v>0</v>
      </c>
      <c r="AA79" s="4">
        <v>17.477282608695653</v>
      </c>
      <c r="AB79" s="4">
        <v>0</v>
      </c>
      <c r="AC79" s="11">
        <v>0</v>
      </c>
      <c r="AD79" s="4">
        <v>139.5043478260869</v>
      </c>
      <c r="AE79" s="4">
        <v>0</v>
      </c>
      <c r="AF79" s="11">
        <v>0</v>
      </c>
      <c r="AG79" s="4">
        <v>0</v>
      </c>
      <c r="AH79" s="4">
        <v>0</v>
      </c>
      <c r="AI79" s="11" t="s">
        <v>1213</v>
      </c>
      <c r="AJ79" s="4">
        <v>0</v>
      </c>
      <c r="AK79" s="4">
        <v>0</v>
      </c>
      <c r="AL79" s="11" t="s">
        <v>1213</v>
      </c>
      <c r="AM79" s="1">
        <v>145832</v>
      </c>
      <c r="AN79" s="1">
        <v>5</v>
      </c>
      <c r="AX79"/>
      <c r="AY79"/>
    </row>
    <row r="80" spans="1:51" x14ac:dyDescent="0.25">
      <c r="A80" t="s">
        <v>702</v>
      </c>
      <c r="B80" t="s">
        <v>278</v>
      </c>
      <c r="C80" t="s">
        <v>1038</v>
      </c>
      <c r="D80" t="s">
        <v>781</v>
      </c>
      <c r="E80" s="4">
        <v>92.771739130434781</v>
      </c>
      <c r="F80" s="4">
        <v>236.57956521739126</v>
      </c>
      <c r="G80" s="4">
        <v>27.816521739130433</v>
      </c>
      <c r="H80" s="11">
        <v>0.11757787158654227</v>
      </c>
      <c r="I80" s="4">
        <v>215.78391304347824</v>
      </c>
      <c r="J80" s="4">
        <v>25.990434782608695</v>
      </c>
      <c r="K80" s="11">
        <v>0.12044658202751143</v>
      </c>
      <c r="L80" s="4">
        <v>59.33152173913043</v>
      </c>
      <c r="M80" s="4">
        <v>1.826086956521739</v>
      </c>
      <c r="N80" s="11">
        <v>3.0777686177521298E-2</v>
      </c>
      <c r="O80" s="4">
        <v>43.758695652173913</v>
      </c>
      <c r="P80" s="4">
        <v>0</v>
      </c>
      <c r="Q80" s="9">
        <v>0</v>
      </c>
      <c r="R80" s="4">
        <v>10.27391304347826</v>
      </c>
      <c r="S80" s="4">
        <v>1.826086956521739</v>
      </c>
      <c r="T80" s="11">
        <v>0.17774016081252647</v>
      </c>
      <c r="U80" s="4">
        <v>5.2989130434782608</v>
      </c>
      <c r="V80" s="4">
        <v>0</v>
      </c>
      <c r="W80" s="11">
        <v>0</v>
      </c>
      <c r="X80" s="4">
        <v>35.586956521739118</v>
      </c>
      <c r="Y80" s="4">
        <v>0.93478260869565222</v>
      </c>
      <c r="Z80" s="11">
        <v>2.62675626145388E-2</v>
      </c>
      <c r="AA80" s="4">
        <v>5.2228260869565215</v>
      </c>
      <c r="AB80" s="4">
        <v>0</v>
      </c>
      <c r="AC80" s="11">
        <v>0</v>
      </c>
      <c r="AD80" s="4">
        <v>136.4382608695652</v>
      </c>
      <c r="AE80" s="4">
        <v>25.055652173913042</v>
      </c>
      <c r="AF80" s="11">
        <v>0.18364095242951106</v>
      </c>
      <c r="AG80" s="4">
        <v>0</v>
      </c>
      <c r="AH80" s="4">
        <v>0</v>
      </c>
      <c r="AI80" s="11" t="s">
        <v>1213</v>
      </c>
      <c r="AJ80" s="4">
        <v>0</v>
      </c>
      <c r="AK80" s="4">
        <v>0</v>
      </c>
      <c r="AL80" s="11" t="s">
        <v>1213</v>
      </c>
      <c r="AM80" s="1">
        <v>145660</v>
      </c>
      <c r="AN80" s="1">
        <v>5</v>
      </c>
      <c r="AX80"/>
      <c r="AY80"/>
    </row>
    <row r="81" spans="1:51" x14ac:dyDescent="0.25">
      <c r="A81" t="s">
        <v>702</v>
      </c>
      <c r="B81" t="s">
        <v>96</v>
      </c>
      <c r="C81" t="s">
        <v>882</v>
      </c>
      <c r="D81" t="s">
        <v>790</v>
      </c>
      <c r="E81" s="4">
        <v>158.64130434782609</v>
      </c>
      <c r="F81" s="4">
        <v>260.11771739130432</v>
      </c>
      <c r="G81" s="4">
        <v>9.7826086956521743E-2</v>
      </c>
      <c r="H81" s="11">
        <v>3.7608390515498215E-4</v>
      </c>
      <c r="I81" s="4">
        <v>236.0590217391304</v>
      </c>
      <c r="J81" s="4">
        <v>0</v>
      </c>
      <c r="K81" s="11">
        <v>0</v>
      </c>
      <c r="L81" s="4">
        <v>87.122826086956579</v>
      </c>
      <c r="M81" s="4">
        <v>9.7826086956521743E-2</v>
      </c>
      <c r="N81" s="11">
        <v>1.1228525445086265E-3</v>
      </c>
      <c r="O81" s="4">
        <v>63.064130434782655</v>
      </c>
      <c r="P81" s="4">
        <v>0</v>
      </c>
      <c r="Q81" s="9">
        <v>0</v>
      </c>
      <c r="R81" s="4">
        <v>18.406521739130437</v>
      </c>
      <c r="S81" s="4">
        <v>9.7826086956521743E-2</v>
      </c>
      <c r="T81" s="11">
        <v>5.3147513877406394E-3</v>
      </c>
      <c r="U81" s="4">
        <v>5.6521739130434785</v>
      </c>
      <c r="V81" s="4">
        <v>0</v>
      </c>
      <c r="W81" s="11">
        <v>0</v>
      </c>
      <c r="X81" s="4">
        <v>35.08391304347824</v>
      </c>
      <c r="Y81" s="4">
        <v>0</v>
      </c>
      <c r="Z81" s="11">
        <v>0</v>
      </c>
      <c r="AA81" s="4">
        <v>0</v>
      </c>
      <c r="AB81" s="4">
        <v>0</v>
      </c>
      <c r="AC81" s="11" t="s">
        <v>1213</v>
      </c>
      <c r="AD81" s="4">
        <v>137.91097826086951</v>
      </c>
      <c r="AE81" s="4">
        <v>0</v>
      </c>
      <c r="AF81" s="11">
        <v>0</v>
      </c>
      <c r="AG81" s="4">
        <v>0</v>
      </c>
      <c r="AH81" s="4">
        <v>0</v>
      </c>
      <c r="AI81" s="11" t="s">
        <v>1213</v>
      </c>
      <c r="AJ81" s="4">
        <v>0</v>
      </c>
      <c r="AK81" s="4">
        <v>0</v>
      </c>
      <c r="AL81" s="11" t="s">
        <v>1213</v>
      </c>
      <c r="AM81" s="1">
        <v>145316</v>
      </c>
      <c r="AN81" s="1">
        <v>5</v>
      </c>
      <c r="AX81"/>
      <c r="AY81"/>
    </row>
    <row r="82" spans="1:51" x14ac:dyDescent="0.25">
      <c r="A82" t="s">
        <v>702</v>
      </c>
      <c r="B82" t="s">
        <v>308</v>
      </c>
      <c r="C82" t="s">
        <v>838</v>
      </c>
      <c r="D82" t="s">
        <v>804</v>
      </c>
      <c r="E82" s="4">
        <v>43.869565217391305</v>
      </c>
      <c r="F82" s="4">
        <v>153.58706521739134</v>
      </c>
      <c r="G82" s="4">
        <v>1.6222826086956521</v>
      </c>
      <c r="H82" s="11">
        <v>1.0562625221072028E-2</v>
      </c>
      <c r="I82" s="4">
        <v>141.40652173913045</v>
      </c>
      <c r="J82" s="4">
        <v>1.6222826086956521</v>
      </c>
      <c r="K82" s="11">
        <v>1.1472473749750179E-2</v>
      </c>
      <c r="L82" s="4">
        <v>30.536413043478262</v>
      </c>
      <c r="M82" s="4">
        <v>8.6956521739130432E-2</v>
      </c>
      <c r="N82" s="11">
        <v>2.8476337942940537E-3</v>
      </c>
      <c r="O82" s="4">
        <v>18.355869565217397</v>
      </c>
      <c r="P82" s="4">
        <v>8.6956521739130432E-2</v>
      </c>
      <c r="Q82" s="9">
        <v>4.7372597321079608E-3</v>
      </c>
      <c r="R82" s="4">
        <v>7.2240217391304329</v>
      </c>
      <c r="S82" s="4">
        <v>0</v>
      </c>
      <c r="T82" s="11">
        <v>0</v>
      </c>
      <c r="U82" s="4">
        <v>4.9565217391304346</v>
      </c>
      <c r="V82" s="4">
        <v>0</v>
      </c>
      <c r="W82" s="11">
        <v>0</v>
      </c>
      <c r="X82" s="4">
        <v>23.063586956521732</v>
      </c>
      <c r="Y82" s="4">
        <v>0</v>
      </c>
      <c r="Z82" s="11">
        <v>0</v>
      </c>
      <c r="AA82" s="4">
        <v>0</v>
      </c>
      <c r="AB82" s="4">
        <v>0</v>
      </c>
      <c r="AC82" s="11" t="s">
        <v>1213</v>
      </c>
      <c r="AD82" s="4">
        <v>99.987065217391333</v>
      </c>
      <c r="AE82" s="4">
        <v>1.5353260869565217</v>
      </c>
      <c r="AF82" s="11">
        <v>1.5355247037388527E-2</v>
      </c>
      <c r="AG82" s="4">
        <v>0</v>
      </c>
      <c r="AH82" s="4">
        <v>0</v>
      </c>
      <c r="AI82" s="11" t="s">
        <v>1213</v>
      </c>
      <c r="AJ82" s="4">
        <v>0</v>
      </c>
      <c r="AK82" s="4">
        <v>0</v>
      </c>
      <c r="AL82" s="11" t="s">
        <v>1213</v>
      </c>
      <c r="AM82" s="1">
        <v>145704</v>
      </c>
      <c r="AN82" s="1">
        <v>5</v>
      </c>
      <c r="AX82"/>
      <c r="AY82"/>
    </row>
    <row r="83" spans="1:51" x14ac:dyDescent="0.25">
      <c r="A83" t="s">
        <v>702</v>
      </c>
      <c r="B83" t="s">
        <v>289</v>
      </c>
      <c r="C83" t="s">
        <v>859</v>
      </c>
      <c r="D83" t="s">
        <v>804</v>
      </c>
      <c r="E83" s="4">
        <v>79.532608695652172</v>
      </c>
      <c r="F83" s="4">
        <v>363.91804347826087</v>
      </c>
      <c r="G83" s="4">
        <v>26.364782608695648</v>
      </c>
      <c r="H83" s="11">
        <v>7.2447033284488913E-2</v>
      </c>
      <c r="I83" s="4">
        <v>340.02130434782606</v>
      </c>
      <c r="J83" s="4">
        <v>26.364782608695648</v>
      </c>
      <c r="K83" s="11">
        <v>7.7538619702857484E-2</v>
      </c>
      <c r="L83" s="4">
        <v>78.685326086956536</v>
      </c>
      <c r="M83" s="4">
        <v>1.0733695652173914</v>
      </c>
      <c r="N83" s="11">
        <v>1.3641292711060151E-2</v>
      </c>
      <c r="O83" s="4">
        <v>55.414673913043487</v>
      </c>
      <c r="P83" s="4">
        <v>1.0733695652173914</v>
      </c>
      <c r="Q83" s="9">
        <v>1.9369771387660228E-2</v>
      </c>
      <c r="R83" s="4">
        <v>18.210869565217394</v>
      </c>
      <c r="S83" s="4">
        <v>0</v>
      </c>
      <c r="T83" s="11">
        <v>0</v>
      </c>
      <c r="U83" s="4">
        <v>5.0597826086956523</v>
      </c>
      <c r="V83" s="4">
        <v>0</v>
      </c>
      <c r="W83" s="11">
        <v>0</v>
      </c>
      <c r="X83" s="4">
        <v>40.11282608695651</v>
      </c>
      <c r="Y83" s="4">
        <v>5.147608695652174</v>
      </c>
      <c r="Z83" s="11">
        <v>0.12832824803949733</v>
      </c>
      <c r="AA83" s="4">
        <v>0.62608695652173918</v>
      </c>
      <c r="AB83" s="4">
        <v>0</v>
      </c>
      <c r="AC83" s="11">
        <v>0</v>
      </c>
      <c r="AD83" s="4">
        <v>244.49380434782606</v>
      </c>
      <c r="AE83" s="4">
        <v>20.143804347826084</v>
      </c>
      <c r="AF83" s="11">
        <v>8.2389835609775836E-2</v>
      </c>
      <c r="AG83" s="4">
        <v>0</v>
      </c>
      <c r="AH83" s="4">
        <v>0</v>
      </c>
      <c r="AI83" s="11" t="s">
        <v>1213</v>
      </c>
      <c r="AJ83" s="4">
        <v>0</v>
      </c>
      <c r="AK83" s="4">
        <v>0</v>
      </c>
      <c r="AL83" s="11" t="s">
        <v>1213</v>
      </c>
      <c r="AM83" s="1">
        <v>145673</v>
      </c>
      <c r="AN83" s="1">
        <v>5</v>
      </c>
      <c r="AX83"/>
      <c r="AY83"/>
    </row>
    <row r="84" spans="1:51" x14ac:dyDescent="0.25">
      <c r="A84" t="s">
        <v>702</v>
      </c>
      <c r="B84" t="s">
        <v>153</v>
      </c>
      <c r="C84" t="s">
        <v>934</v>
      </c>
      <c r="D84" t="s">
        <v>783</v>
      </c>
      <c r="E84" s="4">
        <v>52.695652173913047</v>
      </c>
      <c r="F84" s="4">
        <v>212.17597826086961</v>
      </c>
      <c r="G84" s="4">
        <v>5.7625000000000011</v>
      </c>
      <c r="H84" s="11">
        <v>2.7159059414892991E-2</v>
      </c>
      <c r="I84" s="4">
        <v>190.6934782608696</v>
      </c>
      <c r="J84" s="4">
        <v>5.7625000000000011</v>
      </c>
      <c r="K84" s="11">
        <v>3.0218652743419328E-2</v>
      </c>
      <c r="L84" s="4">
        <v>68.579130434782613</v>
      </c>
      <c r="M84" s="4">
        <v>0</v>
      </c>
      <c r="N84" s="11">
        <v>0</v>
      </c>
      <c r="O84" s="4">
        <v>47.096630434782611</v>
      </c>
      <c r="P84" s="4">
        <v>0</v>
      </c>
      <c r="Q84" s="9">
        <v>0</v>
      </c>
      <c r="R84" s="4">
        <v>18.721630434782615</v>
      </c>
      <c r="S84" s="4">
        <v>0</v>
      </c>
      <c r="T84" s="11">
        <v>0</v>
      </c>
      <c r="U84" s="4">
        <v>2.7608695652173911</v>
      </c>
      <c r="V84" s="4">
        <v>0</v>
      </c>
      <c r="W84" s="11">
        <v>0</v>
      </c>
      <c r="X84" s="4">
        <v>29.878586956521737</v>
      </c>
      <c r="Y84" s="4">
        <v>0</v>
      </c>
      <c r="Z84" s="11">
        <v>0</v>
      </c>
      <c r="AA84" s="4">
        <v>0</v>
      </c>
      <c r="AB84" s="4">
        <v>0</v>
      </c>
      <c r="AC84" s="11" t="s">
        <v>1213</v>
      </c>
      <c r="AD84" s="4">
        <v>113.71826086956526</v>
      </c>
      <c r="AE84" s="4">
        <v>5.7625000000000011</v>
      </c>
      <c r="AF84" s="11">
        <v>5.0673479843396332E-2</v>
      </c>
      <c r="AG84" s="4">
        <v>0</v>
      </c>
      <c r="AH84" s="4">
        <v>0</v>
      </c>
      <c r="AI84" s="11" t="s">
        <v>1213</v>
      </c>
      <c r="AJ84" s="4">
        <v>0</v>
      </c>
      <c r="AK84" s="4">
        <v>0</v>
      </c>
      <c r="AL84" s="11" t="s">
        <v>1213</v>
      </c>
      <c r="AM84" s="1">
        <v>145436</v>
      </c>
      <c r="AN84" s="1">
        <v>5</v>
      </c>
      <c r="AX84"/>
      <c r="AY84"/>
    </row>
    <row r="85" spans="1:51" x14ac:dyDescent="0.25">
      <c r="A85" t="s">
        <v>702</v>
      </c>
      <c r="B85" t="s">
        <v>465</v>
      </c>
      <c r="C85" t="s">
        <v>858</v>
      </c>
      <c r="D85" t="s">
        <v>791</v>
      </c>
      <c r="E85" s="4">
        <v>57.978260869565219</v>
      </c>
      <c r="F85" s="4">
        <v>260.83706521739134</v>
      </c>
      <c r="G85" s="4">
        <v>8.1434782608695659</v>
      </c>
      <c r="H85" s="11">
        <v>3.1220556227630022E-2</v>
      </c>
      <c r="I85" s="4">
        <v>243.93489130434787</v>
      </c>
      <c r="J85" s="4">
        <v>8.1434782608695659</v>
      </c>
      <c r="K85" s="11">
        <v>3.3383819007299254E-2</v>
      </c>
      <c r="L85" s="4">
        <v>49.566956521739137</v>
      </c>
      <c r="M85" s="4">
        <v>1.2907608695652173</v>
      </c>
      <c r="N85" s="11">
        <v>2.6040752956036625E-2</v>
      </c>
      <c r="O85" s="4">
        <v>38.088695652173918</v>
      </c>
      <c r="P85" s="4">
        <v>1.2907608695652173</v>
      </c>
      <c r="Q85" s="9">
        <v>3.3888292772019539E-2</v>
      </c>
      <c r="R85" s="4">
        <v>5.7391304347826084</v>
      </c>
      <c r="S85" s="4">
        <v>0</v>
      </c>
      <c r="T85" s="11">
        <v>0</v>
      </c>
      <c r="U85" s="4">
        <v>5.7391304347826084</v>
      </c>
      <c r="V85" s="4">
        <v>0</v>
      </c>
      <c r="W85" s="11">
        <v>0</v>
      </c>
      <c r="X85" s="4">
        <v>32.375000000000007</v>
      </c>
      <c r="Y85" s="4">
        <v>0</v>
      </c>
      <c r="Z85" s="11">
        <v>0</v>
      </c>
      <c r="AA85" s="4">
        <v>5.4239130434782608</v>
      </c>
      <c r="AB85" s="4">
        <v>0</v>
      </c>
      <c r="AC85" s="11">
        <v>0</v>
      </c>
      <c r="AD85" s="4">
        <v>173.47119565217395</v>
      </c>
      <c r="AE85" s="4">
        <v>6.8527173913043482</v>
      </c>
      <c r="AF85" s="11">
        <v>3.9503488550598861E-2</v>
      </c>
      <c r="AG85" s="4">
        <v>0</v>
      </c>
      <c r="AH85" s="4">
        <v>0</v>
      </c>
      <c r="AI85" s="11" t="s">
        <v>1213</v>
      </c>
      <c r="AJ85" s="4">
        <v>0</v>
      </c>
      <c r="AK85" s="4">
        <v>0</v>
      </c>
      <c r="AL85" s="11" t="s">
        <v>1213</v>
      </c>
      <c r="AM85" s="1">
        <v>145933</v>
      </c>
      <c r="AN85" s="1">
        <v>5</v>
      </c>
      <c r="AX85"/>
      <c r="AY85"/>
    </row>
    <row r="86" spans="1:51" x14ac:dyDescent="0.25">
      <c r="A86" t="s">
        <v>702</v>
      </c>
      <c r="B86" t="s">
        <v>45</v>
      </c>
      <c r="C86" t="s">
        <v>844</v>
      </c>
      <c r="D86" t="s">
        <v>796</v>
      </c>
      <c r="E86" s="4">
        <v>54.152173913043477</v>
      </c>
      <c r="F86" s="4">
        <v>173.00163043478261</v>
      </c>
      <c r="G86" s="4">
        <v>33.666739130434777</v>
      </c>
      <c r="H86" s="11">
        <v>0.19460359446222858</v>
      </c>
      <c r="I86" s="4">
        <v>158.43532608695651</v>
      </c>
      <c r="J86" s="4">
        <v>28.536304347826086</v>
      </c>
      <c r="K86" s="11">
        <v>0.1801132679978458</v>
      </c>
      <c r="L86" s="4">
        <v>31.492934782608693</v>
      </c>
      <c r="M86" s="4">
        <v>5.5815217391304346</v>
      </c>
      <c r="N86" s="11">
        <v>0.17723091790774329</v>
      </c>
      <c r="O86" s="4">
        <v>16.926630434782606</v>
      </c>
      <c r="P86" s="4">
        <v>0.45108695652173914</v>
      </c>
      <c r="Q86" s="9">
        <v>2.6649542462674591E-2</v>
      </c>
      <c r="R86" s="4">
        <v>10.223913043478261</v>
      </c>
      <c r="S86" s="4">
        <v>5.1304347826086953</v>
      </c>
      <c r="T86" s="11">
        <v>0.5018073570061663</v>
      </c>
      <c r="U86" s="4">
        <v>4.3423913043478262</v>
      </c>
      <c r="V86" s="4">
        <v>0</v>
      </c>
      <c r="W86" s="11">
        <v>0</v>
      </c>
      <c r="X86" s="4">
        <v>32.574239130434783</v>
      </c>
      <c r="Y86" s="4">
        <v>10.360652173913046</v>
      </c>
      <c r="Z86" s="11">
        <v>0.31806275297564435</v>
      </c>
      <c r="AA86" s="4">
        <v>0</v>
      </c>
      <c r="AB86" s="4">
        <v>0</v>
      </c>
      <c r="AC86" s="11" t="s">
        <v>1213</v>
      </c>
      <c r="AD86" s="4">
        <v>108.93445652173912</v>
      </c>
      <c r="AE86" s="4">
        <v>17.724565217391302</v>
      </c>
      <c r="AF86" s="11">
        <v>0.16270852936099389</v>
      </c>
      <c r="AG86" s="4">
        <v>0</v>
      </c>
      <c r="AH86" s="4">
        <v>0</v>
      </c>
      <c r="AI86" s="11" t="s">
        <v>1213</v>
      </c>
      <c r="AJ86" s="4">
        <v>0</v>
      </c>
      <c r="AK86" s="4">
        <v>0</v>
      </c>
      <c r="AL86" s="11" t="s">
        <v>1213</v>
      </c>
      <c r="AM86" s="1">
        <v>145136</v>
      </c>
      <c r="AN86" s="1">
        <v>5</v>
      </c>
      <c r="AX86"/>
      <c r="AY86"/>
    </row>
    <row r="87" spans="1:51" x14ac:dyDescent="0.25">
      <c r="A87" t="s">
        <v>702</v>
      </c>
      <c r="B87" t="s">
        <v>117</v>
      </c>
      <c r="C87" t="s">
        <v>900</v>
      </c>
      <c r="D87" t="s">
        <v>786</v>
      </c>
      <c r="E87" s="4">
        <v>87.326086956521735</v>
      </c>
      <c r="F87" s="4">
        <v>174.55836956521742</v>
      </c>
      <c r="G87" s="4">
        <v>0</v>
      </c>
      <c r="H87" s="11">
        <v>0</v>
      </c>
      <c r="I87" s="4">
        <v>169.01489130434786</v>
      </c>
      <c r="J87" s="4">
        <v>0</v>
      </c>
      <c r="K87" s="11">
        <v>0</v>
      </c>
      <c r="L87" s="4">
        <v>13.107608695652171</v>
      </c>
      <c r="M87" s="4">
        <v>0</v>
      </c>
      <c r="N87" s="11">
        <v>0</v>
      </c>
      <c r="O87" s="4">
        <v>7.5641304347826068</v>
      </c>
      <c r="P87" s="4">
        <v>0</v>
      </c>
      <c r="Q87" s="9">
        <v>0</v>
      </c>
      <c r="R87" s="4">
        <v>5.2173913043478262</v>
      </c>
      <c r="S87" s="4">
        <v>0</v>
      </c>
      <c r="T87" s="11">
        <v>0</v>
      </c>
      <c r="U87" s="4">
        <v>0.32608695652173914</v>
      </c>
      <c r="V87" s="4">
        <v>0</v>
      </c>
      <c r="W87" s="11">
        <v>0</v>
      </c>
      <c r="X87" s="4">
        <v>50.09782608695653</v>
      </c>
      <c r="Y87" s="4">
        <v>0</v>
      </c>
      <c r="Z87" s="11">
        <v>0</v>
      </c>
      <c r="AA87" s="4">
        <v>0</v>
      </c>
      <c r="AB87" s="4">
        <v>0</v>
      </c>
      <c r="AC87" s="11" t="s">
        <v>1213</v>
      </c>
      <c r="AD87" s="4">
        <v>111.35293478260871</v>
      </c>
      <c r="AE87" s="4">
        <v>0</v>
      </c>
      <c r="AF87" s="11">
        <v>0</v>
      </c>
      <c r="AG87" s="4">
        <v>0</v>
      </c>
      <c r="AH87" s="4">
        <v>0</v>
      </c>
      <c r="AI87" s="11" t="s">
        <v>1213</v>
      </c>
      <c r="AJ87" s="4">
        <v>0</v>
      </c>
      <c r="AK87" s="4">
        <v>0</v>
      </c>
      <c r="AL87" s="11" t="s">
        <v>1213</v>
      </c>
      <c r="AM87" s="1">
        <v>145371</v>
      </c>
      <c r="AN87" s="1">
        <v>5</v>
      </c>
      <c r="AX87"/>
      <c r="AY87"/>
    </row>
    <row r="88" spans="1:51" x14ac:dyDescent="0.25">
      <c r="A88" t="s">
        <v>702</v>
      </c>
      <c r="B88" t="s">
        <v>575</v>
      </c>
      <c r="C88" t="s">
        <v>1134</v>
      </c>
      <c r="D88" t="s">
        <v>805</v>
      </c>
      <c r="E88" s="4">
        <v>68.771739130434781</v>
      </c>
      <c r="F88" s="4">
        <v>152.39119565217391</v>
      </c>
      <c r="G88" s="4">
        <v>11.77108695652174</v>
      </c>
      <c r="H88" s="11">
        <v>7.724256579355622E-2</v>
      </c>
      <c r="I88" s="4">
        <v>139.74989130434778</v>
      </c>
      <c r="J88" s="4">
        <v>9.6515217391304358</v>
      </c>
      <c r="K88" s="11">
        <v>6.9062821080206199E-2</v>
      </c>
      <c r="L88" s="4">
        <v>36.352173913043472</v>
      </c>
      <c r="M88" s="4">
        <v>2.1195652173913042</v>
      </c>
      <c r="N88" s="11">
        <v>5.8306422676713314E-2</v>
      </c>
      <c r="O88" s="4">
        <v>23.710869565217386</v>
      </c>
      <c r="P88" s="4">
        <v>0</v>
      </c>
      <c r="Q88" s="9">
        <v>0</v>
      </c>
      <c r="R88" s="4">
        <v>7.5978260869565215</v>
      </c>
      <c r="S88" s="4">
        <v>2.1195652173913042</v>
      </c>
      <c r="T88" s="11">
        <v>0.27896995708154504</v>
      </c>
      <c r="U88" s="4">
        <v>5.0434782608695654</v>
      </c>
      <c r="V88" s="4">
        <v>0</v>
      </c>
      <c r="W88" s="11">
        <v>0</v>
      </c>
      <c r="X88" s="4">
        <v>32.764130434782608</v>
      </c>
      <c r="Y88" s="4">
        <v>0</v>
      </c>
      <c r="Z88" s="11">
        <v>0</v>
      </c>
      <c r="AA88" s="4">
        <v>0</v>
      </c>
      <c r="AB88" s="4">
        <v>0</v>
      </c>
      <c r="AC88" s="11" t="s">
        <v>1213</v>
      </c>
      <c r="AD88" s="4">
        <v>83.165108695652165</v>
      </c>
      <c r="AE88" s="4">
        <v>9.6515217391304358</v>
      </c>
      <c r="AF88" s="11">
        <v>0.11605253561864236</v>
      </c>
      <c r="AG88" s="4">
        <v>0.10978260869565216</v>
      </c>
      <c r="AH88" s="4">
        <v>0</v>
      </c>
      <c r="AI88" s="11">
        <v>0</v>
      </c>
      <c r="AJ88" s="4">
        <v>0</v>
      </c>
      <c r="AK88" s="4">
        <v>0</v>
      </c>
      <c r="AL88" s="11" t="s">
        <v>1213</v>
      </c>
      <c r="AM88" s="1">
        <v>146085</v>
      </c>
      <c r="AN88" s="1">
        <v>5</v>
      </c>
      <c r="AX88"/>
      <c r="AY88"/>
    </row>
    <row r="89" spans="1:51" x14ac:dyDescent="0.25">
      <c r="A89" t="s">
        <v>702</v>
      </c>
      <c r="B89" t="s">
        <v>343</v>
      </c>
      <c r="C89" t="s">
        <v>857</v>
      </c>
      <c r="D89" t="s">
        <v>798</v>
      </c>
      <c r="E89" s="4">
        <v>107.25</v>
      </c>
      <c r="F89" s="4">
        <v>257.4228260869566</v>
      </c>
      <c r="G89" s="4">
        <v>0</v>
      </c>
      <c r="H89" s="11">
        <v>0</v>
      </c>
      <c r="I89" s="4">
        <v>241.16195652173917</v>
      </c>
      <c r="J89" s="4">
        <v>0</v>
      </c>
      <c r="K89" s="11">
        <v>0</v>
      </c>
      <c r="L89" s="4">
        <v>48.12173913043479</v>
      </c>
      <c r="M89" s="4">
        <v>0</v>
      </c>
      <c r="N89" s="11">
        <v>0</v>
      </c>
      <c r="O89" s="4">
        <v>31.860869565217399</v>
      </c>
      <c r="P89" s="4">
        <v>0</v>
      </c>
      <c r="Q89" s="9">
        <v>0</v>
      </c>
      <c r="R89" s="4">
        <v>10.782608695652174</v>
      </c>
      <c r="S89" s="4">
        <v>0</v>
      </c>
      <c r="T89" s="11">
        <v>0</v>
      </c>
      <c r="U89" s="4">
        <v>5.4782608695652177</v>
      </c>
      <c r="V89" s="4">
        <v>0</v>
      </c>
      <c r="W89" s="11">
        <v>0</v>
      </c>
      <c r="X89" s="4">
        <v>65.900000000000034</v>
      </c>
      <c r="Y89" s="4">
        <v>0</v>
      </c>
      <c r="Z89" s="11">
        <v>0</v>
      </c>
      <c r="AA89" s="4">
        <v>0</v>
      </c>
      <c r="AB89" s="4">
        <v>0</v>
      </c>
      <c r="AC89" s="11" t="s">
        <v>1213</v>
      </c>
      <c r="AD89" s="4">
        <v>129.42608695652174</v>
      </c>
      <c r="AE89" s="4">
        <v>0</v>
      </c>
      <c r="AF89" s="11">
        <v>0</v>
      </c>
      <c r="AG89" s="4">
        <v>13.975000000000003</v>
      </c>
      <c r="AH89" s="4">
        <v>0</v>
      </c>
      <c r="AI89" s="11">
        <v>0</v>
      </c>
      <c r="AJ89" s="4">
        <v>0</v>
      </c>
      <c r="AK89" s="4">
        <v>0</v>
      </c>
      <c r="AL89" s="11" t="s">
        <v>1213</v>
      </c>
      <c r="AM89" s="1">
        <v>145753</v>
      </c>
      <c r="AN89" s="1">
        <v>5</v>
      </c>
      <c r="AX89"/>
      <c r="AY89"/>
    </row>
    <row r="90" spans="1:51" x14ac:dyDescent="0.25">
      <c r="A90" t="s">
        <v>702</v>
      </c>
      <c r="B90" t="s">
        <v>461</v>
      </c>
      <c r="C90" t="s">
        <v>843</v>
      </c>
      <c r="D90" t="s">
        <v>744</v>
      </c>
      <c r="E90" s="4">
        <v>80.695652173913047</v>
      </c>
      <c r="F90" s="4">
        <v>201.35695652173911</v>
      </c>
      <c r="G90" s="4">
        <v>15.453695652173913</v>
      </c>
      <c r="H90" s="11">
        <v>7.6747761384173913E-2</v>
      </c>
      <c r="I90" s="4">
        <v>180.71891304347827</v>
      </c>
      <c r="J90" s="4">
        <v>13.38304347826087</v>
      </c>
      <c r="K90" s="11">
        <v>7.405447085132208E-2</v>
      </c>
      <c r="L90" s="4">
        <v>23.622826086956525</v>
      </c>
      <c r="M90" s="4">
        <v>2.0706521739130435</v>
      </c>
      <c r="N90" s="11">
        <v>8.7654718630653827E-2</v>
      </c>
      <c r="O90" s="4">
        <v>16.095652173913049</v>
      </c>
      <c r="P90" s="4">
        <v>0</v>
      </c>
      <c r="Q90" s="9">
        <v>0</v>
      </c>
      <c r="R90" s="4">
        <v>2.0706521739130435</v>
      </c>
      <c r="S90" s="4">
        <v>2.0706521739130435</v>
      </c>
      <c r="T90" s="11">
        <v>1</v>
      </c>
      <c r="U90" s="4">
        <v>5.4565217391304346</v>
      </c>
      <c r="V90" s="4">
        <v>0</v>
      </c>
      <c r="W90" s="11">
        <v>0</v>
      </c>
      <c r="X90" s="4">
        <v>56.109782608695653</v>
      </c>
      <c r="Y90" s="4">
        <v>0</v>
      </c>
      <c r="Z90" s="11">
        <v>0</v>
      </c>
      <c r="AA90" s="4">
        <v>13.110869565217387</v>
      </c>
      <c r="AB90" s="4">
        <v>0</v>
      </c>
      <c r="AC90" s="11">
        <v>0</v>
      </c>
      <c r="AD90" s="4">
        <v>108.51347826086955</v>
      </c>
      <c r="AE90" s="4">
        <v>13.38304347826087</v>
      </c>
      <c r="AF90" s="11">
        <v>0.12333070225698273</v>
      </c>
      <c r="AG90" s="4">
        <v>0</v>
      </c>
      <c r="AH90" s="4">
        <v>0</v>
      </c>
      <c r="AI90" s="11" t="s">
        <v>1213</v>
      </c>
      <c r="AJ90" s="4">
        <v>0</v>
      </c>
      <c r="AK90" s="4">
        <v>0</v>
      </c>
      <c r="AL90" s="11" t="s">
        <v>1213</v>
      </c>
      <c r="AM90" s="1">
        <v>145928</v>
      </c>
      <c r="AN90" s="1">
        <v>5</v>
      </c>
      <c r="AX90"/>
      <c r="AY90"/>
    </row>
    <row r="91" spans="1:51" x14ac:dyDescent="0.25">
      <c r="A91" t="s">
        <v>702</v>
      </c>
      <c r="B91" t="s">
        <v>250</v>
      </c>
      <c r="C91" t="s">
        <v>1029</v>
      </c>
      <c r="D91" t="s">
        <v>821</v>
      </c>
      <c r="E91" s="4">
        <v>75.706521739130437</v>
      </c>
      <c r="F91" s="4">
        <v>231.91565217391303</v>
      </c>
      <c r="G91" s="4">
        <v>76.310434782608695</v>
      </c>
      <c r="H91" s="11">
        <v>0.3290439177662044</v>
      </c>
      <c r="I91" s="4">
        <v>217.36750000000001</v>
      </c>
      <c r="J91" s="4">
        <v>76.310434782608695</v>
      </c>
      <c r="K91" s="11">
        <v>0.35106644177537438</v>
      </c>
      <c r="L91" s="4">
        <v>35.289239130434773</v>
      </c>
      <c r="M91" s="4">
        <v>0</v>
      </c>
      <c r="N91" s="11">
        <v>0</v>
      </c>
      <c r="O91" s="4">
        <v>26.451086956521738</v>
      </c>
      <c r="P91" s="4">
        <v>0</v>
      </c>
      <c r="Q91" s="9">
        <v>0</v>
      </c>
      <c r="R91" s="4">
        <v>2.1722826086956526</v>
      </c>
      <c r="S91" s="4">
        <v>0</v>
      </c>
      <c r="T91" s="11">
        <v>0</v>
      </c>
      <c r="U91" s="4">
        <v>6.6658695652173829</v>
      </c>
      <c r="V91" s="4">
        <v>0</v>
      </c>
      <c r="W91" s="11">
        <v>0</v>
      </c>
      <c r="X91" s="4">
        <v>36.450760869565215</v>
      </c>
      <c r="Y91" s="4">
        <v>23.255108695652176</v>
      </c>
      <c r="Z91" s="11">
        <v>0.63798692101017762</v>
      </c>
      <c r="AA91" s="4">
        <v>5.709999999999992</v>
      </c>
      <c r="AB91" s="4">
        <v>0</v>
      </c>
      <c r="AC91" s="11">
        <v>0</v>
      </c>
      <c r="AD91" s="4">
        <v>154.46565217391304</v>
      </c>
      <c r="AE91" s="4">
        <v>53.055326086956526</v>
      </c>
      <c r="AF91" s="11">
        <v>0.34347652918476324</v>
      </c>
      <c r="AG91" s="4">
        <v>0</v>
      </c>
      <c r="AH91" s="4">
        <v>0</v>
      </c>
      <c r="AI91" s="11" t="s">
        <v>1213</v>
      </c>
      <c r="AJ91" s="4">
        <v>0</v>
      </c>
      <c r="AK91" s="4">
        <v>0</v>
      </c>
      <c r="AL91" s="11" t="s">
        <v>1213</v>
      </c>
      <c r="AM91" s="1">
        <v>145623</v>
      </c>
      <c r="AN91" s="1">
        <v>5</v>
      </c>
      <c r="AX91"/>
      <c r="AY91"/>
    </row>
    <row r="92" spans="1:51" x14ac:dyDescent="0.25">
      <c r="A92" t="s">
        <v>702</v>
      </c>
      <c r="B92" t="s">
        <v>550</v>
      </c>
      <c r="C92" t="s">
        <v>1125</v>
      </c>
      <c r="D92" t="s">
        <v>776</v>
      </c>
      <c r="E92" s="4">
        <v>63.086956521739133</v>
      </c>
      <c r="F92" s="4">
        <v>148.59043478260878</v>
      </c>
      <c r="G92" s="4">
        <v>0</v>
      </c>
      <c r="H92" s="11">
        <v>0</v>
      </c>
      <c r="I92" s="4">
        <v>135.38282608695658</v>
      </c>
      <c r="J92" s="4">
        <v>0</v>
      </c>
      <c r="K92" s="11">
        <v>0</v>
      </c>
      <c r="L92" s="4">
        <v>21.925434782608697</v>
      </c>
      <c r="M92" s="4">
        <v>0</v>
      </c>
      <c r="N92" s="11">
        <v>0</v>
      </c>
      <c r="O92" s="4">
        <v>12.497282608695654</v>
      </c>
      <c r="P92" s="4">
        <v>0</v>
      </c>
      <c r="Q92" s="9">
        <v>0</v>
      </c>
      <c r="R92" s="4">
        <v>9.4281521739130429</v>
      </c>
      <c r="S92" s="4">
        <v>0</v>
      </c>
      <c r="T92" s="11">
        <v>0</v>
      </c>
      <c r="U92" s="4">
        <v>0</v>
      </c>
      <c r="V92" s="4">
        <v>0</v>
      </c>
      <c r="W92" s="11" t="s">
        <v>1213</v>
      </c>
      <c r="X92" s="4">
        <v>39.686630434782607</v>
      </c>
      <c r="Y92" s="4">
        <v>0</v>
      </c>
      <c r="Z92" s="11">
        <v>0</v>
      </c>
      <c r="AA92" s="4">
        <v>3.7794565217391307</v>
      </c>
      <c r="AB92" s="4">
        <v>0</v>
      </c>
      <c r="AC92" s="11">
        <v>0</v>
      </c>
      <c r="AD92" s="4">
        <v>83.198913043478328</v>
      </c>
      <c r="AE92" s="4">
        <v>0</v>
      </c>
      <c r="AF92" s="11">
        <v>0</v>
      </c>
      <c r="AG92" s="4">
        <v>0</v>
      </c>
      <c r="AH92" s="4">
        <v>0</v>
      </c>
      <c r="AI92" s="11" t="s">
        <v>1213</v>
      </c>
      <c r="AJ92" s="4">
        <v>0</v>
      </c>
      <c r="AK92" s="4">
        <v>0</v>
      </c>
      <c r="AL92" s="11" t="s">
        <v>1213</v>
      </c>
      <c r="AM92" s="1">
        <v>146050</v>
      </c>
      <c r="AN92" s="1">
        <v>5</v>
      </c>
      <c r="AX92"/>
      <c r="AY92"/>
    </row>
    <row r="93" spans="1:51" x14ac:dyDescent="0.25">
      <c r="A93" t="s">
        <v>702</v>
      </c>
      <c r="B93" t="s">
        <v>112</v>
      </c>
      <c r="C93" t="s">
        <v>908</v>
      </c>
      <c r="D93" t="s">
        <v>794</v>
      </c>
      <c r="E93" s="4">
        <v>82.239130434782609</v>
      </c>
      <c r="F93" s="4">
        <v>231.35054347826087</v>
      </c>
      <c r="G93" s="4">
        <v>0</v>
      </c>
      <c r="H93" s="11">
        <v>0</v>
      </c>
      <c r="I93" s="4">
        <v>215.48097826086956</v>
      </c>
      <c r="J93" s="4">
        <v>0</v>
      </c>
      <c r="K93" s="11">
        <v>0</v>
      </c>
      <c r="L93" s="4">
        <v>80.380434782608702</v>
      </c>
      <c r="M93" s="4">
        <v>0</v>
      </c>
      <c r="N93" s="11">
        <v>0</v>
      </c>
      <c r="O93" s="4">
        <v>64.510869565217391</v>
      </c>
      <c r="P93" s="4">
        <v>0</v>
      </c>
      <c r="Q93" s="9">
        <v>0</v>
      </c>
      <c r="R93" s="4">
        <v>10.478260869565217</v>
      </c>
      <c r="S93" s="4">
        <v>0</v>
      </c>
      <c r="T93" s="11">
        <v>0</v>
      </c>
      <c r="U93" s="4">
        <v>5.3913043478260869</v>
      </c>
      <c r="V93" s="4">
        <v>0</v>
      </c>
      <c r="W93" s="11">
        <v>0</v>
      </c>
      <c r="X93" s="4">
        <v>28.377717391304348</v>
      </c>
      <c r="Y93" s="4">
        <v>0</v>
      </c>
      <c r="Z93" s="11">
        <v>0</v>
      </c>
      <c r="AA93" s="4">
        <v>0</v>
      </c>
      <c r="AB93" s="4">
        <v>0</v>
      </c>
      <c r="AC93" s="11" t="s">
        <v>1213</v>
      </c>
      <c r="AD93" s="4">
        <v>122.59239130434783</v>
      </c>
      <c r="AE93" s="4">
        <v>0</v>
      </c>
      <c r="AF93" s="11">
        <v>0</v>
      </c>
      <c r="AG93" s="4">
        <v>0</v>
      </c>
      <c r="AH93" s="4">
        <v>0</v>
      </c>
      <c r="AI93" s="11" t="s">
        <v>1213</v>
      </c>
      <c r="AJ93" s="4">
        <v>0</v>
      </c>
      <c r="AK93" s="4">
        <v>0</v>
      </c>
      <c r="AL93" s="11" t="s">
        <v>1213</v>
      </c>
      <c r="AM93" s="1">
        <v>145358</v>
      </c>
      <c r="AN93" s="1">
        <v>5</v>
      </c>
      <c r="AX93"/>
      <c r="AY93"/>
    </row>
    <row r="94" spans="1:51" x14ac:dyDescent="0.25">
      <c r="A94" t="s">
        <v>702</v>
      </c>
      <c r="B94" t="s">
        <v>657</v>
      </c>
      <c r="C94" t="s">
        <v>952</v>
      </c>
      <c r="D94" t="s">
        <v>781</v>
      </c>
      <c r="E94" s="4">
        <v>53.978260869565219</v>
      </c>
      <c r="F94" s="4">
        <v>420.2146739130435</v>
      </c>
      <c r="G94" s="4">
        <v>10.75</v>
      </c>
      <c r="H94" s="11">
        <v>2.5582162326450636E-2</v>
      </c>
      <c r="I94" s="4">
        <v>410.5625</v>
      </c>
      <c r="J94" s="4">
        <v>10.75</v>
      </c>
      <c r="K94" s="11">
        <v>2.6183589587456233E-2</v>
      </c>
      <c r="L94" s="4">
        <v>114.63315217391305</v>
      </c>
      <c r="M94" s="4">
        <v>0</v>
      </c>
      <c r="N94" s="11">
        <v>0</v>
      </c>
      <c r="O94" s="4">
        <v>104.98097826086956</v>
      </c>
      <c r="P94" s="4">
        <v>0</v>
      </c>
      <c r="Q94" s="9">
        <v>0</v>
      </c>
      <c r="R94" s="4">
        <v>0</v>
      </c>
      <c r="S94" s="4">
        <v>0</v>
      </c>
      <c r="T94" s="11" t="s">
        <v>1213</v>
      </c>
      <c r="U94" s="4">
        <v>9.6521739130434785</v>
      </c>
      <c r="V94" s="4">
        <v>0</v>
      </c>
      <c r="W94" s="11">
        <v>0</v>
      </c>
      <c r="X94" s="4">
        <v>25.078804347826086</v>
      </c>
      <c r="Y94" s="4">
        <v>0</v>
      </c>
      <c r="Z94" s="11">
        <v>0</v>
      </c>
      <c r="AA94" s="4">
        <v>0</v>
      </c>
      <c r="AB94" s="4">
        <v>0</v>
      </c>
      <c r="AC94" s="11" t="s">
        <v>1213</v>
      </c>
      <c r="AD94" s="4">
        <v>280.50271739130437</v>
      </c>
      <c r="AE94" s="4">
        <v>10.75</v>
      </c>
      <c r="AF94" s="11">
        <v>3.8324049406635988E-2</v>
      </c>
      <c r="AG94" s="4">
        <v>0</v>
      </c>
      <c r="AH94" s="4">
        <v>0</v>
      </c>
      <c r="AI94" s="11" t="s">
        <v>1213</v>
      </c>
      <c r="AJ94" s="4">
        <v>0</v>
      </c>
      <c r="AK94" s="4">
        <v>0</v>
      </c>
      <c r="AL94" s="11" t="s">
        <v>1213</v>
      </c>
      <c r="AM94" s="1">
        <v>146187</v>
      </c>
      <c r="AN94" s="1">
        <v>5</v>
      </c>
      <c r="AX94"/>
      <c r="AY94"/>
    </row>
    <row r="95" spans="1:51" x14ac:dyDescent="0.25">
      <c r="A95" t="s">
        <v>702</v>
      </c>
      <c r="B95" t="s">
        <v>481</v>
      </c>
      <c r="C95" t="s">
        <v>1106</v>
      </c>
      <c r="D95" t="s">
        <v>781</v>
      </c>
      <c r="E95" s="4">
        <v>147.80281690140845</v>
      </c>
      <c r="F95" s="4">
        <v>489.20929577464796</v>
      </c>
      <c r="G95" s="4">
        <v>63.334788732394358</v>
      </c>
      <c r="H95" s="11">
        <v>0.12946358394949478</v>
      </c>
      <c r="I95" s="4">
        <v>467.01014084507051</v>
      </c>
      <c r="J95" s="4">
        <v>63.334788732394358</v>
      </c>
      <c r="K95" s="11">
        <v>0.13561758769903354</v>
      </c>
      <c r="L95" s="4">
        <v>184.28901408450716</v>
      </c>
      <c r="M95" s="4">
        <v>7.6095774647887335</v>
      </c>
      <c r="N95" s="11">
        <v>4.1291541455093478E-2</v>
      </c>
      <c r="O95" s="4">
        <v>162.08985915492968</v>
      </c>
      <c r="P95" s="4">
        <v>7.6095774647887335</v>
      </c>
      <c r="Q95" s="9">
        <v>4.694665973838192E-2</v>
      </c>
      <c r="R95" s="4">
        <v>17.466760563380284</v>
      </c>
      <c r="S95" s="4">
        <v>0</v>
      </c>
      <c r="T95" s="11">
        <v>0</v>
      </c>
      <c r="U95" s="4">
        <v>4.732394366197183</v>
      </c>
      <c r="V95" s="4">
        <v>0</v>
      </c>
      <c r="W95" s="11">
        <v>0</v>
      </c>
      <c r="X95" s="4">
        <v>32.487605633802815</v>
      </c>
      <c r="Y95" s="4">
        <v>1.7122535211267602</v>
      </c>
      <c r="Z95" s="11">
        <v>5.2704823507990037E-2</v>
      </c>
      <c r="AA95" s="4">
        <v>0</v>
      </c>
      <c r="AB95" s="4">
        <v>0</v>
      </c>
      <c r="AC95" s="11" t="s">
        <v>1213</v>
      </c>
      <c r="AD95" s="4">
        <v>272.43267605633798</v>
      </c>
      <c r="AE95" s="4">
        <v>54.012957746478868</v>
      </c>
      <c r="AF95" s="11">
        <v>0.1982616715746286</v>
      </c>
      <c r="AG95" s="4">
        <v>0</v>
      </c>
      <c r="AH95" s="4">
        <v>0</v>
      </c>
      <c r="AI95" s="11" t="s">
        <v>1213</v>
      </c>
      <c r="AJ95" s="4">
        <v>0</v>
      </c>
      <c r="AK95" s="4">
        <v>0</v>
      </c>
      <c r="AL95" s="11" t="s">
        <v>1213</v>
      </c>
      <c r="AM95" s="1">
        <v>145956</v>
      </c>
      <c r="AN95" s="1">
        <v>5</v>
      </c>
      <c r="AX95"/>
      <c r="AY95"/>
    </row>
    <row r="96" spans="1:51" x14ac:dyDescent="0.25">
      <c r="A96" t="s">
        <v>702</v>
      </c>
      <c r="B96" t="s">
        <v>554</v>
      </c>
      <c r="C96" t="s">
        <v>906</v>
      </c>
      <c r="D96" t="s">
        <v>792</v>
      </c>
      <c r="E96" s="4">
        <v>18.845070422535212</v>
      </c>
      <c r="F96" s="4">
        <v>112.86154929577467</v>
      </c>
      <c r="G96" s="4">
        <v>25.352112676056336</v>
      </c>
      <c r="H96" s="11">
        <v>0.22463020252908644</v>
      </c>
      <c r="I96" s="4">
        <v>97.665915492957765</v>
      </c>
      <c r="J96" s="4">
        <v>25.352112676056336</v>
      </c>
      <c r="K96" s="11">
        <v>0.25957994196946177</v>
      </c>
      <c r="L96" s="4">
        <v>27.813802816901411</v>
      </c>
      <c r="M96" s="4">
        <v>6.2207042253521125</v>
      </c>
      <c r="N96" s="11">
        <v>0.22365529324785544</v>
      </c>
      <c r="O96" s="4">
        <v>12.618169014084508</v>
      </c>
      <c r="P96" s="4">
        <v>6.2207042253521125</v>
      </c>
      <c r="Q96" s="9">
        <v>0.49299579189409409</v>
      </c>
      <c r="R96" s="4">
        <v>10.350563380281692</v>
      </c>
      <c r="S96" s="4">
        <v>0</v>
      </c>
      <c r="T96" s="11">
        <v>0</v>
      </c>
      <c r="U96" s="4">
        <v>4.845070422535211</v>
      </c>
      <c r="V96" s="4">
        <v>0</v>
      </c>
      <c r="W96" s="11">
        <v>0</v>
      </c>
      <c r="X96" s="4">
        <v>23.991408450704235</v>
      </c>
      <c r="Y96" s="4">
        <v>8.795774647887324</v>
      </c>
      <c r="Z96" s="11">
        <v>0.36662185406747705</v>
      </c>
      <c r="AA96" s="4">
        <v>0</v>
      </c>
      <c r="AB96" s="4">
        <v>0</v>
      </c>
      <c r="AC96" s="11" t="s">
        <v>1213</v>
      </c>
      <c r="AD96" s="4">
        <v>61.056338028169016</v>
      </c>
      <c r="AE96" s="4">
        <v>10.335633802816902</v>
      </c>
      <c r="AF96" s="11">
        <v>0.16928027681660901</v>
      </c>
      <c r="AG96" s="4">
        <v>0</v>
      </c>
      <c r="AH96" s="4">
        <v>0</v>
      </c>
      <c r="AI96" s="11" t="s">
        <v>1213</v>
      </c>
      <c r="AJ96" s="4">
        <v>0</v>
      </c>
      <c r="AK96" s="4">
        <v>0</v>
      </c>
      <c r="AL96" s="11" t="s">
        <v>1213</v>
      </c>
      <c r="AM96" s="1">
        <v>146056</v>
      </c>
      <c r="AN96" s="1">
        <v>5</v>
      </c>
      <c r="AX96"/>
      <c r="AY96"/>
    </row>
    <row r="97" spans="1:51" x14ac:dyDescent="0.25">
      <c r="A97" t="s">
        <v>702</v>
      </c>
      <c r="B97" t="s">
        <v>652</v>
      </c>
      <c r="C97" t="s">
        <v>952</v>
      </c>
      <c r="D97" t="s">
        <v>781</v>
      </c>
      <c r="E97" s="4">
        <v>61.183098591549296</v>
      </c>
      <c r="F97" s="4">
        <v>170.23014084507042</v>
      </c>
      <c r="G97" s="4">
        <v>16.160140845070419</v>
      </c>
      <c r="H97" s="11">
        <v>9.4931137134980456E-2</v>
      </c>
      <c r="I97" s="4">
        <v>154.68084507042252</v>
      </c>
      <c r="J97" s="4">
        <v>16.160140845070419</v>
      </c>
      <c r="K97" s="11">
        <v>0.1044740920423152</v>
      </c>
      <c r="L97" s="4">
        <v>60.962676056338026</v>
      </c>
      <c r="M97" s="4">
        <v>0</v>
      </c>
      <c r="N97" s="11">
        <v>0</v>
      </c>
      <c r="O97" s="4">
        <v>45.413380281690138</v>
      </c>
      <c r="P97" s="4">
        <v>0</v>
      </c>
      <c r="Q97" s="9">
        <v>0</v>
      </c>
      <c r="R97" s="4">
        <v>10.253521126760564</v>
      </c>
      <c r="S97" s="4">
        <v>0</v>
      </c>
      <c r="T97" s="11">
        <v>0</v>
      </c>
      <c r="U97" s="4">
        <v>5.295774647887324</v>
      </c>
      <c r="V97" s="4">
        <v>0</v>
      </c>
      <c r="W97" s="11">
        <v>0</v>
      </c>
      <c r="X97" s="4">
        <v>11.015915492957749</v>
      </c>
      <c r="Y97" s="4">
        <v>0.93309859154929575</v>
      </c>
      <c r="Z97" s="11">
        <v>8.4704588751230589E-2</v>
      </c>
      <c r="AA97" s="4">
        <v>0</v>
      </c>
      <c r="AB97" s="4">
        <v>0</v>
      </c>
      <c r="AC97" s="11" t="s">
        <v>1213</v>
      </c>
      <c r="AD97" s="4">
        <v>98.251549295774637</v>
      </c>
      <c r="AE97" s="4">
        <v>15.227042253521125</v>
      </c>
      <c r="AF97" s="11">
        <v>0.15498017448744672</v>
      </c>
      <c r="AG97" s="4">
        <v>0</v>
      </c>
      <c r="AH97" s="4">
        <v>0</v>
      </c>
      <c r="AI97" s="11" t="s">
        <v>1213</v>
      </c>
      <c r="AJ97" s="4">
        <v>0</v>
      </c>
      <c r="AK97" s="4">
        <v>0</v>
      </c>
      <c r="AL97" s="11" t="s">
        <v>1213</v>
      </c>
      <c r="AM97" s="1">
        <v>146180</v>
      </c>
      <c r="AN97" s="1">
        <v>5</v>
      </c>
      <c r="AX97"/>
      <c r="AY97"/>
    </row>
    <row r="98" spans="1:51" x14ac:dyDescent="0.25">
      <c r="A98" t="s">
        <v>702</v>
      </c>
      <c r="B98" t="s">
        <v>482</v>
      </c>
      <c r="C98" t="s">
        <v>917</v>
      </c>
      <c r="D98" t="s">
        <v>781</v>
      </c>
      <c r="E98" s="4">
        <v>106.93478260869566</v>
      </c>
      <c r="F98" s="4">
        <v>364.07173913043476</v>
      </c>
      <c r="G98" s="4">
        <v>29.09771739130435</v>
      </c>
      <c r="H98" s="11">
        <v>7.9923032369396865E-2</v>
      </c>
      <c r="I98" s="4">
        <v>346.81086956521733</v>
      </c>
      <c r="J98" s="4">
        <v>29.09771739130435</v>
      </c>
      <c r="K98" s="11">
        <v>8.3900823027210691E-2</v>
      </c>
      <c r="L98" s="4">
        <v>147.75500000000005</v>
      </c>
      <c r="M98" s="4">
        <v>1.3436956521739132</v>
      </c>
      <c r="N98" s="11">
        <v>9.0940790644913044E-3</v>
      </c>
      <c r="O98" s="4">
        <v>130.49413043478265</v>
      </c>
      <c r="P98" s="4">
        <v>1.3436956521739132</v>
      </c>
      <c r="Q98" s="9">
        <v>1.0296981540065935E-2</v>
      </c>
      <c r="R98" s="4">
        <v>14.826086956521738</v>
      </c>
      <c r="S98" s="4">
        <v>0</v>
      </c>
      <c r="T98" s="11">
        <v>0</v>
      </c>
      <c r="U98" s="4">
        <v>2.4347826086956523</v>
      </c>
      <c r="V98" s="4">
        <v>0</v>
      </c>
      <c r="W98" s="11">
        <v>0</v>
      </c>
      <c r="X98" s="4">
        <v>12.557173913043483</v>
      </c>
      <c r="Y98" s="4">
        <v>0.84673913043478266</v>
      </c>
      <c r="Z98" s="11">
        <v>6.7430708238837983E-2</v>
      </c>
      <c r="AA98" s="4">
        <v>0</v>
      </c>
      <c r="AB98" s="4">
        <v>0</v>
      </c>
      <c r="AC98" s="11" t="s">
        <v>1213</v>
      </c>
      <c r="AD98" s="4">
        <v>203.75956521739124</v>
      </c>
      <c r="AE98" s="4">
        <v>26.907282608695656</v>
      </c>
      <c r="AF98" s="11">
        <v>0.13205408335058164</v>
      </c>
      <c r="AG98" s="4">
        <v>0</v>
      </c>
      <c r="AH98" s="4">
        <v>0</v>
      </c>
      <c r="AI98" s="11" t="s">
        <v>1213</v>
      </c>
      <c r="AJ98" s="4">
        <v>0</v>
      </c>
      <c r="AK98" s="4">
        <v>0</v>
      </c>
      <c r="AL98" s="11" t="s">
        <v>1213</v>
      </c>
      <c r="AM98" s="1">
        <v>145960</v>
      </c>
      <c r="AN98" s="1">
        <v>5</v>
      </c>
      <c r="AX98"/>
      <c r="AY98"/>
    </row>
    <row r="99" spans="1:51" x14ac:dyDescent="0.25">
      <c r="A99" t="s">
        <v>702</v>
      </c>
      <c r="B99" t="s">
        <v>99</v>
      </c>
      <c r="C99" t="s">
        <v>949</v>
      </c>
      <c r="D99" t="s">
        <v>781</v>
      </c>
      <c r="E99" s="4">
        <v>103.74647887323944</v>
      </c>
      <c r="F99" s="4">
        <v>346.93774647887335</v>
      </c>
      <c r="G99" s="4">
        <v>46.852112676056329</v>
      </c>
      <c r="H99" s="11">
        <v>0.13504472531906922</v>
      </c>
      <c r="I99" s="4">
        <v>322.0363380281691</v>
      </c>
      <c r="J99" s="4">
        <v>46.852112676056329</v>
      </c>
      <c r="K99" s="11">
        <v>0.14548703715528552</v>
      </c>
      <c r="L99" s="4">
        <v>172.5081690140845</v>
      </c>
      <c r="M99" s="4">
        <v>0</v>
      </c>
      <c r="N99" s="11">
        <v>0</v>
      </c>
      <c r="O99" s="4">
        <v>147.60676056338025</v>
      </c>
      <c r="P99" s="4">
        <v>0</v>
      </c>
      <c r="Q99" s="9">
        <v>0</v>
      </c>
      <c r="R99" s="4">
        <v>19.718309859154928</v>
      </c>
      <c r="S99" s="4">
        <v>0</v>
      </c>
      <c r="T99" s="11">
        <v>0</v>
      </c>
      <c r="U99" s="4">
        <v>5.183098591549296</v>
      </c>
      <c r="V99" s="4">
        <v>0</v>
      </c>
      <c r="W99" s="11">
        <v>0</v>
      </c>
      <c r="X99" s="4">
        <v>9.8816901408450715</v>
      </c>
      <c r="Y99" s="4">
        <v>0</v>
      </c>
      <c r="Z99" s="11">
        <v>0</v>
      </c>
      <c r="AA99" s="4">
        <v>0</v>
      </c>
      <c r="AB99" s="4">
        <v>0</v>
      </c>
      <c r="AC99" s="11" t="s">
        <v>1213</v>
      </c>
      <c r="AD99" s="4">
        <v>164.54788732394374</v>
      </c>
      <c r="AE99" s="4">
        <v>46.852112676056329</v>
      </c>
      <c r="AF99" s="11">
        <v>0.2847323866505746</v>
      </c>
      <c r="AG99" s="4">
        <v>0</v>
      </c>
      <c r="AH99" s="4">
        <v>0</v>
      </c>
      <c r="AI99" s="11" t="s">
        <v>1213</v>
      </c>
      <c r="AJ99" s="4">
        <v>0</v>
      </c>
      <c r="AK99" s="4">
        <v>0</v>
      </c>
      <c r="AL99" s="11" t="s">
        <v>1213</v>
      </c>
      <c r="AM99" s="1">
        <v>145324</v>
      </c>
      <c r="AN99" s="1">
        <v>5</v>
      </c>
      <c r="AX99"/>
      <c r="AY99"/>
    </row>
    <row r="100" spans="1:51" x14ac:dyDescent="0.25">
      <c r="A100" t="s">
        <v>702</v>
      </c>
      <c r="B100" t="s">
        <v>216</v>
      </c>
      <c r="C100" t="s">
        <v>919</v>
      </c>
      <c r="D100" t="s">
        <v>797</v>
      </c>
      <c r="E100" s="4">
        <v>83.943661971830991</v>
      </c>
      <c r="F100" s="4">
        <v>361.83112676056339</v>
      </c>
      <c r="G100" s="4">
        <v>67.324084507042258</v>
      </c>
      <c r="H100" s="11">
        <v>0.18606493341185931</v>
      </c>
      <c r="I100" s="4">
        <v>344.028309859155</v>
      </c>
      <c r="J100" s="4">
        <v>67.324084507042258</v>
      </c>
      <c r="K100" s="11">
        <v>0.19569344317798934</v>
      </c>
      <c r="L100" s="4">
        <v>72.484788732394378</v>
      </c>
      <c r="M100" s="4">
        <v>1.630281690140845</v>
      </c>
      <c r="N100" s="11">
        <v>2.2491362928015974E-2</v>
      </c>
      <c r="O100" s="4">
        <v>54.681971830985937</v>
      </c>
      <c r="P100" s="4">
        <v>1.630281690140845</v>
      </c>
      <c r="Q100" s="9">
        <v>2.9813878972393494E-2</v>
      </c>
      <c r="R100" s="4">
        <v>12.732394366197184</v>
      </c>
      <c r="S100" s="4">
        <v>0</v>
      </c>
      <c r="T100" s="11">
        <v>0</v>
      </c>
      <c r="U100" s="4">
        <v>5.070422535211268</v>
      </c>
      <c r="V100" s="4">
        <v>0</v>
      </c>
      <c r="W100" s="11">
        <v>0</v>
      </c>
      <c r="X100" s="4">
        <v>95.687887323943684</v>
      </c>
      <c r="Y100" s="4">
        <v>17.550140845070423</v>
      </c>
      <c r="Z100" s="11">
        <v>0.18341026577016822</v>
      </c>
      <c r="AA100" s="4">
        <v>0</v>
      </c>
      <c r="AB100" s="4">
        <v>0</v>
      </c>
      <c r="AC100" s="11" t="s">
        <v>1213</v>
      </c>
      <c r="AD100" s="4">
        <v>193.65845070422534</v>
      </c>
      <c r="AE100" s="4">
        <v>48.143661971830987</v>
      </c>
      <c r="AF100" s="11">
        <v>0.24860088365243005</v>
      </c>
      <c r="AG100" s="4">
        <v>0</v>
      </c>
      <c r="AH100" s="4">
        <v>0</v>
      </c>
      <c r="AI100" s="11" t="s">
        <v>1213</v>
      </c>
      <c r="AJ100" s="4">
        <v>0</v>
      </c>
      <c r="AK100" s="4">
        <v>0</v>
      </c>
      <c r="AL100" s="11" t="s">
        <v>1213</v>
      </c>
      <c r="AM100" s="1">
        <v>145563</v>
      </c>
      <c r="AN100" s="1">
        <v>5</v>
      </c>
      <c r="AX100"/>
      <c r="AY100"/>
    </row>
    <row r="101" spans="1:51" x14ac:dyDescent="0.25">
      <c r="A101" t="s">
        <v>702</v>
      </c>
      <c r="B101" t="s">
        <v>328</v>
      </c>
      <c r="C101" t="s">
        <v>931</v>
      </c>
      <c r="D101" t="s">
        <v>781</v>
      </c>
      <c r="E101" s="4">
        <v>73.309859154929583</v>
      </c>
      <c r="F101" s="4">
        <v>269.05985915492965</v>
      </c>
      <c r="G101" s="4">
        <v>67.675492957746471</v>
      </c>
      <c r="H101" s="11">
        <v>0.25152578749689181</v>
      </c>
      <c r="I101" s="4">
        <v>249.45422535211273</v>
      </c>
      <c r="J101" s="4">
        <v>67.675492957746471</v>
      </c>
      <c r="K101" s="11">
        <v>0.27129423389088847</v>
      </c>
      <c r="L101" s="4">
        <v>100.9216901408451</v>
      </c>
      <c r="M101" s="4">
        <v>0</v>
      </c>
      <c r="N101" s="11">
        <v>0</v>
      </c>
      <c r="O101" s="4">
        <v>81.31605633802819</v>
      </c>
      <c r="P101" s="4">
        <v>0</v>
      </c>
      <c r="Q101" s="9">
        <v>0</v>
      </c>
      <c r="R101" s="4">
        <v>14.309859154929578</v>
      </c>
      <c r="S101" s="4">
        <v>0</v>
      </c>
      <c r="T101" s="11">
        <v>0</v>
      </c>
      <c r="U101" s="4">
        <v>5.295774647887324</v>
      </c>
      <c r="V101" s="4">
        <v>0</v>
      </c>
      <c r="W101" s="11">
        <v>0</v>
      </c>
      <c r="X101" s="4">
        <v>19.161830985915493</v>
      </c>
      <c r="Y101" s="4">
        <v>0</v>
      </c>
      <c r="Z101" s="11">
        <v>0</v>
      </c>
      <c r="AA101" s="4">
        <v>0</v>
      </c>
      <c r="AB101" s="4">
        <v>0</v>
      </c>
      <c r="AC101" s="11" t="s">
        <v>1213</v>
      </c>
      <c r="AD101" s="4">
        <v>148.97633802816904</v>
      </c>
      <c r="AE101" s="4">
        <v>67.675492957746471</v>
      </c>
      <c r="AF101" s="11">
        <v>0.45427007975555234</v>
      </c>
      <c r="AG101" s="4">
        <v>0</v>
      </c>
      <c r="AH101" s="4">
        <v>0</v>
      </c>
      <c r="AI101" s="11" t="s">
        <v>1213</v>
      </c>
      <c r="AJ101" s="4">
        <v>0</v>
      </c>
      <c r="AK101" s="4">
        <v>0</v>
      </c>
      <c r="AL101" s="11" t="s">
        <v>1213</v>
      </c>
      <c r="AM101" s="1">
        <v>145731</v>
      </c>
      <c r="AN101" s="1">
        <v>5</v>
      </c>
      <c r="AX101"/>
      <c r="AY101"/>
    </row>
    <row r="102" spans="1:51" x14ac:dyDescent="0.25">
      <c r="A102" t="s">
        <v>702</v>
      </c>
      <c r="B102" t="s">
        <v>466</v>
      </c>
      <c r="C102" t="s">
        <v>930</v>
      </c>
      <c r="D102" t="s">
        <v>800</v>
      </c>
      <c r="E102" s="4">
        <v>81.323943661971825</v>
      </c>
      <c r="F102" s="4">
        <v>290.63422535211265</v>
      </c>
      <c r="G102" s="4">
        <v>2.890845070422535</v>
      </c>
      <c r="H102" s="11">
        <v>9.9466780518370941E-3</v>
      </c>
      <c r="I102" s="4">
        <v>271.8173239436619</v>
      </c>
      <c r="J102" s="4">
        <v>2.890845070422535</v>
      </c>
      <c r="K102" s="11">
        <v>1.0635249543629915E-2</v>
      </c>
      <c r="L102" s="4">
        <v>78.313521126760563</v>
      </c>
      <c r="M102" s="4">
        <v>1.2183098591549295</v>
      </c>
      <c r="N102" s="11">
        <v>1.5556826479337297E-2</v>
      </c>
      <c r="O102" s="4">
        <v>59.496619718309852</v>
      </c>
      <c r="P102" s="4">
        <v>1.2183098591549295</v>
      </c>
      <c r="Q102" s="9">
        <v>2.047695927807474E-2</v>
      </c>
      <c r="R102" s="4">
        <v>14.535211267605634</v>
      </c>
      <c r="S102" s="4">
        <v>0</v>
      </c>
      <c r="T102" s="11">
        <v>0</v>
      </c>
      <c r="U102" s="4">
        <v>4.28169014084507</v>
      </c>
      <c r="V102" s="4">
        <v>0</v>
      </c>
      <c r="W102" s="11">
        <v>0</v>
      </c>
      <c r="X102" s="4">
        <v>38.352112676056322</v>
      </c>
      <c r="Y102" s="4">
        <v>0.81338028169014087</v>
      </c>
      <c r="Z102" s="11">
        <v>2.12082262210797E-2</v>
      </c>
      <c r="AA102" s="4">
        <v>0</v>
      </c>
      <c r="AB102" s="4">
        <v>0</v>
      </c>
      <c r="AC102" s="11" t="s">
        <v>1213</v>
      </c>
      <c r="AD102" s="4">
        <v>173.96859154929575</v>
      </c>
      <c r="AE102" s="4">
        <v>0.85915492957746475</v>
      </c>
      <c r="AF102" s="11">
        <v>4.9385634609452741E-3</v>
      </c>
      <c r="AG102" s="4">
        <v>0</v>
      </c>
      <c r="AH102" s="4">
        <v>0</v>
      </c>
      <c r="AI102" s="11" t="s">
        <v>1213</v>
      </c>
      <c r="AJ102" s="4">
        <v>0</v>
      </c>
      <c r="AK102" s="4">
        <v>0</v>
      </c>
      <c r="AL102" s="11" t="s">
        <v>1213</v>
      </c>
      <c r="AM102" s="1">
        <v>145935</v>
      </c>
      <c r="AN102" s="1">
        <v>5</v>
      </c>
      <c r="AX102"/>
      <c r="AY102"/>
    </row>
    <row r="103" spans="1:51" x14ac:dyDescent="0.25">
      <c r="A103" t="s">
        <v>702</v>
      </c>
      <c r="B103" t="s">
        <v>28</v>
      </c>
      <c r="C103" t="s">
        <v>904</v>
      </c>
      <c r="D103" t="s">
        <v>790</v>
      </c>
      <c r="E103" s="4">
        <v>83.873239436619713</v>
      </c>
      <c r="F103" s="4">
        <v>322.23746478873232</v>
      </c>
      <c r="G103" s="4">
        <v>78.362816901408436</v>
      </c>
      <c r="H103" s="11">
        <v>0.24318344532900679</v>
      </c>
      <c r="I103" s="4">
        <v>301.61774647887319</v>
      </c>
      <c r="J103" s="4">
        <v>78.362816901408436</v>
      </c>
      <c r="K103" s="11">
        <v>0.25980837605289037</v>
      </c>
      <c r="L103" s="4">
        <v>130.83830985915489</v>
      </c>
      <c r="M103" s="4">
        <v>1.1480281690140846</v>
      </c>
      <c r="N103" s="11">
        <v>8.7744038443321112E-3</v>
      </c>
      <c r="O103" s="4">
        <v>110.21859154929575</v>
      </c>
      <c r="P103" s="4">
        <v>1.1480281690140846</v>
      </c>
      <c r="Q103" s="9">
        <v>1.0415921242294445E-2</v>
      </c>
      <c r="R103" s="4">
        <v>14.985915492957746</v>
      </c>
      <c r="S103" s="4">
        <v>0</v>
      </c>
      <c r="T103" s="11">
        <v>0</v>
      </c>
      <c r="U103" s="4">
        <v>5.6338028169014081</v>
      </c>
      <c r="V103" s="4">
        <v>0</v>
      </c>
      <c r="W103" s="11">
        <v>0</v>
      </c>
      <c r="X103" s="4">
        <v>56.995633802816883</v>
      </c>
      <c r="Y103" s="4">
        <v>31.609718309859147</v>
      </c>
      <c r="Z103" s="11">
        <v>0.55459894382816577</v>
      </c>
      <c r="AA103" s="4">
        <v>0</v>
      </c>
      <c r="AB103" s="4">
        <v>0</v>
      </c>
      <c r="AC103" s="11" t="s">
        <v>1213</v>
      </c>
      <c r="AD103" s="4">
        <v>134.40352112676055</v>
      </c>
      <c r="AE103" s="4">
        <v>45.605070422535206</v>
      </c>
      <c r="AF103" s="11">
        <v>0.33931455098950503</v>
      </c>
      <c r="AG103" s="4">
        <v>0</v>
      </c>
      <c r="AH103" s="4">
        <v>0</v>
      </c>
      <c r="AI103" s="11" t="s">
        <v>1213</v>
      </c>
      <c r="AJ103" s="4">
        <v>0</v>
      </c>
      <c r="AK103" s="4">
        <v>0</v>
      </c>
      <c r="AL103" s="11" t="s">
        <v>1213</v>
      </c>
      <c r="AM103" s="1">
        <v>145029</v>
      </c>
      <c r="AN103" s="1">
        <v>5</v>
      </c>
      <c r="AX103"/>
      <c r="AY103"/>
    </row>
    <row r="104" spans="1:51" x14ac:dyDescent="0.25">
      <c r="A104" t="s">
        <v>702</v>
      </c>
      <c r="B104" t="s">
        <v>678</v>
      </c>
      <c r="C104" t="s">
        <v>1045</v>
      </c>
      <c r="D104" t="s">
        <v>789</v>
      </c>
      <c r="E104" s="4">
        <v>23.554347826086957</v>
      </c>
      <c r="F104" s="4">
        <v>84.881413043478233</v>
      </c>
      <c r="G104" s="4">
        <v>0.50271739130434778</v>
      </c>
      <c r="H104" s="11">
        <v>5.9225850899400582E-3</v>
      </c>
      <c r="I104" s="4">
        <v>75.72413043478258</v>
      </c>
      <c r="J104" s="4">
        <v>0.50271739130434778</v>
      </c>
      <c r="K104" s="11">
        <v>6.6388004512948906E-3</v>
      </c>
      <c r="L104" s="4">
        <v>10.164021739130435</v>
      </c>
      <c r="M104" s="4">
        <v>0.50271739130434778</v>
      </c>
      <c r="N104" s="11">
        <v>4.946047973991808E-2</v>
      </c>
      <c r="O104" s="4">
        <v>4.8270652173913042</v>
      </c>
      <c r="P104" s="4">
        <v>0.50271739130434778</v>
      </c>
      <c r="Q104" s="9">
        <v>0.10414555608097457</v>
      </c>
      <c r="R104" s="4">
        <v>0</v>
      </c>
      <c r="S104" s="4">
        <v>0</v>
      </c>
      <c r="T104" s="11" t="s">
        <v>1213</v>
      </c>
      <c r="U104" s="4">
        <v>5.3369565217391308</v>
      </c>
      <c r="V104" s="4">
        <v>0</v>
      </c>
      <c r="W104" s="11">
        <v>0</v>
      </c>
      <c r="X104" s="4">
        <v>18.675652173913047</v>
      </c>
      <c r="Y104" s="4">
        <v>0</v>
      </c>
      <c r="Z104" s="11">
        <v>0</v>
      </c>
      <c r="AA104" s="4">
        <v>3.8203260869565212</v>
      </c>
      <c r="AB104" s="4">
        <v>0</v>
      </c>
      <c r="AC104" s="11">
        <v>0</v>
      </c>
      <c r="AD104" s="4">
        <v>52.221413043478229</v>
      </c>
      <c r="AE104" s="4">
        <v>0</v>
      </c>
      <c r="AF104" s="11">
        <v>0</v>
      </c>
      <c r="AG104" s="4">
        <v>0</v>
      </c>
      <c r="AH104" s="4">
        <v>0</v>
      </c>
      <c r="AI104" s="11" t="s">
        <v>1213</v>
      </c>
      <c r="AJ104" s="4">
        <v>0</v>
      </c>
      <c r="AK104" s="4">
        <v>0</v>
      </c>
      <c r="AL104" s="11" t="s">
        <v>1213</v>
      </c>
      <c r="AM104" t="s">
        <v>5</v>
      </c>
      <c r="AN104" s="1">
        <v>5</v>
      </c>
      <c r="AX104"/>
      <c r="AY104"/>
    </row>
    <row r="105" spans="1:51" x14ac:dyDescent="0.25">
      <c r="A105" t="s">
        <v>702</v>
      </c>
      <c r="B105" t="s">
        <v>259</v>
      </c>
      <c r="C105" t="s">
        <v>917</v>
      </c>
      <c r="D105" t="s">
        <v>781</v>
      </c>
      <c r="E105" s="4">
        <v>142.29347826086956</v>
      </c>
      <c r="F105" s="4">
        <v>327.82608695652175</v>
      </c>
      <c r="G105" s="4">
        <v>0</v>
      </c>
      <c r="H105" s="11">
        <v>0</v>
      </c>
      <c r="I105" s="4">
        <v>295.01630434782612</v>
      </c>
      <c r="J105" s="4">
        <v>0</v>
      </c>
      <c r="K105" s="11">
        <v>0</v>
      </c>
      <c r="L105" s="4">
        <v>98.171195652173907</v>
      </c>
      <c r="M105" s="4">
        <v>0</v>
      </c>
      <c r="N105" s="11">
        <v>0</v>
      </c>
      <c r="O105" s="4">
        <v>70.230978260869563</v>
      </c>
      <c r="P105" s="4">
        <v>0</v>
      </c>
      <c r="Q105" s="9">
        <v>0</v>
      </c>
      <c r="R105" s="4">
        <v>21.853260869565219</v>
      </c>
      <c r="S105" s="4">
        <v>0</v>
      </c>
      <c r="T105" s="11">
        <v>0</v>
      </c>
      <c r="U105" s="4">
        <v>6.0869565217391308</v>
      </c>
      <c r="V105" s="4">
        <v>0</v>
      </c>
      <c r="W105" s="11">
        <v>0</v>
      </c>
      <c r="X105" s="4">
        <v>27.875</v>
      </c>
      <c r="Y105" s="4">
        <v>0</v>
      </c>
      <c r="Z105" s="11">
        <v>0</v>
      </c>
      <c r="AA105" s="4">
        <v>4.8695652173913047</v>
      </c>
      <c r="AB105" s="4">
        <v>0</v>
      </c>
      <c r="AC105" s="11">
        <v>0</v>
      </c>
      <c r="AD105" s="4">
        <v>196.91032608695653</v>
      </c>
      <c r="AE105" s="4">
        <v>0</v>
      </c>
      <c r="AF105" s="11">
        <v>0</v>
      </c>
      <c r="AG105" s="4">
        <v>0</v>
      </c>
      <c r="AH105" s="4">
        <v>0</v>
      </c>
      <c r="AI105" s="11" t="s">
        <v>1213</v>
      </c>
      <c r="AJ105" s="4">
        <v>0</v>
      </c>
      <c r="AK105" s="4">
        <v>0</v>
      </c>
      <c r="AL105" s="11" t="s">
        <v>1213</v>
      </c>
      <c r="AM105" s="1">
        <v>145634</v>
      </c>
      <c r="AN105" s="1">
        <v>5</v>
      </c>
      <c r="AX105"/>
      <c r="AY105"/>
    </row>
    <row r="106" spans="1:51" x14ac:dyDescent="0.25">
      <c r="A106" t="s">
        <v>702</v>
      </c>
      <c r="B106" t="s">
        <v>181</v>
      </c>
      <c r="C106" t="s">
        <v>917</v>
      </c>
      <c r="D106" t="s">
        <v>781</v>
      </c>
      <c r="E106" s="4">
        <v>145.95652173913044</v>
      </c>
      <c r="F106" s="4">
        <v>257.9021739130435</v>
      </c>
      <c r="G106" s="4">
        <v>0</v>
      </c>
      <c r="H106" s="11">
        <v>0</v>
      </c>
      <c r="I106" s="4">
        <v>252.16304347826087</v>
      </c>
      <c r="J106" s="4">
        <v>0</v>
      </c>
      <c r="K106" s="11">
        <v>0</v>
      </c>
      <c r="L106" s="4">
        <v>35.570652173913039</v>
      </c>
      <c r="M106" s="4">
        <v>0</v>
      </c>
      <c r="N106" s="11">
        <v>0</v>
      </c>
      <c r="O106" s="4">
        <v>29.831521739130434</v>
      </c>
      <c r="P106" s="4">
        <v>0</v>
      </c>
      <c r="Q106" s="9">
        <v>0</v>
      </c>
      <c r="R106" s="4">
        <v>0</v>
      </c>
      <c r="S106" s="4">
        <v>0</v>
      </c>
      <c r="T106" s="11" t="s">
        <v>1213</v>
      </c>
      <c r="U106" s="4">
        <v>5.7391304347826084</v>
      </c>
      <c r="V106" s="4">
        <v>0</v>
      </c>
      <c r="W106" s="11">
        <v>0</v>
      </c>
      <c r="X106" s="4">
        <v>69.869565217391298</v>
      </c>
      <c r="Y106" s="4">
        <v>0</v>
      </c>
      <c r="Z106" s="11">
        <v>0</v>
      </c>
      <c r="AA106" s="4">
        <v>0</v>
      </c>
      <c r="AB106" s="4">
        <v>0</v>
      </c>
      <c r="AC106" s="11" t="s">
        <v>1213</v>
      </c>
      <c r="AD106" s="4">
        <v>152.46195652173913</v>
      </c>
      <c r="AE106" s="4">
        <v>0</v>
      </c>
      <c r="AF106" s="11">
        <v>0</v>
      </c>
      <c r="AG106" s="4">
        <v>0</v>
      </c>
      <c r="AH106" s="4">
        <v>0</v>
      </c>
      <c r="AI106" s="11" t="s">
        <v>1213</v>
      </c>
      <c r="AJ106" s="4">
        <v>0</v>
      </c>
      <c r="AK106" s="4">
        <v>0</v>
      </c>
      <c r="AL106" s="11" t="s">
        <v>1213</v>
      </c>
      <c r="AM106" s="1">
        <v>145479</v>
      </c>
      <c r="AN106" s="1">
        <v>5</v>
      </c>
      <c r="AX106"/>
      <c r="AY106"/>
    </row>
    <row r="107" spans="1:51" x14ac:dyDescent="0.25">
      <c r="A107" t="s">
        <v>702</v>
      </c>
      <c r="B107" t="s">
        <v>394</v>
      </c>
      <c r="C107" t="s">
        <v>917</v>
      </c>
      <c r="D107" t="s">
        <v>781</v>
      </c>
      <c r="E107" s="4">
        <v>164.02173913043478</v>
      </c>
      <c r="F107" s="4">
        <v>298.55978260869568</v>
      </c>
      <c r="G107" s="4">
        <v>0</v>
      </c>
      <c r="H107" s="11">
        <v>0</v>
      </c>
      <c r="I107" s="4">
        <v>291.27717391304344</v>
      </c>
      <c r="J107" s="4">
        <v>0</v>
      </c>
      <c r="K107" s="11">
        <v>0</v>
      </c>
      <c r="L107" s="4">
        <v>54.375</v>
      </c>
      <c r="M107" s="4">
        <v>0</v>
      </c>
      <c r="N107" s="11">
        <v>0</v>
      </c>
      <c r="O107" s="4">
        <v>52.461956521739133</v>
      </c>
      <c r="P107" s="4">
        <v>0</v>
      </c>
      <c r="Q107" s="9">
        <v>0</v>
      </c>
      <c r="R107" s="4">
        <v>0</v>
      </c>
      <c r="S107" s="4">
        <v>0</v>
      </c>
      <c r="T107" s="11" t="s">
        <v>1213</v>
      </c>
      <c r="U107" s="4">
        <v>1.9130434782608696</v>
      </c>
      <c r="V107" s="4">
        <v>0</v>
      </c>
      <c r="W107" s="11">
        <v>0</v>
      </c>
      <c r="X107" s="4">
        <v>58.057065217391305</v>
      </c>
      <c r="Y107" s="4">
        <v>0</v>
      </c>
      <c r="Z107" s="11">
        <v>0</v>
      </c>
      <c r="AA107" s="4">
        <v>5.3695652173913047</v>
      </c>
      <c r="AB107" s="4">
        <v>0</v>
      </c>
      <c r="AC107" s="11">
        <v>0</v>
      </c>
      <c r="AD107" s="4">
        <v>166.57880434782609</v>
      </c>
      <c r="AE107" s="4">
        <v>0</v>
      </c>
      <c r="AF107" s="11">
        <v>0</v>
      </c>
      <c r="AG107" s="4">
        <v>14.179347826086957</v>
      </c>
      <c r="AH107" s="4">
        <v>0</v>
      </c>
      <c r="AI107" s="11">
        <v>0</v>
      </c>
      <c r="AJ107" s="4">
        <v>0</v>
      </c>
      <c r="AK107" s="4">
        <v>0</v>
      </c>
      <c r="AL107" s="11" t="s">
        <v>1213</v>
      </c>
      <c r="AM107" s="1">
        <v>145834</v>
      </c>
      <c r="AN107" s="1">
        <v>5</v>
      </c>
      <c r="AX107"/>
      <c r="AY107"/>
    </row>
    <row r="108" spans="1:51" x14ac:dyDescent="0.25">
      <c r="A108" t="s">
        <v>702</v>
      </c>
      <c r="B108" t="s">
        <v>221</v>
      </c>
      <c r="C108" t="s">
        <v>1013</v>
      </c>
      <c r="D108" t="s">
        <v>758</v>
      </c>
      <c r="E108" s="4">
        <v>82.217391304347828</v>
      </c>
      <c r="F108" s="4">
        <v>285.40684782608696</v>
      </c>
      <c r="G108" s="4">
        <v>17.208478260869569</v>
      </c>
      <c r="H108" s="11">
        <v>6.0294552818002382E-2</v>
      </c>
      <c r="I108" s="4">
        <v>256.2383695652174</v>
      </c>
      <c r="J108" s="4">
        <v>17.208478260869569</v>
      </c>
      <c r="K108" s="11">
        <v>6.715808522380444E-2</v>
      </c>
      <c r="L108" s="4">
        <v>23.891847826086956</v>
      </c>
      <c r="M108" s="4">
        <v>0.3510869565217391</v>
      </c>
      <c r="N108" s="11">
        <v>1.4694843156434111E-2</v>
      </c>
      <c r="O108" s="4">
        <v>13.196195652173913</v>
      </c>
      <c r="P108" s="4">
        <v>0.3510869565217391</v>
      </c>
      <c r="Q108" s="9">
        <v>2.6605164531938553E-2</v>
      </c>
      <c r="R108" s="4">
        <v>5.1304347826086953</v>
      </c>
      <c r="S108" s="4">
        <v>0</v>
      </c>
      <c r="T108" s="11">
        <v>0</v>
      </c>
      <c r="U108" s="4">
        <v>5.5652173913043477</v>
      </c>
      <c r="V108" s="4">
        <v>0</v>
      </c>
      <c r="W108" s="11">
        <v>0</v>
      </c>
      <c r="X108" s="4">
        <v>51.479673913043477</v>
      </c>
      <c r="Y108" s="4">
        <v>16.857391304347829</v>
      </c>
      <c r="Z108" s="11">
        <v>0.32745722773656977</v>
      </c>
      <c r="AA108" s="4">
        <v>18.472826086956523</v>
      </c>
      <c r="AB108" s="4">
        <v>0</v>
      </c>
      <c r="AC108" s="11">
        <v>0</v>
      </c>
      <c r="AD108" s="4">
        <v>191.5625</v>
      </c>
      <c r="AE108" s="4">
        <v>0</v>
      </c>
      <c r="AF108" s="11">
        <v>0</v>
      </c>
      <c r="AG108" s="4">
        <v>0</v>
      </c>
      <c r="AH108" s="4">
        <v>0</v>
      </c>
      <c r="AI108" s="11" t="s">
        <v>1213</v>
      </c>
      <c r="AJ108" s="4">
        <v>0</v>
      </c>
      <c r="AK108" s="4">
        <v>0</v>
      </c>
      <c r="AL108" s="11" t="s">
        <v>1213</v>
      </c>
      <c r="AM108" s="1">
        <v>145581</v>
      </c>
      <c r="AN108" s="1">
        <v>5</v>
      </c>
      <c r="AX108"/>
      <c r="AY108"/>
    </row>
    <row r="109" spans="1:51" x14ac:dyDescent="0.25">
      <c r="A109" t="s">
        <v>702</v>
      </c>
      <c r="B109" t="s">
        <v>472</v>
      </c>
      <c r="C109" t="s">
        <v>871</v>
      </c>
      <c r="D109" t="s">
        <v>784</v>
      </c>
      <c r="E109" s="4">
        <v>62.021739130434781</v>
      </c>
      <c r="F109" s="4">
        <v>202.87771739130437</v>
      </c>
      <c r="G109" s="4">
        <v>29.850543478260871</v>
      </c>
      <c r="H109" s="11">
        <v>0.14713564339195542</v>
      </c>
      <c r="I109" s="4">
        <v>181.66032608695653</v>
      </c>
      <c r="J109" s="4">
        <v>29.850543478260871</v>
      </c>
      <c r="K109" s="11">
        <v>0.16432065339336735</v>
      </c>
      <c r="L109" s="4">
        <v>86.945652173913047</v>
      </c>
      <c r="M109" s="4">
        <v>0.21739130434782608</v>
      </c>
      <c r="N109" s="11">
        <v>2.5003125390673834E-3</v>
      </c>
      <c r="O109" s="4">
        <v>65.728260869565219</v>
      </c>
      <c r="P109" s="4">
        <v>0.21739130434782608</v>
      </c>
      <c r="Q109" s="9">
        <v>3.3074251695055399E-3</v>
      </c>
      <c r="R109" s="4">
        <v>15.739130434782609</v>
      </c>
      <c r="S109" s="4">
        <v>0</v>
      </c>
      <c r="T109" s="11">
        <v>0</v>
      </c>
      <c r="U109" s="4">
        <v>5.4782608695652177</v>
      </c>
      <c r="V109" s="4">
        <v>0</v>
      </c>
      <c r="W109" s="11">
        <v>0</v>
      </c>
      <c r="X109" s="4">
        <v>6.0489130434782608</v>
      </c>
      <c r="Y109" s="4">
        <v>0.22282608695652173</v>
      </c>
      <c r="Z109" s="11">
        <v>3.6837376460017966E-2</v>
      </c>
      <c r="AA109" s="4">
        <v>0</v>
      </c>
      <c r="AB109" s="4">
        <v>0</v>
      </c>
      <c r="AC109" s="11" t="s">
        <v>1213</v>
      </c>
      <c r="AD109" s="4">
        <v>109.88315217391305</v>
      </c>
      <c r="AE109" s="4">
        <v>29.410326086956523</v>
      </c>
      <c r="AF109" s="11">
        <v>0.26765091376709449</v>
      </c>
      <c r="AG109" s="4">
        <v>0</v>
      </c>
      <c r="AH109" s="4">
        <v>0</v>
      </c>
      <c r="AI109" s="11" t="s">
        <v>1213</v>
      </c>
      <c r="AJ109" s="4">
        <v>0</v>
      </c>
      <c r="AK109" s="4">
        <v>0</v>
      </c>
      <c r="AL109" s="11" t="s">
        <v>1213</v>
      </c>
      <c r="AM109" s="1">
        <v>145944</v>
      </c>
      <c r="AN109" s="1">
        <v>5</v>
      </c>
      <c r="AX109"/>
      <c r="AY109"/>
    </row>
    <row r="110" spans="1:51" x14ac:dyDescent="0.25">
      <c r="A110" t="s">
        <v>702</v>
      </c>
      <c r="B110" t="s">
        <v>305</v>
      </c>
      <c r="C110" t="s">
        <v>1031</v>
      </c>
      <c r="D110" t="s">
        <v>781</v>
      </c>
      <c r="E110" s="4">
        <v>133.18478260869566</v>
      </c>
      <c r="F110" s="4">
        <v>449.11217391304348</v>
      </c>
      <c r="G110" s="4">
        <v>153.40760869565219</v>
      </c>
      <c r="H110" s="11">
        <v>0.34157971572900353</v>
      </c>
      <c r="I110" s="4">
        <v>417.4375</v>
      </c>
      <c r="J110" s="4">
        <v>153.40760869565219</v>
      </c>
      <c r="K110" s="11">
        <v>0.36749838885019237</v>
      </c>
      <c r="L110" s="4">
        <v>135.00619565217391</v>
      </c>
      <c r="M110" s="4">
        <v>4.7309782608695654</v>
      </c>
      <c r="N110" s="11">
        <v>3.5042675175132862E-2</v>
      </c>
      <c r="O110" s="4">
        <v>103.33152173913044</v>
      </c>
      <c r="P110" s="4">
        <v>4.7309782608695654</v>
      </c>
      <c r="Q110" s="9">
        <v>4.5784463261978645E-2</v>
      </c>
      <c r="R110" s="4">
        <v>28.370326086956513</v>
      </c>
      <c r="S110" s="4">
        <v>0</v>
      </c>
      <c r="T110" s="11">
        <v>0</v>
      </c>
      <c r="U110" s="4">
        <v>3.3043478260869565</v>
      </c>
      <c r="V110" s="4">
        <v>0</v>
      </c>
      <c r="W110" s="11">
        <v>0</v>
      </c>
      <c r="X110" s="4">
        <v>81.706521739130437</v>
      </c>
      <c r="Y110" s="4">
        <v>33.698369565217391</v>
      </c>
      <c r="Z110" s="11">
        <v>0.41243182120526806</v>
      </c>
      <c r="AA110" s="4">
        <v>0</v>
      </c>
      <c r="AB110" s="4">
        <v>0</v>
      </c>
      <c r="AC110" s="11" t="s">
        <v>1213</v>
      </c>
      <c r="AD110" s="4">
        <v>232.39945652173913</v>
      </c>
      <c r="AE110" s="4">
        <v>114.97826086956522</v>
      </c>
      <c r="AF110" s="11">
        <v>0.49474410392525991</v>
      </c>
      <c r="AG110" s="4">
        <v>0</v>
      </c>
      <c r="AH110" s="4">
        <v>0</v>
      </c>
      <c r="AI110" s="11" t="s">
        <v>1213</v>
      </c>
      <c r="AJ110" s="4">
        <v>0</v>
      </c>
      <c r="AK110" s="4">
        <v>0</v>
      </c>
      <c r="AL110" s="11" t="s">
        <v>1213</v>
      </c>
      <c r="AM110" s="1">
        <v>145700</v>
      </c>
      <c r="AN110" s="1">
        <v>5</v>
      </c>
      <c r="AX110"/>
      <c r="AY110"/>
    </row>
    <row r="111" spans="1:51" x14ac:dyDescent="0.25">
      <c r="A111" t="s">
        <v>702</v>
      </c>
      <c r="B111" t="s">
        <v>331</v>
      </c>
      <c r="C111" t="s">
        <v>1057</v>
      </c>
      <c r="D111" t="s">
        <v>781</v>
      </c>
      <c r="E111" s="4">
        <v>128.7608695652174</v>
      </c>
      <c r="F111" s="4">
        <v>386.34130434782617</v>
      </c>
      <c r="G111" s="4">
        <v>12.254347826086958</v>
      </c>
      <c r="H111" s="11">
        <v>3.1718968922500375E-2</v>
      </c>
      <c r="I111" s="4">
        <v>357.58586956521742</v>
      </c>
      <c r="J111" s="4">
        <v>12.254347826086958</v>
      </c>
      <c r="K111" s="11">
        <v>3.4269664629049269E-2</v>
      </c>
      <c r="L111" s="4">
        <v>67.193369565217409</v>
      </c>
      <c r="M111" s="4">
        <v>5.3373913043478272</v>
      </c>
      <c r="N111" s="11">
        <v>7.9433303298882679E-2</v>
      </c>
      <c r="O111" s="4">
        <v>52.886304347826098</v>
      </c>
      <c r="P111" s="4">
        <v>5.3373913043478272</v>
      </c>
      <c r="Q111" s="9">
        <v>0.10092199426990632</v>
      </c>
      <c r="R111" s="4">
        <v>11.176630434782609</v>
      </c>
      <c r="S111" s="4">
        <v>0</v>
      </c>
      <c r="T111" s="11">
        <v>0</v>
      </c>
      <c r="U111" s="4">
        <v>3.1304347826086958</v>
      </c>
      <c r="V111" s="4">
        <v>0</v>
      </c>
      <c r="W111" s="11">
        <v>0</v>
      </c>
      <c r="X111" s="4">
        <v>109.53804347826087</v>
      </c>
      <c r="Y111" s="4">
        <v>0</v>
      </c>
      <c r="Z111" s="11">
        <v>0</v>
      </c>
      <c r="AA111" s="4">
        <v>14.448369565217391</v>
      </c>
      <c r="AB111" s="4">
        <v>0</v>
      </c>
      <c r="AC111" s="11">
        <v>0</v>
      </c>
      <c r="AD111" s="4">
        <v>195.16152173913045</v>
      </c>
      <c r="AE111" s="4">
        <v>6.9169565217391309</v>
      </c>
      <c r="AF111" s="11">
        <v>3.5442214531330236E-2</v>
      </c>
      <c r="AG111" s="4">
        <v>0</v>
      </c>
      <c r="AH111" s="4">
        <v>0</v>
      </c>
      <c r="AI111" s="11" t="s">
        <v>1213</v>
      </c>
      <c r="AJ111" s="4">
        <v>0</v>
      </c>
      <c r="AK111" s="4">
        <v>0</v>
      </c>
      <c r="AL111" s="11" t="s">
        <v>1213</v>
      </c>
      <c r="AM111" s="1">
        <v>145734</v>
      </c>
      <c r="AN111" s="1">
        <v>5</v>
      </c>
      <c r="AX111"/>
      <c r="AY111"/>
    </row>
    <row r="112" spans="1:51" x14ac:dyDescent="0.25">
      <c r="A112" t="s">
        <v>702</v>
      </c>
      <c r="B112" t="s">
        <v>383</v>
      </c>
      <c r="C112" t="s">
        <v>1075</v>
      </c>
      <c r="D112" t="s">
        <v>774</v>
      </c>
      <c r="E112" s="4">
        <v>132.63043478260869</v>
      </c>
      <c r="F112" s="4">
        <v>446.96467391304344</v>
      </c>
      <c r="G112" s="4">
        <v>88.894021739130437</v>
      </c>
      <c r="H112" s="11">
        <v>0.1988837752229714</v>
      </c>
      <c r="I112" s="4">
        <v>418.24728260869563</v>
      </c>
      <c r="J112" s="4">
        <v>88.894021739130437</v>
      </c>
      <c r="K112" s="11">
        <v>0.21253938862359095</v>
      </c>
      <c r="L112" s="4">
        <v>129.08423913043478</v>
      </c>
      <c r="M112" s="4">
        <v>18.016304347826086</v>
      </c>
      <c r="N112" s="11">
        <v>0.13957013241268973</v>
      </c>
      <c r="O112" s="4">
        <v>100.36684782608695</v>
      </c>
      <c r="P112" s="4">
        <v>18.016304347826086</v>
      </c>
      <c r="Q112" s="9">
        <v>0.17950453499390823</v>
      </c>
      <c r="R112" s="4">
        <v>23.586956521739129</v>
      </c>
      <c r="S112" s="4">
        <v>0</v>
      </c>
      <c r="T112" s="11">
        <v>0</v>
      </c>
      <c r="U112" s="4">
        <v>5.1304347826086953</v>
      </c>
      <c r="V112" s="4">
        <v>0</v>
      </c>
      <c r="W112" s="11">
        <v>0</v>
      </c>
      <c r="X112" s="4">
        <v>60.301630434782609</v>
      </c>
      <c r="Y112" s="4">
        <v>13.875</v>
      </c>
      <c r="Z112" s="11">
        <v>0.23009328105988913</v>
      </c>
      <c r="AA112" s="4">
        <v>0</v>
      </c>
      <c r="AB112" s="4">
        <v>0</v>
      </c>
      <c r="AC112" s="11" t="s">
        <v>1213</v>
      </c>
      <c r="AD112" s="4">
        <v>257.57880434782606</v>
      </c>
      <c r="AE112" s="4">
        <v>57.002717391304351</v>
      </c>
      <c r="AF112" s="11">
        <v>0.22130204981590695</v>
      </c>
      <c r="AG112" s="4">
        <v>0</v>
      </c>
      <c r="AH112" s="4">
        <v>0</v>
      </c>
      <c r="AI112" s="11" t="s">
        <v>1213</v>
      </c>
      <c r="AJ112" s="4">
        <v>0</v>
      </c>
      <c r="AK112" s="4">
        <v>0</v>
      </c>
      <c r="AL112" s="11" t="s">
        <v>1213</v>
      </c>
      <c r="AM112" s="1">
        <v>145816</v>
      </c>
      <c r="AN112" s="1">
        <v>5</v>
      </c>
      <c r="AX112"/>
      <c r="AY112"/>
    </row>
    <row r="113" spans="1:51" x14ac:dyDescent="0.25">
      <c r="A113" t="s">
        <v>702</v>
      </c>
      <c r="B113" t="s">
        <v>420</v>
      </c>
      <c r="C113" t="s">
        <v>1086</v>
      </c>
      <c r="D113" t="s">
        <v>774</v>
      </c>
      <c r="E113" s="4">
        <v>175.16304347826087</v>
      </c>
      <c r="F113" s="4">
        <v>472.73097826086962</v>
      </c>
      <c r="G113" s="4">
        <v>0</v>
      </c>
      <c r="H113" s="11">
        <v>0</v>
      </c>
      <c r="I113" s="4">
        <v>440.06793478260869</v>
      </c>
      <c r="J113" s="4">
        <v>0</v>
      </c>
      <c r="K113" s="11">
        <v>0</v>
      </c>
      <c r="L113" s="4">
        <v>134.58423913043478</v>
      </c>
      <c r="M113" s="4">
        <v>0</v>
      </c>
      <c r="N113" s="11">
        <v>0</v>
      </c>
      <c r="O113" s="4">
        <v>107.14945652173913</v>
      </c>
      <c r="P113" s="4">
        <v>0</v>
      </c>
      <c r="Q113" s="9">
        <v>0</v>
      </c>
      <c r="R113" s="4">
        <v>22.130434782608695</v>
      </c>
      <c r="S113" s="4">
        <v>0</v>
      </c>
      <c r="T113" s="11">
        <v>0</v>
      </c>
      <c r="U113" s="4">
        <v>5.3043478260869561</v>
      </c>
      <c r="V113" s="4">
        <v>0</v>
      </c>
      <c r="W113" s="11">
        <v>0</v>
      </c>
      <c r="X113" s="4">
        <v>105.82336956521739</v>
      </c>
      <c r="Y113" s="4">
        <v>0</v>
      </c>
      <c r="Z113" s="11">
        <v>0</v>
      </c>
      <c r="AA113" s="4">
        <v>5.2282608695652177</v>
      </c>
      <c r="AB113" s="4">
        <v>0</v>
      </c>
      <c r="AC113" s="11">
        <v>0</v>
      </c>
      <c r="AD113" s="4">
        <v>227.09510869565219</v>
      </c>
      <c r="AE113" s="4">
        <v>0</v>
      </c>
      <c r="AF113" s="11">
        <v>0</v>
      </c>
      <c r="AG113" s="4">
        <v>0</v>
      </c>
      <c r="AH113" s="4">
        <v>0</v>
      </c>
      <c r="AI113" s="11" t="s">
        <v>1213</v>
      </c>
      <c r="AJ113" s="4">
        <v>0</v>
      </c>
      <c r="AK113" s="4">
        <v>0</v>
      </c>
      <c r="AL113" s="11" t="s">
        <v>1213</v>
      </c>
      <c r="AM113" s="1">
        <v>145868</v>
      </c>
      <c r="AN113" s="1">
        <v>5</v>
      </c>
      <c r="AX113"/>
      <c r="AY113"/>
    </row>
    <row r="114" spans="1:51" x14ac:dyDescent="0.25">
      <c r="A114" t="s">
        <v>702</v>
      </c>
      <c r="B114" t="s">
        <v>304</v>
      </c>
      <c r="C114" t="s">
        <v>896</v>
      </c>
      <c r="D114" t="s">
        <v>784</v>
      </c>
      <c r="E114" s="4">
        <v>86.097826086956516</v>
      </c>
      <c r="F114" s="4">
        <v>256.79891304347825</v>
      </c>
      <c r="G114" s="4">
        <v>11.910326086956522</v>
      </c>
      <c r="H114" s="11">
        <v>4.6379970794268907E-2</v>
      </c>
      <c r="I114" s="4">
        <v>231.28260869565219</v>
      </c>
      <c r="J114" s="4">
        <v>11.910326086956522</v>
      </c>
      <c r="K114" s="11">
        <v>5.1496851207820278E-2</v>
      </c>
      <c r="L114" s="4">
        <v>105.48641304347827</v>
      </c>
      <c r="M114" s="4">
        <v>4.9266304347826084</v>
      </c>
      <c r="N114" s="11">
        <v>4.6703933640742934E-2</v>
      </c>
      <c r="O114" s="4">
        <v>86.334239130434781</v>
      </c>
      <c r="P114" s="4">
        <v>4.9266304347826084</v>
      </c>
      <c r="Q114" s="9">
        <v>5.7064618677410216E-2</v>
      </c>
      <c r="R114" s="4">
        <v>13.934782608695652</v>
      </c>
      <c r="S114" s="4">
        <v>0</v>
      </c>
      <c r="T114" s="11">
        <v>0</v>
      </c>
      <c r="U114" s="4">
        <v>5.2173913043478262</v>
      </c>
      <c r="V114" s="4">
        <v>0</v>
      </c>
      <c r="W114" s="11">
        <v>0</v>
      </c>
      <c r="X114" s="4">
        <v>24.557065217391305</v>
      </c>
      <c r="Y114" s="4">
        <v>0.58423913043478259</v>
      </c>
      <c r="Z114" s="11">
        <v>2.3791081110988158E-2</v>
      </c>
      <c r="AA114" s="4">
        <v>6.3641304347826084</v>
      </c>
      <c r="AB114" s="4">
        <v>0</v>
      </c>
      <c r="AC114" s="11">
        <v>0</v>
      </c>
      <c r="AD114" s="4">
        <v>120.39130434782609</v>
      </c>
      <c r="AE114" s="4">
        <v>6.3994565217391308</v>
      </c>
      <c r="AF114" s="11">
        <v>5.3155471289274107E-2</v>
      </c>
      <c r="AG114" s="4">
        <v>0</v>
      </c>
      <c r="AH114" s="4">
        <v>0</v>
      </c>
      <c r="AI114" s="11" t="s">
        <v>1213</v>
      </c>
      <c r="AJ114" s="4">
        <v>0</v>
      </c>
      <c r="AK114" s="4">
        <v>0</v>
      </c>
      <c r="AL114" s="11" t="s">
        <v>1213</v>
      </c>
      <c r="AM114" s="1">
        <v>145699</v>
      </c>
      <c r="AN114" s="1">
        <v>5</v>
      </c>
      <c r="AX114"/>
      <c r="AY114"/>
    </row>
    <row r="115" spans="1:51" x14ac:dyDescent="0.25">
      <c r="A115" t="s">
        <v>702</v>
      </c>
      <c r="B115" t="s">
        <v>285</v>
      </c>
      <c r="C115" t="s">
        <v>949</v>
      </c>
      <c r="D115" t="s">
        <v>781</v>
      </c>
      <c r="E115" s="4">
        <v>134.42391304347825</v>
      </c>
      <c r="F115" s="4">
        <v>462.67391304347825</v>
      </c>
      <c r="G115" s="4">
        <v>4.5</v>
      </c>
      <c r="H115" s="11">
        <v>9.7260724521918904E-3</v>
      </c>
      <c r="I115" s="4">
        <v>440.5</v>
      </c>
      <c r="J115" s="4">
        <v>4.5</v>
      </c>
      <c r="K115" s="11">
        <v>1.021566401816118E-2</v>
      </c>
      <c r="L115" s="4">
        <v>127.42663043478261</v>
      </c>
      <c r="M115" s="4">
        <v>8.1521739130434784E-2</v>
      </c>
      <c r="N115" s="11">
        <v>6.3975433433561516E-4</v>
      </c>
      <c r="O115" s="4">
        <v>105.25271739130434</v>
      </c>
      <c r="P115" s="4">
        <v>8.1521739130434784E-2</v>
      </c>
      <c r="Q115" s="9">
        <v>7.745333436604446E-4</v>
      </c>
      <c r="R115" s="4">
        <v>16.521739130434781</v>
      </c>
      <c r="S115" s="4">
        <v>0</v>
      </c>
      <c r="T115" s="11">
        <v>0</v>
      </c>
      <c r="U115" s="4">
        <v>5.6521739130434785</v>
      </c>
      <c r="V115" s="4">
        <v>0</v>
      </c>
      <c r="W115" s="11">
        <v>0</v>
      </c>
      <c r="X115" s="4">
        <v>139.54347826086956</v>
      </c>
      <c r="Y115" s="4">
        <v>0.4891304347826087</v>
      </c>
      <c r="Z115" s="11">
        <v>3.5052188814457081E-3</v>
      </c>
      <c r="AA115" s="4">
        <v>0</v>
      </c>
      <c r="AB115" s="4">
        <v>0</v>
      </c>
      <c r="AC115" s="11" t="s">
        <v>1213</v>
      </c>
      <c r="AD115" s="4">
        <v>195.70380434782609</v>
      </c>
      <c r="AE115" s="4">
        <v>3.9293478260869565</v>
      </c>
      <c r="AF115" s="11">
        <v>2.0078034962995876E-2</v>
      </c>
      <c r="AG115" s="4">
        <v>0</v>
      </c>
      <c r="AH115" s="4">
        <v>0</v>
      </c>
      <c r="AI115" s="11" t="s">
        <v>1213</v>
      </c>
      <c r="AJ115" s="4">
        <v>0</v>
      </c>
      <c r="AK115" s="4">
        <v>0</v>
      </c>
      <c r="AL115" s="11" t="s">
        <v>1213</v>
      </c>
      <c r="AM115" s="1">
        <v>145667</v>
      </c>
      <c r="AN115" s="1">
        <v>5</v>
      </c>
      <c r="AX115"/>
      <c r="AY115"/>
    </row>
    <row r="116" spans="1:51" x14ac:dyDescent="0.25">
      <c r="A116" t="s">
        <v>702</v>
      </c>
      <c r="B116" t="s">
        <v>683</v>
      </c>
      <c r="C116" t="s">
        <v>876</v>
      </c>
      <c r="D116" t="s">
        <v>796</v>
      </c>
      <c r="E116" s="4">
        <v>62.891304347826086</v>
      </c>
      <c r="F116" s="4">
        <v>100.5940217391304</v>
      </c>
      <c r="G116" s="4">
        <v>4.4244565217391294</v>
      </c>
      <c r="H116" s="11">
        <v>4.3983294884193357E-2</v>
      </c>
      <c r="I116" s="4">
        <v>90.604347826086922</v>
      </c>
      <c r="J116" s="4">
        <v>0</v>
      </c>
      <c r="K116" s="11">
        <v>0</v>
      </c>
      <c r="L116" s="4">
        <v>17.782065217391306</v>
      </c>
      <c r="M116" s="4">
        <v>4.4244565217391294</v>
      </c>
      <c r="N116" s="11">
        <v>0.24881567285063716</v>
      </c>
      <c r="O116" s="4">
        <v>8.488043478260872</v>
      </c>
      <c r="P116" s="4">
        <v>0</v>
      </c>
      <c r="Q116" s="9">
        <v>0</v>
      </c>
      <c r="R116" s="4">
        <v>5.4782608695652177</v>
      </c>
      <c r="S116" s="4">
        <v>0.60869565217391308</v>
      </c>
      <c r="T116" s="11">
        <v>0.1111111111111111</v>
      </c>
      <c r="U116" s="4">
        <v>3.8157608695652168</v>
      </c>
      <c r="V116" s="4">
        <v>3.8157608695652168</v>
      </c>
      <c r="W116" s="11">
        <v>1</v>
      </c>
      <c r="X116" s="4">
        <v>19.266304347826086</v>
      </c>
      <c r="Y116" s="4">
        <v>0</v>
      </c>
      <c r="Z116" s="11">
        <v>0</v>
      </c>
      <c r="AA116" s="4">
        <v>0.69565217391304346</v>
      </c>
      <c r="AB116" s="4">
        <v>0</v>
      </c>
      <c r="AC116" s="11">
        <v>0</v>
      </c>
      <c r="AD116" s="4">
        <v>62.849999999999966</v>
      </c>
      <c r="AE116" s="4">
        <v>0</v>
      </c>
      <c r="AF116" s="11">
        <v>0</v>
      </c>
      <c r="AG116" s="4">
        <v>0</v>
      </c>
      <c r="AH116" s="4">
        <v>0</v>
      </c>
      <c r="AI116" s="11" t="s">
        <v>1213</v>
      </c>
      <c r="AJ116" s="4">
        <v>0</v>
      </c>
      <c r="AK116" s="4">
        <v>0</v>
      </c>
      <c r="AL116" s="11" t="s">
        <v>1213</v>
      </c>
      <c r="AM116" t="s">
        <v>10</v>
      </c>
      <c r="AN116" s="1">
        <v>5</v>
      </c>
      <c r="AX116"/>
      <c r="AY116"/>
    </row>
    <row r="117" spans="1:51" x14ac:dyDescent="0.25">
      <c r="A117" t="s">
        <v>702</v>
      </c>
      <c r="B117" t="s">
        <v>231</v>
      </c>
      <c r="C117" t="s">
        <v>1017</v>
      </c>
      <c r="D117" t="s">
        <v>810</v>
      </c>
      <c r="E117" s="4">
        <v>56.576086956521742</v>
      </c>
      <c r="F117" s="4">
        <v>182.24597826086958</v>
      </c>
      <c r="G117" s="4">
        <v>48.760760869565225</v>
      </c>
      <c r="H117" s="11">
        <v>0.26755466065631556</v>
      </c>
      <c r="I117" s="4">
        <v>160.27456521739131</v>
      </c>
      <c r="J117" s="4">
        <v>48.760760869565225</v>
      </c>
      <c r="K117" s="11">
        <v>0.30423268223144256</v>
      </c>
      <c r="L117" s="4">
        <v>21.501739130434778</v>
      </c>
      <c r="M117" s="4">
        <v>0</v>
      </c>
      <c r="N117" s="11">
        <v>0</v>
      </c>
      <c r="O117" s="4">
        <v>9.6327173913043449</v>
      </c>
      <c r="P117" s="4">
        <v>0</v>
      </c>
      <c r="Q117" s="9">
        <v>0</v>
      </c>
      <c r="R117" s="4">
        <v>6.2114130434782586</v>
      </c>
      <c r="S117" s="4">
        <v>0</v>
      </c>
      <c r="T117" s="11">
        <v>0</v>
      </c>
      <c r="U117" s="4">
        <v>5.6576086956521738</v>
      </c>
      <c r="V117" s="4">
        <v>0</v>
      </c>
      <c r="W117" s="11">
        <v>0</v>
      </c>
      <c r="X117" s="4">
        <v>38.061086956521756</v>
      </c>
      <c r="Y117" s="4">
        <v>14.001304347826091</v>
      </c>
      <c r="Z117" s="11">
        <v>0.36786401722631235</v>
      </c>
      <c r="AA117" s="4">
        <v>10.102391304347826</v>
      </c>
      <c r="AB117" s="4">
        <v>0</v>
      </c>
      <c r="AC117" s="11">
        <v>0</v>
      </c>
      <c r="AD117" s="4">
        <v>110.74173913043478</v>
      </c>
      <c r="AE117" s="4">
        <v>34.759456521739132</v>
      </c>
      <c r="AF117" s="11">
        <v>0.3138785501715704</v>
      </c>
      <c r="AG117" s="4">
        <v>1.8390217391304347</v>
      </c>
      <c r="AH117" s="4">
        <v>0</v>
      </c>
      <c r="AI117" s="11">
        <v>0</v>
      </c>
      <c r="AJ117" s="4">
        <v>0</v>
      </c>
      <c r="AK117" s="4">
        <v>0</v>
      </c>
      <c r="AL117" s="11" t="s">
        <v>1213</v>
      </c>
      <c r="AM117" s="1">
        <v>145601</v>
      </c>
      <c r="AN117" s="1">
        <v>5</v>
      </c>
      <c r="AX117"/>
      <c r="AY117"/>
    </row>
    <row r="118" spans="1:51" x14ac:dyDescent="0.25">
      <c r="A118" t="s">
        <v>702</v>
      </c>
      <c r="B118" t="s">
        <v>373</v>
      </c>
      <c r="C118" t="s">
        <v>917</v>
      </c>
      <c r="D118" t="s">
        <v>781</v>
      </c>
      <c r="E118" s="4">
        <v>158.65217391304347</v>
      </c>
      <c r="F118" s="4">
        <v>280.06521739130437</v>
      </c>
      <c r="G118" s="4">
        <v>0</v>
      </c>
      <c r="H118" s="11">
        <v>0</v>
      </c>
      <c r="I118" s="4">
        <v>272.93206521739137</v>
      </c>
      <c r="J118" s="4">
        <v>0</v>
      </c>
      <c r="K118" s="11">
        <v>0</v>
      </c>
      <c r="L118" s="4">
        <v>93.52445652173914</v>
      </c>
      <c r="M118" s="4">
        <v>0</v>
      </c>
      <c r="N118" s="11">
        <v>0</v>
      </c>
      <c r="O118" s="4">
        <v>86.391304347826093</v>
      </c>
      <c r="P118" s="4">
        <v>0</v>
      </c>
      <c r="Q118" s="9">
        <v>0</v>
      </c>
      <c r="R118" s="4">
        <v>0.96739130434782605</v>
      </c>
      <c r="S118" s="4">
        <v>0</v>
      </c>
      <c r="T118" s="11">
        <v>0</v>
      </c>
      <c r="U118" s="4">
        <v>6.1657608695652177</v>
      </c>
      <c r="V118" s="4">
        <v>0</v>
      </c>
      <c r="W118" s="11">
        <v>0</v>
      </c>
      <c r="X118" s="4">
        <v>21.271739130434781</v>
      </c>
      <c r="Y118" s="4">
        <v>0</v>
      </c>
      <c r="Z118" s="11">
        <v>0</v>
      </c>
      <c r="AA118" s="4">
        <v>0</v>
      </c>
      <c r="AB118" s="4">
        <v>0</v>
      </c>
      <c r="AC118" s="11" t="s">
        <v>1213</v>
      </c>
      <c r="AD118" s="4">
        <v>157.55434782608697</v>
      </c>
      <c r="AE118" s="4">
        <v>0</v>
      </c>
      <c r="AF118" s="11">
        <v>0</v>
      </c>
      <c r="AG118" s="4">
        <v>7.7146739130434785</v>
      </c>
      <c r="AH118" s="4">
        <v>0</v>
      </c>
      <c r="AI118" s="11">
        <v>0</v>
      </c>
      <c r="AJ118" s="4">
        <v>0</v>
      </c>
      <c r="AK118" s="4">
        <v>0</v>
      </c>
      <c r="AL118" s="11" t="s">
        <v>1213</v>
      </c>
      <c r="AM118" s="1">
        <v>145796</v>
      </c>
      <c r="AN118" s="1">
        <v>5</v>
      </c>
      <c r="AX118"/>
      <c r="AY118"/>
    </row>
    <row r="119" spans="1:51" x14ac:dyDescent="0.25">
      <c r="A119" t="s">
        <v>702</v>
      </c>
      <c r="B119" t="s">
        <v>669</v>
      </c>
      <c r="C119" t="s">
        <v>966</v>
      </c>
      <c r="D119" t="s">
        <v>784</v>
      </c>
      <c r="E119" s="4">
        <v>26.021739130434781</v>
      </c>
      <c r="F119" s="4">
        <v>101.51815217391305</v>
      </c>
      <c r="G119" s="4">
        <v>0</v>
      </c>
      <c r="H119" s="11">
        <v>0</v>
      </c>
      <c r="I119" s="4">
        <v>92.194782608695647</v>
      </c>
      <c r="J119" s="4">
        <v>0</v>
      </c>
      <c r="K119" s="11">
        <v>0</v>
      </c>
      <c r="L119" s="4">
        <v>19.048369565217392</v>
      </c>
      <c r="M119" s="4">
        <v>0</v>
      </c>
      <c r="N119" s="11">
        <v>0</v>
      </c>
      <c r="O119" s="4">
        <v>13.667934782608697</v>
      </c>
      <c r="P119" s="4">
        <v>0</v>
      </c>
      <c r="Q119" s="9">
        <v>0</v>
      </c>
      <c r="R119" s="4">
        <v>0</v>
      </c>
      <c r="S119" s="4">
        <v>0</v>
      </c>
      <c r="T119" s="11" t="s">
        <v>1213</v>
      </c>
      <c r="U119" s="4">
        <v>5.3804347826086953</v>
      </c>
      <c r="V119" s="4">
        <v>0</v>
      </c>
      <c r="W119" s="11">
        <v>0</v>
      </c>
      <c r="X119" s="4">
        <v>26.064891304347825</v>
      </c>
      <c r="Y119" s="4">
        <v>0</v>
      </c>
      <c r="Z119" s="11">
        <v>0</v>
      </c>
      <c r="AA119" s="4">
        <v>3.9429347826086958</v>
      </c>
      <c r="AB119" s="4">
        <v>0</v>
      </c>
      <c r="AC119" s="11">
        <v>0</v>
      </c>
      <c r="AD119" s="4">
        <v>52.461956521739133</v>
      </c>
      <c r="AE119" s="4">
        <v>0</v>
      </c>
      <c r="AF119" s="11">
        <v>0</v>
      </c>
      <c r="AG119" s="4">
        <v>0</v>
      </c>
      <c r="AH119" s="4">
        <v>0</v>
      </c>
      <c r="AI119" s="11" t="s">
        <v>1213</v>
      </c>
      <c r="AJ119" s="4">
        <v>0</v>
      </c>
      <c r="AK119" s="4">
        <v>0</v>
      </c>
      <c r="AL119" s="11" t="s">
        <v>1213</v>
      </c>
      <c r="AM119" s="7">
        <v>1.4E+96</v>
      </c>
      <c r="AN119" s="1">
        <v>5</v>
      </c>
      <c r="AX119"/>
      <c r="AY119"/>
    </row>
    <row r="120" spans="1:51" x14ac:dyDescent="0.25">
      <c r="A120" t="s">
        <v>702</v>
      </c>
      <c r="B120" t="s">
        <v>360</v>
      </c>
      <c r="C120" t="s">
        <v>917</v>
      </c>
      <c r="D120" t="s">
        <v>781</v>
      </c>
      <c r="E120" s="4">
        <v>85.923913043478265</v>
      </c>
      <c r="F120" s="4">
        <v>253.26826086956521</v>
      </c>
      <c r="G120" s="4">
        <v>1.75</v>
      </c>
      <c r="H120" s="11">
        <v>6.9096695890420367E-3</v>
      </c>
      <c r="I120" s="4">
        <v>229.31445652173915</v>
      </c>
      <c r="J120" s="4">
        <v>1.75</v>
      </c>
      <c r="K120" s="11">
        <v>7.6314421102975641E-3</v>
      </c>
      <c r="L120" s="4">
        <v>44.325978260869562</v>
      </c>
      <c r="M120" s="4">
        <v>0</v>
      </c>
      <c r="N120" s="11">
        <v>0</v>
      </c>
      <c r="O120" s="4">
        <v>24.676521739130433</v>
      </c>
      <c r="P120" s="4">
        <v>0</v>
      </c>
      <c r="Q120" s="9">
        <v>0</v>
      </c>
      <c r="R120" s="4">
        <v>13.138586956521738</v>
      </c>
      <c r="S120" s="4">
        <v>0</v>
      </c>
      <c r="T120" s="11">
        <v>0</v>
      </c>
      <c r="U120" s="4">
        <v>6.5108695652173916</v>
      </c>
      <c r="V120" s="4">
        <v>0</v>
      </c>
      <c r="W120" s="11">
        <v>0</v>
      </c>
      <c r="X120" s="4">
        <v>71.217173913043453</v>
      </c>
      <c r="Y120" s="4">
        <v>0.99456521739130432</v>
      </c>
      <c r="Z120" s="11">
        <v>1.3965244094151697E-2</v>
      </c>
      <c r="AA120" s="4">
        <v>4.3043478260869561</v>
      </c>
      <c r="AB120" s="4">
        <v>0</v>
      </c>
      <c r="AC120" s="11">
        <v>0</v>
      </c>
      <c r="AD120" s="4">
        <v>133.42076086956524</v>
      </c>
      <c r="AE120" s="4">
        <v>0.75543478260869568</v>
      </c>
      <c r="AF120" s="11">
        <v>5.6620482276159671E-3</v>
      </c>
      <c r="AG120" s="4">
        <v>0</v>
      </c>
      <c r="AH120" s="4">
        <v>0</v>
      </c>
      <c r="AI120" s="11" t="s">
        <v>1213</v>
      </c>
      <c r="AJ120" s="4">
        <v>0</v>
      </c>
      <c r="AK120" s="4">
        <v>0</v>
      </c>
      <c r="AL120" s="11" t="s">
        <v>1213</v>
      </c>
      <c r="AM120" s="1">
        <v>145776</v>
      </c>
      <c r="AN120" s="1">
        <v>5</v>
      </c>
      <c r="AX120"/>
      <c r="AY120"/>
    </row>
    <row r="121" spans="1:51" x14ac:dyDescent="0.25">
      <c r="A121" t="s">
        <v>702</v>
      </c>
      <c r="B121" t="s">
        <v>201</v>
      </c>
      <c r="C121" t="s">
        <v>1002</v>
      </c>
      <c r="D121" t="s">
        <v>794</v>
      </c>
      <c r="E121" s="4">
        <v>13.913043478260869</v>
      </c>
      <c r="F121" s="4">
        <v>75.481630434782588</v>
      </c>
      <c r="G121" s="4">
        <v>5.1553260869565225</v>
      </c>
      <c r="H121" s="11">
        <v>6.8299082270232778E-2</v>
      </c>
      <c r="I121" s="4">
        <v>70.699021739130416</v>
      </c>
      <c r="J121" s="4">
        <v>5.1553260869565225</v>
      </c>
      <c r="K121" s="11">
        <v>7.2919341175313013E-2</v>
      </c>
      <c r="L121" s="4">
        <v>41.096630434782604</v>
      </c>
      <c r="M121" s="4">
        <v>0.35782608695652174</v>
      </c>
      <c r="N121" s="11">
        <v>8.7069446611776607E-3</v>
      </c>
      <c r="O121" s="4">
        <v>36.314021739130432</v>
      </c>
      <c r="P121" s="4">
        <v>0.35782608695652174</v>
      </c>
      <c r="Q121" s="9">
        <v>9.8536617488154364E-3</v>
      </c>
      <c r="R121" s="4">
        <v>0</v>
      </c>
      <c r="S121" s="4">
        <v>0</v>
      </c>
      <c r="T121" s="11" t="s">
        <v>1213</v>
      </c>
      <c r="U121" s="4">
        <v>4.7826086956521738</v>
      </c>
      <c r="V121" s="4">
        <v>0</v>
      </c>
      <c r="W121" s="11">
        <v>0</v>
      </c>
      <c r="X121" s="4">
        <v>0</v>
      </c>
      <c r="Y121" s="4">
        <v>0</v>
      </c>
      <c r="Z121" s="11" t="s">
        <v>1213</v>
      </c>
      <c r="AA121" s="4">
        <v>0</v>
      </c>
      <c r="AB121" s="4">
        <v>0</v>
      </c>
      <c r="AC121" s="11" t="s">
        <v>1213</v>
      </c>
      <c r="AD121" s="4">
        <v>34.384999999999984</v>
      </c>
      <c r="AE121" s="4">
        <v>4.7975000000000003</v>
      </c>
      <c r="AF121" s="11">
        <v>0.13952304784062824</v>
      </c>
      <c r="AG121" s="4">
        <v>0</v>
      </c>
      <c r="AH121" s="4">
        <v>0</v>
      </c>
      <c r="AI121" s="11" t="s">
        <v>1213</v>
      </c>
      <c r="AJ121" s="4">
        <v>0</v>
      </c>
      <c r="AK121" s="4">
        <v>0</v>
      </c>
      <c r="AL121" s="11" t="s">
        <v>1213</v>
      </c>
      <c r="AM121" s="1">
        <v>145522</v>
      </c>
      <c r="AN121" s="1">
        <v>5</v>
      </c>
      <c r="AX121"/>
      <c r="AY121"/>
    </row>
    <row r="122" spans="1:51" x14ac:dyDescent="0.25">
      <c r="A122" t="s">
        <v>702</v>
      </c>
      <c r="B122" t="s">
        <v>207</v>
      </c>
      <c r="C122" t="s">
        <v>1007</v>
      </c>
      <c r="D122" t="s">
        <v>790</v>
      </c>
      <c r="E122" s="4">
        <v>79.586956521739125</v>
      </c>
      <c r="F122" s="4">
        <v>245.88510869565218</v>
      </c>
      <c r="G122" s="4">
        <v>93.776630434782618</v>
      </c>
      <c r="H122" s="11">
        <v>0.38138393549833061</v>
      </c>
      <c r="I122" s="4">
        <v>225.0829347826087</v>
      </c>
      <c r="J122" s="4">
        <v>93.325543478260869</v>
      </c>
      <c r="K122" s="11">
        <v>0.41462736199169098</v>
      </c>
      <c r="L122" s="4">
        <v>64.849782608695662</v>
      </c>
      <c r="M122" s="4">
        <v>7.5597826086956523</v>
      </c>
      <c r="N122" s="11">
        <v>0.11657375406038703</v>
      </c>
      <c r="O122" s="4">
        <v>51.548695652173919</v>
      </c>
      <c r="P122" s="4">
        <v>7.1086956521739131</v>
      </c>
      <c r="Q122" s="9">
        <v>0.13790253200856933</v>
      </c>
      <c r="R122" s="4">
        <v>8.2576086956521753</v>
      </c>
      <c r="S122" s="4">
        <v>0.45108695652173914</v>
      </c>
      <c r="T122" s="11">
        <v>5.4626826378833739E-2</v>
      </c>
      <c r="U122" s="4">
        <v>5.0434782608695654</v>
      </c>
      <c r="V122" s="4">
        <v>0</v>
      </c>
      <c r="W122" s="11">
        <v>0</v>
      </c>
      <c r="X122" s="4">
        <v>44.975543478260889</v>
      </c>
      <c r="Y122" s="4">
        <v>15.676630434782609</v>
      </c>
      <c r="Z122" s="11">
        <v>0.34855899945622609</v>
      </c>
      <c r="AA122" s="4">
        <v>7.5010869565217391</v>
      </c>
      <c r="AB122" s="4">
        <v>0</v>
      </c>
      <c r="AC122" s="11">
        <v>0</v>
      </c>
      <c r="AD122" s="4">
        <v>128.5586956521739</v>
      </c>
      <c r="AE122" s="4">
        <v>70.540217391304353</v>
      </c>
      <c r="AF122" s="11">
        <v>0.54870047516783071</v>
      </c>
      <c r="AG122" s="4">
        <v>0</v>
      </c>
      <c r="AH122" s="4">
        <v>0</v>
      </c>
      <c r="AI122" s="11" t="s">
        <v>1213</v>
      </c>
      <c r="AJ122" s="4">
        <v>0</v>
      </c>
      <c r="AK122" s="4">
        <v>0</v>
      </c>
      <c r="AL122" s="11" t="s">
        <v>1213</v>
      </c>
      <c r="AM122" s="1">
        <v>145538</v>
      </c>
      <c r="AN122" s="1">
        <v>5</v>
      </c>
      <c r="AX122"/>
      <c r="AY122"/>
    </row>
    <row r="123" spans="1:51" x14ac:dyDescent="0.25">
      <c r="A123" t="s">
        <v>702</v>
      </c>
      <c r="B123" t="s">
        <v>211</v>
      </c>
      <c r="C123" t="s">
        <v>917</v>
      </c>
      <c r="D123" t="s">
        <v>781</v>
      </c>
      <c r="E123" s="4">
        <v>171.45652173913044</v>
      </c>
      <c r="F123" s="4">
        <v>479.00815217391306</v>
      </c>
      <c r="G123" s="4">
        <v>0</v>
      </c>
      <c r="H123" s="11">
        <v>0</v>
      </c>
      <c r="I123" s="4">
        <v>445.74728260869563</v>
      </c>
      <c r="J123" s="4">
        <v>0</v>
      </c>
      <c r="K123" s="11">
        <v>0</v>
      </c>
      <c r="L123" s="4">
        <v>36.633152173913047</v>
      </c>
      <c r="M123" s="4">
        <v>0</v>
      </c>
      <c r="N123" s="11">
        <v>0</v>
      </c>
      <c r="O123" s="4">
        <v>14.089673913043478</v>
      </c>
      <c r="P123" s="4">
        <v>0</v>
      </c>
      <c r="Q123" s="9">
        <v>0</v>
      </c>
      <c r="R123" s="4">
        <v>11.804347826086957</v>
      </c>
      <c r="S123" s="4">
        <v>0</v>
      </c>
      <c r="T123" s="11">
        <v>0</v>
      </c>
      <c r="U123" s="4">
        <v>10.739130434782609</v>
      </c>
      <c r="V123" s="4">
        <v>0</v>
      </c>
      <c r="W123" s="11">
        <v>0</v>
      </c>
      <c r="X123" s="4">
        <v>180.58152173913044</v>
      </c>
      <c r="Y123" s="4">
        <v>0</v>
      </c>
      <c r="Z123" s="11">
        <v>0</v>
      </c>
      <c r="AA123" s="4">
        <v>10.717391304347826</v>
      </c>
      <c r="AB123" s="4">
        <v>0</v>
      </c>
      <c r="AC123" s="11">
        <v>0</v>
      </c>
      <c r="AD123" s="4">
        <v>251.07608695652175</v>
      </c>
      <c r="AE123" s="4">
        <v>0</v>
      </c>
      <c r="AF123" s="11">
        <v>0</v>
      </c>
      <c r="AG123" s="4">
        <v>0</v>
      </c>
      <c r="AH123" s="4">
        <v>0</v>
      </c>
      <c r="AI123" s="11" t="s">
        <v>1213</v>
      </c>
      <c r="AJ123" s="4">
        <v>0</v>
      </c>
      <c r="AK123" s="4">
        <v>0</v>
      </c>
      <c r="AL123" s="11" t="s">
        <v>1213</v>
      </c>
      <c r="AM123" s="1">
        <v>145549</v>
      </c>
      <c r="AN123" s="1">
        <v>5</v>
      </c>
      <c r="AX123"/>
      <c r="AY123"/>
    </row>
    <row r="124" spans="1:51" x14ac:dyDescent="0.25">
      <c r="A124" t="s">
        <v>702</v>
      </c>
      <c r="B124" t="s">
        <v>262</v>
      </c>
      <c r="C124" t="s">
        <v>951</v>
      </c>
      <c r="D124" t="s">
        <v>794</v>
      </c>
      <c r="E124" s="4">
        <v>90.815217391304344</v>
      </c>
      <c r="F124" s="4">
        <v>218.93804347826085</v>
      </c>
      <c r="G124" s="4">
        <v>17.706521739130437</v>
      </c>
      <c r="H124" s="11">
        <v>8.0874577381927604E-2</v>
      </c>
      <c r="I124" s="4">
        <v>192.45978260869566</v>
      </c>
      <c r="J124" s="4">
        <v>17.706521739130437</v>
      </c>
      <c r="K124" s="11">
        <v>9.2001152132291902E-2</v>
      </c>
      <c r="L124" s="4">
        <v>83.105978260869563</v>
      </c>
      <c r="M124" s="4">
        <v>3.3913043478260869</v>
      </c>
      <c r="N124" s="11">
        <v>4.0806984272308146E-2</v>
      </c>
      <c r="O124" s="4">
        <v>56.627717391304351</v>
      </c>
      <c r="P124" s="4">
        <v>3.3913043478260869</v>
      </c>
      <c r="Q124" s="9">
        <v>5.988771054273237E-2</v>
      </c>
      <c r="R124" s="4">
        <v>20.956521739130434</v>
      </c>
      <c r="S124" s="4">
        <v>0</v>
      </c>
      <c r="T124" s="11">
        <v>0</v>
      </c>
      <c r="U124" s="4">
        <v>5.5217391304347823</v>
      </c>
      <c r="V124" s="4">
        <v>0</v>
      </c>
      <c r="W124" s="11">
        <v>0</v>
      </c>
      <c r="X124" s="4">
        <v>35.345108695652172</v>
      </c>
      <c r="Y124" s="4">
        <v>3.4782608695652173</v>
      </c>
      <c r="Z124" s="11">
        <v>9.8408549242715457E-2</v>
      </c>
      <c r="AA124" s="4">
        <v>0</v>
      </c>
      <c r="AB124" s="4">
        <v>0</v>
      </c>
      <c r="AC124" s="11" t="s">
        <v>1213</v>
      </c>
      <c r="AD124" s="4">
        <v>100.48695652173912</v>
      </c>
      <c r="AE124" s="4">
        <v>10.836956521739131</v>
      </c>
      <c r="AF124" s="11">
        <v>0.10784440983039116</v>
      </c>
      <c r="AG124" s="4">
        <v>0</v>
      </c>
      <c r="AH124" s="4">
        <v>0</v>
      </c>
      <c r="AI124" s="11" t="s">
        <v>1213</v>
      </c>
      <c r="AJ124" s="4">
        <v>0</v>
      </c>
      <c r="AK124" s="4">
        <v>0</v>
      </c>
      <c r="AL124" s="11" t="s">
        <v>1213</v>
      </c>
      <c r="AM124" s="1">
        <v>145638</v>
      </c>
      <c r="AN124" s="1">
        <v>5</v>
      </c>
      <c r="AX124"/>
      <c r="AY124"/>
    </row>
    <row r="125" spans="1:51" x14ac:dyDescent="0.25">
      <c r="A125" t="s">
        <v>702</v>
      </c>
      <c r="B125" t="s">
        <v>312</v>
      </c>
      <c r="C125" t="s">
        <v>915</v>
      </c>
      <c r="D125" t="s">
        <v>794</v>
      </c>
      <c r="E125" s="4">
        <v>85.565217391304344</v>
      </c>
      <c r="F125" s="4">
        <v>216.08695652173913</v>
      </c>
      <c r="G125" s="4">
        <v>0</v>
      </c>
      <c r="H125" s="11">
        <v>0</v>
      </c>
      <c r="I125" s="4">
        <v>188.52989130434781</v>
      </c>
      <c r="J125" s="4">
        <v>0</v>
      </c>
      <c r="K125" s="11">
        <v>0</v>
      </c>
      <c r="L125" s="4">
        <v>70.616847826086953</v>
      </c>
      <c r="M125" s="4">
        <v>0</v>
      </c>
      <c r="N125" s="11">
        <v>0</v>
      </c>
      <c r="O125" s="4">
        <v>48.230978260869563</v>
      </c>
      <c r="P125" s="4">
        <v>0</v>
      </c>
      <c r="Q125" s="9">
        <v>0</v>
      </c>
      <c r="R125" s="4">
        <v>17.342391304347824</v>
      </c>
      <c r="S125" s="4">
        <v>0</v>
      </c>
      <c r="T125" s="11">
        <v>0</v>
      </c>
      <c r="U125" s="4">
        <v>5.0434782608695654</v>
      </c>
      <c r="V125" s="4">
        <v>0</v>
      </c>
      <c r="W125" s="11">
        <v>0</v>
      </c>
      <c r="X125" s="4">
        <v>23.092391304347824</v>
      </c>
      <c r="Y125" s="4">
        <v>0</v>
      </c>
      <c r="Z125" s="11">
        <v>0</v>
      </c>
      <c r="AA125" s="4">
        <v>5.1711956521739131</v>
      </c>
      <c r="AB125" s="4">
        <v>0</v>
      </c>
      <c r="AC125" s="11">
        <v>0</v>
      </c>
      <c r="AD125" s="4">
        <v>117.20652173913044</v>
      </c>
      <c r="AE125" s="4">
        <v>0</v>
      </c>
      <c r="AF125" s="11">
        <v>0</v>
      </c>
      <c r="AG125" s="4">
        <v>0</v>
      </c>
      <c r="AH125" s="4">
        <v>0</v>
      </c>
      <c r="AI125" s="11" t="s">
        <v>1213</v>
      </c>
      <c r="AJ125" s="4">
        <v>0</v>
      </c>
      <c r="AK125" s="4">
        <v>0</v>
      </c>
      <c r="AL125" s="11" t="s">
        <v>1213</v>
      </c>
      <c r="AM125" s="1">
        <v>145711</v>
      </c>
      <c r="AN125" s="1">
        <v>5</v>
      </c>
      <c r="AX125"/>
      <c r="AY125"/>
    </row>
    <row r="126" spans="1:51" x14ac:dyDescent="0.25">
      <c r="A126" t="s">
        <v>702</v>
      </c>
      <c r="B126" t="s">
        <v>334</v>
      </c>
      <c r="C126" t="s">
        <v>1060</v>
      </c>
      <c r="D126" t="s">
        <v>781</v>
      </c>
      <c r="E126" s="4">
        <v>80.195652173913047</v>
      </c>
      <c r="F126" s="4">
        <v>273.866847826087</v>
      </c>
      <c r="G126" s="4">
        <v>87.263586956521735</v>
      </c>
      <c r="H126" s="11">
        <v>0.31863508726670164</v>
      </c>
      <c r="I126" s="4">
        <v>245.7228260869565</v>
      </c>
      <c r="J126" s="4">
        <v>87.263586956521735</v>
      </c>
      <c r="K126" s="11">
        <v>0.35513016167916306</v>
      </c>
      <c r="L126" s="4">
        <v>91.415760869565219</v>
      </c>
      <c r="M126" s="4">
        <v>35.788043478260867</v>
      </c>
      <c r="N126" s="11">
        <v>0.39148657887696559</v>
      </c>
      <c r="O126" s="4">
        <v>63.271739130434781</v>
      </c>
      <c r="P126" s="4">
        <v>35.788043478260867</v>
      </c>
      <c r="Q126" s="9">
        <v>0.56562446315066139</v>
      </c>
      <c r="R126" s="4">
        <v>22.578804347826086</v>
      </c>
      <c r="S126" s="4">
        <v>0</v>
      </c>
      <c r="T126" s="11">
        <v>0</v>
      </c>
      <c r="U126" s="4">
        <v>5.5652173913043477</v>
      </c>
      <c r="V126" s="4">
        <v>0</v>
      </c>
      <c r="W126" s="11">
        <v>0</v>
      </c>
      <c r="X126" s="4">
        <v>49.842391304347828</v>
      </c>
      <c r="Y126" s="4">
        <v>19.290760869565219</v>
      </c>
      <c r="Z126" s="11">
        <v>0.38703521971431687</v>
      </c>
      <c r="AA126" s="4">
        <v>0</v>
      </c>
      <c r="AB126" s="4">
        <v>0</v>
      </c>
      <c r="AC126" s="11" t="s">
        <v>1213</v>
      </c>
      <c r="AD126" s="4">
        <v>132.60869565217391</v>
      </c>
      <c r="AE126" s="4">
        <v>32.184782608695649</v>
      </c>
      <c r="AF126" s="11">
        <v>0.24270491803278688</v>
      </c>
      <c r="AG126" s="4">
        <v>0</v>
      </c>
      <c r="AH126" s="4">
        <v>0</v>
      </c>
      <c r="AI126" s="11" t="s">
        <v>1213</v>
      </c>
      <c r="AJ126" s="4">
        <v>0</v>
      </c>
      <c r="AK126" s="4">
        <v>0</v>
      </c>
      <c r="AL126" s="11" t="s">
        <v>1213</v>
      </c>
      <c r="AM126" s="1">
        <v>145737</v>
      </c>
      <c r="AN126" s="1">
        <v>5</v>
      </c>
      <c r="AX126"/>
      <c r="AY126"/>
    </row>
    <row r="127" spans="1:51" x14ac:dyDescent="0.25">
      <c r="A127" t="s">
        <v>702</v>
      </c>
      <c r="B127" t="s">
        <v>196</v>
      </c>
      <c r="C127" t="s">
        <v>1002</v>
      </c>
      <c r="D127" t="s">
        <v>794</v>
      </c>
      <c r="E127" s="4">
        <v>128.09782608695653</v>
      </c>
      <c r="F127" s="4">
        <v>355.38858695652175</v>
      </c>
      <c r="G127" s="4">
        <v>0.2608695652173913</v>
      </c>
      <c r="H127" s="11">
        <v>7.3404035692712353E-4</v>
      </c>
      <c r="I127" s="4">
        <v>329.97826086956519</v>
      </c>
      <c r="J127" s="4">
        <v>0.2608695652173913</v>
      </c>
      <c r="K127" s="11">
        <v>7.9056591343303257E-4</v>
      </c>
      <c r="L127" s="4">
        <v>116.3532608695652</v>
      </c>
      <c r="M127" s="4">
        <v>0</v>
      </c>
      <c r="N127" s="11">
        <v>0</v>
      </c>
      <c r="O127" s="4">
        <v>96.899456521739125</v>
      </c>
      <c r="P127" s="4">
        <v>0</v>
      </c>
      <c r="Q127" s="9">
        <v>0</v>
      </c>
      <c r="R127" s="4">
        <v>14.410326086956522</v>
      </c>
      <c r="S127" s="4">
        <v>0</v>
      </c>
      <c r="T127" s="11">
        <v>0</v>
      </c>
      <c r="U127" s="4">
        <v>5.0434782608695654</v>
      </c>
      <c r="V127" s="4">
        <v>0</v>
      </c>
      <c r="W127" s="11">
        <v>0</v>
      </c>
      <c r="X127" s="4">
        <v>65.660326086956516</v>
      </c>
      <c r="Y127" s="4">
        <v>0</v>
      </c>
      <c r="Z127" s="11">
        <v>0</v>
      </c>
      <c r="AA127" s="4">
        <v>5.9565217391304346</v>
      </c>
      <c r="AB127" s="4">
        <v>0</v>
      </c>
      <c r="AC127" s="11">
        <v>0</v>
      </c>
      <c r="AD127" s="4">
        <v>167.41847826086956</v>
      </c>
      <c r="AE127" s="4">
        <v>0.2608695652173913</v>
      </c>
      <c r="AF127" s="11">
        <v>1.5581886057458205E-3</v>
      </c>
      <c r="AG127" s="4">
        <v>0</v>
      </c>
      <c r="AH127" s="4">
        <v>0</v>
      </c>
      <c r="AI127" s="11" t="s">
        <v>1213</v>
      </c>
      <c r="AJ127" s="4">
        <v>0</v>
      </c>
      <c r="AK127" s="4">
        <v>0</v>
      </c>
      <c r="AL127" s="11" t="s">
        <v>1213</v>
      </c>
      <c r="AM127" s="1">
        <v>145511</v>
      </c>
      <c r="AN127" s="1">
        <v>5</v>
      </c>
      <c r="AX127"/>
      <c r="AY127"/>
    </row>
    <row r="128" spans="1:51" x14ac:dyDescent="0.25">
      <c r="A128" t="s">
        <v>702</v>
      </c>
      <c r="B128" t="s">
        <v>54</v>
      </c>
      <c r="C128" t="s">
        <v>924</v>
      </c>
      <c r="D128" t="s">
        <v>781</v>
      </c>
      <c r="E128" s="4">
        <v>127.40217391304348</v>
      </c>
      <c r="F128" s="4">
        <v>380.03434782608701</v>
      </c>
      <c r="G128" s="4">
        <v>17.178369565217388</v>
      </c>
      <c r="H128" s="11">
        <v>4.5202149920087295E-2</v>
      </c>
      <c r="I128" s="4">
        <v>357.56152173913046</v>
      </c>
      <c r="J128" s="4">
        <v>17.178369565217388</v>
      </c>
      <c r="K128" s="11">
        <v>4.8043115718000476E-2</v>
      </c>
      <c r="L128" s="4">
        <v>66.708804347826074</v>
      </c>
      <c r="M128" s="4">
        <v>7.6598913043478252</v>
      </c>
      <c r="N128" s="11">
        <v>0.11482579217592359</v>
      </c>
      <c r="O128" s="4">
        <v>55.317499999999981</v>
      </c>
      <c r="P128" s="4">
        <v>7.6598913043478252</v>
      </c>
      <c r="Q128" s="9">
        <v>0.13847139339897552</v>
      </c>
      <c r="R128" s="4">
        <v>8.4347826086956523</v>
      </c>
      <c r="S128" s="4">
        <v>0</v>
      </c>
      <c r="T128" s="11">
        <v>0</v>
      </c>
      <c r="U128" s="4">
        <v>2.9565217391304346</v>
      </c>
      <c r="V128" s="4">
        <v>0</v>
      </c>
      <c r="W128" s="11">
        <v>0</v>
      </c>
      <c r="X128" s="4">
        <v>117.42663043478261</v>
      </c>
      <c r="Y128" s="4">
        <v>0</v>
      </c>
      <c r="Z128" s="11">
        <v>0</v>
      </c>
      <c r="AA128" s="4">
        <v>11.081521739130435</v>
      </c>
      <c r="AB128" s="4">
        <v>0</v>
      </c>
      <c r="AC128" s="11">
        <v>0</v>
      </c>
      <c r="AD128" s="4">
        <v>184.81739130434786</v>
      </c>
      <c r="AE128" s="4">
        <v>9.5184782608695624</v>
      </c>
      <c r="AF128" s="11">
        <v>5.1502070198550833E-2</v>
      </c>
      <c r="AG128" s="4">
        <v>0</v>
      </c>
      <c r="AH128" s="4">
        <v>0</v>
      </c>
      <c r="AI128" s="11" t="s">
        <v>1213</v>
      </c>
      <c r="AJ128" s="4">
        <v>0</v>
      </c>
      <c r="AK128" s="4">
        <v>0</v>
      </c>
      <c r="AL128" s="11" t="s">
        <v>1213</v>
      </c>
      <c r="AM128" s="1">
        <v>145198</v>
      </c>
      <c r="AN128" s="1">
        <v>5</v>
      </c>
      <c r="AX128"/>
      <c r="AY128"/>
    </row>
    <row r="129" spans="1:51" x14ac:dyDescent="0.25">
      <c r="A129" t="s">
        <v>702</v>
      </c>
      <c r="B129" t="s">
        <v>290</v>
      </c>
      <c r="C129" t="s">
        <v>953</v>
      </c>
      <c r="D129" t="s">
        <v>781</v>
      </c>
      <c r="E129" s="4">
        <v>145.17391304347825</v>
      </c>
      <c r="F129" s="4">
        <v>546.01543478260874</v>
      </c>
      <c r="G129" s="4">
        <v>65.997282608695656</v>
      </c>
      <c r="H129" s="11">
        <v>0.12087072709761748</v>
      </c>
      <c r="I129" s="4">
        <v>514.5534782608695</v>
      </c>
      <c r="J129" s="4">
        <v>65.997282608695656</v>
      </c>
      <c r="K129" s="11">
        <v>0.12826127000784981</v>
      </c>
      <c r="L129" s="4">
        <v>162.22739130434783</v>
      </c>
      <c r="M129" s="4">
        <v>3.7391304347826089</v>
      </c>
      <c r="N129" s="11">
        <v>2.3048699758524669E-2</v>
      </c>
      <c r="O129" s="4">
        <v>136.15402173913043</v>
      </c>
      <c r="P129" s="4">
        <v>3.7391304347826089</v>
      </c>
      <c r="Q129" s="9">
        <v>2.7462504500577592E-2</v>
      </c>
      <c r="R129" s="4">
        <v>20.595108695652176</v>
      </c>
      <c r="S129" s="4">
        <v>0</v>
      </c>
      <c r="T129" s="11">
        <v>0</v>
      </c>
      <c r="U129" s="4">
        <v>5.4782608695652177</v>
      </c>
      <c r="V129" s="4">
        <v>0</v>
      </c>
      <c r="W129" s="11">
        <v>0</v>
      </c>
      <c r="X129" s="4">
        <v>53.494565217391305</v>
      </c>
      <c r="Y129" s="4">
        <v>6.6820652173913047</v>
      </c>
      <c r="Z129" s="11">
        <v>0.1249111043381083</v>
      </c>
      <c r="AA129" s="4">
        <v>5.3885869565217392</v>
      </c>
      <c r="AB129" s="4">
        <v>0</v>
      </c>
      <c r="AC129" s="11">
        <v>0</v>
      </c>
      <c r="AD129" s="4">
        <v>324.90489130434781</v>
      </c>
      <c r="AE129" s="4">
        <v>55.576086956521742</v>
      </c>
      <c r="AF129" s="11">
        <v>0.17105340191527624</v>
      </c>
      <c r="AG129" s="4">
        <v>0</v>
      </c>
      <c r="AH129" s="4">
        <v>0</v>
      </c>
      <c r="AI129" s="11" t="s">
        <v>1213</v>
      </c>
      <c r="AJ129" s="4">
        <v>0</v>
      </c>
      <c r="AK129" s="4">
        <v>0</v>
      </c>
      <c r="AL129" s="11" t="s">
        <v>1213</v>
      </c>
      <c r="AM129" s="1">
        <v>145678</v>
      </c>
      <c r="AN129" s="1">
        <v>5</v>
      </c>
      <c r="AX129"/>
      <c r="AY129"/>
    </row>
    <row r="130" spans="1:51" x14ac:dyDescent="0.25">
      <c r="A130" t="s">
        <v>702</v>
      </c>
      <c r="B130" t="s">
        <v>306</v>
      </c>
      <c r="C130" t="s">
        <v>1044</v>
      </c>
      <c r="D130" t="s">
        <v>781</v>
      </c>
      <c r="E130" s="4">
        <v>109.07608695652173</v>
      </c>
      <c r="F130" s="4">
        <v>326.65641304347821</v>
      </c>
      <c r="G130" s="4">
        <v>17.795000000000002</v>
      </c>
      <c r="H130" s="11">
        <v>5.4476199729871749E-2</v>
      </c>
      <c r="I130" s="4">
        <v>294.91728260869564</v>
      </c>
      <c r="J130" s="4">
        <v>17.795000000000002</v>
      </c>
      <c r="K130" s="11">
        <v>6.0338952816172853E-2</v>
      </c>
      <c r="L130" s="4">
        <v>123.83880434782611</v>
      </c>
      <c r="M130" s="4">
        <v>5.8578260869565222</v>
      </c>
      <c r="N130" s="11">
        <v>4.7302023931881987E-2</v>
      </c>
      <c r="O130" s="4">
        <v>97.404021739130471</v>
      </c>
      <c r="P130" s="4">
        <v>5.8578260869565222</v>
      </c>
      <c r="Q130" s="9">
        <v>6.0139468395309967E-2</v>
      </c>
      <c r="R130" s="4">
        <v>20.869565217391305</v>
      </c>
      <c r="S130" s="4">
        <v>0</v>
      </c>
      <c r="T130" s="11">
        <v>0</v>
      </c>
      <c r="U130" s="4">
        <v>5.5652173913043477</v>
      </c>
      <c r="V130" s="4">
        <v>0</v>
      </c>
      <c r="W130" s="11">
        <v>0</v>
      </c>
      <c r="X130" s="4">
        <v>51.377717391304351</v>
      </c>
      <c r="Y130" s="4">
        <v>0</v>
      </c>
      <c r="Z130" s="11">
        <v>0</v>
      </c>
      <c r="AA130" s="4">
        <v>5.3043478260869561</v>
      </c>
      <c r="AB130" s="4">
        <v>0</v>
      </c>
      <c r="AC130" s="11">
        <v>0</v>
      </c>
      <c r="AD130" s="4">
        <v>146.13554347826081</v>
      </c>
      <c r="AE130" s="4">
        <v>11.93717391304348</v>
      </c>
      <c r="AF130" s="11">
        <v>8.1685629853761474E-2</v>
      </c>
      <c r="AG130" s="4">
        <v>0</v>
      </c>
      <c r="AH130" s="4">
        <v>0</v>
      </c>
      <c r="AI130" s="11" t="s">
        <v>1213</v>
      </c>
      <c r="AJ130" s="4">
        <v>0</v>
      </c>
      <c r="AK130" s="4">
        <v>0</v>
      </c>
      <c r="AL130" s="11" t="s">
        <v>1213</v>
      </c>
      <c r="AM130" s="1">
        <v>145701</v>
      </c>
      <c r="AN130" s="1">
        <v>5</v>
      </c>
      <c r="AX130"/>
      <c r="AY130"/>
    </row>
    <row r="131" spans="1:51" x14ac:dyDescent="0.25">
      <c r="A131" t="s">
        <v>702</v>
      </c>
      <c r="B131" t="s">
        <v>395</v>
      </c>
      <c r="C131" t="s">
        <v>1053</v>
      </c>
      <c r="D131" t="s">
        <v>781</v>
      </c>
      <c r="E131" s="4">
        <v>177.85869565217391</v>
      </c>
      <c r="F131" s="4">
        <v>547.491847826087</v>
      </c>
      <c r="G131" s="4">
        <v>0</v>
      </c>
      <c r="H131" s="11">
        <v>0</v>
      </c>
      <c r="I131" s="4">
        <v>520.195652173913</v>
      </c>
      <c r="J131" s="4">
        <v>0</v>
      </c>
      <c r="K131" s="11">
        <v>0</v>
      </c>
      <c r="L131" s="4">
        <v>119.14945652173914</v>
      </c>
      <c r="M131" s="4">
        <v>0</v>
      </c>
      <c r="N131" s="11">
        <v>0</v>
      </c>
      <c r="O131" s="4">
        <v>101.93478260869566</v>
      </c>
      <c r="P131" s="4">
        <v>0</v>
      </c>
      <c r="Q131" s="9">
        <v>0</v>
      </c>
      <c r="R131" s="4">
        <v>11.5625</v>
      </c>
      <c r="S131" s="4">
        <v>0</v>
      </c>
      <c r="T131" s="11">
        <v>0</v>
      </c>
      <c r="U131" s="4">
        <v>5.6521739130434785</v>
      </c>
      <c r="V131" s="4">
        <v>0</v>
      </c>
      <c r="W131" s="11">
        <v>0</v>
      </c>
      <c r="X131" s="4">
        <v>102.67119565217391</v>
      </c>
      <c r="Y131" s="4">
        <v>0</v>
      </c>
      <c r="Z131" s="11">
        <v>0</v>
      </c>
      <c r="AA131" s="4">
        <v>10.081521739130435</v>
      </c>
      <c r="AB131" s="4">
        <v>0</v>
      </c>
      <c r="AC131" s="11">
        <v>0</v>
      </c>
      <c r="AD131" s="4">
        <v>315.5896739130435</v>
      </c>
      <c r="AE131" s="4">
        <v>0</v>
      </c>
      <c r="AF131" s="11">
        <v>0</v>
      </c>
      <c r="AG131" s="4">
        <v>0</v>
      </c>
      <c r="AH131" s="4">
        <v>0</v>
      </c>
      <c r="AI131" s="11" t="s">
        <v>1213</v>
      </c>
      <c r="AJ131" s="4">
        <v>0</v>
      </c>
      <c r="AK131" s="4">
        <v>0</v>
      </c>
      <c r="AL131" s="11" t="s">
        <v>1213</v>
      </c>
      <c r="AM131" s="1">
        <v>145835</v>
      </c>
      <c r="AN131" s="1">
        <v>5</v>
      </c>
      <c r="AX131"/>
      <c r="AY131"/>
    </row>
    <row r="132" spans="1:51" x14ac:dyDescent="0.25">
      <c r="A132" t="s">
        <v>702</v>
      </c>
      <c r="B132" t="s">
        <v>476</v>
      </c>
      <c r="C132" t="s">
        <v>1103</v>
      </c>
      <c r="D132" t="s">
        <v>825</v>
      </c>
      <c r="E132" s="4">
        <v>30.858695652173914</v>
      </c>
      <c r="F132" s="4">
        <v>70.676195652173888</v>
      </c>
      <c r="G132" s="4">
        <v>0</v>
      </c>
      <c r="H132" s="11">
        <v>0</v>
      </c>
      <c r="I132" s="4">
        <v>70.360978260869544</v>
      </c>
      <c r="J132" s="4">
        <v>0</v>
      </c>
      <c r="K132" s="11">
        <v>0</v>
      </c>
      <c r="L132" s="4">
        <v>15.042282608695654</v>
      </c>
      <c r="M132" s="4">
        <v>0</v>
      </c>
      <c r="N132" s="11">
        <v>0</v>
      </c>
      <c r="O132" s="4">
        <v>15.042282608695654</v>
      </c>
      <c r="P132" s="4">
        <v>0</v>
      </c>
      <c r="Q132" s="9">
        <v>0</v>
      </c>
      <c r="R132" s="4">
        <v>0</v>
      </c>
      <c r="S132" s="4">
        <v>0</v>
      </c>
      <c r="T132" s="11" t="s">
        <v>1213</v>
      </c>
      <c r="U132" s="4">
        <v>0</v>
      </c>
      <c r="V132" s="4">
        <v>0</v>
      </c>
      <c r="W132" s="11" t="s">
        <v>1213</v>
      </c>
      <c r="X132" s="4">
        <v>8.2183695652173885</v>
      </c>
      <c r="Y132" s="4">
        <v>0</v>
      </c>
      <c r="Z132" s="11">
        <v>0</v>
      </c>
      <c r="AA132" s="4">
        <v>0.31521739130434784</v>
      </c>
      <c r="AB132" s="4">
        <v>0</v>
      </c>
      <c r="AC132" s="11">
        <v>0</v>
      </c>
      <c r="AD132" s="4">
        <v>45.418260869565202</v>
      </c>
      <c r="AE132" s="4">
        <v>0</v>
      </c>
      <c r="AF132" s="11">
        <v>0</v>
      </c>
      <c r="AG132" s="4">
        <v>1.6820652173913044</v>
      </c>
      <c r="AH132" s="4">
        <v>0</v>
      </c>
      <c r="AI132" s="11">
        <v>0</v>
      </c>
      <c r="AJ132" s="4">
        <v>0</v>
      </c>
      <c r="AK132" s="4">
        <v>0</v>
      </c>
      <c r="AL132" s="11" t="s">
        <v>1213</v>
      </c>
      <c r="AM132" s="1">
        <v>145948</v>
      </c>
      <c r="AN132" s="1">
        <v>5</v>
      </c>
      <c r="AX132"/>
      <c r="AY132"/>
    </row>
    <row r="133" spans="1:51" x14ac:dyDescent="0.25">
      <c r="A133" t="s">
        <v>702</v>
      </c>
      <c r="B133" t="s">
        <v>605</v>
      </c>
      <c r="C133" t="s">
        <v>848</v>
      </c>
      <c r="D133" t="s">
        <v>740</v>
      </c>
      <c r="E133" s="4">
        <v>31.989130434782609</v>
      </c>
      <c r="F133" s="4">
        <v>82.175652173913022</v>
      </c>
      <c r="G133" s="4">
        <v>0</v>
      </c>
      <c r="H133" s="11">
        <v>0</v>
      </c>
      <c r="I133" s="4">
        <v>75.545217391304334</v>
      </c>
      <c r="J133" s="4">
        <v>0</v>
      </c>
      <c r="K133" s="11">
        <v>0</v>
      </c>
      <c r="L133" s="4">
        <v>11.045108695652173</v>
      </c>
      <c r="M133" s="4">
        <v>0</v>
      </c>
      <c r="N133" s="11">
        <v>0</v>
      </c>
      <c r="O133" s="4">
        <v>4.5233695652173909</v>
      </c>
      <c r="P133" s="4">
        <v>0</v>
      </c>
      <c r="Q133" s="9">
        <v>0</v>
      </c>
      <c r="R133" s="4">
        <v>4.8913043478260869</v>
      </c>
      <c r="S133" s="4">
        <v>0</v>
      </c>
      <c r="T133" s="11">
        <v>0</v>
      </c>
      <c r="U133" s="4">
        <v>1.6304347826086956</v>
      </c>
      <c r="V133" s="4">
        <v>0</v>
      </c>
      <c r="W133" s="11">
        <v>0</v>
      </c>
      <c r="X133" s="4">
        <v>17.390652173913043</v>
      </c>
      <c r="Y133" s="4">
        <v>0</v>
      </c>
      <c r="Z133" s="11">
        <v>0</v>
      </c>
      <c r="AA133" s="4">
        <v>0.10869565217391304</v>
      </c>
      <c r="AB133" s="4">
        <v>0</v>
      </c>
      <c r="AC133" s="11">
        <v>0</v>
      </c>
      <c r="AD133" s="4">
        <v>53.631195652173901</v>
      </c>
      <c r="AE133" s="4">
        <v>0</v>
      </c>
      <c r="AF133" s="11">
        <v>0</v>
      </c>
      <c r="AG133" s="4">
        <v>0</v>
      </c>
      <c r="AH133" s="4">
        <v>0</v>
      </c>
      <c r="AI133" s="11" t="s">
        <v>1213</v>
      </c>
      <c r="AJ133" s="4">
        <v>0</v>
      </c>
      <c r="AK133" s="4">
        <v>0</v>
      </c>
      <c r="AL133" s="11" t="s">
        <v>1213</v>
      </c>
      <c r="AM133" s="1">
        <v>146121</v>
      </c>
      <c r="AN133" s="1">
        <v>5</v>
      </c>
      <c r="AX133"/>
      <c r="AY133"/>
    </row>
    <row r="134" spans="1:51" x14ac:dyDescent="0.25">
      <c r="A134" t="s">
        <v>702</v>
      </c>
      <c r="B134" t="s">
        <v>519</v>
      </c>
      <c r="C134" t="s">
        <v>13</v>
      </c>
      <c r="D134" t="s">
        <v>781</v>
      </c>
      <c r="E134" s="4">
        <v>37.771739130434781</v>
      </c>
      <c r="F134" s="4">
        <v>114.77989130434783</v>
      </c>
      <c r="G134" s="4">
        <v>0.17391304347826086</v>
      </c>
      <c r="H134" s="11">
        <v>1.515187386065011E-3</v>
      </c>
      <c r="I134" s="4">
        <v>107.72010869565217</v>
      </c>
      <c r="J134" s="4">
        <v>0.17391304347826086</v>
      </c>
      <c r="K134" s="11">
        <v>1.6144900481824373E-3</v>
      </c>
      <c r="L134" s="4">
        <v>18.396739130434785</v>
      </c>
      <c r="M134" s="4">
        <v>0</v>
      </c>
      <c r="N134" s="11">
        <v>0</v>
      </c>
      <c r="O134" s="4">
        <v>11.336956521739131</v>
      </c>
      <c r="P134" s="4">
        <v>0</v>
      </c>
      <c r="Q134" s="9">
        <v>0</v>
      </c>
      <c r="R134" s="4">
        <v>3.3913043478260869</v>
      </c>
      <c r="S134" s="4">
        <v>0</v>
      </c>
      <c r="T134" s="11">
        <v>0</v>
      </c>
      <c r="U134" s="4">
        <v>3.6684782608695654</v>
      </c>
      <c r="V134" s="4">
        <v>0</v>
      </c>
      <c r="W134" s="11">
        <v>0</v>
      </c>
      <c r="X134" s="4">
        <v>26.269021739130434</v>
      </c>
      <c r="Y134" s="4">
        <v>0.17391304347826086</v>
      </c>
      <c r="Z134" s="11">
        <v>6.6204613634012624E-3</v>
      </c>
      <c r="AA134" s="4">
        <v>0</v>
      </c>
      <c r="AB134" s="4">
        <v>0</v>
      </c>
      <c r="AC134" s="11" t="s">
        <v>1213</v>
      </c>
      <c r="AD134" s="4">
        <v>70.114130434782609</v>
      </c>
      <c r="AE134" s="4">
        <v>0</v>
      </c>
      <c r="AF134" s="11">
        <v>0</v>
      </c>
      <c r="AG134" s="4">
        <v>0</v>
      </c>
      <c r="AH134" s="4">
        <v>0</v>
      </c>
      <c r="AI134" s="11" t="s">
        <v>1213</v>
      </c>
      <c r="AJ134" s="4">
        <v>0</v>
      </c>
      <c r="AK134" s="4">
        <v>0</v>
      </c>
      <c r="AL134" s="11" t="s">
        <v>1213</v>
      </c>
      <c r="AM134" s="1">
        <v>146013</v>
      </c>
      <c r="AN134" s="1">
        <v>5</v>
      </c>
      <c r="AX134"/>
      <c r="AY134"/>
    </row>
    <row r="135" spans="1:51" x14ac:dyDescent="0.25">
      <c r="A135" t="s">
        <v>702</v>
      </c>
      <c r="B135" t="s">
        <v>404</v>
      </c>
      <c r="C135" t="s">
        <v>917</v>
      </c>
      <c r="D135" t="s">
        <v>781</v>
      </c>
      <c r="E135" s="4">
        <v>81.423913043478265</v>
      </c>
      <c r="F135" s="4">
        <v>272.39923913043475</v>
      </c>
      <c r="G135" s="4">
        <v>119.01336956521742</v>
      </c>
      <c r="H135" s="11">
        <v>0.43690786341818472</v>
      </c>
      <c r="I135" s="4">
        <v>260.48076086956519</v>
      </c>
      <c r="J135" s="4">
        <v>115.53510869565221</v>
      </c>
      <c r="K135" s="11">
        <v>0.44354565116425626</v>
      </c>
      <c r="L135" s="4">
        <v>55.304021739130427</v>
      </c>
      <c r="M135" s="4">
        <v>13.736086956521742</v>
      </c>
      <c r="N135" s="11">
        <v>0.24837410597939855</v>
      </c>
      <c r="O135" s="4">
        <v>43.385543478260864</v>
      </c>
      <c r="P135" s="4">
        <v>10.257826086956525</v>
      </c>
      <c r="Q135" s="9">
        <v>0.23643419592280548</v>
      </c>
      <c r="R135" s="4">
        <v>11.918478260869565</v>
      </c>
      <c r="S135" s="4">
        <v>3.4782608695652173</v>
      </c>
      <c r="T135" s="11">
        <v>0.29183766529867761</v>
      </c>
      <c r="U135" s="4">
        <v>0</v>
      </c>
      <c r="V135" s="4">
        <v>0</v>
      </c>
      <c r="W135" s="11" t="s">
        <v>1213</v>
      </c>
      <c r="X135" s="4">
        <v>56.228478260869558</v>
      </c>
      <c r="Y135" s="4">
        <v>40.478478260869572</v>
      </c>
      <c r="Z135" s="11">
        <v>0.71989282856049297</v>
      </c>
      <c r="AA135" s="4">
        <v>0</v>
      </c>
      <c r="AB135" s="4">
        <v>0</v>
      </c>
      <c r="AC135" s="11" t="s">
        <v>1213</v>
      </c>
      <c r="AD135" s="4">
        <v>160.86673913043475</v>
      </c>
      <c r="AE135" s="4">
        <v>64.798804347826106</v>
      </c>
      <c r="AF135" s="11">
        <v>0.40281045477825983</v>
      </c>
      <c r="AG135" s="4">
        <v>0</v>
      </c>
      <c r="AH135" s="4">
        <v>0</v>
      </c>
      <c r="AI135" s="11" t="s">
        <v>1213</v>
      </c>
      <c r="AJ135" s="4">
        <v>0</v>
      </c>
      <c r="AK135" s="4">
        <v>0</v>
      </c>
      <c r="AL135" s="11" t="s">
        <v>1213</v>
      </c>
      <c r="AM135" s="1">
        <v>145844</v>
      </c>
      <c r="AN135" s="1">
        <v>5</v>
      </c>
      <c r="AX135"/>
      <c r="AY135"/>
    </row>
    <row r="136" spans="1:51" x14ac:dyDescent="0.25">
      <c r="A136" t="s">
        <v>702</v>
      </c>
      <c r="B136" t="s">
        <v>681</v>
      </c>
      <c r="C136" t="s">
        <v>1164</v>
      </c>
      <c r="D136" t="s">
        <v>771</v>
      </c>
      <c r="E136" s="4">
        <v>70.086956521739125</v>
      </c>
      <c r="F136" s="4">
        <v>213.7608695652174</v>
      </c>
      <c r="G136" s="4">
        <v>7.7798913043478262</v>
      </c>
      <c r="H136" s="11">
        <v>3.6395301535645276E-2</v>
      </c>
      <c r="I136" s="4">
        <v>204.29076086956522</v>
      </c>
      <c r="J136" s="4">
        <v>7.7798913043478262</v>
      </c>
      <c r="K136" s="11">
        <v>3.8082443235477992E-2</v>
      </c>
      <c r="L136" s="4">
        <v>32.478260869565219</v>
      </c>
      <c r="M136" s="4">
        <v>1.1576086956521738</v>
      </c>
      <c r="N136" s="11">
        <v>3.5642570281124497E-2</v>
      </c>
      <c r="O136" s="4">
        <v>27.152173913043477</v>
      </c>
      <c r="P136" s="4">
        <v>1.1576086956521738</v>
      </c>
      <c r="Q136" s="9">
        <v>4.2634107285828664E-2</v>
      </c>
      <c r="R136" s="4">
        <v>2.5489130434782608</v>
      </c>
      <c r="S136" s="4">
        <v>0</v>
      </c>
      <c r="T136" s="11">
        <v>0</v>
      </c>
      <c r="U136" s="4">
        <v>2.777173913043478</v>
      </c>
      <c r="V136" s="4">
        <v>0</v>
      </c>
      <c r="W136" s="11">
        <v>0</v>
      </c>
      <c r="X136" s="4">
        <v>25.404891304347824</v>
      </c>
      <c r="Y136" s="4">
        <v>0.79347826086956519</v>
      </c>
      <c r="Z136" s="11">
        <v>3.123328698256498E-2</v>
      </c>
      <c r="AA136" s="4">
        <v>4.1440217391304346</v>
      </c>
      <c r="AB136" s="4">
        <v>0</v>
      </c>
      <c r="AC136" s="11">
        <v>0</v>
      </c>
      <c r="AD136" s="4">
        <v>149.91032608695653</v>
      </c>
      <c r="AE136" s="4">
        <v>5.8288043478260869</v>
      </c>
      <c r="AF136" s="11">
        <v>3.8881940290390993E-2</v>
      </c>
      <c r="AG136" s="4">
        <v>1.8233695652173914</v>
      </c>
      <c r="AH136" s="4">
        <v>0</v>
      </c>
      <c r="AI136" s="11">
        <v>0</v>
      </c>
      <c r="AJ136" s="4">
        <v>0</v>
      </c>
      <c r="AK136" s="4">
        <v>0</v>
      </c>
      <c r="AL136" s="11" t="s">
        <v>1213</v>
      </c>
      <c r="AM136" t="s">
        <v>8</v>
      </c>
      <c r="AN136" s="1">
        <v>5</v>
      </c>
      <c r="AX136"/>
      <c r="AY136"/>
    </row>
    <row r="137" spans="1:51" x14ac:dyDescent="0.25">
      <c r="A137" t="s">
        <v>702</v>
      </c>
      <c r="B137" t="s">
        <v>205</v>
      </c>
      <c r="C137" t="s">
        <v>917</v>
      </c>
      <c r="D137" t="s">
        <v>781</v>
      </c>
      <c r="E137" s="4">
        <v>109.57608695652173</v>
      </c>
      <c r="F137" s="4">
        <v>283.67054347826081</v>
      </c>
      <c r="G137" s="4">
        <v>3.2472826086956523</v>
      </c>
      <c r="H137" s="11">
        <v>1.1447373311584285E-2</v>
      </c>
      <c r="I137" s="4">
        <v>283.67054347826081</v>
      </c>
      <c r="J137" s="4">
        <v>3.2472826086956523</v>
      </c>
      <c r="K137" s="11">
        <v>1.1447373311584285E-2</v>
      </c>
      <c r="L137" s="4">
        <v>68.983695652173907</v>
      </c>
      <c r="M137" s="4">
        <v>1.236413043478261</v>
      </c>
      <c r="N137" s="11">
        <v>1.7923264791617429E-2</v>
      </c>
      <c r="O137" s="4">
        <v>68.983695652173907</v>
      </c>
      <c r="P137" s="4">
        <v>1.236413043478261</v>
      </c>
      <c r="Q137" s="9">
        <v>1.7923264791617429E-2</v>
      </c>
      <c r="R137" s="4">
        <v>0</v>
      </c>
      <c r="S137" s="4">
        <v>0</v>
      </c>
      <c r="T137" s="11" t="s">
        <v>1213</v>
      </c>
      <c r="U137" s="4">
        <v>0</v>
      </c>
      <c r="V137" s="4">
        <v>0</v>
      </c>
      <c r="W137" s="11" t="s">
        <v>1213</v>
      </c>
      <c r="X137" s="4">
        <v>29.152173913043477</v>
      </c>
      <c r="Y137" s="4">
        <v>0.86956521739130432</v>
      </c>
      <c r="Z137" s="11">
        <v>2.9828486204325131E-2</v>
      </c>
      <c r="AA137" s="4">
        <v>0</v>
      </c>
      <c r="AB137" s="4">
        <v>0</v>
      </c>
      <c r="AC137" s="11" t="s">
        <v>1213</v>
      </c>
      <c r="AD137" s="4">
        <v>185.53467391304346</v>
      </c>
      <c r="AE137" s="4">
        <v>1.1413043478260869</v>
      </c>
      <c r="AF137" s="11">
        <v>6.1514342508343983E-3</v>
      </c>
      <c r="AG137" s="4">
        <v>0</v>
      </c>
      <c r="AH137" s="4">
        <v>0</v>
      </c>
      <c r="AI137" s="11" t="s">
        <v>1213</v>
      </c>
      <c r="AJ137" s="4">
        <v>0</v>
      </c>
      <c r="AK137" s="4">
        <v>0</v>
      </c>
      <c r="AL137" s="11" t="s">
        <v>1213</v>
      </c>
      <c r="AM137" s="1">
        <v>145532</v>
      </c>
      <c r="AN137" s="1">
        <v>5</v>
      </c>
      <c r="AX137"/>
      <c r="AY137"/>
    </row>
    <row r="138" spans="1:51" x14ac:dyDescent="0.25">
      <c r="A138" t="s">
        <v>702</v>
      </c>
      <c r="B138" t="s">
        <v>264</v>
      </c>
      <c r="C138" t="s">
        <v>884</v>
      </c>
      <c r="D138" t="s">
        <v>775</v>
      </c>
      <c r="E138" s="4">
        <v>10.021739130434783</v>
      </c>
      <c r="F138" s="4">
        <v>95.728260869565204</v>
      </c>
      <c r="G138" s="4">
        <v>0</v>
      </c>
      <c r="H138" s="11">
        <v>0</v>
      </c>
      <c r="I138" s="4">
        <v>81.445652173913047</v>
      </c>
      <c r="J138" s="4">
        <v>0</v>
      </c>
      <c r="K138" s="11">
        <v>0</v>
      </c>
      <c r="L138" s="4">
        <v>68.804347826086953</v>
      </c>
      <c r="M138" s="4">
        <v>0</v>
      </c>
      <c r="N138" s="11">
        <v>0</v>
      </c>
      <c r="O138" s="4">
        <v>59.203804347826086</v>
      </c>
      <c r="P138" s="4">
        <v>0</v>
      </c>
      <c r="Q138" s="9">
        <v>0</v>
      </c>
      <c r="R138" s="4">
        <v>6.6548913043478262</v>
      </c>
      <c r="S138" s="4">
        <v>0</v>
      </c>
      <c r="T138" s="11">
        <v>0</v>
      </c>
      <c r="U138" s="4">
        <v>2.9456521739130435</v>
      </c>
      <c r="V138" s="4">
        <v>0</v>
      </c>
      <c r="W138" s="11">
        <v>0</v>
      </c>
      <c r="X138" s="4">
        <v>0</v>
      </c>
      <c r="Y138" s="4">
        <v>0</v>
      </c>
      <c r="Z138" s="11" t="s">
        <v>1213</v>
      </c>
      <c r="AA138" s="4">
        <v>4.6820652173913047</v>
      </c>
      <c r="AB138" s="4">
        <v>0</v>
      </c>
      <c r="AC138" s="11">
        <v>0</v>
      </c>
      <c r="AD138" s="4">
        <v>22.241847826086957</v>
      </c>
      <c r="AE138" s="4">
        <v>0</v>
      </c>
      <c r="AF138" s="11">
        <v>0</v>
      </c>
      <c r="AG138" s="4">
        <v>0</v>
      </c>
      <c r="AH138" s="4">
        <v>0</v>
      </c>
      <c r="AI138" s="11" t="s">
        <v>1213</v>
      </c>
      <c r="AJ138" s="4">
        <v>0</v>
      </c>
      <c r="AK138" s="4">
        <v>0</v>
      </c>
      <c r="AL138" s="11" t="s">
        <v>1213</v>
      </c>
      <c r="AM138" s="1">
        <v>145643</v>
      </c>
      <c r="AN138" s="1">
        <v>5</v>
      </c>
      <c r="AX138"/>
      <c r="AY138"/>
    </row>
    <row r="139" spans="1:51" x14ac:dyDescent="0.25">
      <c r="A139" t="s">
        <v>702</v>
      </c>
      <c r="B139" t="s">
        <v>239</v>
      </c>
      <c r="C139" t="s">
        <v>900</v>
      </c>
      <c r="D139" t="s">
        <v>786</v>
      </c>
      <c r="E139" s="4">
        <v>33.25</v>
      </c>
      <c r="F139" s="4">
        <v>99.919347826086948</v>
      </c>
      <c r="G139" s="4">
        <v>64.26565217391304</v>
      </c>
      <c r="H139" s="11">
        <v>0.64317525656562147</v>
      </c>
      <c r="I139" s="4">
        <v>94.538913043478246</v>
      </c>
      <c r="J139" s="4">
        <v>64.26565217391304</v>
      </c>
      <c r="K139" s="11">
        <v>0.67977989279776685</v>
      </c>
      <c r="L139" s="4">
        <v>27.122065217391306</v>
      </c>
      <c r="M139" s="4">
        <v>11.350217391304348</v>
      </c>
      <c r="N139" s="11">
        <v>0.41848647218893648</v>
      </c>
      <c r="O139" s="4">
        <v>21.741630434782611</v>
      </c>
      <c r="P139" s="4">
        <v>11.350217391304348</v>
      </c>
      <c r="Q139" s="9">
        <v>0.52204996425411077</v>
      </c>
      <c r="R139" s="4">
        <v>0</v>
      </c>
      <c r="S139" s="4">
        <v>0</v>
      </c>
      <c r="T139" s="11" t="s">
        <v>1213</v>
      </c>
      <c r="U139" s="4">
        <v>5.3804347826086953</v>
      </c>
      <c r="V139" s="4">
        <v>0</v>
      </c>
      <c r="W139" s="11">
        <v>0</v>
      </c>
      <c r="X139" s="4">
        <v>9.7004347826086956</v>
      </c>
      <c r="Y139" s="4">
        <v>6.0434782608695654</v>
      </c>
      <c r="Z139" s="11">
        <v>0.62301107077226481</v>
      </c>
      <c r="AA139" s="4">
        <v>0</v>
      </c>
      <c r="AB139" s="4">
        <v>0</v>
      </c>
      <c r="AC139" s="11" t="s">
        <v>1213</v>
      </c>
      <c r="AD139" s="4">
        <v>63.096847826086936</v>
      </c>
      <c r="AE139" s="4">
        <v>46.871956521739122</v>
      </c>
      <c r="AF139" s="11">
        <v>0.74285733973481083</v>
      </c>
      <c r="AG139" s="4">
        <v>0</v>
      </c>
      <c r="AH139" s="4">
        <v>0</v>
      </c>
      <c r="AI139" s="11" t="s">
        <v>1213</v>
      </c>
      <c r="AJ139" s="4">
        <v>0</v>
      </c>
      <c r="AK139" s="4">
        <v>0</v>
      </c>
      <c r="AL139" s="11" t="s">
        <v>1213</v>
      </c>
      <c r="AM139" s="1">
        <v>145610</v>
      </c>
      <c r="AN139" s="1">
        <v>5</v>
      </c>
      <c r="AX139"/>
      <c r="AY139"/>
    </row>
    <row r="140" spans="1:51" x14ac:dyDescent="0.25">
      <c r="A140" t="s">
        <v>702</v>
      </c>
      <c r="B140" t="s">
        <v>204</v>
      </c>
      <c r="C140" t="s">
        <v>921</v>
      </c>
      <c r="D140" t="s">
        <v>781</v>
      </c>
      <c r="E140" s="4">
        <v>64.402173913043484</v>
      </c>
      <c r="F140" s="4">
        <v>252.63923913043473</v>
      </c>
      <c r="G140" s="4">
        <v>0</v>
      </c>
      <c r="H140" s="11">
        <v>0</v>
      </c>
      <c r="I140" s="4">
        <v>234.55771739130429</v>
      </c>
      <c r="J140" s="4">
        <v>0</v>
      </c>
      <c r="K140" s="11">
        <v>0</v>
      </c>
      <c r="L140" s="4">
        <v>76.036521739130421</v>
      </c>
      <c r="M140" s="4">
        <v>0</v>
      </c>
      <c r="N140" s="11">
        <v>0</v>
      </c>
      <c r="O140" s="4">
        <v>57.954999999999984</v>
      </c>
      <c r="P140" s="4">
        <v>0</v>
      </c>
      <c r="Q140" s="9">
        <v>0</v>
      </c>
      <c r="R140" s="4">
        <v>13.043478260869565</v>
      </c>
      <c r="S140" s="4">
        <v>0</v>
      </c>
      <c r="T140" s="11">
        <v>0</v>
      </c>
      <c r="U140" s="4">
        <v>5.0380434782608692</v>
      </c>
      <c r="V140" s="4">
        <v>0</v>
      </c>
      <c r="W140" s="11">
        <v>0</v>
      </c>
      <c r="X140" s="4">
        <v>20.336739130434779</v>
      </c>
      <c r="Y140" s="4">
        <v>0</v>
      </c>
      <c r="Z140" s="11">
        <v>0</v>
      </c>
      <c r="AA140" s="4">
        <v>0</v>
      </c>
      <c r="AB140" s="4">
        <v>0</v>
      </c>
      <c r="AC140" s="11" t="s">
        <v>1213</v>
      </c>
      <c r="AD140" s="4">
        <v>156.26597826086953</v>
      </c>
      <c r="AE140" s="4">
        <v>0</v>
      </c>
      <c r="AF140" s="11">
        <v>0</v>
      </c>
      <c r="AG140" s="4">
        <v>0</v>
      </c>
      <c r="AH140" s="4">
        <v>0</v>
      </c>
      <c r="AI140" s="11" t="s">
        <v>1213</v>
      </c>
      <c r="AJ140" s="4">
        <v>0</v>
      </c>
      <c r="AK140" s="4">
        <v>0</v>
      </c>
      <c r="AL140" s="11" t="s">
        <v>1213</v>
      </c>
      <c r="AM140" s="1">
        <v>145527</v>
      </c>
      <c r="AN140" s="1">
        <v>5</v>
      </c>
      <c r="AX140"/>
      <c r="AY140"/>
    </row>
    <row r="141" spans="1:51" x14ac:dyDescent="0.25">
      <c r="A141" t="s">
        <v>702</v>
      </c>
      <c r="B141" t="s">
        <v>135</v>
      </c>
      <c r="C141" t="s">
        <v>967</v>
      </c>
      <c r="D141" t="s">
        <v>810</v>
      </c>
      <c r="E141" s="4">
        <v>30.815217391304348</v>
      </c>
      <c r="F141" s="4">
        <v>127.96000000000002</v>
      </c>
      <c r="G141" s="4">
        <v>0</v>
      </c>
      <c r="H141" s="11">
        <v>0</v>
      </c>
      <c r="I141" s="4">
        <v>121.18706521739132</v>
      </c>
      <c r="J141" s="4">
        <v>0</v>
      </c>
      <c r="K141" s="11">
        <v>0</v>
      </c>
      <c r="L141" s="4">
        <v>23.826413043478269</v>
      </c>
      <c r="M141" s="4">
        <v>0</v>
      </c>
      <c r="N141" s="11">
        <v>0</v>
      </c>
      <c r="O141" s="4">
        <v>19.560543478260875</v>
      </c>
      <c r="P141" s="4">
        <v>0</v>
      </c>
      <c r="Q141" s="9">
        <v>0</v>
      </c>
      <c r="R141" s="4">
        <v>2.0430434782608695</v>
      </c>
      <c r="S141" s="4">
        <v>0</v>
      </c>
      <c r="T141" s="11">
        <v>0</v>
      </c>
      <c r="U141" s="4">
        <v>2.222826086956522</v>
      </c>
      <c r="V141" s="4">
        <v>0</v>
      </c>
      <c r="W141" s="11">
        <v>0</v>
      </c>
      <c r="X141" s="4">
        <v>24.654891304347824</v>
      </c>
      <c r="Y141" s="4">
        <v>0</v>
      </c>
      <c r="Z141" s="11">
        <v>0</v>
      </c>
      <c r="AA141" s="4">
        <v>2.5070652173913039</v>
      </c>
      <c r="AB141" s="4">
        <v>0</v>
      </c>
      <c r="AC141" s="11">
        <v>0</v>
      </c>
      <c r="AD141" s="4">
        <v>76.971630434782625</v>
      </c>
      <c r="AE141" s="4">
        <v>0</v>
      </c>
      <c r="AF141" s="11">
        <v>0</v>
      </c>
      <c r="AG141" s="4">
        <v>0</v>
      </c>
      <c r="AH141" s="4">
        <v>0</v>
      </c>
      <c r="AI141" s="11" t="s">
        <v>1213</v>
      </c>
      <c r="AJ141" s="4">
        <v>0</v>
      </c>
      <c r="AK141" s="4">
        <v>0</v>
      </c>
      <c r="AL141" s="11" t="s">
        <v>1213</v>
      </c>
      <c r="AM141" s="1">
        <v>145410</v>
      </c>
      <c r="AN141" s="1">
        <v>5</v>
      </c>
      <c r="AX141"/>
      <c r="AY141"/>
    </row>
    <row r="142" spans="1:51" x14ac:dyDescent="0.25">
      <c r="A142" t="s">
        <v>702</v>
      </c>
      <c r="B142" t="s">
        <v>286</v>
      </c>
      <c r="C142" t="s">
        <v>914</v>
      </c>
      <c r="D142" t="s">
        <v>758</v>
      </c>
      <c r="E142" s="4">
        <v>103.83695652173913</v>
      </c>
      <c r="F142" s="4">
        <v>201.47826086956522</v>
      </c>
      <c r="G142" s="4">
        <v>5.6521739130434785</v>
      </c>
      <c r="H142" s="11">
        <v>2.8053517479499353E-2</v>
      </c>
      <c r="I142" s="4">
        <v>178.24456521739131</v>
      </c>
      <c r="J142" s="4">
        <v>5.6521739130434785</v>
      </c>
      <c r="K142" s="11">
        <v>3.1710217397932741E-2</v>
      </c>
      <c r="L142" s="4">
        <v>38.475543478260867</v>
      </c>
      <c r="M142" s="4">
        <v>5.6521739130434785</v>
      </c>
      <c r="N142" s="11">
        <v>0.14690302987499118</v>
      </c>
      <c r="O142" s="4">
        <v>15.241847826086957</v>
      </c>
      <c r="P142" s="4">
        <v>5.6521739130434785</v>
      </c>
      <c r="Q142" s="9">
        <v>0.37083259047958639</v>
      </c>
      <c r="R142" s="4">
        <v>16.820652173913043</v>
      </c>
      <c r="S142" s="4">
        <v>0</v>
      </c>
      <c r="T142" s="11">
        <v>0</v>
      </c>
      <c r="U142" s="4">
        <v>6.4130434782608692</v>
      </c>
      <c r="V142" s="4">
        <v>0</v>
      </c>
      <c r="W142" s="11">
        <v>0</v>
      </c>
      <c r="X142" s="4">
        <v>43.002717391304351</v>
      </c>
      <c r="Y142" s="4">
        <v>0</v>
      </c>
      <c r="Z142" s="11">
        <v>0</v>
      </c>
      <c r="AA142" s="4">
        <v>0</v>
      </c>
      <c r="AB142" s="4">
        <v>0</v>
      </c>
      <c r="AC142" s="11" t="s">
        <v>1213</v>
      </c>
      <c r="AD142" s="4">
        <v>120</v>
      </c>
      <c r="AE142" s="4">
        <v>0</v>
      </c>
      <c r="AF142" s="11">
        <v>0</v>
      </c>
      <c r="AG142" s="4">
        <v>0</v>
      </c>
      <c r="AH142" s="4">
        <v>0</v>
      </c>
      <c r="AI142" s="11" t="s">
        <v>1213</v>
      </c>
      <c r="AJ142" s="4">
        <v>0</v>
      </c>
      <c r="AK142" s="4">
        <v>0</v>
      </c>
      <c r="AL142" s="11" t="s">
        <v>1213</v>
      </c>
      <c r="AM142" s="1">
        <v>145668</v>
      </c>
      <c r="AN142" s="1">
        <v>5</v>
      </c>
      <c r="AX142"/>
      <c r="AY142"/>
    </row>
    <row r="143" spans="1:51" x14ac:dyDescent="0.25">
      <c r="A143" t="s">
        <v>702</v>
      </c>
      <c r="B143" t="s">
        <v>242</v>
      </c>
      <c r="C143" t="s">
        <v>1013</v>
      </c>
      <c r="D143" t="s">
        <v>758</v>
      </c>
      <c r="E143" s="4">
        <v>110.69565217391305</v>
      </c>
      <c r="F143" s="4">
        <v>197.10597826086956</v>
      </c>
      <c r="G143" s="4">
        <v>6.0869565217391308</v>
      </c>
      <c r="H143" s="11">
        <v>3.0881643344592268E-2</v>
      </c>
      <c r="I143" s="4">
        <v>169.33967391304347</v>
      </c>
      <c r="J143" s="4">
        <v>6.0869565217391308</v>
      </c>
      <c r="K143" s="11">
        <v>3.5945247685222337E-2</v>
      </c>
      <c r="L143" s="4">
        <v>40.652173913043477</v>
      </c>
      <c r="M143" s="4">
        <v>6.0869565217391308</v>
      </c>
      <c r="N143" s="11">
        <v>0.14973262032085563</v>
      </c>
      <c r="O143" s="4">
        <v>12.885869565217391</v>
      </c>
      <c r="P143" s="4">
        <v>6.0869565217391308</v>
      </c>
      <c r="Q143" s="9">
        <v>0.4723745255166597</v>
      </c>
      <c r="R143" s="4">
        <v>22.103260869565219</v>
      </c>
      <c r="S143" s="4">
        <v>0</v>
      </c>
      <c r="T143" s="11">
        <v>0</v>
      </c>
      <c r="U143" s="4">
        <v>5.6630434782608692</v>
      </c>
      <c r="V143" s="4">
        <v>0</v>
      </c>
      <c r="W143" s="11">
        <v>0</v>
      </c>
      <c r="X143" s="4">
        <v>40.399456521739133</v>
      </c>
      <c r="Y143" s="4">
        <v>0</v>
      </c>
      <c r="Z143" s="11">
        <v>0</v>
      </c>
      <c r="AA143" s="4">
        <v>0</v>
      </c>
      <c r="AB143" s="4">
        <v>0</v>
      </c>
      <c r="AC143" s="11" t="s">
        <v>1213</v>
      </c>
      <c r="AD143" s="4">
        <v>116.05434782608695</v>
      </c>
      <c r="AE143" s="4">
        <v>0</v>
      </c>
      <c r="AF143" s="11">
        <v>0</v>
      </c>
      <c r="AG143" s="4">
        <v>0</v>
      </c>
      <c r="AH143" s="4">
        <v>0</v>
      </c>
      <c r="AI143" s="11" t="s">
        <v>1213</v>
      </c>
      <c r="AJ143" s="4">
        <v>0</v>
      </c>
      <c r="AK143" s="4">
        <v>0</v>
      </c>
      <c r="AL143" s="11" t="s">
        <v>1213</v>
      </c>
      <c r="AM143" s="1">
        <v>145613</v>
      </c>
      <c r="AN143" s="1">
        <v>5</v>
      </c>
      <c r="AX143"/>
      <c r="AY143"/>
    </row>
    <row r="144" spans="1:51" x14ac:dyDescent="0.25">
      <c r="A144" t="s">
        <v>702</v>
      </c>
      <c r="B144" t="s">
        <v>440</v>
      </c>
      <c r="C144" t="s">
        <v>1091</v>
      </c>
      <c r="D144" t="s">
        <v>781</v>
      </c>
      <c r="E144" s="4">
        <v>88.923913043478265</v>
      </c>
      <c r="F144" s="4">
        <v>126.26706521739129</v>
      </c>
      <c r="G144" s="4">
        <v>6.1739130434782608</v>
      </c>
      <c r="H144" s="11">
        <v>4.8895672302581572E-2</v>
      </c>
      <c r="I144" s="4">
        <v>114.09315217391304</v>
      </c>
      <c r="J144" s="4">
        <v>6.1739130434782608</v>
      </c>
      <c r="K144" s="11">
        <v>5.4112914980798489E-2</v>
      </c>
      <c r="L144" s="4">
        <v>18.34782608695652</v>
      </c>
      <c r="M144" s="4">
        <v>6.1739130434782608</v>
      </c>
      <c r="N144" s="11">
        <v>0.3364928909952607</v>
      </c>
      <c r="O144" s="4">
        <v>6.1739130434782608</v>
      </c>
      <c r="P144" s="4">
        <v>6.1739130434782608</v>
      </c>
      <c r="Q144" s="9">
        <v>1</v>
      </c>
      <c r="R144" s="4">
        <v>5.2173913043478262</v>
      </c>
      <c r="S144" s="4">
        <v>0</v>
      </c>
      <c r="T144" s="11">
        <v>0</v>
      </c>
      <c r="U144" s="4">
        <v>6.9565217391304346</v>
      </c>
      <c r="V144" s="4">
        <v>0</v>
      </c>
      <c r="W144" s="11">
        <v>0</v>
      </c>
      <c r="X144" s="4">
        <v>27.185543478260865</v>
      </c>
      <c r="Y144" s="4">
        <v>0</v>
      </c>
      <c r="Z144" s="11">
        <v>0</v>
      </c>
      <c r="AA144" s="4">
        <v>0</v>
      </c>
      <c r="AB144" s="4">
        <v>0</v>
      </c>
      <c r="AC144" s="11" t="s">
        <v>1213</v>
      </c>
      <c r="AD144" s="4">
        <v>80.733695652173907</v>
      </c>
      <c r="AE144" s="4">
        <v>0</v>
      </c>
      <c r="AF144" s="11">
        <v>0</v>
      </c>
      <c r="AG144" s="4">
        <v>0</v>
      </c>
      <c r="AH144" s="4">
        <v>0</v>
      </c>
      <c r="AI144" s="11" t="s">
        <v>1213</v>
      </c>
      <c r="AJ144" s="4">
        <v>0</v>
      </c>
      <c r="AK144" s="4">
        <v>0</v>
      </c>
      <c r="AL144" s="11" t="s">
        <v>1213</v>
      </c>
      <c r="AM144" s="1">
        <v>145898</v>
      </c>
      <c r="AN144" s="1">
        <v>5</v>
      </c>
      <c r="AX144"/>
      <c r="AY144"/>
    </row>
    <row r="145" spans="1:51" x14ac:dyDescent="0.25">
      <c r="A145" t="s">
        <v>702</v>
      </c>
      <c r="B145" t="s">
        <v>417</v>
      </c>
      <c r="C145" t="s">
        <v>917</v>
      </c>
      <c r="D145" t="s">
        <v>781</v>
      </c>
      <c r="E145" s="4">
        <v>261.10869565217394</v>
      </c>
      <c r="F145" s="4">
        <v>220.07902173913044</v>
      </c>
      <c r="G145" s="4">
        <v>0</v>
      </c>
      <c r="H145" s="11">
        <v>0</v>
      </c>
      <c r="I145" s="4">
        <v>166.28554347826088</v>
      </c>
      <c r="J145" s="4">
        <v>0</v>
      </c>
      <c r="K145" s="11">
        <v>0</v>
      </c>
      <c r="L145" s="4">
        <v>63.323369565217398</v>
      </c>
      <c r="M145" s="4">
        <v>0</v>
      </c>
      <c r="N145" s="11">
        <v>0</v>
      </c>
      <c r="O145" s="4">
        <v>9.5298913043478262</v>
      </c>
      <c r="P145" s="4">
        <v>0</v>
      </c>
      <c r="Q145" s="9">
        <v>0</v>
      </c>
      <c r="R145" s="4">
        <v>47.315217391304351</v>
      </c>
      <c r="S145" s="4">
        <v>0</v>
      </c>
      <c r="T145" s="11">
        <v>0</v>
      </c>
      <c r="U145" s="4">
        <v>6.4782608695652177</v>
      </c>
      <c r="V145" s="4">
        <v>0</v>
      </c>
      <c r="W145" s="11">
        <v>0</v>
      </c>
      <c r="X145" s="4">
        <v>37.584239130434781</v>
      </c>
      <c r="Y145" s="4">
        <v>0</v>
      </c>
      <c r="Z145" s="11">
        <v>0</v>
      </c>
      <c r="AA145" s="4">
        <v>0</v>
      </c>
      <c r="AB145" s="4">
        <v>0</v>
      </c>
      <c r="AC145" s="11" t="s">
        <v>1213</v>
      </c>
      <c r="AD145" s="4">
        <v>119.17141304347827</v>
      </c>
      <c r="AE145" s="4">
        <v>0</v>
      </c>
      <c r="AF145" s="11">
        <v>0</v>
      </c>
      <c r="AG145" s="4">
        <v>0</v>
      </c>
      <c r="AH145" s="4">
        <v>0</v>
      </c>
      <c r="AI145" s="11" t="s">
        <v>1213</v>
      </c>
      <c r="AJ145" s="4">
        <v>0</v>
      </c>
      <c r="AK145" s="4">
        <v>0</v>
      </c>
      <c r="AL145" s="11" t="s">
        <v>1213</v>
      </c>
      <c r="AM145" s="1">
        <v>145864</v>
      </c>
      <c r="AN145" s="1">
        <v>5</v>
      </c>
      <c r="AX145"/>
      <c r="AY145"/>
    </row>
    <row r="146" spans="1:51" x14ac:dyDescent="0.25">
      <c r="A146" t="s">
        <v>702</v>
      </c>
      <c r="B146" t="s">
        <v>562</v>
      </c>
      <c r="C146" t="s">
        <v>839</v>
      </c>
      <c r="D146" t="s">
        <v>784</v>
      </c>
      <c r="E146" s="4">
        <v>90.152173913043484</v>
      </c>
      <c r="F146" s="4">
        <v>116.4861956521739</v>
      </c>
      <c r="G146" s="4">
        <v>42.695652173913047</v>
      </c>
      <c r="H146" s="11">
        <v>0.36652971568752785</v>
      </c>
      <c r="I146" s="4">
        <v>116.4861956521739</v>
      </c>
      <c r="J146" s="4">
        <v>42.695652173913047</v>
      </c>
      <c r="K146" s="11">
        <v>0.36652971568752785</v>
      </c>
      <c r="L146" s="4">
        <v>18.453804347826086</v>
      </c>
      <c r="M146" s="4">
        <v>12.695652173913043</v>
      </c>
      <c r="N146" s="11">
        <v>0.68796937122662349</v>
      </c>
      <c r="O146" s="4">
        <v>18.453804347826086</v>
      </c>
      <c r="P146" s="4">
        <v>12.695652173913043</v>
      </c>
      <c r="Q146" s="9">
        <v>0.68796937122662349</v>
      </c>
      <c r="R146" s="4">
        <v>0</v>
      </c>
      <c r="S146" s="4">
        <v>0</v>
      </c>
      <c r="T146" s="11" t="s">
        <v>1213</v>
      </c>
      <c r="U146" s="4">
        <v>0</v>
      </c>
      <c r="V146" s="4">
        <v>0</v>
      </c>
      <c r="W146" s="11" t="s">
        <v>1213</v>
      </c>
      <c r="X146" s="4">
        <v>7.2635869565217392</v>
      </c>
      <c r="Y146" s="4">
        <v>0</v>
      </c>
      <c r="Z146" s="11">
        <v>0</v>
      </c>
      <c r="AA146" s="4">
        <v>0</v>
      </c>
      <c r="AB146" s="4">
        <v>0</v>
      </c>
      <c r="AC146" s="11" t="s">
        <v>1213</v>
      </c>
      <c r="AD146" s="4">
        <v>90.768804347826077</v>
      </c>
      <c r="AE146" s="4">
        <v>30</v>
      </c>
      <c r="AF146" s="11">
        <v>0.33051002726707729</v>
      </c>
      <c r="AG146" s="4">
        <v>0</v>
      </c>
      <c r="AH146" s="4">
        <v>0</v>
      </c>
      <c r="AI146" s="11" t="s">
        <v>1213</v>
      </c>
      <c r="AJ146" s="4">
        <v>0</v>
      </c>
      <c r="AK146" s="4">
        <v>0</v>
      </c>
      <c r="AL146" s="11" t="s">
        <v>1213</v>
      </c>
      <c r="AM146" s="1">
        <v>146067</v>
      </c>
      <c r="AN146" s="1">
        <v>5</v>
      </c>
      <c r="AX146"/>
      <c r="AY146"/>
    </row>
    <row r="147" spans="1:51" x14ac:dyDescent="0.25">
      <c r="A147" t="s">
        <v>702</v>
      </c>
      <c r="B147" t="s">
        <v>365</v>
      </c>
      <c r="C147" t="s">
        <v>1070</v>
      </c>
      <c r="D147" t="s">
        <v>758</v>
      </c>
      <c r="E147" s="4">
        <v>36.5</v>
      </c>
      <c r="F147" s="4">
        <v>118.66956521739129</v>
      </c>
      <c r="G147" s="4">
        <v>19.598913043478262</v>
      </c>
      <c r="H147" s="11">
        <v>0.16515534549717889</v>
      </c>
      <c r="I147" s="4">
        <v>105.38967391304345</v>
      </c>
      <c r="J147" s="4">
        <v>18.044565217391305</v>
      </c>
      <c r="K147" s="11">
        <v>0.17121758278026172</v>
      </c>
      <c r="L147" s="4">
        <v>36.596195652173911</v>
      </c>
      <c r="M147" s="4">
        <v>5.6831521739130437</v>
      </c>
      <c r="N147" s="11">
        <v>0.1552935236200009</v>
      </c>
      <c r="O147" s="4">
        <v>23.51195652173913</v>
      </c>
      <c r="P147" s="4">
        <v>4.3244565217391306</v>
      </c>
      <c r="Q147" s="9">
        <v>0.18392584716379273</v>
      </c>
      <c r="R147" s="4">
        <v>7.4320652173913047</v>
      </c>
      <c r="S147" s="4">
        <v>1.3586956521739131</v>
      </c>
      <c r="T147" s="11">
        <v>0.18281535648994515</v>
      </c>
      <c r="U147" s="4">
        <v>5.6521739130434785</v>
      </c>
      <c r="V147" s="4">
        <v>0</v>
      </c>
      <c r="W147" s="11">
        <v>0</v>
      </c>
      <c r="X147" s="4">
        <v>13.045108695652175</v>
      </c>
      <c r="Y147" s="4">
        <v>3.5369565217391301</v>
      </c>
      <c r="Z147" s="11">
        <v>0.27113277506978289</v>
      </c>
      <c r="AA147" s="4">
        <v>0.19565217391304349</v>
      </c>
      <c r="AB147" s="4">
        <v>0.19565217391304349</v>
      </c>
      <c r="AC147" s="11">
        <v>1</v>
      </c>
      <c r="AD147" s="4">
        <v>68.832608695652155</v>
      </c>
      <c r="AE147" s="4">
        <v>10.183152173913046</v>
      </c>
      <c r="AF147" s="11">
        <v>0.14794081419953897</v>
      </c>
      <c r="AG147" s="4">
        <v>0</v>
      </c>
      <c r="AH147" s="4">
        <v>0</v>
      </c>
      <c r="AI147" s="11" t="s">
        <v>1213</v>
      </c>
      <c r="AJ147" s="4">
        <v>0</v>
      </c>
      <c r="AK147" s="4">
        <v>0</v>
      </c>
      <c r="AL147" s="11" t="s">
        <v>1213</v>
      </c>
      <c r="AM147" s="1">
        <v>145785</v>
      </c>
      <c r="AN147" s="1">
        <v>5</v>
      </c>
      <c r="AX147"/>
      <c r="AY147"/>
    </row>
    <row r="148" spans="1:51" x14ac:dyDescent="0.25">
      <c r="A148" t="s">
        <v>702</v>
      </c>
      <c r="B148" t="s">
        <v>269</v>
      </c>
      <c r="C148" t="s">
        <v>1033</v>
      </c>
      <c r="D148" t="s">
        <v>781</v>
      </c>
      <c r="E148" s="4">
        <v>128</v>
      </c>
      <c r="F148" s="4">
        <v>177.46467391304347</v>
      </c>
      <c r="G148" s="4">
        <v>2</v>
      </c>
      <c r="H148" s="11">
        <v>1.1269848561409957E-2</v>
      </c>
      <c r="I148" s="4">
        <v>145.07336956521738</v>
      </c>
      <c r="J148" s="4">
        <v>2</v>
      </c>
      <c r="K148" s="11">
        <v>1.3786127708992827E-2</v>
      </c>
      <c r="L148" s="4">
        <v>53.717391304347828</v>
      </c>
      <c r="M148" s="4">
        <v>2</v>
      </c>
      <c r="N148" s="11">
        <v>3.7231889923108052E-2</v>
      </c>
      <c r="O148" s="4">
        <v>21.326086956521738</v>
      </c>
      <c r="P148" s="4">
        <v>2</v>
      </c>
      <c r="Q148" s="9">
        <v>9.3781855249745166E-2</v>
      </c>
      <c r="R148" s="4">
        <v>29.869565217391305</v>
      </c>
      <c r="S148" s="4">
        <v>0</v>
      </c>
      <c r="T148" s="11">
        <v>0</v>
      </c>
      <c r="U148" s="4">
        <v>2.5217391304347827</v>
      </c>
      <c r="V148" s="4">
        <v>0</v>
      </c>
      <c r="W148" s="11">
        <v>0</v>
      </c>
      <c r="X148" s="4">
        <v>34.763586956521742</v>
      </c>
      <c r="Y148" s="4">
        <v>0</v>
      </c>
      <c r="Z148" s="11">
        <v>0</v>
      </c>
      <c r="AA148" s="4">
        <v>0</v>
      </c>
      <c r="AB148" s="4">
        <v>0</v>
      </c>
      <c r="AC148" s="11" t="s">
        <v>1213</v>
      </c>
      <c r="AD148" s="4">
        <v>88.983695652173907</v>
      </c>
      <c r="AE148" s="4">
        <v>0</v>
      </c>
      <c r="AF148" s="11">
        <v>0</v>
      </c>
      <c r="AG148" s="4">
        <v>0</v>
      </c>
      <c r="AH148" s="4">
        <v>0</v>
      </c>
      <c r="AI148" s="11" t="s">
        <v>1213</v>
      </c>
      <c r="AJ148" s="4">
        <v>0</v>
      </c>
      <c r="AK148" s="4">
        <v>0</v>
      </c>
      <c r="AL148" s="11" t="s">
        <v>1213</v>
      </c>
      <c r="AM148" s="1">
        <v>145650</v>
      </c>
      <c r="AN148" s="1">
        <v>5</v>
      </c>
      <c r="AX148"/>
      <c r="AY148"/>
    </row>
    <row r="149" spans="1:51" x14ac:dyDescent="0.25">
      <c r="A149" t="s">
        <v>702</v>
      </c>
      <c r="B149" t="s">
        <v>332</v>
      </c>
      <c r="C149" t="s">
        <v>1058</v>
      </c>
      <c r="D149" t="s">
        <v>781</v>
      </c>
      <c r="E149" s="4">
        <v>231.45652173913044</v>
      </c>
      <c r="F149" s="4">
        <v>222.18510869565216</v>
      </c>
      <c r="G149" s="4">
        <v>0</v>
      </c>
      <c r="H149" s="11">
        <v>0</v>
      </c>
      <c r="I149" s="4">
        <v>201.70684782608697</v>
      </c>
      <c r="J149" s="4">
        <v>0</v>
      </c>
      <c r="K149" s="11">
        <v>0</v>
      </c>
      <c r="L149" s="4">
        <v>51.361413043478265</v>
      </c>
      <c r="M149" s="4">
        <v>0</v>
      </c>
      <c r="N149" s="11">
        <v>0</v>
      </c>
      <c r="O149" s="4">
        <v>30.883152173913043</v>
      </c>
      <c r="P149" s="4">
        <v>0</v>
      </c>
      <c r="Q149" s="9">
        <v>0</v>
      </c>
      <c r="R149" s="4">
        <v>14.913043478260869</v>
      </c>
      <c r="S149" s="4">
        <v>0</v>
      </c>
      <c r="T149" s="11">
        <v>0</v>
      </c>
      <c r="U149" s="4">
        <v>5.5652173913043477</v>
      </c>
      <c r="V149" s="4">
        <v>0</v>
      </c>
      <c r="W149" s="11">
        <v>0</v>
      </c>
      <c r="X149" s="4">
        <v>61.654999999999994</v>
      </c>
      <c r="Y149" s="4">
        <v>0</v>
      </c>
      <c r="Z149" s="11">
        <v>0</v>
      </c>
      <c r="AA149" s="4">
        <v>0</v>
      </c>
      <c r="AB149" s="4">
        <v>0</v>
      </c>
      <c r="AC149" s="11" t="s">
        <v>1213</v>
      </c>
      <c r="AD149" s="4">
        <v>109.16869565217392</v>
      </c>
      <c r="AE149" s="4">
        <v>0</v>
      </c>
      <c r="AF149" s="11">
        <v>0</v>
      </c>
      <c r="AG149" s="4">
        <v>0</v>
      </c>
      <c r="AH149" s="4">
        <v>0</v>
      </c>
      <c r="AI149" s="11" t="s">
        <v>1213</v>
      </c>
      <c r="AJ149" s="4">
        <v>0</v>
      </c>
      <c r="AK149" s="4">
        <v>0</v>
      </c>
      <c r="AL149" s="11" t="s">
        <v>1213</v>
      </c>
      <c r="AM149" s="1">
        <v>145735</v>
      </c>
      <c r="AN149" s="1">
        <v>5</v>
      </c>
      <c r="AX149"/>
      <c r="AY149"/>
    </row>
    <row r="150" spans="1:51" x14ac:dyDescent="0.25">
      <c r="A150" t="s">
        <v>702</v>
      </c>
      <c r="B150" t="s">
        <v>132</v>
      </c>
      <c r="C150" t="s">
        <v>928</v>
      </c>
      <c r="D150" t="s">
        <v>794</v>
      </c>
      <c r="E150" s="4">
        <v>164</v>
      </c>
      <c r="F150" s="4">
        <v>197.82010869565215</v>
      </c>
      <c r="G150" s="4">
        <v>0</v>
      </c>
      <c r="H150" s="11">
        <v>0</v>
      </c>
      <c r="I150" s="4">
        <v>190.97228260869565</v>
      </c>
      <c r="J150" s="4">
        <v>0</v>
      </c>
      <c r="K150" s="11">
        <v>0</v>
      </c>
      <c r="L150" s="4">
        <v>37.942934782608702</v>
      </c>
      <c r="M150" s="4">
        <v>0</v>
      </c>
      <c r="N150" s="11">
        <v>0</v>
      </c>
      <c r="O150" s="4">
        <v>31.095108695652176</v>
      </c>
      <c r="P150" s="4">
        <v>0</v>
      </c>
      <c r="Q150" s="9">
        <v>0</v>
      </c>
      <c r="R150" s="4">
        <v>0.84782608695652173</v>
      </c>
      <c r="S150" s="4">
        <v>0</v>
      </c>
      <c r="T150" s="11">
        <v>0</v>
      </c>
      <c r="U150" s="4">
        <v>6</v>
      </c>
      <c r="V150" s="4">
        <v>0</v>
      </c>
      <c r="W150" s="11">
        <v>0</v>
      </c>
      <c r="X150" s="4">
        <v>47.322826086956518</v>
      </c>
      <c r="Y150" s="4">
        <v>0</v>
      </c>
      <c r="Z150" s="11">
        <v>0</v>
      </c>
      <c r="AA150" s="4">
        <v>0</v>
      </c>
      <c r="AB150" s="4">
        <v>0</v>
      </c>
      <c r="AC150" s="11" t="s">
        <v>1213</v>
      </c>
      <c r="AD150" s="4">
        <v>112.55434782608695</v>
      </c>
      <c r="AE150" s="4">
        <v>0</v>
      </c>
      <c r="AF150" s="11">
        <v>0</v>
      </c>
      <c r="AG150" s="4">
        <v>0</v>
      </c>
      <c r="AH150" s="4">
        <v>0</v>
      </c>
      <c r="AI150" s="11" t="s">
        <v>1213</v>
      </c>
      <c r="AJ150" s="4">
        <v>0</v>
      </c>
      <c r="AK150" s="4">
        <v>0</v>
      </c>
      <c r="AL150" s="11" t="s">
        <v>1213</v>
      </c>
      <c r="AM150" s="1">
        <v>145405</v>
      </c>
      <c r="AN150" s="1">
        <v>5</v>
      </c>
      <c r="AX150"/>
      <c r="AY150"/>
    </row>
    <row r="151" spans="1:51" x14ac:dyDescent="0.25">
      <c r="A151" t="s">
        <v>702</v>
      </c>
      <c r="B151" t="s">
        <v>364</v>
      </c>
      <c r="C151" t="s">
        <v>1069</v>
      </c>
      <c r="D151" t="s">
        <v>781</v>
      </c>
      <c r="E151" s="4">
        <v>207.14130434782609</v>
      </c>
      <c r="F151" s="4">
        <v>298.38858695652175</v>
      </c>
      <c r="G151" s="4">
        <v>0</v>
      </c>
      <c r="H151" s="11">
        <v>0</v>
      </c>
      <c r="I151" s="4">
        <v>283.07880434782612</v>
      </c>
      <c r="J151" s="4">
        <v>0</v>
      </c>
      <c r="K151" s="11">
        <v>0</v>
      </c>
      <c r="L151" s="4">
        <v>43.725543478260875</v>
      </c>
      <c r="M151" s="4">
        <v>0</v>
      </c>
      <c r="N151" s="11">
        <v>0</v>
      </c>
      <c r="O151" s="4">
        <v>33.633152173913047</v>
      </c>
      <c r="P151" s="4">
        <v>0</v>
      </c>
      <c r="Q151" s="9">
        <v>0</v>
      </c>
      <c r="R151" s="4">
        <v>5.6521739130434785</v>
      </c>
      <c r="S151" s="4">
        <v>0</v>
      </c>
      <c r="T151" s="11">
        <v>0</v>
      </c>
      <c r="U151" s="4">
        <v>4.4402173913043477</v>
      </c>
      <c r="V151" s="4">
        <v>0</v>
      </c>
      <c r="W151" s="11">
        <v>0</v>
      </c>
      <c r="X151" s="4">
        <v>79.491847826086953</v>
      </c>
      <c r="Y151" s="4">
        <v>0</v>
      </c>
      <c r="Z151" s="11">
        <v>0</v>
      </c>
      <c r="AA151" s="4">
        <v>5.2173913043478262</v>
      </c>
      <c r="AB151" s="4">
        <v>0</v>
      </c>
      <c r="AC151" s="11">
        <v>0</v>
      </c>
      <c r="AD151" s="4">
        <v>169.95380434782609</v>
      </c>
      <c r="AE151" s="4">
        <v>0</v>
      </c>
      <c r="AF151" s="11">
        <v>0</v>
      </c>
      <c r="AG151" s="4">
        <v>0</v>
      </c>
      <c r="AH151" s="4">
        <v>0</v>
      </c>
      <c r="AI151" s="11" t="s">
        <v>1213</v>
      </c>
      <c r="AJ151" s="4">
        <v>0</v>
      </c>
      <c r="AK151" s="4">
        <v>0</v>
      </c>
      <c r="AL151" s="11" t="s">
        <v>1213</v>
      </c>
      <c r="AM151" s="1">
        <v>145784</v>
      </c>
      <c r="AN151" s="1">
        <v>5</v>
      </c>
      <c r="AX151"/>
      <c r="AY151"/>
    </row>
    <row r="152" spans="1:51" x14ac:dyDescent="0.25">
      <c r="A152" t="s">
        <v>702</v>
      </c>
      <c r="B152" t="s">
        <v>57</v>
      </c>
      <c r="C152" t="s">
        <v>927</v>
      </c>
      <c r="D152" t="s">
        <v>781</v>
      </c>
      <c r="E152" s="4">
        <v>118.32608695652173</v>
      </c>
      <c r="F152" s="4">
        <v>304.09510869565219</v>
      </c>
      <c r="G152" s="4">
        <v>55.880434782608695</v>
      </c>
      <c r="H152" s="11">
        <v>0.18375972906073793</v>
      </c>
      <c r="I152" s="4">
        <v>287.18206521739131</v>
      </c>
      <c r="J152" s="4">
        <v>55.880434782608695</v>
      </c>
      <c r="K152" s="11">
        <v>0.19458191005175857</v>
      </c>
      <c r="L152" s="4">
        <v>48.684782608695656</v>
      </c>
      <c r="M152" s="4">
        <v>1.3206521739130435</v>
      </c>
      <c r="N152" s="11">
        <v>2.7126590756865368E-2</v>
      </c>
      <c r="O152" s="4">
        <v>31.853260869565219</v>
      </c>
      <c r="P152" s="4">
        <v>1.3206521739130435</v>
      </c>
      <c r="Q152" s="9">
        <v>4.1460501620883806E-2</v>
      </c>
      <c r="R152" s="4">
        <v>11.353260869565217</v>
      </c>
      <c r="S152" s="4">
        <v>0</v>
      </c>
      <c r="T152" s="11">
        <v>0</v>
      </c>
      <c r="U152" s="4">
        <v>5.4782608695652177</v>
      </c>
      <c r="V152" s="4">
        <v>0</v>
      </c>
      <c r="W152" s="11">
        <v>0</v>
      </c>
      <c r="X152" s="4">
        <v>84.918478260869563</v>
      </c>
      <c r="Y152" s="4">
        <v>0.25543478260869568</v>
      </c>
      <c r="Z152" s="11">
        <v>3.0080000000000003E-3</v>
      </c>
      <c r="AA152" s="4">
        <v>8.1521739130434784E-2</v>
      </c>
      <c r="AB152" s="4">
        <v>0</v>
      </c>
      <c r="AC152" s="11">
        <v>0</v>
      </c>
      <c r="AD152" s="4">
        <v>170.41032608695653</v>
      </c>
      <c r="AE152" s="4">
        <v>54.304347826086953</v>
      </c>
      <c r="AF152" s="11">
        <v>0.31866817623702376</v>
      </c>
      <c r="AG152" s="4">
        <v>0</v>
      </c>
      <c r="AH152" s="4">
        <v>0</v>
      </c>
      <c r="AI152" s="11" t="s">
        <v>1213</v>
      </c>
      <c r="AJ152" s="4">
        <v>0</v>
      </c>
      <c r="AK152" s="4">
        <v>0</v>
      </c>
      <c r="AL152" s="11" t="s">
        <v>1213</v>
      </c>
      <c r="AM152" s="1">
        <v>145208</v>
      </c>
      <c r="AN152" s="1">
        <v>5</v>
      </c>
      <c r="AX152"/>
      <c r="AY152"/>
    </row>
    <row r="153" spans="1:51" x14ac:dyDescent="0.25">
      <c r="A153" t="s">
        <v>702</v>
      </c>
      <c r="B153" t="s">
        <v>143</v>
      </c>
      <c r="C153" t="s">
        <v>973</v>
      </c>
      <c r="D153" t="s">
        <v>794</v>
      </c>
      <c r="E153" s="4">
        <v>175.31521739130434</v>
      </c>
      <c r="F153" s="4">
        <v>464.40760869565219</v>
      </c>
      <c r="G153" s="4">
        <v>27.309782608695649</v>
      </c>
      <c r="H153" s="11">
        <v>5.8805631297468713E-2</v>
      </c>
      <c r="I153" s="4">
        <v>448.23369565217388</v>
      </c>
      <c r="J153" s="4">
        <v>27.309782608695649</v>
      </c>
      <c r="K153" s="11">
        <v>6.0927553804183084E-2</v>
      </c>
      <c r="L153" s="4">
        <v>110.7401086956522</v>
      </c>
      <c r="M153" s="4">
        <v>20.009130434782605</v>
      </c>
      <c r="N153" s="11">
        <v>0.18068548668101669</v>
      </c>
      <c r="O153" s="4">
        <v>94.566195652173931</v>
      </c>
      <c r="P153" s="4">
        <v>20.009130434782605</v>
      </c>
      <c r="Q153" s="9">
        <v>0.21158861574995194</v>
      </c>
      <c r="R153" s="4">
        <v>5.3043478260869561</v>
      </c>
      <c r="S153" s="4">
        <v>0</v>
      </c>
      <c r="T153" s="11">
        <v>0</v>
      </c>
      <c r="U153" s="4">
        <v>10.869565217391305</v>
      </c>
      <c r="V153" s="4">
        <v>0</v>
      </c>
      <c r="W153" s="11">
        <v>0</v>
      </c>
      <c r="X153" s="4">
        <v>103.25717391304346</v>
      </c>
      <c r="Y153" s="4">
        <v>7.3006521739130417</v>
      </c>
      <c r="Z153" s="11">
        <v>7.0703583075604801E-2</v>
      </c>
      <c r="AA153" s="4">
        <v>0</v>
      </c>
      <c r="AB153" s="4">
        <v>0</v>
      </c>
      <c r="AC153" s="11" t="s">
        <v>1213</v>
      </c>
      <c r="AD153" s="4">
        <v>250.41032608695653</v>
      </c>
      <c r="AE153" s="4">
        <v>0</v>
      </c>
      <c r="AF153" s="11">
        <v>0</v>
      </c>
      <c r="AG153" s="4">
        <v>0</v>
      </c>
      <c r="AH153" s="4">
        <v>0</v>
      </c>
      <c r="AI153" s="11" t="s">
        <v>1213</v>
      </c>
      <c r="AJ153" s="4">
        <v>0</v>
      </c>
      <c r="AK153" s="4">
        <v>0</v>
      </c>
      <c r="AL153" s="11" t="s">
        <v>1213</v>
      </c>
      <c r="AM153" s="1">
        <v>145420</v>
      </c>
      <c r="AN153" s="1">
        <v>5</v>
      </c>
      <c r="AX153"/>
      <c r="AY153"/>
    </row>
    <row r="154" spans="1:51" x14ac:dyDescent="0.25">
      <c r="A154" t="s">
        <v>702</v>
      </c>
      <c r="B154" t="s">
        <v>389</v>
      </c>
      <c r="C154" t="s">
        <v>1078</v>
      </c>
      <c r="D154" t="s">
        <v>781</v>
      </c>
      <c r="E154" s="4">
        <v>44.206521739130437</v>
      </c>
      <c r="F154" s="4">
        <v>180.22760869565212</v>
      </c>
      <c r="G154" s="4">
        <v>13.40826086956522</v>
      </c>
      <c r="H154" s="11">
        <v>7.4396264626734099E-2</v>
      </c>
      <c r="I154" s="4">
        <v>159.18413043478256</v>
      </c>
      <c r="J154" s="4">
        <v>13.40826086956522</v>
      </c>
      <c r="K154" s="11">
        <v>8.4231140585075845E-2</v>
      </c>
      <c r="L154" s="4">
        <v>49.83163043478261</v>
      </c>
      <c r="M154" s="4">
        <v>2.8073913043478256</v>
      </c>
      <c r="N154" s="11">
        <v>5.6337536617871907E-2</v>
      </c>
      <c r="O154" s="4">
        <v>28.788152173913044</v>
      </c>
      <c r="P154" s="4">
        <v>2.8073913043478256</v>
      </c>
      <c r="Q154" s="9">
        <v>9.7518982371220031E-2</v>
      </c>
      <c r="R154" s="4">
        <v>15.478260869565217</v>
      </c>
      <c r="S154" s="4">
        <v>0</v>
      </c>
      <c r="T154" s="11">
        <v>0</v>
      </c>
      <c r="U154" s="4">
        <v>5.5652173913043477</v>
      </c>
      <c r="V154" s="4">
        <v>0</v>
      </c>
      <c r="W154" s="11">
        <v>0</v>
      </c>
      <c r="X154" s="4">
        <v>21.692826086956519</v>
      </c>
      <c r="Y154" s="4">
        <v>1.6622826086956521</v>
      </c>
      <c r="Z154" s="11">
        <v>7.6628218104562731E-2</v>
      </c>
      <c r="AA154" s="4">
        <v>0</v>
      </c>
      <c r="AB154" s="4">
        <v>0</v>
      </c>
      <c r="AC154" s="11" t="s">
        <v>1213</v>
      </c>
      <c r="AD154" s="4">
        <v>108.70315217391301</v>
      </c>
      <c r="AE154" s="4">
        <v>8.9385869565217426</v>
      </c>
      <c r="AF154" s="11">
        <v>8.222932617649388E-2</v>
      </c>
      <c r="AG154" s="4">
        <v>0</v>
      </c>
      <c r="AH154" s="4">
        <v>0</v>
      </c>
      <c r="AI154" s="11" t="s">
        <v>1213</v>
      </c>
      <c r="AJ154" s="4">
        <v>0</v>
      </c>
      <c r="AK154" s="4">
        <v>0</v>
      </c>
      <c r="AL154" s="11" t="s">
        <v>1213</v>
      </c>
      <c r="AM154" s="1">
        <v>145827</v>
      </c>
      <c r="AN154" s="1">
        <v>5</v>
      </c>
      <c r="AX154"/>
      <c r="AY154"/>
    </row>
    <row r="155" spans="1:51" x14ac:dyDescent="0.25">
      <c r="A155" t="s">
        <v>702</v>
      </c>
      <c r="B155" t="s">
        <v>557</v>
      </c>
      <c r="C155" t="s">
        <v>1128</v>
      </c>
      <c r="D155" t="s">
        <v>794</v>
      </c>
      <c r="E155" s="4">
        <v>33.543478260869563</v>
      </c>
      <c r="F155" s="4">
        <v>161.62771739130434</v>
      </c>
      <c r="G155" s="4">
        <v>14.891304347826086</v>
      </c>
      <c r="H155" s="11">
        <v>9.21333579918963E-2</v>
      </c>
      <c r="I155" s="4">
        <v>144.77989130434781</v>
      </c>
      <c r="J155" s="4">
        <v>14.891304347826086</v>
      </c>
      <c r="K155" s="11">
        <v>0.10285478331049758</v>
      </c>
      <c r="L155" s="4">
        <v>41.915760869565212</v>
      </c>
      <c r="M155" s="4">
        <v>1.8722826086956521</v>
      </c>
      <c r="N155" s="11">
        <v>4.4667747163695301E-2</v>
      </c>
      <c r="O155" s="4">
        <v>25.067934782608695</v>
      </c>
      <c r="P155" s="4">
        <v>1.8722826086956521</v>
      </c>
      <c r="Q155" s="9">
        <v>7.4688346883468829E-2</v>
      </c>
      <c r="R155" s="4">
        <v>11.195652173913043</v>
      </c>
      <c r="S155" s="4">
        <v>0</v>
      </c>
      <c r="T155" s="11">
        <v>0</v>
      </c>
      <c r="U155" s="4">
        <v>5.6521739130434785</v>
      </c>
      <c r="V155" s="4">
        <v>0</v>
      </c>
      <c r="W155" s="11">
        <v>0</v>
      </c>
      <c r="X155" s="4">
        <v>30.244565217391305</v>
      </c>
      <c r="Y155" s="4">
        <v>6.4728260869565215</v>
      </c>
      <c r="Z155" s="11">
        <v>0.21401617250673854</v>
      </c>
      <c r="AA155" s="4">
        <v>0</v>
      </c>
      <c r="AB155" s="4">
        <v>0</v>
      </c>
      <c r="AC155" s="11" t="s">
        <v>1213</v>
      </c>
      <c r="AD155" s="4">
        <v>89.467391304347828</v>
      </c>
      <c r="AE155" s="4">
        <v>6.5461956521739131</v>
      </c>
      <c r="AF155" s="11">
        <v>7.3168509294131934E-2</v>
      </c>
      <c r="AG155" s="4">
        <v>0</v>
      </c>
      <c r="AH155" s="4">
        <v>0</v>
      </c>
      <c r="AI155" s="11" t="s">
        <v>1213</v>
      </c>
      <c r="AJ155" s="4">
        <v>0</v>
      </c>
      <c r="AK155" s="4">
        <v>0</v>
      </c>
      <c r="AL155" s="11" t="s">
        <v>1213</v>
      </c>
      <c r="AM155" s="1">
        <v>146061</v>
      </c>
      <c r="AN155" s="1">
        <v>5</v>
      </c>
      <c r="AX155"/>
      <c r="AY155"/>
    </row>
    <row r="156" spans="1:51" x14ac:dyDescent="0.25">
      <c r="A156" t="s">
        <v>702</v>
      </c>
      <c r="B156" t="s">
        <v>85</v>
      </c>
      <c r="C156" t="s">
        <v>917</v>
      </c>
      <c r="D156" t="s">
        <v>781</v>
      </c>
      <c r="E156" s="4">
        <v>72.956521739130437</v>
      </c>
      <c r="F156" s="4">
        <v>192.22282608695653</v>
      </c>
      <c r="G156" s="4">
        <v>1.2853260869565217</v>
      </c>
      <c r="H156" s="11">
        <v>6.6866464983460086E-3</v>
      </c>
      <c r="I156" s="4">
        <v>181.875</v>
      </c>
      <c r="J156" s="4">
        <v>0.19021739130434784</v>
      </c>
      <c r="K156" s="11">
        <v>1.0458688181682356E-3</v>
      </c>
      <c r="L156" s="4">
        <v>61.573369565217391</v>
      </c>
      <c r="M156" s="4">
        <v>2.717391304347826E-2</v>
      </c>
      <c r="N156" s="11">
        <v>4.4132574253056178E-4</v>
      </c>
      <c r="O156" s="4">
        <v>52.320652173913047</v>
      </c>
      <c r="P156" s="4">
        <v>2.717391304347826E-2</v>
      </c>
      <c r="Q156" s="9">
        <v>5.1937259790173467E-4</v>
      </c>
      <c r="R156" s="4">
        <v>9.2527173913043477</v>
      </c>
      <c r="S156" s="4">
        <v>0</v>
      </c>
      <c r="T156" s="11">
        <v>0</v>
      </c>
      <c r="U156" s="4">
        <v>0</v>
      </c>
      <c r="V156" s="4">
        <v>0</v>
      </c>
      <c r="W156" s="11" t="s">
        <v>1213</v>
      </c>
      <c r="X156" s="4">
        <v>9.0163043478260878</v>
      </c>
      <c r="Y156" s="4">
        <v>0</v>
      </c>
      <c r="Z156" s="11">
        <v>0</v>
      </c>
      <c r="AA156" s="4">
        <v>1.0951086956521738</v>
      </c>
      <c r="AB156" s="4">
        <v>1.0951086956521738</v>
      </c>
      <c r="AC156" s="11">
        <v>1</v>
      </c>
      <c r="AD156" s="4">
        <v>120.53804347826087</v>
      </c>
      <c r="AE156" s="4">
        <v>0.16304347826086957</v>
      </c>
      <c r="AF156" s="11">
        <v>1.3526308670363857E-3</v>
      </c>
      <c r="AG156" s="4">
        <v>0</v>
      </c>
      <c r="AH156" s="4">
        <v>0</v>
      </c>
      <c r="AI156" s="11" t="s">
        <v>1213</v>
      </c>
      <c r="AJ156" s="4">
        <v>0</v>
      </c>
      <c r="AK156" s="4">
        <v>0</v>
      </c>
      <c r="AL156" s="11" t="s">
        <v>1213</v>
      </c>
      <c r="AM156" s="1">
        <v>145285</v>
      </c>
      <c r="AN156" s="1">
        <v>5</v>
      </c>
      <c r="AX156"/>
      <c r="AY156"/>
    </row>
    <row r="157" spans="1:51" x14ac:dyDescent="0.25">
      <c r="A157" t="s">
        <v>702</v>
      </c>
      <c r="B157" t="s">
        <v>58</v>
      </c>
      <c r="C157" t="s">
        <v>867</v>
      </c>
      <c r="D157" t="s">
        <v>781</v>
      </c>
      <c r="E157" s="4">
        <v>73.304347826086953</v>
      </c>
      <c r="F157" s="4">
        <v>259.42391304347825</v>
      </c>
      <c r="G157" s="4">
        <v>50.021304347826089</v>
      </c>
      <c r="H157" s="11">
        <v>0.19281686009971929</v>
      </c>
      <c r="I157" s="4">
        <v>240.09782608695656</v>
      </c>
      <c r="J157" s="4">
        <v>42.59739130434783</v>
      </c>
      <c r="K157" s="11">
        <v>0.17741681379872334</v>
      </c>
      <c r="L157" s="4">
        <v>46.214673913043477</v>
      </c>
      <c r="M157" s="4">
        <v>7.4239130434782608</v>
      </c>
      <c r="N157" s="11">
        <v>0.1606397365790557</v>
      </c>
      <c r="O157" s="4">
        <v>26.888586956521738</v>
      </c>
      <c r="P157" s="4">
        <v>0</v>
      </c>
      <c r="Q157" s="9">
        <v>0</v>
      </c>
      <c r="R157" s="4">
        <v>15.065217391304348</v>
      </c>
      <c r="S157" s="4">
        <v>7.4239130434782608</v>
      </c>
      <c r="T157" s="11">
        <v>0.49278499278499277</v>
      </c>
      <c r="U157" s="4">
        <v>4.2608695652173916</v>
      </c>
      <c r="V157" s="4">
        <v>0</v>
      </c>
      <c r="W157" s="11">
        <v>0</v>
      </c>
      <c r="X157" s="4">
        <v>61.809782608695649</v>
      </c>
      <c r="Y157" s="4">
        <v>0</v>
      </c>
      <c r="Z157" s="11">
        <v>0</v>
      </c>
      <c r="AA157" s="4">
        <v>0</v>
      </c>
      <c r="AB157" s="4">
        <v>0</v>
      </c>
      <c r="AC157" s="11" t="s">
        <v>1213</v>
      </c>
      <c r="AD157" s="4">
        <v>151.39945652173915</v>
      </c>
      <c r="AE157" s="4">
        <v>42.59739130434783</v>
      </c>
      <c r="AF157" s="11">
        <v>0.28135762362021</v>
      </c>
      <c r="AG157" s="4">
        <v>0</v>
      </c>
      <c r="AH157" s="4">
        <v>0</v>
      </c>
      <c r="AI157" s="11" t="s">
        <v>1213</v>
      </c>
      <c r="AJ157" s="4">
        <v>0</v>
      </c>
      <c r="AK157" s="4">
        <v>0</v>
      </c>
      <c r="AL157" s="11" t="s">
        <v>1213</v>
      </c>
      <c r="AM157" s="1">
        <v>145211</v>
      </c>
      <c r="AN157" s="1">
        <v>5</v>
      </c>
      <c r="AX157"/>
      <c r="AY157"/>
    </row>
    <row r="158" spans="1:51" x14ac:dyDescent="0.25">
      <c r="A158" t="s">
        <v>702</v>
      </c>
      <c r="B158" t="s">
        <v>60</v>
      </c>
      <c r="C158" t="s">
        <v>928</v>
      </c>
      <c r="D158" t="s">
        <v>794</v>
      </c>
      <c r="E158" s="4">
        <v>85.173913043478265</v>
      </c>
      <c r="F158" s="4">
        <v>390.75815217391306</v>
      </c>
      <c r="G158" s="4">
        <v>0</v>
      </c>
      <c r="H158" s="11">
        <v>0</v>
      </c>
      <c r="I158" s="4">
        <v>366.51902173913044</v>
      </c>
      <c r="J158" s="4">
        <v>0</v>
      </c>
      <c r="K158" s="11">
        <v>0</v>
      </c>
      <c r="L158" s="4">
        <v>156.16032608695653</v>
      </c>
      <c r="M158" s="4">
        <v>0</v>
      </c>
      <c r="N158" s="11">
        <v>0</v>
      </c>
      <c r="O158" s="4">
        <v>131.92119565217391</v>
      </c>
      <c r="P158" s="4">
        <v>0</v>
      </c>
      <c r="Q158" s="9">
        <v>0</v>
      </c>
      <c r="R158" s="4">
        <v>19.804347826086957</v>
      </c>
      <c r="S158" s="4">
        <v>0</v>
      </c>
      <c r="T158" s="11">
        <v>0</v>
      </c>
      <c r="U158" s="4">
        <v>4.4347826086956523</v>
      </c>
      <c r="V158" s="4">
        <v>0</v>
      </c>
      <c r="W158" s="11">
        <v>0</v>
      </c>
      <c r="X158" s="4">
        <v>28.25</v>
      </c>
      <c r="Y158" s="4">
        <v>0</v>
      </c>
      <c r="Z158" s="11">
        <v>0</v>
      </c>
      <c r="AA158" s="4">
        <v>0</v>
      </c>
      <c r="AB158" s="4">
        <v>0</v>
      </c>
      <c r="AC158" s="11" t="s">
        <v>1213</v>
      </c>
      <c r="AD158" s="4">
        <v>206.34782608695653</v>
      </c>
      <c r="AE158" s="4">
        <v>0</v>
      </c>
      <c r="AF158" s="11">
        <v>0</v>
      </c>
      <c r="AG158" s="4">
        <v>0</v>
      </c>
      <c r="AH158" s="4">
        <v>0</v>
      </c>
      <c r="AI158" s="11" t="s">
        <v>1213</v>
      </c>
      <c r="AJ158" s="4">
        <v>0</v>
      </c>
      <c r="AK158" s="4">
        <v>0</v>
      </c>
      <c r="AL158" s="11" t="s">
        <v>1213</v>
      </c>
      <c r="AM158" s="1">
        <v>145219</v>
      </c>
      <c r="AN158" s="1">
        <v>5</v>
      </c>
      <c r="AX158"/>
      <c r="AY158"/>
    </row>
    <row r="159" spans="1:51" x14ac:dyDescent="0.25">
      <c r="A159" t="s">
        <v>702</v>
      </c>
      <c r="B159" t="s">
        <v>449</v>
      </c>
      <c r="C159" t="s">
        <v>1094</v>
      </c>
      <c r="D159" t="s">
        <v>748</v>
      </c>
      <c r="E159" s="4">
        <v>69.108695652173907</v>
      </c>
      <c r="F159" s="4">
        <v>165.58891304347827</v>
      </c>
      <c r="G159" s="4">
        <v>6.8792391304347822</v>
      </c>
      <c r="H159" s="11">
        <v>4.1544080482178884E-2</v>
      </c>
      <c r="I159" s="4">
        <v>149.93228260869569</v>
      </c>
      <c r="J159" s="4">
        <v>6.8792391304347822</v>
      </c>
      <c r="K159" s="11">
        <v>4.5882307737478575E-2</v>
      </c>
      <c r="L159" s="4">
        <v>32.19869565217391</v>
      </c>
      <c r="M159" s="4">
        <v>0</v>
      </c>
      <c r="N159" s="11">
        <v>0</v>
      </c>
      <c r="O159" s="4">
        <v>19.990326086956522</v>
      </c>
      <c r="P159" s="4">
        <v>0</v>
      </c>
      <c r="Q159" s="9">
        <v>0</v>
      </c>
      <c r="R159" s="4">
        <v>8.2083695652173905</v>
      </c>
      <c r="S159" s="4">
        <v>0</v>
      </c>
      <c r="T159" s="11">
        <v>0</v>
      </c>
      <c r="U159" s="4">
        <v>4</v>
      </c>
      <c r="V159" s="4">
        <v>0</v>
      </c>
      <c r="W159" s="11">
        <v>0</v>
      </c>
      <c r="X159" s="4">
        <v>44.364130434782609</v>
      </c>
      <c r="Y159" s="4">
        <v>0</v>
      </c>
      <c r="Z159" s="11">
        <v>0</v>
      </c>
      <c r="AA159" s="4">
        <v>3.448260869565217</v>
      </c>
      <c r="AB159" s="4">
        <v>0</v>
      </c>
      <c r="AC159" s="11">
        <v>0</v>
      </c>
      <c r="AD159" s="4">
        <v>83.23021739130435</v>
      </c>
      <c r="AE159" s="4">
        <v>6.8792391304347822</v>
      </c>
      <c r="AF159" s="11">
        <v>8.2653143846690286E-2</v>
      </c>
      <c r="AG159" s="4">
        <v>2.3476086956521733</v>
      </c>
      <c r="AH159" s="4">
        <v>0</v>
      </c>
      <c r="AI159" s="11">
        <v>0</v>
      </c>
      <c r="AJ159" s="4">
        <v>0</v>
      </c>
      <c r="AK159" s="4">
        <v>0</v>
      </c>
      <c r="AL159" s="11" t="s">
        <v>1213</v>
      </c>
      <c r="AM159" s="1">
        <v>145910</v>
      </c>
      <c r="AN159" s="1">
        <v>5</v>
      </c>
      <c r="AX159"/>
      <c r="AY159"/>
    </row>
    <row r="160" spans="1:51" x14ac:dyDescent="0.25">
      <c r="A160" t="s">
        <v>702</v>
      </c>
      <c r="B160" t="s">
        <v>291</v>
      </c>
      <c r="C160" t="s">
        <v>917</v>
      </c>
      <c r="D160" t="s">
        <v>781</v>
      </c>
      <c r="E160" s="4">
        <v>181.10869565217391</v>
      </c>
      <c r="F160" s="4">
        <v>463.96467391304344</v>
      </c>
      <c r="G160" s="4">
        <v>0</v>
      </c>
      <c r="H160" s="11">
        <v>0</v>
      </c>
      <c r="I160" s="4">
        <v>430.40760869565213</v>
      </c>
      <c r="J160" s="4">
        <v>0</v>
      </c>
      <c r="K160" s="11">
        <v>0</v>
      </c>
      <c r="L160" s="4">
        <v>141.22554347826085</v>
      </c>
      <c r="M160" s="4">
        <v>0</v>
      </c>
      <c r="N160" s="11">
        <v>0</v>
      </c>
      <c r="O160" s="4">
        <v>118.50271739130434</v>
      </c>
      <c r="P160" s="4">
        <v>0</v>
      </c>
      <c r="Q160" s="9">
        <v>0</v>
      </c>
      <c r="R160" s="4">
        <v>17.505434782608695</v>
      </c>
      <c r="S160" s="4">
        <v>0</v>
      </c>
      <c r="T160" s="11">
        <v>0</v>
      </c>
      <c r="U160" s="4">
        <v>5.2173913043478262</v>
      </c>
      <c r="V160" s="4">
        <v>0</v>
      </c>
      <c r="W160" s="11">
        <v>0</v>
      </c>
      <c r="X160" s="4">
        <v>102.50271739130434</v>
      </c>
      <c r="Y160" s="4">
        <v>0</v>
      </c>
      <c r="Z160" s="11">
        <v>0</v>
      </c>
      <c r="AA160" s="4">
        <v>10.834239130434783</v>
      </c>
      <c r="AB160" s="4">
        <v>0</v>
      </c>
      <c r="AC160" s="11">
        <v>0</v>
      </c>
      <c r="AD160" s="4">
        <v>209.40217391304347</v>
      </c>
      <c r="AE160" s="4">
        <v>0</v>
      </c>
      <c r="AF160" s="11">
        <v>0</v>
      </c>
      <c r="AG160" s="4">
        <v>0</v>
      </c>
      <c r="AH160" s="4">
        <v>0</v>
      </c>
      <c r="AI160" s="11" t="s">
        <v>1213</v>
      </c>
      <c r="AJ160" s="4">
        <v>0</v>
      </c>
      <c r="AK160" s="4">
        <v>0</v>
      </c>
      <c r="AL160" s="11" t="s">
        <v>1213</v>
      </c>
      <c r="AM160" s="1">
        <v>145679</v>
      </c>
      <c r="AN160" s="1">
        <v>5</v>
      </c>
      <c r="AX160"/>
      <c r="AY160"/>
    </row>
    <row r="161" spans="1:51" x14ac:dyDescent="0.25">
      <c r="A161" t="s">
        <v>702</v>
      </c>
      <c r="B161" t="s">
        <v>326</v>
      </c>
      <c r="C161" t="s">
        <v>1056</v>
      </c>
      <c r="D161" t="s">
        <v>810</v>
      </c>
      <c r="E161" s="4">
        <v>80.032608695652172</v>
      </c>
      <c r="F161" s="4">
        <v>290.45836956521737</v>
      </c>
      <c r="G161" s="4">
        <v>0</v>
      </c>
      <c r="H161" s="11">
        <v>0</v>
      </c>
      <c r="I161" s="4">
        <v>290.45836956521737</v>
      </c>
      <c r="J161" s="4">
        <v>0</v>
      </c>
      <c r="K161" s="11">
        <v>0</v>
      </c>
      <c r="L161" s="4">
        <v>25.972826086956523</v>
      </c>
      <c r="M161" s="4">
        <v>0</v>
      </c>
      <c r="N161" s="11">
        <v>0</v>
      </c>
      <c r="O161" s="4">
        <v>25.972826086956523</v>
      </c>
      <c r="P161" s="4">
        <v>0</v>
      </c>
      <c r="Q161" s="9">
        <v>0</v>
      </c>
      <c r="R161" s="4">
        <v>0</v>
      </c>
      <c r="S161" s="4">
        <v>0</v>
      </c>
      <c r="T161" s="11" t="s">
        <v>1213</v>
      </c>
      <c r="U161" s="4">
        <v>0</v>
      </c>
      <c r="V161" s="4">
        <v>0</v>
      </c>
      <c r="W161" s="11" t="s">
        <v>1213</v>
      </c>
      <c r="X161" s="4">
        <v>66.798913043478265</v>
      </c>
      <c r="Y161" s="4">
        <v>0</v>
      </c>
      <c r="Z161" s="11">
        <v>0</v>
      </c>
      <c r="AA161" s="4">
        <v>0</v>
      </c>
      <c r="AB161" s="4">
        <v>0</v>
      </c>
      <c r="AC161" s="11" t="s">
        <v>1213</v>
      </c>
      <c r="AD161" s="4">
        <v>197.68663043478259</v>
      </c>
      <c r="AE161" s="4">
        <v>0</v>
      </c>
      <c r="AF161" s="11">
        <v>0</v>
      </c>
      <c r="AG161" s="4">
        <v>0</v>
      </c>
      <c r="AH161" s="4">
        <v>0</v>
      </c>
      <c r="AI161" s="11" t="s">
        <v>1213</v>
      </c>
      <c r="AJ161" s="4">
        <v>0</v>
      </c>
      <c r="AK161" s="4">
        <v>0</v>
      </c>
      <c r="AL161" s="11" t="s">
        <v>1213</v>
      </c>
      <c r="AM161" s="1">
        <v>145729</v>
      </c>
      <c r="AN161" s="1">
        <v>5</v>
      </c>
      <c r="AX161"/>
      <c r="AY161"/>
    </row>
    <row r="162" spans="1:51" x14ac:dyDescent="0.25">
      <c r="A162" t="s">
        <v>702</v>
      </c>
      <c r="B162" t="s">
        <v>607</v>
      </c>
      <c r="C162" t="s">
        <v>1115</v>
      </c>
      <c r="D162" t="s">
        <v>764</v>
      </c>
      <c r="E162" s="4">
        <v>46.565217391304351</v>
      </c>
      <c r="F162" s="4">
        <v>151.30706521739128</v>
      </c>
      <c r="G162" s="4">
        <v>0</v>
      </c>
      <c r="H162" s="11">
        <v>0</v>
      </c>
      <c r="I162" s="4">
        <v>145.74184782608694</v>
      </c>
      <c r="J162" s="4">
        <v>0</v>
      </c>
      <c r="K162" s="11">
        <v>0</v>
      </c>
      <c r="L162" s="4">
        <v>24.033260869565218</v>
      </c>
      <c r="M162" s="4">
        <v>0</v>
      </c>
      <c r="N162" s="11">
        <v>0</v>
      </c>
      <c r="O162" s="4">
        <v>18.468043478260871</v>
      </c>
      <c r="P162" s="4">
        <v>0</v>
      </c>
      <c r="Q162" s="9">
        <v>0</v>
      </c>
      <c r="R162" s="4">
        <v>0</v>
      </c>
      <c r="S162" s="4">
        <v>0</v>
      </c>
      <c r="T162" s="11" t="s">
        <v>1213</v>
      </c>
      <c r="U162" s="4">
        <v>5.5652173913043477</v>
      </c>
      <c r="V162" s="4">
        <v>0</v>
      </c>
      <c r="W162" s="11">
        <v>0</v>
      </c>
      <c r="X162" s="4">
        <v>30.176739130434779</v>
      </c>
      <c r="Y162" s="4">
        <v>0</v>
      </c>
      <c r="Z162" s="11">
        <v>0</v>
      </c>
      <c r="AA162" s="4">
        <v>0</v>
      </c>
      <c r="AB162" s="4">
        <v>0</v>
      </c>
      <c r="AC162" s="11" t="s">
        <v>1213</v>
      </c>
      <c r="AD162" s="4">
        <v>97.09706521739129</v>
      </c>
      <c r="AE162" s="4">
        <v>0</v>
      </c>
      <c r="AF162" s="11">
        <v>0</v>
      </c>
      <c r="AG162" s="4">
        <v>0</v>
      </c>
      <c r="AH162" s="4">
        <v>0</v>
      </c>
      <c r="AI162" s="11" t="s">
        <v>1213</v>
      </c>
      <c r="AJ162" s="4">
        <v>0</v>
      </c>
      <c r="AK162" s="4">
        <v>0</v>
      </c>
      <c r="AL162" s="11" t="s">
        <v>1213</v>
      </c>
      <c r="AM162" s="1">
        <v>146124</v>
      </c>
      <c r="AN162" s="1">
        <v>5</v>
      </c>
      <c r="AX162"/>
      <c r="AY162"/>
    </row>
    <row r="163" spans="1:51" x14ac:dyDescent="0.25">
      <c r="A163" t="s">
        <v>702</v>
      </c>
      <c r="B163" t="s">
        <v>98</v>
      </c>
      <c r="C163" t="s">
        <v>948</v>
      </c>
      <c r="D163" t="s">
        <v>769</v>
      </c>
      <c r="E163" s="4">
        <v>72.5</v>
      </c>
      <c r="F163" s="4">
        <v>206.78097826086963</v>
      </c>
      <c r="G163" s="4">
        <v>0</v>
      </c>
      <c r="H163" s="11">
        <v>0</v>
      </c>
      <c r="I163" s="4">
        <v>191.163695652174</v>
      </c>
      <c r="J163" s="4">
        <v>0</v>
      </c>
      <c r="K163" s="11">
        <v>0</v>
      </c>
      <c r="L163" s="4">
        <v>63.677717391304355</v>
      </c>
      <c r="M163" s="4">
        <v>0</v>
      </c>
      <c r="N163" s="11">
        <v>0</v>
      </c>
      <c r="O163" s="4">
        <v>53.105543478260877</v>
      </c>
      <c r="P163" s="4">
        <v>0</v>
      </c>
      <c r="Q163" s="9">
        <v>0</v>
      </c>
      <c r="R163" s="4">
        <v>5.2307608695652172</v>
      </c>
      <c r="S163" s="4">
        <v>0</v>
      </c>
      <c r="T163" s="11">
        <v>0</v>
      </c>
      <c r="U163" s="4">
        <v>5.3414130434782603</v>
      </c>
      <c r="V163" s="4">
        <v>0</v>
      </c>
      <c r="W163" s="11">
        <v>0</v>
      </c>
      <c r="X163" s="4">
        <v>34.120869565217397</v>
      </c>
      <c r="Y163" s="4">
        <v>0</v>
      </c>
      <c r="Z163" s="11">
        <v>0</v>
      </c>
      <c r="AA163" s="4">
        <v>5.045108695652174</v>
      </c>
      <c r="AB163" s="4">
        <v>0</v>
      </c>
      <c r="AC163" s="11">
        <v>0</v>
      </c>
      <c r="AD163" s="4">
        <v>103.93728260869571</v>
      </c>
      <c r="AE163" s="4">
        <v>0</v>
      </c>
      <c r="AF163" s="11">
        <v>0</v>
      </c>
      <c r="AG163" s="4">
        <v>0</v>
      </c>
      <c r="AH163" s="4">
        <v>0</v>
      </c>
      <c r="AI163" s="11" t="s">
        <v>1213</v>
      </c>
      <c r="AJ163" s="4">
        <v>0</v>
      </c>
      <c r="AK163" s="4">
        <v>0</v>
      </c>
      <c r="AL163" s="11" t="s">
        <v>1213</v>
      </c>
      <c r="AM163" s="1">
        <v>145323</v>
      </c>
      <c r="AN163" s="1">
        <v>5</v>
      </c>
      <c r="AX163"/>
      <c r="AY163"/>
    </row>
    <row r="164" spans="1:51" x14ac:dyDescent="0.25">
      <c r="A164" t="s">
        <v>702</v>
      </c>
      <c r="B164" t="s">
        <v>602</v>
      </c>
      <c r="C164" t="s">
        <v>970</v>
      </c>
      <c r="D164" t="s">
        <v>770</v>
      </c>
      <c r="E164" s="4">
        <v>36.369565217391305</v>
      </c>
      <c r="F164" s="4">
        <v>147.95739130434782</v>
      </c>
      <c r="G164" s="4">
        <v>0</v>
      </c>
      <c r="H164" s="11">
        <v>0</v>
      </c>
      <c r="I164" s="4">
        <v>135.70000000000002</v>
      </c>
      <c r="J164" s="4">
        <v>0</v>
      </c>
      <c r="K164" s="11">
        <v>0</v>
      </c>
      <c r="L164" s="4">
        <v>15.863804347826088</v>
      </c>
      <c r="M164" s="4">
        <v>0</v>
      </c>
      <c r="N164" s="11">
        <v>0</v>
      </c>
      <c r="O164" s="4">
        <v>11.894782608695653</v>
      </c>
      <c r="P164" s="4">
        <v>0</v>
      </c>
      <c r="Q164" s="9">
        <v>0</v>
      </c>
      <c r="R164" s="4">
        <v>2.1755434782608694</v>
      </c>
      <c r="S164" s="4">
        <v>0</v>
      </c>
      <c r="T164" s="11">
        <v>0</v>
      </c>
      <c r="U164" s="4">
        <v>1.7934782608695652</v>
      </c>
      <c r="V164" s="4">
        <v>0</v>
      </c>
      <c r="W164" s="11">
        <v>0</v>
      </c>
      <c r="X164" s="4">
        <v>21.728260869565226</v>
      </c>
      <c r="Y164" s="4">
        <v>0</v>
      </c>
      <c r="Z164" s="11">
        <v>0</v>
      </c>
      <c r="AA164" s="4">
        <v>8.2883695652173905</v>
      </c>
      <c r="AB164" s="4">
        <v>0</v>
      </c>
      <c r="AC164" s="11">
        <v>0</v>
      </c>
      <c r="AD164" s="4">
        <v>97.911521739130436</v>
      </c>
      <c r="AE164" s="4">
        <v>0</v>
      </c>
      <c r="AF164" s="11">
        <v>0</v>
      </c>
      <c r="AG164" s="4">
        <v>4.1654347826086955</v>
      </c>
      <c r="AH164" s="4">
        <v>0</v>
      </c>
      <c r="AI164" s="11">
        <v>0</v>
      </c>
      <c r="AJ164" s="4">
        <v>0</v>
      </c>
      <c r="AK164" s="4">
        <v>0</v>
      </c>
      <c r="AL164" s="11" t="s">
        <v>1213</v>
      </c>
      <c r="AM164" s="1">
        <v>146117</v>
      </c>
      <c r="AN164" s="1">
        <v>5</v>
      </c>
      <c r="AX164"/>
      <c r="AY164"/>
    </row>
    <row r="165" spans="1:51" x14ac:dyDescent="0.25">
      <c r="A165" t="s">
        <v>702</v>
      </c>
      <c r="B165" t="s">
        <v>224</v>
      </c>
      <c r="C165" t="s">
        <v>1015</v>
      </c>
      <c r="D165" t="s">
        <v>758</v>
      </c>
      <c r="E165" s="4">
        <v>89.717391304347828</v>
      </c>
      <c r="F165" s="4">
        <v>260.89945652173918</v>
      </c>
      <c r="G165" s="4">
        <v>91.576086956521763</v>
      </c>
      <c r="H165" s="11">
        <v>0.35100144775077857</v>
      </c>
      <c r="I165" s="4">
        <v>254.46195652173918</v>
      </c>
      <c r="J165" s="4">
        <v>91.576086956521763</v>
      </c>
      <c r="K165" s="11">
        <v>0.35988124986651293</v>
      </c>
      <c r="L165" s="4">
        <v>29.475543478260867</v>
      </c>
      <c r="M165" s="4">
        <v>0</v>
      </c>
      <c r="N165" s="11">
        <v>0</v>
      </c>
      <c r="O165" s="4">
        <v>23.828804347826086</v>
      </c>
      <c r="P165" s="4">
        <v>0</v>
      </c>
      <c r="Q165" s="9">
        <v>0</v>
      </c>
      <c r="R165" s="4">
        <v>4.6902173913043477</v>
      </c>
      <c r="S165" s="4">
        <v>0</v>
      </c>
      <c r="T165" s="11">
        <v>0</v>
      </c>
      <c r="U165" s="4">
        <v>0.95652173913043481</v>
      </c>
      <c r="V165" s="4">
        <v>0</v>
      </c>
      <c r="W165" s="11">
        <v>0</v>
      </c>
      <c r="X165" s="4">
        <v>66.871195652173924</v>
      </c>
      <c r="Y165" s="4">
        <v>20.852173913043483</v>
      </c>
      <c r="Z165" s="11">
        <v>0.31182594702664923</v>
      </c>
      <c r="AA165" s="4">
        <v>0.79076086956521741</v>
      </c>
      <c r="AB165" s="4">
        <v>0</v>
      </c>
      <c r="AC165" s="11">
        <v>0</v>
      </c>
      <c r="AD165" s="4">
        <v>163.76195652173917</v>
      </c>
      <c r="AE165" s="4">
        <v>70.723913043478277</v>
      </c>
      <c r="AF165" s="11">
        <v>0.43187022520758522</v>
      </c>
      <c r="AG165" s="4">
        <v>0</v>
      </c>
      <c r="AH165" s="4">
        <v>0</v>
      </c>
      <c r="AI165" s="11" t="s">
        <v>1213</v>
      </c>
      <c r="AJ165" s="4">
        <v>0</v>
      </c>
      <c r="AK165" s="4">
        <v>0</v>
      </c>
      <c r="AL165" s="11" t="s">
        <v>1213</v>
      </c>
      <c r="AM165" s="1">
        <v>145585</v>
      </c>
      <c r="AN165" s="1">
        <v>5</v>
      </c>
      <c r="AX165"/>
      <c r="AY165"/>
    </row>
    <row r="166" spans="1:51" x14ac:dyDescent="0.25">
      <c r="A166" t="s">
        <v>702</v>
      </c>
      <c r="B166" t="s">
        <v>218</v>
      </c>
      <c r="C166" t="s">
        <v>1012</v>
      </c>
      <c r="D166" t="s">
        <v>758</v>
      </c>
      <c r="E166" s="4">
        <v>96.771739130434781</v>
      </c>
      <c r="F166" s="4">
        <v>345.71902173913043</v>
      </c>
      <c r="G166" s="4">
        <v>5.8260869565217384</v>
      </c>
      <c r="H166" s="11">
        <v>1.6852086781958833E-2</v>
      </c>
      <c r="I166" s="4">
        <v>329.28967391304349</v>
      </c>
      <c r="J166" s="4">
        <v>0.52173913043478259</v>
      </c>
      <c r="K166" s="11">
        <v>1.5844381763776771E-3</v>
      </c>
      <c r="L166" s="4">
        <v>33.60923913043478</v>
      </c>
      <c r="M166" s="4">
        <v>8.6956521739130432E-2</v>
      </c>
      <c r="N166" s="11">
        <v>2.587280283307191E-3</v>
      </c>
      <c r="O166" s="4">
        <v>22.48423913043478</v>
      </c>
      <c r="P166" s="4">
        <v>8.6956521739130432E-2</v>
      </c>
      <c r="Q166" s="9">
        <v>3.8674433782117912E-3</v>
      </c>
      <c r="R166" s="4">
        <v>5.6521739130434785</v>
      </c>
      <c r="S166" s="4">
        <v>0</v>
      </c>
      <c r="T166" s="11">
        <v>0</v>
      </c>
      <c r="U166" s="4">
        <v>5.4728260869565215</v>
      </c>
      <c r="V166" s="4">
        <v>0</v>
      </c>
      <c r="W166" s="11">
        <v>0</v>
      </c>
      <c r="X166" s="4">
        <v>100.66782608695651</v>
      </c>
      <c r="Y166" s="4">
        <v>0.43478260869565216</v>
      </c>
      <c r="Z166" s="11">
        <v>4.3189827931725527E-3</v>
      </c>
      <c r="AA166" s="4">
        <v>5.3043478260869561</v>
      </c>
      <c r="AB166" s="4">
        <v>5.3043478260869561</v>
      </c>
      <c r="AC166" s="11">
        <v>1</v>
      </c>
      <c r="AD166" s="4">
        <v>206.1376086956522</v>
      </c>
      <c r="AE166" s="4">
        <v>0</v>
      </c>
      <c r="AF166" s="11">
        <v>0</v>
      </c>
      <c r="AG166" s="4">
        <v>0</v>
      </c>
      <c r="AH166" s="4">
        <v>0</v>
      </c>
      <c r="AI166" s="11" t="s">
        <v>1213</v>
      </c>
      <c r="AJ166" s="4">
        <v>0</v>
      </c>
      <c r="AK166" s="4">
        <v>0</v>
      </c>
      <c r="AL166" s="11" t="s">
        <v>1213</v>
      </c>
      <c r="AM166" s="1">
        <v>145571</v>
      </c>
      <c r="AN166" s="1">
        <v>5</v>
      </c>
      <c r="AX166"/>
      <c r="AY166"/>
    </row>
    <row r="167" spans="1:51" x14ac:dyDescent="0.25">
      <c r="A167" t="s">
        <v>702</v>
      </c>
      <c r="B167" t="s">
        <v>648</v>
      </c>
      <c r="C167" t="s">
        <v>931</v>
      </c>
      <c r="D167" t="s">
        <v>781</v>
      </c>
      <c r="E167" s="4">
        <v>51.967391304347828</v>
      </c>
      <c r="F167" s="4">
        <v>205.24576086956517</v>
      </c>
      <c r="G167" s="4">
        <v>23.380543478260869</v>
      </c>
      <c r="H167" s="11">
        <v>0.11391486664184668</v>
      </c>
      <c r="I167" s="4">
        <v>189.97728260869559</v>
      </c>
      <c r="J167" s="4">
        <v>23.380543478260869</v>
      </c>
      <c r="K167" s="11">
        <v>0.12307020690688994</v>
      </c>
      <c r="L167" s="4">
        <v>59.415217391304338</v>
      </c>
      <c r="M167" s="4">
        <v>0</v>
      </c>
      <c r="N167" s="11">
        <v>0</v>
      </c>
      <c r="O167" s="4">
        <v>44.146739130434774</v>
      </c>
      <c r="P167" s="4">
        <v>0</v>
      </c>
      <c r="Q167" s="9">
        <v>0</v>
      </c>
      <c r="R167" s="4">
        <v>10.920652173913041</v>
      </c>
      <c r="S167" s="4">
        <v>0</v>
      </c>
      <c r="T167" s="11">
        <v>0</v>
      </c>
      <c r="U167" s="4">
        <v>4.3478260869565215</v>
      </c>
      <c r="V167" s="4">
        <v>0</v>
      </c>
      <c r="W167" s="11">
        <v>0</v>
      </c>
      <c r="X167" s="4">
        <v>27.601086956521737</v>
      </c>
      <c r="Y167" s="4">
        <v>0</v>
      </c>
      <c r="Z167" s="11">
        <v>0</v>
      </c>
      <c r="AA167" s="4">
        <v>0</v>
      </c>
      <c r="AB167" s="4">
        <v>0</v>
      </c>
      <c r="AC167" s="11" t="s">
        <v>1213</v>
      </c>
      <c r="AD167" s="4">
        <v>118.22945652173908</v>
      </c>
      <c r="AE167" s="4">
        <v>23.380543478260869</v>
      </c>
      <c r="AF167" s="11">
        <v>0.1977556538455528</v>
      </c>
      <c r="AG167" s="4">
        <v>0</v>
      </c>
      <c r="AH167" s="4">
        <v>0</v>
      </c>
      <c r="AI167" s="11" t="s">
        <v>1213</v>
      </c>
      <c r="AJ167" s="4">
        <v>0</v>
      </c>
      <c r="AK167" s="4">
        <v>0</v>
      </c>
      <c r="AL167" s="11" t="s">
        <v>1213</v>
      </c>
      <c r="AM167" s="1">
        <v>146176</v>
      </c>
      <c r="AN167" s="1">
        <v>5</v>
      </c>
      <c r="AX167"/>
      <c r="AY167"/>
    </row>
    <row r="168" spans="1:51" x14ac:dyDescent="0.25">
      <c r="A168" t="s">
        <v>702</v>
      </c>
      <c r="B168" t="s">
        <v>558</v>
      </c>
      <c r="C168" t="s">
        <v>917</v>
      </c>
      <c r="D168" t="s">
        <v>781</v>
      </c>
      <c r="E168" s="4">
        <v>96.902173913043484</v>
      </c>
      <c r="F168" s="4">
        <v>229.61956521739131</v>
      </c>
      <c r="G168" s="4">
        <v>0</v>
      </c>
      <c r="H168" s="11">
        <v>0</v>
      </c>
      <c r="I168" s="4">
        <v>219.41576086956522</v>
      </c>
      <c r="J168" s="4">
        <v>0</v>
      </c>
      <c r="K168" s="11">
        <v>0</v>
      </c>
      <c r="L168" s="4">
        <v>38.807065217391305</v>
      </c>
      <c r="M168" s="4">
        <v>0</v>
      </c>
      <c r="N168" s="11">
        <v>0</v>
      </c>
      <c r="O168" s="4">
        <v>33.415760869565219</v>
      </c>
      <c r="P168" s="4">
        <v>0</v>
      </c>
      <c r="Q168" s="9">
        <v>0</v>
      </c>
      <c r="R168" s="4">
        <v>0</v>
      </c>
      <c r="S168" s="4">
        <v>0</v>
      </c>
      <c r="T168" s="11" t="s">
        <v>1213</v>
      </c>
      <c r="U168" s="4">
        <v>5.3913043478260869</v>
      </c>
      <c r="V168" s="4">
        <v>0</v>
      </c>
      <c r="W168" s="11">
        <v>0</v>
      </c>
      <c r="X168" s="4">
        <v>52.027173913043477</v>
      </c>
      <c r="Y168" s="4">
        <v>0</v>
      </c>
      <c r="Z168" s="11">
        <v>0</v>
      </c>
      <c r="AA168" s="4">
        <v>4.8125</v>
      </c>
      <c r="AB168" s="4">
        <v>0</v>
      </c>
      <c r="AC168" s="11">
        <v>0</v>
      </c>
      <c r="AD168" s="4">
        <v>132.06521739130434</v>
      </c>
      <c r="AE168" s="4">
        <v>0</v>
      </c>
      <c r="AF168" s="11">
        <v>0</v>
      </c>
      <c r="AG168" s="4">
        <v>1.9076086956521738</v>
      </c>
      <c r="AH168" s="4">
        <v>0</v>
      </c>
      <c r="AI168" s="11">
        <v>0</v>
      </c>
      <c r="AJ168" s="4">
        <v>0</v>
      </c>
      <c r="AK168" s="4">
        <v>0</v>
      </c>
      <c r="AL168" s="11" t="s">
        <v>1213</v>
      </c>
      <c r="AM168" s="1">
        <v>146062</v>
      </c>
      <c r="AN168" s="1">
        <v>5</v>
      </c>
      <c r="AX168"/>
      <c r="AY168"/>
    </row>
    <row r="169" spans="1:51" x14ac:dyDescent="0.25">
      <c r="A169" t="s">
        <v>702</v>
      </c>
      <c r="B169" t="s">
        <v>411</v>
      </c>
      <c r="C169" t="s">
        <v>950</v>
      </c>
      <c r="D169" t="s">
        <v>781</v>
      </c>
      <c r="E169" s="4">
        <v>87.434782608695656</v>
      </c>
      <c r="F169" s="4">
        <v>370.51500000000004</v>
      </c>
      <c r="G169" s="4">
        <v>10.82608695652174</v>
      </c>
      <c r="H169" s="11">
        <v>2.9219024753442475E-2</v>
      </c>
      <c r="I169" s="4">
        <v>342.84021739130435</v>
      </c>
      <c r="J169" s="4">
        <v>10.519021739130435</v>
      </c>
      <c r="K169" s="11">
        <v>3.0681994718036353E-2</v>
      </c>
      <c r="L169" s="4">
        <v>121.33423913043478</v>
      </c>
      <c r="M169" s="4">
        <v>0</v>
      </c>
      <c r="N169" s="11">
        <v>0</v>
      </c>
      <c r="O169" s="4">
        <v>93.966521739130414</v>
      </c>
      <c r="P169" s="4">
        <v>0</v>
      </c>
      <c r="Q169" s="9">
        <v>0</v>
      </c>
      <c r="R169" s="4">
        <v>21.96913043478262</v>
      </c>
      <c r="S169" s="4">
        <v>0</v>
      </c>
      <c r="T169" s="11">
        <v>0</v>
      </c>
      <c r="U169" s="4">
        <v>5.3985869565217399</v>
      </c>
      <c r="V169" s="4">
        <v>0</v>
      </c>
      <c r="W169" s="11">
        <v>0</v>
      </c>
      <c r="X169" s="4">
        <v>28.061847826086961</v>
      </c>
      <c r="Y169" s="4">
        <v>0</v>
      </c>
      <c r="Z169" s="11">
        <v>0</v>
      </c>
      <c r="AA169" s="4">
        <v>0.30706521739130432</v>
      </c>
      <c r="AB169" s="4">
        <v>0.30706521739130432</v>
      </c>
      <c r="AC169" s="11">
        <v>1</v>
      </c>
      <c r="AD169" s="4">
        <v>220.81184782608699</v>
      </c>
      <c r="AE169" s="4">
        <v>10.519021739130435</v>
      </c>
      <c r="AF169" s="11">
        <v>4.7637940820165106E-2</v>
      </c>
      <c r="AG169" s="4">
        <v>0</v>
      </c>
      <c r="AH169" s="4">
        <v>0</v>
      </c>
      <c r="AI169" s="11" t="s">
        <v>1213</v>
      </c>
      <c r="AJ169" s="4">
        <v>0</v>
      </c>
      <c r="AK169" s="4">
        <v>0</v>
      </c>
      <c r="AL169" s="11" t="s">
        <v>1213</v>
      </c>
      <c r="AM169" s="1">
        <v>145853</v>
      </c>
      <c r="AN169" s="1">
        <v>5</v>
      </c>
      <c r="AX169"/>
      <c r="AY169"/>
    </row>
    <row r="170" spans="1:51" x14ac:dyDescent="0.25">
      <c r="A170" t="s">
        <v>702</v>
      </c>
      <c r="B170" t="s">
        <v>267</v>
      </c>
      <c r="C170" t="s">
        <v>917</v>
      </c>
      <c r="D170" t="s">
        <v>781</v>
      </c>
      <c r="E170" s="4">
        <v>194.09782608695653</v>
      </c>
      <c r="F170" s="4">
        <v>175.15760869565219</v>
      </c>
      <c r="G170" s="4">
        <v>0</v>
      </c>
      <c r="H170" s="11">
        <v>0</v>
      </c>
      <c r="I170" s="4">
        <v>175.15760869565219</v>
      </c>
      <c r="J170" s="4">
        <v>0</v>
      </c>
      <c r="K170" s="11">
        <v>0</v>
      </c>
      <c r="L170" s="4">
        <v>68.206521739130437</v>
      </c>
      <c r="M170" s="4">
        <v>0</v>
      </c>
      <c r="N170" s="11">
        <v>0</v>
      </c>
      <c r="O170" s="4">
        <v>68.206521739130437</v>
      </c>
      <c r="P170" s="4">
        <v>0</v>
      </c>
      <c r="Q170" s="9">
        <v>0</v>
      </c>
      <c r="R170" s="4">
        <v>0</v>
      </c>
      <c r="S170" s="4">
        <v>0</v>
      </c>
      <c r="T170" s="11" t="s">
        <v>1213</v>
      </c>
      <c r="U170" s="4">
        <v>0</v>
      </c>
      <c r="V170" s="4">
        <v>0</v>
      </c>
      <c r="W170" s="11" t="s">
        <v>1213</v>
      </c>
      <c r="X170" s="4">
        <v>0</v>
      </c>
      <c r="Y170" s="4">
        <v>0</v>
      </c>
      <c r="Z170" s="11" t="s">
        <v>1213</v>
      </c>
      <c r="AA170" s="4">
        <v>0</v>
      </c>
      <c r="AB170" s="4">
        <v>0</v>
      </c>
      <c r="AC170" s="11" t="s">
        <v>1213</v>
      </c>
      <c r="AD170" s="4">
        <v>106.95108695652173</v>
      </c>
      <c r="AE170" s="4">
        <v>0</v>
      </c>
      <c r="AF170" s="11">
        <v>0</v>
      </c>
      <c r="AG170" s="4">
        <v>0</v>
      </c>
      <c r="AH170" s="4">
        <v>0</v>
      </c>
      <c r="AI170" s="11" t="s">
        <v>1213</v>
      </c>
      <c r="AJ170" s="4">
        <v>0</v>
      </c>
      <c r="AK170" s="4">
        <v>0</v>
      </c>
      <c r="AL170" s="11" t="s">
        <v>1213</v>
      </c>
      <c r="AM170" s="1">
        <v>145648</v>
      </c>
      <c r="AN170" s="1">
        <v>5</v>
      </c>
      <c r="AX170"/>
      <c r="AY170"/>
    </row>
    <row r="171" spans="1:51" x14ac:dyDescent="0.25">
      <c r="A171" t="s">
        <v>702</v>
      </c>
      <c r="B171" t="s">
        <v>284</v>
      </c>
      <c r="C171" t="s">
        <v>1040</v>
      </c>
      <c r="D171" t="s">
        <v>754</v>
      </c>
      <c r="E171" s="4">
        <v>68.369565217391298</v>
      </c>
      <c r="F171" s="4">
        <v>228.20652173913044</v>
      </c>
      <c r="G171" s="4">
        <v>0</v>
      </c>
      <c r="H171" s="11">
        <v>0</v>
      </c>
      <c r="I171" s="4">
        <v>222.9891304347826</v>
      </c>
      <c r="J171" s="4">
        <v>0</v>
      </c>
      <c r="K171" s="11">
        <v>0</v>
      </c>
      <c r="L171" s="4">
        <v>43.625</v>
      </c>
      <c r="M171" s="4">
        <v>0</v>
      </c>
      <c r="N171" s="11">
        <v>0</v>
      </c>
      <c r="O171" s="4">
        <v>38.407608695652172</v>
      </c>
      <c r="P171" s="4">
        <v>0</v>
      </c>
      <c r="Q171" s="9">
        <v>0</v>
      </c>
      <c r="R171" s="4">
        <v>0</v>
      </c>
      <c r="S171" s="4">
        <v>0</v>
      </c>
      <c r="T171" s="11" t="s">
        <v>1213</v>
      </c>
      <c r="U171" s="4">
        <v>5.2173913043478262</v>
      </c>
      <c r="V171" s="4">
        <v>0</v>
      </c>
      <c r="W171" s="11">
        <v>0</v>
      </c>
      <c r="X171" s="4">
        <v>49.222826086956523</v>
      </c>
      <c r="Y171" s="4">
        <v>0</v>
      </c>
      <c r="Z171" s="11">
        <v>0</v>
      </c>
      <c r="AA171" s="4">
        <v>0</v>
      </c>
      <c r="AB171" s="4">
        <v>0</v>
      </c>
      <c r="AC171" s="11" t="s">
        <v>1213</v>
      </c>
      <c r="AD171" s="4">
        <v>133.87228260869566</v>
      </c>
      <c r="AE171" s="4">
        <v>0</v>
      </c>
      <c r="AF171" s="11">
        <v>0</v>
      </c>
      <c r="AG171" s="4">
        <v>1.486413043478261</v>
      </c>
      <c r="AH171" s="4">
        <v>0</v>
      </c>
      <c r="AI171" s="11">
        <v>0</v>
      </c>
      <c r="AJ171" s="4">
        <v>0</v>
      </c>
      <c r="AK171" s="4">
        <v>0</v>
      </c>
      <c r="AL171" s="11" t="s">
        <v>1213</v>
      </c>
      <c r="AM171" s="1">
        <v>145666</v>
      </c>
      <c r="AN171" s="1">
        <v>5</v>
      </c>
      <c r="AX171"/>
      <c r="AY171"/>
    </row>
    <row r="172" spans="1:51" x14ac:dyDescent="0.25">
      <c r="A172" t="s">
        <v>702</v>
      </c>
      <c r="B172" t="s">
        <v>288</v>
      </c>
      <c r="C172" t="s">
        <v>917</v>
      </c>
      <c r="D172" t="s">
        <v>781</v>
      </c>
      <c r="E172" s="4">
        <v>187.69565217391303</v>
      </c>
      <c r="F172" s="4">
        <v>428.87771739130437</v>
      </c>
      <c r="G172" s="4">
        <v>0</v>
      </c>
      <c r="H172" s="11">
        <v>0</v>
      </c>
      <c r="I172" s="4">
        <v>398.26902173913044</v>
      </c>
      <c r="J172" s="4">
        <v>0</v>
      </c>
      <c r="K172" s="11">
        <v>0</v>
      </c>
      <c r="L172" s="4">
        <v>67.529891304347828</v>
      </c>
      <c r="M172" s="4">
        <v>0</v>
      </c>
      <c r="N172" s="11">
        <v>0</v>
      </c>
      <c r="O172" s="4">
        <v>53.182065217391305</v>
      </c>
      <c r="P172" s="4">
        <v>0</v>
      </c>
      <c r="Q172" s="9">
        <v>0</v>
      </c>
      <c r="R172" s="4">
        <v>8.7826086956521738</v>
      </c>
      <c r="S172" s="4">
        <v>0</v>
      </c>
      <c r="T172" s="11">
        <v>0</v>
      </c>
      <c r="U172" s="4">
        <v>5.5652173913043477</v>
      </c>
      <c r="V172" s="4">
        <v>0</v>
      </c>
      <c r="W172" s="11">
        <v>0</v>
      </c>
      <c r="X172" s="4">
        <v>126.90217391304348</v>
      </c>
      <c r="Y172" s="4">
        <v>0</v>
      </c>
      <c r="Z172" s="11">
        <v>0</v>
      </c>
      <c r="AA172" s="4">
        <v>16.260869565217391</v>
      </c>
      <c r="AB172" s="4">
        <v>0</v>
      </c>
      <c r="AC172" s="11">
        <v>0</v>
      </c>
      <c r="AD172" s="4">
        <v>218.18478260869566</v>
      </c>
      <c r="AE172" s="4">
        <v>0</v>
      </c>
      <c r="AF172" s="11">
        <v>0</v>
      </c>
      <c r="AG172" s="4">
        <v>0</v>
      </c>
      <c r="AH172" s="4">
        <v>0</v>
      </c>
      <c r="AI172" s="11" t="s">
        <v>1213</v>
      </c>
      <c r="AJ172" s="4">
        <v>0</v>
      </c>
      <c r="AK172" s="4">
        <v>0</v>
      </c>
      <c r="AL172" s="11" t="s">
        <v>1213</v>
      </c>
      <c r="AM172" s="1">
        <v>145670</v>
      </c>
      <c r="AN172" s="1">
        <v>5</v>
      </c>
      <c r="AX172"/>
      <c r="AY172"/>
    </row>
    <row r="173" spans="1:51" x14ac:dyDescent="0.25">
      <c r="A173" t="s">
        <v>702</v>
      </c>
      <c r="B173" t="s">
        <v>156</v>
      </c>
      <c r="C173" t="s">
        <v>979</v>
      </c>
      <c r="D173" t="s">
        <v>806</v>
      </c>
      <c r="E173" s="4">
        <v>103.58695652173913</v>
      </c>
      <c r="F173" s="4">
        <v>257.83576086956521</v>
      </c>
      <c r="G173" s="4">
        <v>0</v>
      </c>
      <c r="H173" s="11">
        <v>0</v>
      </c>
      <c r="I173" s="4">
        <v>240.38532608695652</v>
      </c>
      <c r="J173" s="4">
        <v>0</v>
      </c>
      <c r="K173" s="11">
        <v>0</v>
      </c>
      <c r="L173" s="4">
        <v>63.763913043478261</v>
      </c>
      <c r="M173" s="4">
        <v>0</v>
      </c>
      <c r="N173" s="11">
        <v>0</v>
      </c>
      <c r="O173" s="4">
        <v>46.313478260869566</v>
      </c>
      <c r="P173" s="4">
        <v>0</v>
      </c>
      <c r="Q173" s="9">
        <v>0</v>
      </c>
      <c r="R173" s="4">
        <v>12.850543478260869</v>
      </c>
      <c r="S173" s="4">
        <v>0</v>
      </c>
      <c r="T173" s="11">
        <v>0</v>
      </c>
      <c r="U173" s="4">
        <v>4.5998913043478264</v>
      </c>
      <c r="V173" s="4">
        <v>0</v>
      </c>
      <c r="W173" s="11">
        <v>0</v>
      </c>
      <c r="X173" s="4">
        <v>56.790760869565219</v>
      </c>
      <c r="Y173" s="4">
        <v>0</v>
      </c>
      <c r="Z173" s="11">
        <v>0</v>
      </c>
      <c r="AA173" s="4">
        <v>0</v>
      </c>
      <c r="AB173" s="4">
        <v>0</v>
      </c>
      <c r="AC173" s="11" t="s">
        <v>1213</v>
      </c>
      <c r="AD173" s="4">
        <v>137.28108695652173</v>
      </c>
      <c r="AE173" s="4">
        <v>0</v>
      </c>
      <c r="AF173" s="11">
        <v>0</v>
      </c>
      <c r="AG173" s="4">
        <v>0</v>
      </c>
      <c r="AH173" s="4">
        <v>0</v>
      </c>
      <c r="AI173" s="11" t="s">
        <v>1213</v>
      </c>
      <c r="AJ173" s="4">
        <v>0</v>
      </c>
      <c r="AK173" s="4">
        <v>0</v>
      </c>
      <c r="AL173" s="11" t="s">
        <v>1213</v>
      </c>
      <c r="AM173" s="1">
        <v>145439</v>
      </c>
      <c r="AN173" s="1">
        <v>5</v>
      </c>
      <c r="AX173"/>
      <c r="AY173"/>
    </row>
    <row r="174" spans="1:51" x14ac:dyDescent="0.25">
      <c r="A174" t="s">
        <v>702</v>
      </c>
      <c r="B174" t="s">
        <v>260</v>
      </c>
      <c r="C174" t="s">
        <v>856</v>
      </c>
      <c r="D174" t="s">
        <v>818</v>
      </c>
      <c r="E174" s="4">
        <v>61.326086956521742</v>
      </c>
      <c r="F174" s="4">
        <v>155.42706521739132</v>
      </c>
      <c r="G174" s="4">
        <v>0</v>
      </c>
      <c r="H174" s="11">
        <v>0</v>
      </c>
      <c r="I174" s="4">
        <v>142.37543478260872</v>
      </c>
      <c r="J174" s="4">
        <v>0</v>
      </c>
      <c r="K174" s="11">
        <v>0</v>
      </c>
      <c r="L174" s="4">
        <v>22.507717391304347</v>
      </c>
      <c r="M174" s="4">
        <v>0</v>
      </c>
      <c r="N174" s="11">
        <v>0</v>
      </c>
      <c r="O174" s="4">
        <v>14.840543478260869</v>
      </c>
      <c r="P174" s="4">
        <v>0</v>
      </c>
      <c r="Q174" s="9">
        <v>0</v>
      </c>
      <c r="R174" s="4">
        <v>2.2867391304347824</v>
      </c>
      <c r="S174" s="4">
        <v>0</v>
      </c>
      <c r="T174" s="11">
        <v>0</v>
      </c>
      <c r="U174" s="4">
        <v>5.3804347826086953</v>
      </c>
      <c r="V174" s="4">
        <v>0</v>
      </c>
      <c r="W174" s="11">
        <v>0</v>
      </c>
      <c r="X174" s="4">
        <v>18.313043478260873</v>
      </c>
      <c r="Y174" s="4">
        <v>0</v>
      </c>
      <c r="Z174" s="11">
        <v>0</v>
      </c>
      <c r="AA174" s="4">
        <v>5.3844565217391303</v>
      </c>
      <c r="AB174" s="4">
        <v>0</v>
      </c>
      <c r="AC174" s="11">
        <v>0</v>
      </c>
      <c r="AD174" s="4">
        <v>107.44228260869566</v>
      </c>
      <c r="AE174" s="4">
        <v>0</v>
      </c>
      <c r="AF174" s="11">
        <v>0</v>
      </c>
      <c r="AG174" s="4">
        <v>1.7795652173913041</v>
      </c>
      <c r="AH174" s="4">
        <v>0</v>
      </c>
      <c r="AI174" s="11">
        <v>0</v>
      </c>
      <c r="AJ174" s="4">
        <v>0</v>
      </c>
      <c r="AK174" s="4">
        <v>0</v>
      </c>
      <c r="AL174" s="11" t="s">
        <v>1213</v>
      </c>
      <c r="AM174" s="1">
        <v>145636</v>
      </c>
      <c r="AN174" s="1">
        <v>5</v>
      </c>
      <c r="AX174"/>
      <c r="AY174"/>
    </row>
    <row r="175" spans="1:51" x14ac:dyDescent="0.25">
      <c r="A175" t="s">
        <v>702</v>
      </c>
      <c r="B175" t="s">
        <v>243</v>
      </c>
      <c r="C175" t="s">
        <v>1026</v>
      </c>
      <c r="D175" t="s">
        <v>794</v>
      </c>
      <c r="E175" s="4">
        <v>96.25</v>
      </c>
      <c r="F175" s="4">
        <v>293.32880434782612</v>
      </c>
      <c r="G175" s="4">
        <v>47.472282608695664</v>
      </c>
      <c r="H175" s="11">
        <v>0.16183982583723194</v>
      </c>
      <c r="I175" s="4">
        <v>274.61250000000001</v>
      </c>
      <c r="J175" s="4">
        <v>43.18423913043479</v>
      </c>
      <c r="K175" s="11">
        <v>0.15725518368768643</v>
      </c>
      <c r="L175" s="4">
        <v>57.164673913043487</v>
      </c>
      <c r="M175" s="4">
        <v>7.8559782608695645</v>
      </c>
      <c r="N175" s="11">
        <v>0.13742715077531537</v>
      </c>
      <c r="O175" s="4">
        <v>47.920108695652182</v>
      </c>
      <c r="P175" s="4">
        <v>3.5679347826086958</v>
      </c>
      <c r="Q175" s="9">
        <v>7.4455899198167225E-2</v>
      </c>
      <c r="R175" s="4">
        <v>4.2880434782608692</v>
      </c>
      <c r="S175" s="4">
        <v>4.2880434782608692</v>
      </c>
      <c r="T175" s="11">
        <v>1</v>
      </c>
      <c r="U175" s="4">
        <v>4.9565217391304346</v>
      </c>
      <c r="V175" s="4">
        <v>0</v>
      </c>
      <c r="W175" s="11">
        <v>0</v>
      </c>
      <c r="X175" s="4">
        <v>64.49945652173912</v>
      </c>
      <c r="Y175" s="4">
        <v>5.4885869565217389</v>
      </c>
      <c r="Z175" s="11">
        <v>8.5095088431820301E-2</v>
      </c>
      <c r="AA175" s="4">
        <v>9.4717391304347807</v>
      </c>
      <c r="AB175" s="4">
        <v>0</v>
      </c>
      <c r="AC175" s="11">
        <v>0</v>
      </c>
      <c r="AD175" s="4">
        <v>162.19293478260872</v>
      </c>
      <c r="AE175" s="4">
        <v>34.127717391304358</v>
      </c>
      <c r="AF175" s="11">
        <v>0.21041432807814101</v>
      </c>
      <c r="AG175" s="4">
        <v>0</v>
      </c>
      <c r="AH175" s="4">
        <v>0</v>
      </c>
      <c r="AI175" s="11" t="s">
        <v>1213</v>
      </c>
      <c r="AJ175" s="4">
        <v>0</v>
      </c>
      <c r="AK175" s="4">
        <v>0</v>
      </c>
      <c r="AL175" s="11" t="s">
        <v>1213</v>
      </c>
      <c r="AM175" s="1">
        <v>145614</v>
      </c>
      <c r="AN175" s="1">
        <v>5</v>
      </c>
      <c r="AX175"/>
      <c r="AY175"/>
    </row>
    <row r="176" spans="1:51" x14ac:dyDescent="0.25">
      <c r="A176" t="s">
        <v>702</v>
      </c>
      <c r="B176" t="s">
        <v>263</v>
      </c>
      <c r="C176" t="s">
        <v>1031</v>
      </c>
      <c r="D176" t="s">
        <v>781</v>
      </c>
      <c r="E176" s="4">
        <v>188.9891304347826</v>
      </c>
      <c r="F176" s="4">
        <v>336.79076086956525</v>
      </c>
      <c r="G176" s="4">
        <v>125.57608695652173</v>
      </c>
      <c r="H176" s="11">
        <v>0.37286084283397475</v>
      </c>
      <c r="I176" s="4">
        <v>320.39130434782612</v>
      </c>
      <c r="J176" s="4">
        <v>125.57608695652173</v>
      </c>
      <c r="K176" s="11">
        <v>0.39194598995793184</v>
      </c>
      <c r="L176" s="4">
        <v>96.866847826086953</v>
      </c>
      <c r="M176" s="4">
        <v>24.326086956521738</v>
      </c>
      <c r="N176" s="11">
        <v>0.25112912727578757</v>
      </c>
      <c r="O176" s="4">
        <v>83.853260869565219</v>
      </c>
      <c r="P176" s="4">
        <v>24.326086956521738</v>
      </c>
      <c r="Q176" s="9">
        <v>0.29010305269298076</v>
      </c>
      <c r="R176" s="4">
        <v>11.347826086956522</v>
      </c>
      <c r="S176" s="4">
        <v>0</v>
      </c>
      <c r="T176" s="11">
        <v>0</v>
      </c>
      <c r="U176" s="4">
        <v>1.6657608695652173</v>
      </c>
      <c r="V176" s="4">
        <v>0</v>
      </c>
      <c r="W176" s="11">
        <v>0</v>
      </c>
      <c r="X176" s="4">
        <v>51.472826086956523</v>
      </c>
      <c r="Y176" s="4">
        <v>20.717391304347824</v>
      </c>
      <c r="Z176" s="11">
        <v>0.40249181712596344</v>
      </c>
      <c r="AA176" s="4">
        <v>3.3858695652173911</v>
      </c>
      <c r="AB176" s="4">
        <v>0</v>
      </c>
      <c r="AC176" s="11">
        <v>0</v>
      </c>
      <c r="AD176" s="4">
        <v>185.06521739130434</v>
      </c>
      <c r="AE176" s="4">
        <v>80.532608695652172</v>
      </c>
      <c r="AF176" s="11">
        <v>0.43515799365676022</v>
      </c>
      <c r="AG176" s="4">
        <v>0</v>
      </c>
      <c r="AH176" s="4">
        <v>0</v>
      </c>
      <c r="AI176" s="11" t="s">
        <v>1213</v>
      </c>
      <c r="AJ176" s="4">
        <v>0</v>
      </c>
      <c r="AK176" s="4">
        <v>0</v>
      </c>
      <c r="AL176" s="11" t="s">
        <v>1213</v>
      </c>
      <c r="AM176" s="1">
        <v>145639</v>
      </c>
      <c r="AN176" s="1">
        <v>5</v>
      </c>
      <c r="AX176"/>
      <c r="AY176"/>
    </row>
    <row r="177" spans="1:51" x14ac:dyDescent="0.25">
      <c r="A177" t="s">
        <v>702</v>
      </c>
      <c r="B177" t="s">
        <v>149</v>
      </c>
      <c r="C177" t="s">
        <v>870</v>
      </c>
      <c r="D177" t="s">
        <v>773</v>
      </c>
      <c r="E177" s="4">
        <v>74.408450704225359</v>
      </c>
      <c r="F177" s="4">
        <v>279.25352112676057</v>
      </c>
      <c r="G177" s="4">
        <v>0</v>
      </c>
      <c r="H177" s="11">
        <v>0</v>
      </c>
      <c r="I177" s="4">
        <v>246.17253521126761</v>
      </c>
      <c r="J177" s="4">
        <v>0</v>
      </c>
      <c r="K177" s="11">
        <v>0</v>
      </c>
      <c r="L177" s="4">
        <v>53.123239436619713</v>
      </c>
      <c r="M177" s="4">
        <v>0</v>
      </c>
      <c r="N177" s="11">
        <v>0</v>
      </c>
      <c r="O177" s="4">
        <v>20.04225352112676</v>
      </c>
      <c r="P177" s="4">
        <v>0</v>
      </c>
      <c r="Q177" s="9">
        <v>0</v>
      </c>
      <c r="R177" s="4">
        <v>26.285211267605632</v>
      </c>
      <c r="S177" s="4">
        <v>0</v>
      </c>
      <c r="T177" s="11">
        <v>0</v>
      </c>
      <c r="U177" s="4">
        <v>6.795774647887324</v>
      </c>
      <c r="V177" s="4">
        <v>0</v>
      </c>
      <c r="W177" s="11">
        <v>0</v>
      </c>
      <c r="X177" s="4">
        <v>54.869718309859152</v>
      </c>
      <c r="Y177" s="4">
        <v>0</v>
      </c>
      <c r="Z177" s="11">
        <v>0</v>
      </c>
      <c r="AA177" s="4">
        <v>0</v>
      </c>
      <c r="AB177" s="4">
        <v>0</v>
      </c>
      <c r="AC177" s="11" t="s">
        <v>1213</v>
      </c>
      <c r="AD177" s="4">
        <v>171.2605633802817</v>
      </c>
      <c r="AE177" s="4">
        <v>0</v>
      </c>
      <c r="AF177" s="11">
        <v>0</v>
      </c>
      <c r="AG177" s="4">
        <v>0</v>
      </c>
      <c r="AH177" s="4">
        <v>0</v>
      </c>
      <c r="AI177" s="11" t="s">
        <v>1213</v>
      </c>
      <c r="AJ177" s="4">
        <v>0</v>
      </c>
      <c r="AK177" s="4">
        <v>0</v>
      </c>
      <c r="AL177" s="11" t="s">
        <v>1213</v>
      </c>
      <c r="AM177" s="1">
        <v>145430</v>
      </c>
      <c r="AN177" s="1">
        <v>5</v>
      </c>
      <c r="AX177"/>
      <c r="AY177"/>
    </row>
    <row r="178" spans="1:51" x14ac:dyDescent="0.25">
      <c r="A178" t="s">
        <v>702</v>
      </c>
      <c r="B178" t="s">
        <v>613</v>
      </c>
      <c r="C178" t="s">
        <v>1150</v>
      </c>
      <c r="D178" t="s">
        <v>780</v>
      </c>
      <c r="E178" s="4">
        <v>23.619565217391305</v>
      </c>
      <c r="F178" s="4">
        <v>78.823369565217376</v>
      </c>
      <c r="G178" s="4">
        <v>0</v>
      </c>
      <c r="H178" s="11">
        <v>0</v>
      </c>
      <c r="I178" s="4">
        <v>69.021195652173901</v>
      </c>
      <c r="J178" s="4">
        <v>0</v>
      </c>
      <c r="K178" s="11">
        <v>0</v>
      </c>
      <c r="L178" s="4">
        <v>15.724891304347825</v>
      </c>
      <c r="M178" s="4">
        <v>0</v>
      </c>
      <c r="N178" s="11">
        <v>0</v>
      </c>
      <c r="O178" s="4">
        <v>10.344456521739129</v>
      </c>
      <c r="P178" s="4">
        <v>0</v>
      </c>
      <c r="Q178" s="9">
        <v>0</v>
      </c>
      <c r="R178" s="4">
        <v>0</v>
      </c>
      <c r="S178" s="4">
        <v>0</v>
      </c>
      <c r="T178" s="11" t="s">
        <v>1213</v>
      </c>
      <c r="U178" s="4">
        <v>5.3804347826086953</v>
      </c>
      <c r="V178" s="4">
        <v>0</v>
      </c>
      <c r="W178" s="11">
        <v>0</v>
      </c>
      <c r="X178" s="4">
        <v>14.002934782608696</v>
      </c>
      <c r="Y178" s="4">
        <v>0</v>
      </c>
      <c r="Z178" s="11">
        <v>0</v>
      </c>
      <c r="AA178" s="4">
        <v>4.4217391304347826</v>
      </c>
      <c r="AB178" s="4">
        <v>0</v>
      </c>
      <c r="AC178" s="11">
        <v>0</v>
      </c>
      <c r="AD178" s="4">
        <v>44.673804347826085</v>
      </c>
      <c r="AE178" s="4">
        <v>0</v>
      </c>
      <c r="AF178" s="11">
        <v>0</v>
      </c>
      <c r="AG178" s="4">
        <v>0</v>
      </c>
      <c r="AH178" s="4">
        <v>0</v>
      </c>
      <c r="AI178" s="11" t="s">
        <v>1213</v>
      </c>
      <c r="AJ178" s="4">
        <v>0</v>
      </c>
      <c r="AK178" s="4">
        <v>0</v>
      </c>
      <c r="AL178" s="11" t="s">
        <v>1213</v>
      </c>
      <c r="AM178" s="1">
        <v>146131</v>
      </c>
      <c r="AN178" s="1">
        <v>5</v>
      </c>
      <c r="AX178"/>
      <c r="AY178"/>
    </row>
    <row r="179" spans="1:51" x14ac:dyDescent="0.25">
      <c r="A179" t="s">
        <v>702</v>
      </c>
      <c r="B179" t="s">
        <v>31</v>
      </c>
      <c r="C179" t="s">
        <v>906</v>
      </c>
      <c r="D179" t="s">
        <v>792</v>
      </c>
      <c r="E179" s="4">
        <v>85.206521739130437</v>
      </c>
      <c r="F179" s="4">
        <v>250.1603260869565</v>
      </c>
      <c r="G179" s="4">
        <v>0.16304347826086957</v>
      </c>
      <c r="H179" s="11">
        <v>6.5175593912599535E-4</v>
      </c>
      <c r="I179" s="4">
        <v>234.75815217391306</v>
      </c>
      <c r="J179" s="4">
        <v>0.16304347826086957</v>
      </c>
      <c r="K179" s="11">
        <v>6.9451678994339688E-4</v>
      </c>
      <c r="L179" s="4">
        <v>31.494565217391301</v>
      </c>
      <c r="M179" s="4">
        <v>0.16304347826086957</v>
      </c>
      <c r="N179" s="11">
        <v>5.1768766177739435E-3</v>
      </c>
      <c r="O179" s="4">
        <v>21.135869565217391</v>
      </c>
      <c r="P179" s="4">
        <v>0.16304347826086957</v>
      </c>
      <c r="Q179" s="9">
        <v>7.7140653124196457E-3</v>
      </c>
      <c r="R179" s="4">
        <v>5.6576086956521738</v>
      </c>
      <c r="S179" s="4">
        <v>0</v>
      </c>
      <c r="T179" s="11">
        <v>0</v>
      </c>
      <c r="U179" s="4">
        <v>4.7010869565217392</v>
      </c>
      <c r="V179" s="4">
        <v>0</v>
      </c>
      <c r="W179" s="11">
        <v>0</v>
      </c>
      <c r="X179" s="4">
        <v>51.698369565217391</v>
      </c>
      <c r="Y179" s="4">
        <v>0</v>
      </c>
      <c r="Z179" s="11">
        <v>0</v>
      </c>
      <c r="AA179" s="4">
        <v>5.0434782608695654</v>
      </c>
      <c r="AB179" s="4">
        <v>0</v>
      </c>
      <c r="AC179" s="11">
        <v>0</v>
      </c>
      <c r="AD179" s="4">
        <v>110.46739130434783</v>
      </c>
      <c r="AE179" s="4">
        <v>0</v>
      </c>
      <c r="AF179" s="11">
        <v>0</v>
      </c>
      <c r="AG179" s="4">
        <v>51.456521739130437</v>
      </c>
      <c r="AH179" s="4">
        <v>0</v>
      </c>
      <c r="AI179" s="11">
        <v>0</v>
      </c>
      <c r="AJ179" s="4">
        <v>0</v>
      </c>
      <c r="AK179" s="4">
        <v>0</v>
      </c>
      <c r="AL179" s="11" t="s">
        <v>1213</v>
      </c>
      <c r="AM179" s="1">
        <v>145043</v>
      </c>
      <c r="AN179" s="1">
        <v>5</v>
      </c>
      <c r="AX179"/>
      <c r="AY179"/>
    </row>
    <row r="180" spans="1:51" x14ac:dyDescent="0.25">
      <c r="A180" t="s">
        <v>702</v>
      </c>
      <c r="B180" t="s">
        <v>464</v>
      </c>
      <c r="C180" t="s">
        <v>1099</v>
      </c>
      <c r="D180" t="s">
        <v>781</v>
      </c>
      <c r="E180" s="4">
        <v>56</v>
      </c>
      <c r="F180" s="4">
        <v>210.18206521739131</v>
      </c>
      <c r="G180" s="4">
        <v>8.1521739130434784E-2</v>
      </c>
      <c r="H180" s="11">
        <v>3.8786248981860966E-4</v>
      </c>
      <c r="I180" s="4">
        <v>195.01902173913044</v>
      </c>
      <c r="J180" s="4">
        <v>8.1521739130434784E-2</v>
      </c>
      <c r="K180" s="11">
        <v>4.1801942396923379E-4</v>
      </c>
      <c r="L180" s="4">
        <v>52.1875</v>
      </c>
      <c r="M180" s="4">
        <v>8.1521739130434784E-2</v>
      </c>
      <c r="N180" s="11">
        <v>1.5620932048945586E-3</v>
      </c>
      <c r="O180" s="4">
        <v>41.459239130434781</v>
      </c>
      <c r="P180" s="4">
        <v>8.1521739130434784E-2</v>
      </c>
      <c r="Q180" s="9">
        <v>1.9663105459788951E-3</v>
      </c>
      <c r="R180" s="4">
        <v>5.25</v>
      </c>
      <c r="S180" s="4">
        <v>0</v>
      </c>
      <c r="T180" s="11">
        <v>0</v>
      </c>
      <c r="U180" s="4">
        <v>5.4782608695652177</v>
      </c>
      <c r="V180" s="4">
        <v>0</v>
      </c>
      <c r="W180" s="11">
        <v>0</v>
      </c>
      <c r="X180" s="4">
        <v>30.247282608695652</v>
      </c>
      <c r="Y180" s="4">
        <v>0</v>
      </c>
      <c r="Z180" s="11">
        <v>0</v>
      </c>
      <c r="AA180" s="4">
        <v>4.4347826086956523</v>
      </c>
      <c r="AB180" s="4">
        <v>0</v>
      </c>
      <c r="AC180" s="11">
        <v>0</v>
      </c>
      <c r="AD180" s="4">
        <v>98.559782608695656</v>
      </c>
      <c r="AE180" s="4">
        <v>0</v>
      </c>
      <c r="AF180" s="11">
        <v>0</v>
      </c>
      <c r="AG180" s="4">
        <v>24.752717391304348</v>
      </c>
      <c r="AH180" s="4">
        <v>0</v>
      </c>
      <c r="AI180" s="11">
        <v>0</v>
      </c>
      <c r="AJ180" s="4">
        <v>0</v>
      </c>
      <c r="AK180" s="4">
        <v>0</v>
      </c>
      <c r="AL180" s="11" t="s">
        <v>1213</v>
      </c>
      <c r="AM180" s="1">
        <v>145932</v>
      </c>
      <c r="AN180" s="1">
        <v>5</v>
      </c>
      <c r="AX180"/>
      <c r="AY180"/>
    </row>
    <row r="181" spans="1:51" x14ac:dyDescent="0.25">
      <c r="A181" t="s">
        <v>702</v>
      </c>
      <c r="B181" t="s">
        <v>206</v>
      </c>
      <c r="C181" t="s">
        <v>1006</v>
      </c>
      <c r="D181" t="s">
        <v>792</v>
      </c>
      <c r="E181" s="4">
        <v>86.010869565217391</v>
      </c>
      <c r="F181" s="4">
        <v>250.30184782608697</v>
      </c>
      <c r="G181" s="4">
        <v>3.5002173913043477</v>
      </c>
      <c r="H181" s="11">
        <v>1.3983985422817754E-2</v>
      </c>
      <c r="I181" s="4">
        <v>234.88336956521741</v>
      </c>
      <c r="J181" s="4">
        <v>3.5002173913043477</v>
      </c>
      <c r="K181" s="11">
        <v>1.4901937918310057E-2</v>
      </c>
      <c r="L181" s="4">
        <v>46.948369565217391</v>
      </c>
      <c r="M181" s="4">
        <v>0</v>
      </c>
      <c r="N181" s="11">
        <v>0</v>
      </c>
      <c r="O181" s="4">
        <v>31.529891304347824</v>
      </c>
      <c r="P181" s="4">
        <v>0</v>
      </c>
      <c r="Q181" s="9">
        <v>0</v>
      </c>
      <c r="R181" s="4">
        <v>10.114130434782609</v>
      </c>
      <c r="S181" s="4">
        <v>0</v>
      </c>
      <c r="T181" s="11">
        <v>0</v>
      </c>
      <c r="U181" s="4">
        <v>5.3043478260869561</v>
      </c>
      <c r="V181" s="4">
        <v>0</v>
      </c>
      <c r="W181" s="11">
        <v>0</v>
      </c>
      <c r="X181" s="4">
        <v>74.241847826086953</v>
      </c>
      <c r="Y181" s="4">
        <v>0</v>
      </c>
      <c r="Z181" s="11">
        <v>0</v>
      </c>
      <c r="AA181" s="4">
        <v>0</v>
      </c>
      <c r="AB181" s="4">
        <v>0</v>
      </c>
      <c r="AC181" s="11" t="s">
        <v>1213</v>
      </c>
      <c r="AD181" s="4">
        <v>103.99206521739131</v>
      </c>
      <c r="AE181" s="4">
        <v>3.5002173913043477</v>
      </c>
      <c r="AF181" s="11">
        <v>3.3658504463655772E-2</v>
      </c>
      <c r="AG181" s="4">
        <v>25.119565217391305</v>
      </c>
      <c r="AH181" s="4">
        <v>0</v>
      </c>
      <c r="AI181" s="11">
        <v>0</v>
      </c>
      <c r="AJ181" s="4">
        <v>0</v>
      </c>
      <c r="AK181" s="4">
        <v>0</v>
      </c>
      <c r="AL181" s="11" t="s">
        <v>1213</v>
      </c>
      <c r="AM181" s="1">
        <v>145536</v>
      </c>
      <c r="AN181" s="1">
        <v>5</v>
      </c>
      <c r="AX181"/>
      <c r="AY181"/>
    </row>
    <row r="182" spans="1:51" x14ac:dyDescent="0.25">
      <c r="A182" t="s">
        <v>702</v>
      </c>
      <c r="B182" t="s">
        <v>337</v>
      </c>
      <c r="C182" t="s">
        <v>938</v>
      </c>
      <c r="D182" t="s">
        <v>781</v>
      </c>
      <c r="E182" s="4">
        <v>96.130434782608702</v>
      </c>
      <c r="F182" s="4">
        <v>282.6072826086957</v>
      </c>
      <c r="G182" s="4">
        <v>42.599130434782609</v>
      </c>
      <c r="H182" s="11">
        <v>0.15073613829607607</v>
      </c>
      <c r="I182" s="4">
        <v>269.54206521739133</v>
      </c>
      <c r="J182" s="4">
        <v>42.599130434782609</v>
      </c>
      <c r="K182" s="11">
        <v>0.15804260607866724</v>
      </c>
      <c r="L182" s="4">
        <v>71.163043478260875</v>
      </c>
      <c r="M182" s="4">
        <v>0.16304347826086957</v>
      </c>
      <c r="N182" s="11">
        <v>2.2911257064304261E-3</v>
      </c>
      <c r="O182" s="4">
        <v>58.097826086956523</v>
      </c>
      <c r="P182" s="4">
        <v>0.16304347826086957</v>
      </c>
      <c r="Q182" s="9">
        <v>2.8063610851262861E-3</v>
      </c>
      <c r="R182" s="4">
        <v>7.5</v>
      </c>
      <c r="S182" s="4">
        <v>0</v>
      </c>
      <c r="T182" s="11">
        <v>0</v>
      </c>
      <c r="U182" s="4">
        <v>5.5652173913043477</v>
      </c>
      <c r="V182" s="4">
        <v>0</v>
      </c>
      <c r="W182" s="11">
        <v>0</v>
      </c>
      <c r="X182" s="4">
        <v>47.407608695652172</v>
      </c>
      <c r="Y182" s="4">
        <v>0</v>
      </c>
      <c r="Z182" s="11">
        <v>0</v>
      </c>
      <c r="AA182" s="4">
        <v>0</v>
      </c>
      <c r="AB182" s="4">
        <v>0</v>
      </c>
      <c r="AC182" s="11" t="s">
        <v>1213</v>
      </c>
      <c r="AD182" s="4">
        <v>158.18608695652176</v>
      </c>
      <c r="AE182" s="4">
        <v>42.436086956521741</v>
      </c>
      <c r="AF182" s="11">
        <v>0.26826687335774047</v>
      </c>
      <c r="AG182" s="4">
        <v>5.8505434782608692</v>
      </c>
      <c r="AH182" s="4">
        <v>0</v>
      </c>
      <c r="AI182" s="11">
        <v>0</v>
      </c>
      <c r="AJ182" s="4">
        <v>0</v>
      </c>
      <c r="AK182" s="4">
        <v>0</v>
      </c>
      <c r="AL182" s="11" t="s">
        <v>1213</v>
      </c>
      <c r="AM182" s="1">
        <v>145741</v>
      </c>
      <c r="AN182" s="1">
        <v>5</v>
      </c>
      <c r="AX182"/>
      <c r="AY182"/>
    </row>
    <row r="183" spans="1:51" x14ac:dyDescent="0.25">
      <c r="A183" t="s">
        <v>702</v>
      </c>
      <c r="B183" t="s">
        <v>497</v>
      </c>
      <c r="C183" t="s">
        <v>921</v>
      </c>
      <c r="D183" t="s">
        <v>781</v>
      </c>
      <c r="E183" s="4">
        <v>138.64130434782609</v>
      </c>
      <c r="F183" s="4">
        <v>384.07608695652175</v>
      </c>
      <c r="G183" s="4">
        <v>25.809782608695652</v>
      </c>
      <c r="H183" s="11">
        <v>6.7199660393377672E-2</v>
      </c>
      <c r="I183" s="4">
        <v>367.19565217391306</v>
      </c>
      <c r="J183" s="4">
        <v>25.809782608695652</v>
      </c>
      <c r="K183" s="11">
        <v>7.0288911254514239E-2</v>
      </c>
      <c r="L183" s="4">
        <v>122.875</v>
      </c>
      <c r="M183" s="4">
        <v>0.24456521739130435</v>
      </c>
      <c r="N183" s="11">
        <v>1.990357822106241E-3</v>
      </c>
      <c r="O183" s="4">
        <v>105.9945652173913</v>
      </c>
      <c r="P183" s="4">
        <v>0.24456521739130435</v>
      </c>
      <c r="Q183" s="9">
        <v>2.3073373327180437E-3</v>
      </c>
      <c r="R183" s="4">
        <v>11.75</v>
      </c>
      <c r="S183" s="4">
        <v>0</v>
      </c>
      <c r="T183" s="11">
        <v>0</v>
      </c>
      <c r="U183" s="4">
        <v>5.1304347826086953</v>
      </c>
      <c r="V183" s="4">
        <v>0</v>
      </c>
      <c r="W183" s="11">
        <v>0</v>
      </c>
      <c r="X183" s="4">
        <v>54.809782608695649</v>
      </c>
      <c r="Y183" s="4">
        <v>0</v>
      </c>
      <c r="Z183" s="11">
        <v>0</v>
      </c>
      <c r="AA183" s="4">
        <v>0</v>
      </c>
      <c r="AB183" s="4">
        <v>0</v>
      </c>
      <c r="AC183" s="11" t="s">
        <v>1213</v>
      </c>
      <c r="AD183" s="4">
        <v>178.24728260869566</v>
      </c>
      <c r="AE183" s="4">
        <v>25.565217391304348</v>
      </c>
      <c r="AF183" s="11">
        <v>0.14342556597301623</v>
      </c>
      <c r="AG183" s="4">
        <v>28.144021739130434</v>
      </c>
      <c r="AH183" s="4">
        <v>0</v>
      </c>
      <c r="AI183" s="11">
        <v>0</v>
      </c>
      <c r="AJ183" s="4">
        <v>0</v>
      </c>
      <c r="AK183" s="4">
        <v>0</v>
      </c>
      <c r="AL183" s="11" t="s">
        <v>1213</v>
      </c>
      <c r="AM183" s="1">
        <v>145982</v>
      </c>
      <c r="AN183" s="1">
        <v>5</v>
      </c>
      <c r="AX183"/>
      <c r="AY183"/>
    </row>
    <row r="184" spans="1:51" x14ac:dyDescent="0.25">
      <c r="A184" t="s">
        <v>702</v>
      </c>
      <c r="B184" t="s">
        <v>175</v>
      </c>
      <c r="C184" t="s">
        <v>992</v>
      </c>
      <c r="D184" t="s">
        <v>781</v>
      </c>
      <c r="E184" s="4">
        <v>90.152173913043484</v>
      </c>
      <c r="F184" s="4">
        <v>251.35869565217391</v>
      </c>
      <c r="G184" s="4">
        <v>4.1956521739130439</v>
      </c>
      <c r="H184" s="11">
        <v>1.6691891891891894E-2</v>
      </c>
      <c r="I184" s="4">
        <v>234.39130434782609</v>
      </c>
      <c r="J184" s="4">
        <v>4.1956521739130439</v>
      </c>
      <c r="K184" s="11">
        <v>1.7900204043776666E-2</v>
      </c>
      <c r="L184" s="4">
        <v>49.58152173913043</v>
      </c>
      <c r="M184" s="4">
        <v>0.24456521739130435</v>
      </c>
      <c r="N184" s="11">
        <v>4.932587964485367E-3</v>
      </c>
      <c r="O184" s="4">
        <v>38.179347826086953</v>
      </c>
      <c r="P184" s="4">
        <v>0.24456521739130435</v>
      </c>
      <c r="Q184" s="9">
        <v>6.4056939501779368E-3</v>
      </c>
      <c r="R184" s="4">
        <v>8.0978260869565215</v>
      </c>
      <c r="S184" s="4">
        <v>0</v>
      </c>
      <c r="T184" s="11">
        <v>0</v>
      </c>
      <c r="U184" s="4">
        <v>3.3043478260869565</v>
      </c>
      <c r="V184" s="4">
        <v>0</v>
      </c>
      <c r="W184" s="11">
        <v>0</v>
      </c>
      <c r="X184" s="4">
        <v>44.298913043478258</v>
      </c>
      <c r="Y184" s="4">
        <v>0</v>
      </c>
      <c r="Z184" s="11">
        <v>0</v>
      </c>
      <c r="AA184" s="4">
        <v>5.5652173913043477</v>
      </c>
      <c r="AB184" s="4">
        <v>0</v>
      </c>
      <c r="AC184" s="11">
        <v>0</v>
      </c>
      <c r="AD184" s="4">
        <v>117.94021739130434</v>
      </c>
      <c r="AE184" s="4">
        <v>3.9510869565217392</v>
      </c>
      <c r="AF184" s="11">
        <v>3.3500760333625181E-2</v>
      </c>
      <c r="AG184" s="4">
        <v>33.972826086956523</v>
      </c>
      <c r="AH184" s="4">
        <v>0</v>
      </c>
      <c r="AI184" s="11">
        <v>0</v>
      </c>
      <c r="AJ184" s="4">
        <v>0</v>
      </c>
      <c r="AK184" s="4">
        <v>0</v>
      </c>
      <c r="AL184" s="11" t="s">
        <v>1213</v>
      </c>
      <c r="AM184" s="1">
        <v>145468</v>
      </c>
      <c r="AN184" s="1">
        <v>5</v>
      </c>
      <c r="AX184"/>
      <c r="AY184"/>
    </row>
    <row r="185" spans="1:51" x14ac:dyDescent="0.25">
      <c r="A185" t="s">
        <v>702</v>
      </c>
      <c r="B185" t="s">
        <v>84</v>
      </c>
      <c r="C185" t="s">
        <v>872</v>
      </c>
      <c r="D185" t="s">
        <v>802</v>
      </c>
      <c r="E185" s="4">
        <v>81.163043478260875</v>
      </c>
      <c r="F185" s="4">
        <v>215.00271739130437</v>
      </c>
      <c r="G185" s="4">
        <v>0.16304347826086957</v>
      </c>
      <c r="H185" s="11">
        <v>7.5833217477028843E-4</v>
      </c>
      <c r="I185" s="4">
        <v>199.22282608695653</v>
      </c>
      <c r="J185" s="4">
        <v>0.16304347826086957</v>
      </c>
      <c r="K185" s="11">
        <v>8.1839757754317041E-4</v>
      </c>
      <c r="L185" s="4">
        <v>30.665760869565219</v>
      </c>
      <c r="M185" s="4">
        <v>0.16304347826086957</v>
      </c>
      <c r="N185" s="11">
        <v>5.3167922020381031E-3</v>
      </c>
      <c r="O185" s="4">
        <v>25.320652173913043</v>
      </c>
      <c r="P185" s="4">
        <v>0.16304347826086957</v>
      </c>
      <c r="Q185" s="9">
        <v>6.4391500321957507E-3</v>
      </c>
      <c r="R185" s="4">
        <v>0.43478260869565216</v>
      </c>
      <c r="S185" s="4">
        <v>0</v>
      </c>
      <c r="T185" s="11">
        <v>0</v>
      </c>
      <c r="U185" s="4">
        <v>4.9103260869565215</v>
      </c>
      <c r="V185" s="4">
        <v>0</v>
      </c>
      <c r="W185" s="11">
        <v>0</v>
      </c>
      <c r="X185" s="4">
        <v>40.266304347826086</v>
      </c>
      <c r="Y185" s="4">
        <v>0</v>
      </c>
      <c r="Z185" s="11">
        <v>0</v>
      </c>
      <c r="AA185" s="4">
        <v>10.434782608695652</v>
      </c>
      <c r="AB185" s="4">
        <v>0</v>
      </c>
      <c r="AC185" s="11">
        <v>0</v>
      </c>
      <c r="AD185" s="4">
        <v>130.3233695652174</v>
      </c>
      <c r="AE185" s="4">
        <v>0</v>
      </c>
      <c r="AF185" s="11">
        <v>0</v>
      </c>
      <c r="AG185" s="4">
        <v>3.3125</v>
      </c>
      <c r="AH185" s="4">
        <v>0</v>
      </c>
      <c r="AI185" s="11">
        <v>0</v>
      </c>
      <c r="AJ185" s="4">
        <v>0</v>
      </c>
      <c r="AK185" s="4">
        <v>0</v>
      </c>
      <c r="AL185" s="11" t="s">
        <v>1213</v>
      </c>
      <c r="AM185" s="1">
        <v>145278</v>
      </c>
      <c r="AN185" s="1">
        <v>5</v>
      </c>
      <c r="AX185"/>
      <c r="AY185"/>
    </row>
    <row r="186" spans="1:51" x14ac:dyDescent="0.25">
      <c r="A186" t="s">
        <v>702</v>
      </c>
      <c r="B186" t="s">
        <v>408</v>
      </c>
      <c r="C186" t="s">
        <v>1059</v>
      </c>
      <c r="D186" t="s">
        <v>781</v>
      </c>
      <c r="E186" s="4">
        <v>273.42391304347825</v>
      </c>
      <c r="F186" s="4">
        <v>411.68478260869563</v>
      </c>
      <c r="G186" s="4">
        <v>0</v>
      </c>
      <c r="H186" s="11">
        <v>0</v>
      </c>
      <c r="I186" s="4">
        <v>342.52989130434781</v>
      </c>
      <c r="J186" s="4">
        <v>0</v>
      </c>
      <c r="K186" s="11">
        <v>0</v>
      </c>
      <c r="L186" s="4">
        <v>37.934782608695656</v>
      </c>
      <c r="M186" s="4">
        <v>0</v>
      </c>
      <c r="N186" s="11">
        <v>0</v>
      </c>
      <c r="O186" s="4">
        <v>21.355978260869566</v>
      </c>
      <c r="P186" s="4">
        <v>0</v>
      </c>
      <c r="Q186" s="9">
        <v>0</v>
      </c>
      <c r="R186" s="4">
        <v>6.5135869565217392</v>
      </c>
      <c r="S186" s="4">
        <v>0</v>
      </c>
      <c r="T186" s="11">
        <v>0</v>
      </c>
      <c r="U186" s="4">
        <v>10.065217391304348</v>
      </c>
      <c r="V186" s="4">
        <v>0</v>
      </c>
      <c r="W186" s="11">
        <v>0</v>
      </c>
      <c r="X186" s="4">
        <v>139.63315217391303</v>
      </c>
      <c r="Y186" s="4">
        <v>0</v>
      </c>
      <c r="Z186" s="11">
        <v>0</v>
      </c>
      <c r="AA186" s="4">
        <v>52.576086956521742</v>
      </c>
      <c r="AB186" s="4">
        <v>0</v>
      </c>
      <c r="AC186" s="11">
        <v>0</v>
      </c>
      <c r="AD186" s="4">
        <v>181.54076086956522</v>
      </c>
      <c r="AE186" s="4">
        <v>0</v>
      </c>
      <c r="AF186" s="11">
        <v>0</v>
      </c>
      <c r="AG186" s="4">
        <v>0</v>
      </c>
      <c r="AH186" s="4">
        <v>0</v>
      </c>
      <c r="AI186" s="11" t="s">
        <v>1213</v>
      </c>
      <c r="AJ186" s="4">
        <v>0</v>
      </c>
      <c r="AK186" s="4">
        <v>0</v>
      </c>
      <c r="AL186" s="11" t="s">
        <v>1213</v>
      </c>
      <c r="AM186" s="1">
        <v>145850</v>
      </c>
      <c r="AN186" s="1">
        <v>5</v>
      </c>
      <c r="AX186"/>
      <c r="AY186"/>
    </row>
    <row r="187" spans="1:51" x14ac:dyDescent="0.25">
      <c r="A187" t="s">
        <v>702</v>
      </c>
      <c r="B187" t="s">
        <v>152</v>
      </c>
      <c r="C187" t="s">
        <v>977</v>
      </c>
      <c r="D187" t="s">
        <v>774</v>
      </c>
      <c r="E187" s="4">
        <v>94.489130434782609</v>
      </c>
      <c r="F187" s="4">
        <v>170.42663043478262</v>
      </c>
      <c r="G187" s="4">
        <v>0</v>
      </c>
      <c r="H187" s="11">
        <v>0</v>
      </c>
      <c r="I187" s="4">
        <v>163.6141304347826</v>
      </c>
      <c r="J187" s="4">
        <v>0</v>
      </c>
      <c r="K187" s="11">
        <v>0</v>
      </c>
      <c r="L187" s="4">
        <v>63.663043478260867</v>
      </c>
      <c r="M187" s="4">
        <v>0</v>
      </c>
      <c r="N187" s="11">
        <v>0</v>
      </c>
      <c r="O187" s="4">
        <v>56.850543478260867</v>
      </c>
      <c r="P187" s="4">
        <v>0</v>
      </c>
      <c r="Q187" s="9">
        <v>0</v>
      </c>
      <c r="R187" s="4">
        <v>1.0733695652173914</v>
      </c>
      <c r="S187" s="4">
        <v>0</v>
      </c>
      <c r="T187" s="11">
        <v>0</v>
      </c>
      <c r="U187" s="4">
        <v>5.7391304347826084</v>
      </c>
      <c r="V187" s="4">
        <v>0</v>
      </c>
      <c r="W187" s="11">
        <v>0</v>
      </c>
      <c r="X187" s="4">
        <v>5</v>
      </c>
      <c r="Y187" s="4">
        <v>0</v>
      </c>
      <c r="Z187" s="11">
        <v>0</v>
      </c>
      <c r="AA187" s="4">
        <v>0</v>
      </c>
      <c r="AB187" s="4">
        <v>0</v>
      </c>
      <c r="AC187" s="11" t="s">
        <v>1213</v>
      </c>
      <c r="AD187" s="4">
        <v>101.76358695652173</v>
      </c>
      <c r="AE187" s="4">
        <v>0</v>
      </c>
      <c r="AF187" s="11">
        <v>0</v>
      </c>
      <c r="AG187" s="4">
        <v>0</v>
      </c>
      <c r="AH187" s="4">
        <v>0</v>
      </c>
      <c r="AI187" s="11" t="s">
        <v>1213</v>
      </c>
      <c r="AJ187" s="4">
        <v>0</v>
      </c>
      <c r="AK187" s="4">
        <v>0</v>
      </c>
      <c r="AL187" s="11" t="s">
        <v>1213</v>
      </c>
      <c r="AM187" s="1">
        <v>145434</v>
      </c>
      <c r="AN187" s="1">
        <v>5</v>
      </c>
      <c r="AX187"/>
      <c r="AY187"/>
    </row>
    <row r="188" spans="1:51" x14ac:dyDescent="0.25">
      <c r="A188" t="s">
        <v>702</v>
      </c>
      <c r="B188" t="s">
        <v>193</v>
      </c>
      <c r="C188" t="s">
        <v>917</v>
      </c>
      <c r="D188" t="s">
        <v>781</v>
      </c>
      <c r="E188" s="4">
        <v>239.21739130434781</v>
      </c>
      <c r="F188" s="4">
        <v>543.10597826086951</v>
      </c>
      <c r="G188" s="4">
        <v>0</v>
      </c>
      <c r="H188" s="11">
        <v>0</v>
      </c>
      <c r="I188" s="4">
        <v>506.41847826086962</v>
      </c>
      <c r="J188" s="4">
        <v>0</v>
      </c>
      <c r="K188" s="11">
        <v>0</v>
      </c>
      <c r="L188" s="4">
        <v>121.27445652173913</v>
      </c>
      <c r="M188" s="4">
        <v>0</v>
      </c>
      <c r="N188" s="11">
        <v>0</v>
      </c>
      <c r="O188" s="4">
        <v>85.298913043478265</v>
      </c>
      <c r="P188" s="4">
        <v>0</v>
      </c>
      <c r="Q188" s="9">
        <v>0</v>
      </c>
      <c r="R188" s="4">
        <v>30.410326086956523</v>
      </c>
      <c r="S188" s="4">
        <v>0</v>
      </c>
      <c r="T188" s="11">
        <v>0</v>
      </c>
      <c r="U188" s="4">
        <v>5.5652173913043477</v>
      </c>
      <c r="V188" s="4">
        <v>0</v>
      </c>
      <c r="W188" s="11">
        <v>0</v>
      </c>
      <c r="X188" s="4">
        <v>119.47282608695652</v>
      </c>
      <c r="Y188" s="4">
        <v>0</v>
      </c>
      <c r="Z188" s="11">
        <v>0</v>
      </c>
      <c r="AA188" s="4">
        <v>0.71195652173913049</v>
      </c>
      <c r="AB188" s="4">
        <v>0</v>
      </c>
      <c r="AC188" s="11">
        <v>0</v>
      </c>
      <c r="AD188" s="4">
        <v>301.64673913043481</v>
      </c>
      <c r="AE188" s="4">
        <v>0</v>
      </c>
      <c r="AF188" s="11">
        <v>0</v>
      </c>
      <c r="AG188" s="4">
        <v>0</v>
      </c>
      <c r="AH188" s="4">
        <v>0</v>
      </c>
      <c r="AI188" s="11" t="s">
        <v>1213</v>
      </c>
      <c r="AJ188" s="4">
        <v>0</v>
      </c>
      <c r="AK188" s="4">
        <v>0</v>
      </c>
      <c r="AL188" s="11" t="s">
        <v>1213</v>
      </c>
      <c r="AM188" s="1">
        <v>145507</v>
      </c>
      <c r="AN188" s="1">
        <v>5</v>
      </c>
      <c r="AX188"/>
      <c r="AY188"/>
    </row>
    <row r="189" spans="1:51" x14ac:dyDescent="0.25">
      <c r="A189" t="s">
        <v>702</v>
      </c>
      <c r="B189" t="s">
        <v>122</v>
      </c>
      <c r="C189" t="s">
        <v>956</v>
      </c>
      <c r="D189" t="s">
        <v>806</v>
      </c>
      <c r="E189" s="4">
        <v>31.771739130434781</v>
      </c>
      <c r="F189" s="4">
        <v>183.06793478260875</v>
      </c>
      <c r="G189" s="4">
        <v>0.66347826086956518</v>
      </c>
      <c r="H189" s="11">
        <v>3.6242188543692193E-3</v>
      </c>
      <c r="I189" s="4">
        <v>160.24815217391307</v>
      </c>
      <c r="J189" s="4">
        <v>0.66347826086956518</v>
      </c>
      <c r="K189" s="11">
        <v>4.1403177001973152E-3</v>
      </c>
      <c r="L189" s="4">
        <v>62.594999999999985</v>
      </c>
      <c r="M189" s="4">
        <v>0</v>
      </c>
      <c r="N189" s="11">
        <v>0</v>
      </c>
      <c r="O189" s="4">
        <v>39.775217391304338</v>
      </c>
      <c r="P189" s="4">
        <v>0</v>
      </c>
      <c r="Q189" s="9">
        <v>0</v>
      </c>
      <c r="R189" s="4">
        <v>17.51543478260869</v>
      </c>
      <c r="S189" s="4">
        <v>0</v>
      </c>
      <c r="T189" s="11">
        <v>0</v>
      </c>
      <c r="U189" s="4">
        <v>5.3043478260869561</v>
      </c>
      <c r="V189" s="4">
        <v>0</v>
      </c>
      <c r="W189" s="11">
        <v>0</v>
      </c>
      <c r="X189" s="4">
        <v>28.694239130434795</v>
      </c>
      <c r="Y189" s="4">
        <v>0</v>
      </c>
      <c r="Z189" s="11">
        <v>0</v>
      </c>
      <c r="AA189" s="4">
        <v>0</v>
      </c>
      <c r="AB189" s="4">
        <v>0</v>
      </c>
      <c r="AC189" s="11" t="s">
        <v>1213</v>
      </c>
      <c r="AD189" s="4">
        <v>91.778695652173951</v>
      </c>
      <c r="AE189" s="4">
        <v>0.66347826086956518</v>
      </c>
      <c r="AF189" s="11">
        <v>7.2291097204523133E-3</v>
      </c>
      <c r="AG189" s="4">
        <v>0</v>
      </c>
      <c r="AH189" s="4">
        <v>0</v>
      </c>
      <c r="AI189" s="11" t="s">
        <v>1213</v>
      </c>
      <c r="AJ189" s="4">
        <v>0</v>
      </c>
      <c r="AK189" s="4">
        <v>0</v>
      </c>
      <c r="AL189" s="11" t="s">
        <v>1213</v>
      </c>
      <c r="AM189" s="1">
        <v>145381</v>
      </c>
      <c r="AN189" s="1">
        <v>5</v>
      </c>
      <c r="AX189"/>
      <c r="AY189"/>
    </row>
    <row r="190" spans="1:51" x14ac:dyDescent="0.25">
      <c r="A190" t="s">
        <v>702</v>
      </c>
      <c r="B190" t="s">
        <v>629</v>
      </c>
      <c r="C190" t="s">
        <v>1153</v>
      </c>
      <c r="D190" t="s">
        <v>772</v>
      </c>
      <c r="E190" s="4">
        <v>40.184782608695649</v>
      </c>
      <c r="F190" s="4">
        <v>135.10141304347826</v>
      </c>
      <c r="G190" s="4">
        <v>0</v>
      </c>
      <c r="H190" s="11">
        <v>0</v>
      </c>
      <c r="I190" s="4">
        <v>127.66032608695653</v>
      </c>
      <c r="J190" s="4">
        <v>0</v>
      </c>
      <c r="K190" s="11">
        <v>0</v>
      </c>
      <c r="L190" s="4">
        <v>29.737282608695651</v>
      </c>
      <c r="M190" s="4">
        <v>0</v>
      </c>
      <c r="N190" s="11">
        <v>0</v>
      </c>
      <c r="O190" s="4">
        <v>23.266304347826086</v>
      </c>
      <c r="P190" s="4">
        <v>0</v>
      </c>
      <c r="Q190" s="9">
        <v>0</v>
      </c>
      <c r="R190" s="4">
        <v>4.2826086956521738</v>
      </c>
      <c r="S190" s="4">
        <v>0</v>
      </c>
      <c r="T190" s="11">
        <v>0</v>
      </c>
      <c r="U190" s="4">
        <v>2.1883695652173913</v>
      </c>
      <c r="V190" s="4">
        <v>0</v>
      </c>
      <c r="W190" s="11">
        <v>0</v>
      </c>
      <c r="X190" s="4">
        <v>25.260869565217391</v>
      </c>
      <c r="Y190" s="4">
        <v>0</v>
      </c>
      <c r="Z190" s="11">
        <v>0</v>
      </c>
      <c r="AA190" s="4">
        <v>0.97010869565217395</v>
      </c>
      <c r="AB190" s="4">
        <v>0</v>
      </c>
      <c r="AC190" s="11">
        <v>0</v>
      </c>
      <c r="AD190" s="4">
        <v>79.133152173913047</v>
      </c>
      <c r="AE190" s="4">
        <v>0</v>
      </c>
      <c r="AF190" s="11">
        <v>0</v>
      </c>
      <c r="AG190" s="4">
        <v>0</v>
      </c>
      <c r="AH190" s="4">
        <v>0</v>
      </c>
      <c r="AI190" s="11" t="s">
        <v>1213</v>
      </c>
      <c r="AJ190" s="4">
        <v>0</v>
      </c>
      <c r="AK190" s="4">
        <v>0</v>
      </c>
      <c r="AL190" s="11" t="s">
        <v>1213</v>
      </c>
      <c r="AM190" s="1">
        <v>146151</v>
      </c>
      <c r="AN190" s="1">
        <v>5</v>
      </c>
      <c r="AX190"/>
      <c r="AY190"/>
    </row>
    <row r="191" spans="1:51" x14ac:dyDescent="0.25">
      <c r="A191" t="s">
        <v>702</v>
      </c>
      <c r="B191" t="s">
        <v>528</v>
      </c>
      <c r="C191" t="s">
        <v>1116</v>
      </c>
      <c r="D191" t="s">
        <v>810</v>
      </c>
      <c r="E191" s="4">
        <v>27.641304347826086</v>
      </c>
      <c r="F191" s="4">
        <v>185.11250000000001</v>
      </c>
      <c r="G191" s="4">
        <v>0</v>
      </c>
      <c r="H191" s="11">
        <v>0</v>
      </c>
      <c r="I191" s="4">
        <v>149.39130434782606</v>
      </c>
      <c r="J191" s="4">
        <v>0</v>
      </c>
      <c r="K191" s="11">
        <v>0</v>
      </c>
      <c r="L191" s="4">
        <v>52.142391304347846</v>
      </c>
      <c r="M191" s="4">
        <v>0</v>
      </c>
      <c r="N191" s="11">
        <v>0</v>
      </c>
      <c r="O191" s="4">
        <v>23.557065217391305</v>
      </c>
      <c r="P191" s="4">
        <v>0</v>
      </c>
      <c r="Q191" s="9">
        <v>0</v>
      </c>
      <c r="R191" s="4">
        <v>23.200434782608717</v>
      </c>
      <c r="S191" s="4">
        <v>0</v>
      </c>
      <c r="T191" s="11">
        <v>0</v>
      </c>
      <c r="U191" s="4">
        <v>5.3848913043478257</v>
      </c>
      <c r="V191" s="4">
        <v>0</v>
      </c>
      <c r="W191" s="11">
        <v>0</v>
      </c>
      <c r="X191" s="4">
        <v>33.673913043478258</v>
      </c>
      <c r="Y191" s="4">
        <v>0</v>
      </c>
      <c r="Z191" s="11">
        <v>0</v>
      </c>
      <c r="AA191" s="4">
        <v>7.1358695652173916</v>
      </c>
      <c r="AB191" s="4">
        <v>0</v>
      </c>
      <c r="AC191" s="11">
        <v>0</v>
      </c>
      <c r="AD191" s="4">
        <v>92.160326086956516</v>
      </c>
      <c r="AE191" s="4">
        <v>0</v>
      </c>
      <c r="AF191" s="11">
        <v>0</v>
      </c>
      <c r="AG191" s="4">
        <v>0</v>
      </c>
      <c r="AH191" s="4">
        <v>0</v>
      </c>
      <c r="AI191" s="11" t="s">
        <v>1213</v>
      </c>
      <c r="AJ191" s="4">
        <v>0</v>
      </c>
      <c r="AK191" s="4">
        <v>0</v>
      </c>
      <c r="AL191" s="11" t="s">
        <v>1213</v>
      </c>
      <c r="AM191" s="1">
        <v>146025</v>
      </c>
      <c r="AN191" s="1">
        <v>5</v>
      </c>
      <c r="AX191"/>
      <c r="AY191"/>
    </row>
    <row r="192" spans="1:51" x14ac:dyDescent="0.25">
      <c r="A192" t="s">
        <v>702</v>
      </c>
      <c r="B192" t="s">
        <v>155</v>
      </c>
      <c r="C192" t="s">
        <v>841</v>
      </c>
      <c r="D192" t="s">
        <v>746</v>
      </c>
      <c r="E192" s="4">
        <v>50.141304347826086</v>
      </c>
      <c r="F192" s="4">
        <v>174.63543478260868</v>
      </c>
      <c r="G192" s="4">
        <v>18.282608695652172</v>
      </c>
      <c r="H192" s="11">
        <v>0.1046901433171962</v>
      </c>
      <c r="I192" s="4">
        <v>163.19141304347824</v>
      </c>
      <c r="J192" s="4">
        <v>18.282608695652172</v>
      </c>
      <c r="K192" s="11">
        <v>0.11203168325272869</v>
      </c>
      <c r="L192" s="4">
        <v>10.657608695652176</v>
      </c>
      <c r="M192" s="4">
        <v>0</v>
      </c>
      <c r="N192" s="11">
        <v>0</v>
      </c>
      <c r="O192" s="4">
        <v>4.5497826086956525</v>
      </c>
      <c r="P192" s="4">
        <v>0</v>
      </c>
      <c r="Q192" s="9">
        <v>0</v>
      </c>
      <c r="R192" s="4">
        <v>6.1078260869565222</v>
      </c>
      <c r="S192" s="4">
        <v>0</v>
      </c>
      <c r="T192" s="11">
        <v>0</v>
      </c>
      <c r="U192" s="4">
        <v>0</v>
      </c>
      <c r="V192" s="4">
        <v>0</v>
      </c>
      <c r="W192" s="11" t="s">
        <v>1213</v>
      </c>
      <c r="X192" s="4">
        <v>40.948913043478257</v>
      </c>
      <c r="Y192" s="4">
        <v>14.407608695652174</v>
      </c>
      <c r="Z192" s="11">
        <v>0.35184349534149129</v>
      </c>
      <c r="AA192" s="4">
        <v>5.3361956521739131</v>
      </c>
      <c r="AB192" s="4">
        <v>0</v>
      </c>
      <c r="AC192" s="11">
        <v>0</v>
      </c>
      <c r="AD192" s="4">
        <v>117.69271739130433</v>
      </c>
      <c r="AE192" s="4">
        <v>3.875</v>
      </c>
      <c r="AF192" s="11">
        <v>3.2924721986972341E-2</v>
      </c>
      <c r="AG192" s="4">
        <v>0</v>
      </c>
      <c r="AH192" s="4">
        <v>0</v>
      </c>
      <c r="AI192" s="11" t="s">
        <v>1213</v>
      </c>
      <c r="AJ192" s="4">
        <v>0</v>
      </c>
      <c r="AK192" s="4">
        <v>0</v>
      </c>
      <c r="AL192" s="11" t="s">
        <v>1213</v>
      </c>
      <c r="AM192" s="1">
        <v>145438</v>
      </c>
      <c r="AN192" s="1">
        <v>5</v>
      </c>
      <c r="AX192"/>
      <c r="AY192"/>
    </row>
    <row r="193" spans="1:51" x14ac:dyDescent="0.25">
      <c r="A193" t="s">
        <v>702</v>
      </c>
      <c r="B193" t="s">
        <v>52</v>
      </c>
      <c r="C193" t="s">
        <v>857</v>
      </c>
      <c r="D193" t="s">
        <v>798</v>
      </c>
      <c r="E193" s="4">
        <v>60.576086956521742</v>
      </c>
      <c r="F193" s="4">
        <v>238.84782608695653</v>
      </c>
      <c r="G193" s="4">
        <v>29.948369565217391</v>
      </c>
      <c r="H193" s="11">
        <v>0.12538682078820423</v>
      </c>
      <c r="I193" s="4">
        <v>222.51902173913044</v>
      </c>
      <c r="J193" s="4">
        <v>29.948369565217391</v>
      </c>
      <c r="K193" s="11">
        <v>0.13458790772650114</v>
      </c>
      <c r="L193" s="4">
        <v>55.853260869565226</v>
      </c>
      <c r="M193" s="4">
        <v>8.9239130434782616</v>
      </c>
      <c r="N193" s="11">
        <v>0.15977425318672764</v>
      </c>
      <c r="O193" s="4">
        <v>39.524456521739133</v>
      </c>
      <c r="P193" s="4">
        <v>8.9239130434782616</v>
      </c>
      <c r="Q193" s="9">
        <v>0.22578205568924029</v>
      </c>
      <c r="R193" s="4">
        <v>12.804347826086957</v>
      </c>
      <c r="S193" s="4">
        <v>0</v>
      </c>
      <c r="T193" s="11">
        <v>0</v>
      </c>
      <c r="U193" s="4">
        <v>3.5244565217391304</v>
      </c>
      <c r="V193" s="4">
        <v>0</v>
      </c>
      <c r="W193" s="11">
        <v>0</v>
      </c>
      <c r="X193" s="4">
        <v>32.790760869565219</v>
      </c>
      <c r="Y193" s="4">
        <v>9.2119565217391308</v>
      </c>
      <c r="Z193" s="11">
        <v>0.28093146598160273</v>
      </c>
      <c r="AA193" s="4">
        <v>0</v>
      </c>
      <c r="AB193" s="4">
        <v>0</v>
      </c>
      <c r="AC193" s="11" t="s">
        <v>1213</v>
      </c>
      <c r="AD193" s="4">
        <v>150.20380434782609</v>
      </c>
      <c r="AE193" s="4">
        <v>11.8125</v>
      </c>
      <c r="AF193" s="11">
        <v>7.8643147896879234E-2</v>
      </c>
      <c r="AG193" s="4">
        <v>0</v>
      </c>
      <c r="AH193" s="4">
        <v>0</v>
      </c>
      <c r="AI193" s="11" t="s">
        <v>1213</v>
      </c>
      <c r="AJ193" s="4">
        <v>0</v>
      </c>
      <c r="AK193" s="4">
        <v>0</v>
      </c>
      <c r="AL193" s="11" t="s">
        <v>1213</v>
      </c>
      <c r="AM193" s="1">
        <v>145183</v>
      </c>
      <c r="AN193" s="1">
        <v>5</v>
      </c>
      <c r="AX193"/>
      <c r="AY193"/>
    </row>
    <row r="194" spans="1:51" x14ac:dyDescent="0.25">
      <c r="A194" t="s">
        <v>702</v>
      </c>
      <c r="B194" t="s">
        <v>15</v>
      </c>
      <c r="C194" t="s">
        <v>917</v>
      </c>
      <c r="D194" t="s">
        <v>781</v>
      </c>
      <c r="E194" s="4">
        <v>121.92391304347827</v>
      </c>
      <c r="F194" s="4">
        <v>305.48739130434774</v>
      </c>
      <c r="G194" s="4">
        <v>88.363913043478263</v>
      </c>
      <c r="H194" s="11">
        <v>0.28925551613174111</v>
      </c>
      <c r="I194" s="4">
        <v>280.45054347826073</v>
      </c>
      <c r="J194" s="4">
        <v>88.363913043478263</v>
      </c>
      <c r="K194" s="11">
        <v>0.31507841613552745</v>
      </c>
      <c r="L194" s="4">
        <v>34.999782608695668</v>
      </c>
      <c r="M194" s="4">
        <v>0.78260869565217395</v>
      </c>
      <c r="N194" s="11">
        <v>2.2360387331598324E-2</v>
      </c>
      <c r="O194" s="4">
        <v>24.93021739130436</v>
      </c>
      <c r="P194" s="4">
        <v>0.78260869565217395</v>
      </c>
      <c r="Q194" s="9">
        <v>3.1391972375064296E-2</v>
      </c>
      <c r="R194" s="4">
        <v>3.1460869565217391</v>
      </c>
      <c r="S194" s="4">
        <v>0</v>
      </c>
      <c r="T194" s="11">
        <v>0</v>
      </c>
      <c r="U194" s="4">
        <v>6.9234782608695653</v>
      </c>
      <c r="V194" s="4">
        <v>0</v>
      </c>
      <c r="W194" s="11">
        <v>0</v>
      </c>
      <c r="X194" s="4">
        <v>87.277826086956452</v>
      </c>
      <c r="Y194" s="4">
        <v>5.1695652173913036</v>
      </c>
      <c r="Z194" s="11">
        <v>5.9231140934247993E-2</v>
      </c>
      <c r="AA194" s="4">
        <v>14.967282608695655</v>
      </c>
      <c r="AB194" s="4">
        <v>0</v>
      </c>
      <c r="AC194" s="11">
        <v>0</v>
      </c>
      <c r="AD194" s="4">
        <v>168.24249999999992</v>
      </c>
      <c r="AE194" s="4">
        <v>82.411739130434782</v>
      </c>
      <c r="AF194" s="11">
        <v>0.48983900697169158</v>
      </c>
      <c r="AG194" s="4">
        <v>0</v>
      </c>
      <c r="AH194" s="4">
        <v>0</v>
      </c>
      <c r="AI194" s="11" t="s">
        <v>1213</v>
      </c>
      <c r="AJ194" s="4">
        <v>0</v>
      </c>
      <c r="AK194" s="4">
        <v>0</v>
      </c>
      <c r="AL194" s="11" t="s">
        <v>1213</v>
      </c>
      <c r="AM194" s="1">
        <v>146164</v>
      </c>
      <c r="AN194" s="1">
        <v>5</v>
      </c>
      <c r="AX194"/>
      <c r="AY194"/>
    </row>
    <row r="195" spans="1:51" x14ac:dyDescent="0.25">
      <c r="A195" t="s">
        <v>702</v>
      </c>
      <c r="B195" t="s">
        <v>210</v>
      </c>
      <c r="C195" t="s">
        <v>917</v>
      </c>
      <c r="D195" t="s">
        <v>781</v>
      </c>
      <c r="E195" s="4">
        <v>21.282608695652176</v>
      </c>
      <c r="F195" s="4">
        <v>118.97815217391306</v>
      </c>
      <c r="G195" s="4">
        <v>0</v>
      </c>
      <c r="H195" s="11">
        <v>0</v>
      </c>
      <c r="I195" s="4">
        <v>96.59021739130435</v>
      </c>
      <c r="J195" s="4">
        <v>0</v>
      </c>
      <c r="K195" s="11">
        <v>0</v>
      </c>
      <c r="L195" s="4">
        <v>71.311847826086961</v>
      </c>
      <c r="M195" s="4">
        <v>0</v>
      </c>
      <c r="N195" s="11">
        <v>0</v>
      </c>
      <c r="O195" s="4">
        <v>48.923913043478258</v>
      </c>
      <c r="P195" s="4">
        <v>0</v>
      </c>
      <c r="Q195" s="9">
        <v>0</v>
      </c>
      <c r="R195" s="4">
        <v>16.703152173913043</v>
      </c>
      <c r="S195" s="4">
        <v>0</v>
      </c>
      <c r="T195" s="11">
        <v>0</v>
      </c>
      <c r="U195" s="4">
        <v>5.6847826086956523</v>
      </c>
      <c r="V195" s="4">
        <v>0</v>
      </c>
      <c r="W195" s="11">
        <v>0</v>
      </c>
      <c r="X195" s="4">
        <v>0</v>
      </c>
      <c r="Y195" s="4">
        <v>0</v>
      </c>
      <c r="Z195" s="11" t="s">
        <v>1213</v>
      </c>
      <c r="AA195" s="4">
        <v>0</v>
      </c>
      <c r="AB195" s="4">
        <v>0</v>
      </c>
      <c r="AC195" s="11" t="s">
        <v>1213</v>
      </c>
      <c r="AD195" s="4">
        <v>47.666304347826092</v>
      </c>
      <c r="AE195" s="4">
        <v>0</v>
      </c>
      <c r="AF195" s="11">
        <v>0</v>
      </c>
      <c r="AG195" s="4">
        <v>0</v>
      </c>
      <c r="AH195" s="4">
        <v>0</v>
      </c>
      <c r="AI195" s="11" t="s">
        <v>1213</v>
      </c>
      <c r="AJ195" s="4">
        <v>0</v>
      </c>
      <c r="AK195" s="4">
        <v>0</v>
      </c>
      <c r="AL195" s="11" t="s">
        <v>1213</v>
      </c>
      <c r="AM195" s="1">
        <v>145548</v>
      </c>
      <c r="AN195" s="1">
        <v>5</v>
      </c>
      <c r="AX195"/>
      <c r="AY195"/>
    </row>
    <row r="196" spans="1:51" x14ac:dyDescent="0.25">
      <c r="A196" t="s">
        <v>702</v>
      </c>
      <c r="B196" t="s">
        <v>632</v>
      </c>
      <c r="C196" t="s">
        <v>876</v>
      </c>
      <c r="D196" t="s">
        <v>796</v>
      </c>
      <c r="E196" s="4">
        <v>48.815217391304351</v>
      </c>
      <c r="F196" s="4">
        <v>216.75728260869568</v>
      </c>
      <c r="G196" s="4">
        <v>0</v>
      </c>
      <c r="H196" s="11">
        <v>0</v>
      </c>
      <c r="I196" s="4">
        <v>206.82249999999999</v>
      </c>
      <c r="J196" s="4">
        <v>0</v>
      </c>
      <c r="K196" s="11">
        <v>0</v>
      </c>
      <c r="L196" s="4">
        <v>45.220108695652179</v>
      </c>
      <c r="M196" s="4">
        <v>0</v>
      </c>
      <c r="N196" s="11">
        <v>0</v>
      </c>
      <c r="O196" s="4">
        <v>35.285326086956523</v>
      </c>
      <c r="P196" s="4">
        <v>0</v>
      </c>
      <c r="Q196" s="9">
        <v>0</v>
      </c>
      <c r="R196" s="4">
        <v>4.4565217391304346</v>
      </c>
      <c r="S196" s="4">
        <v>0</v>
      </c>
      <c r="T196" s="11">
        <v>0</v>
      </c>
      <c r="U196" s="4">
        <v>5.4782608695652177</v>
      </c>
      <c r="V196" s="4">
        <v>0</v>
      </c>
      <c r="W196" s="11">
        <v>0</v>
      </c>
      <c r="X196" s="4">
        <v>53.978260869565219</v>
      </c>
      <c r="Y196" s="4">
        <v>0</v>
      </c>
      <c r="Z196" s="11">
        <v>0</v>
      </c>
      <c r="AA196" s="4">
        <v>0</v>
      </c>
      <c r="AB196" s="4">
        <v>0</v>
      </c>
      <c r="AC196" s="11" t="s">
        <v>1213</v>
      </c>
      <c r="AD196" s="4">
        <v>117.55891304347826</v>
      </c>
      <c r="AE196" s="4">
        <v>0</v>
      </c>
      <c r="AF196" s="11">
        <v>0</v>
      </c>
      <c r="AG196" s="4">
        <v>0</v>
      </c>
      <c r="AH196" s="4">
        <v>0</v>
      </c>
      <c r="AI196" s="11" t="s">
        <v>1213</v>
      </c>
      <c r="AJ196" s="4">
        <v>0</v>
      </c>
      <c r="AK196" s="4">
        <v>0</v>
      </c>
      <c r="AL196" s="11" t="s">
        <v>1213</v>
      </c>
      <c r="AM196" s="1">
        <v>146154</v>
      </c>
      <c r="AN196" s="1">
        <v>5</v>
      </c>
      <c r="AX196"/>
      <c r="AY196"/>
    </row>
    <row r="197" spans="1:51" x14ac:dyDescent="0.25">
      <c r="A197" t="s">
        <v>702</v>
      </c>
      <c r="B197" t="s">
        <v>327</v>
      </c>
      <c r="C197" t="s">
        <v>917</v>
      </c>
      <c r="D197" t="s">
        <v>781</v>
      </c>
      <c r="E197" s="4">
        <v>157.59782608695653</v>
      </c>
      <c r="F197" s="4">
        <v>404.14402173913049</v>
      </c>
      <c r="G197" s="4">
        <v>0</v>
      </c>
      <c r="H197" s="11">
        <v>0</v>
      </c>
      <c r="I197" s="4">
        <v>388.73369565217394</v>
      </c>
      <c r="J197" s="4">
        <v>0</v>
      </c>
      <c r="K197" s="11">
        <v>0</v>
      </c>
      <c r="L197" s="4">
        <v>85.415760869565219</v>
      </c>
      <c r="M197" s="4">
        <v>0</v>
      </c>
      <c r="N197" s="11">
        <v>0</v>
      </c>
      <c r="O197" s="4">
        <v>74.146739130434781</v>
      </c>
      <c r="P197" s="4">
        <v>0</v>
      </c>
      <c r="Q197" s="9">
        <v>0</v>
      </c>
      <c r="R197" s="4">
        <v>5.5298913043478262</v>
      </c>
      <c r="S197" s="4">
        <v>0</v>
      </c>
      <c r="T197" s="11">
        <v>0</v>
      </c>
      <c r="U197" s="4">
        <v>5.7391304347826084</v>
      </c>
      <c r="V197" s="4">
        <v>0</v>
      </c>
      <c r="W197" s="11">
        <v>0</v>
      </c>
      <c r="X197" s="4">
        <v>95.592391304347828</v>
      </c>
      <c r="Y197" s="4">
        <v>0</v>
      </c>
      <c r="Z197" s="11">
        <v>0</v>
      </c>
      <c r="AA197" s="4">
        <v>4.1413043478260869</v>
      </c>
      <c r="AB197" s="4">
        <v>0</v>
      </c>
      <c r="AC197" s="11">
        <v>0</v>
      </c>
      <c r="AD197" s="4">
        <v>218.99456521739131</v>
      </c>
      <c r="AE197" s="4">
        <v>0</v>
      </c>
      <c r="AF197" s="11">
        <v>0</v>
      </c>
      <c r="AG197" s="4">
        <v>0</v>
      </c>
      <c r="AH197" s="4">
        <v>0</v>
      </c>
      <c r="AI197" s="11" t="s">
        <v>1213</v>
      </c>
      <c r="AJ197" s="4">
        <v>0</v>
      </c>
      <c r="AK197" s="4">
        <v>0</v>
      </c>
      <c r="AL197" s="11" t="s">
        <v>1213</v>
      </c>
      <c r="AM197" s="1">
        <v>145730</v>
      </c>
      <c r="AN197" s="1">
        <v>5</v>
      </c>
      <c r="AX197"/>
      <c r="AY197"/>
    </row>
    <row r="198" spans="1:51" x14ac:dyDescent="0.25">
      <c r="A198" t="s">
        <v>702</v>
      </c>
      <c r="B198" t="s">
        <v>68</v>
      </c>
      <c r="C198" t="s">
        <v>932</v>
      </c>
      <c r="D198" t="s">
        <v>791</v>
      </c>
      <c r="E198" s="4">
        <v>51.836956521739133</v>
      </c>
      <c r="F198" s="4">
        <v>191.77184782608691</v>
      </c>
      <c r="G198" s="4">
        <v>86.779891304347814</v>
      </c>
      <c r="H198" s="11">
        <v>0.45251632232821953</v>
      </c>
      <c r="I198" s="4">
        <v>187.28815217391303</v>
      </c>
      <c r="J198" s="4">
        <v>86.779891304347814</v>
      </c>
      <c r="K198" s="11">
        <v>0.46334960485789445</v>
      </c>
      <c r="L198" s="4">
        <v>36.75</v>
      </c>
      <c r="M198" s="4">
        <v>30.391304347826086</v>
      </c>
      <c r="N198" s="11">
        <v>0.82697426796805673</v>
      </c>
      <c r="O198" s="4">
        <v>32.266304347826086</v>
      </c>
      <c r="P198" s="4">
        <v>30.391304347826086</v>
      </c>
      <c r="Q198" s="9">
        <v>0.94188984335522996</v>
      </c>
      <c r="R198" s="4">
        <v>0</v>
      </c>
      <c r="S198" s="4">
        <v>0</v>
      </c>
      <c r="T198" s="11" t="s">
        <v>1213</v>
      </c>
      <c r="U198" s="4">
        <v>4.4836956521739131</v>
      </c>
      <c r="V198" s="4">
        <v>0</v>
      </c>
      <c r="W198" s="11">
        <v>0</v>
      </c>
      <c r="X198" s="4">
        <v>6.7202173913043479</v>
      </c>
      <c r="Y198" s="4">
        <v>0.89673913043478259</v>
      </c>
      <c r="Z198" s="11">
        <v>0.13343900624332805</v>
      </c>
      <c r="AA198" s="4">
        <v>0</v>
      </c>
      <c r="AB198" s="4">
        <v>0</v>
      </c>
      <c r="AC198" s="11" t="s">
        <v>1213</v>
      </c>
      <c r="AD198" s="4">
        <v>132.77956521739128</v>
      </c>
      <c r="AE198" s="4">
        <v>55.491847826086953</v>
      </c>
      <c r="AF198" s="11">
        <v>0.41792460861905811</v>
      </c>
      <c r="AG198" s="4">
        <v>15.522065217391301</v>
      </c>
      <c r="AH198" s="4">
        <v>0</v>
      </c>
      <c r="AI198" s="11">
        <v>0</v>
      </c>
      <c r="AJ198" s="4">
        <v>0</v>
      </c>
      <c r="AK198" s="4">
        <v>0</v>
      </c>
      <c r="AL198" s="11" t="s">
        <v>1213</v>
      </c>
      <c r="AM198" s="1">
        <v>145239</v>
      </c>
      <c r="AN198" s="1">
        <v>5</v>
      </c>
      <c r="AX198"/>
      <c r="AY198"/>
    </row>
    <row r="199" spans="1:51" x14ac:dyDescent="0.25">
      <c r="A199" t="s">
        <v>702</v>
      </c>
      <c r="B199" t="s">
        <v>310</v>
      </c>
      <c r="C199" t="s">
        <v>1047</v>
      </c>
      <c r="D199" t="s">
        <v>806</v>
      </c>
      <c r="E199" s="4">
        <v>65.739130434782609</v>
      </c>
      <c r="F199" s="4">
        <v>261.570652173913</v>
      </c>
      <c r="G199" s="4">
        <v>41.75</v>
      </c>
      <c r="H199" s="11">
        <v>0.15961270751521953</v>
      </c>
      <c r="I199" s="4">
        <v>246.9103260869565</v>
      </c>
      <c r="J199" s="4">
        <v>41.75</v>
      </c>
      <c r="K199" s="11">
        <v>0.16908972849234563</v>
      </c>
      <c r="L199" s="4">
        <v>43.551630434782609</v>
      </c>
      <c r="M199" s="4">
        <v>0</v>
      </c>
      <c r="N199" s="11">
        <v>0</v>
      </c>
      <c r="O199" s="4">
        <v>34.741847826086953</v>
      </c>
      <c r="P199" s="4">
        <v>0</v>
      </c>
      <c r="Q199" s="9">
        <v>0</v>
      </c>
      <c r="R199" s="4">
        <v>4.1141304347826084</v>
      </c>
      <c r="S199" s="4">
        <v>0</v>
      </c>
      <c r="T199" s="11">
        <v>0</v>
      </c>
      <c r="U199" s="4">
        <v>4.6956521739130439</v>
      </c>
      <c r="V199" s="4">
        <v>0</v>
      </c>
      <c r="W199" s="11">
        <v>0</v>
      </c>
      <c r="X199" s="4">
        <v>67.682065217391298</v>
      </c>
      <c r="Y199" s="4">
        <v>13.288043478260869</v>
      </c>
      <c r="Z199" s="11">
        <v>0.19633034889790021</v>
      </c>
      <c r="AA199" s="4">
        <v>5.8505434782608692</v>
      </c>
      <c r="AB199" s="4">
        <v>0</v>
      </c>
      <c r="AC199" s="11">
        <v>0</v>
      </c>
      <c r="AD199" s="4">
        <v>144.48641304347825</v>
      </c>
      <c r="AE199" s="4">
        <v>28.461956521739129</v>
      </c>
      <c r="AF199" s="11">
        <v>0.19698707942299373</v>
      </c>
      <c r="AG199" s="4">
        <v>0</v>
      </c>
      <c r="AH199" s="4">
        <v>0</v>
      </c>
      <c r="AI199" s="11" t="s">
        <v>1213</v>
      </c>
      <c r="AJ199" s="4">
        <v>0</v>
      </c>
      <c r="AK199" s="4">
        <v>0</v>
      </c>
      <c r="AL199" s="11" t="s">
        <v>1213</v>
      </c>
      <c r="AM199" s="1">
        <v>145708</v>
      </c>
      <c r="AN199" s="1">
        <v>5</v>
      </c>
      <c r="AX199"/>
      <c r="AY199"/>
    </row>
    <row r="200" spans="1:51" x14ac:dyDescent="0.25">
      <c r="A200" t="s">
        <v>702</v>
      </c>
      <c r="B200" t="s">
        <v>374</v>
      </c>
      <c r="C200" t="s">
        <v>1074</v>
      </c>
      <c r="D200" t="s">
        <v>781</v>
      </c>
      <c r="E200" s="4">
        <v>151.65217391304347</v>
      </c>
      <c r="F200" s="4">
        <v>299.81032608695648</v>
      </c>
      <c r="G200" s="4">
        <v>0</v>
      </c>
      <c r="H200" s="11">
        <v>0</v>
      </c>
      <c r="I200" s="4">
        <v>284.29510869565217</v>
      </c>
      <c r="J200" s="4">
        <v>0</v>
      </c>
      <c r="K200" s="11">
        <v>0</v>
      </c>
      <c r="L200" s="4">
        <v>45.85652173913045</v>
      </c>
      <c r="M200" s="4">
        <v>0</v>
      </c>
      <c r="N200" s="11">
        <v>0</v>
      </c>
      <c r="O200" s="4">
        <v>34.545652173913055</v>
      </c>
      <c r="P200" s="4">
        <v>0</v>
      </c>
      <c r="Q200" s="9">
        <v>0</v>
      </c>
      <c r="R200" s="4">
        <v>6.3543478260869559</v>
      </c>
      <c r="S200" s="4">
        <v>0</v>
      </c>
      <c r="T200" s="11">
        <v>0</v>
      </c>
      <c r="U200" s="4">
        <v>4.9565217391304346</v>
      </c>
      <c r="V200" s="4">
        <v>0</v>
      </c>
      <c r="W200" s="11">
        <v>0</v>
      </c>
      <c r="X200" s="4">
        <v>91.985869565217399</v>
      </c>
      <c r="Y200" s="4">
        <v>0</v>
      </c>
      <c r="Z200" s="11">
        <v>0</v>
      </c>
      <c r="AA200" s="4">
        <v>4.2043478260869556</v>
      </c>
      <c r="AB200" s="4">
        <v>0</v>
      </c>
      <c r="AC200" s="11">
        <v>0</v>
      </c>
      <c r="AD200" s="4">
        <v>157.76358695652169</v>
      </c>
      <c r="AE200" s="4">
        <v>0</v>
      </c>
      <c r="AF200" s="11">
        <v>0</v>
      </c>
      <c r="AG200" s="4">
        <v>0</v>
      </c>
      <c r="AH200" s="4">
        <v>0</v>
      </c>
      <c r="AI200" s="11" t="s">
        <v>1213</v>
      </c>
      <c r="AJ200" s="4">
        <v>0</v>
      </c>
      <c r="AK200" s="4">
        <v>0</v>
      </c>
      <c r="AL200" s="11" t="s">
        <v>1213</v>
      </c>
      <c r="AM200" s="1">
        <v>145798</v>
      </c>
      <c r="AN200" s="1">
        <v>5</v>
      </c>
      <c r="AX200"/>
      <c r="AY200"/>
    </row>
    <row r="201" spans="1:51" x14ac:dyDescent="0.25">
      <c r="A201" t="s">
        <v>702</v>
      </c>
      <c r="B201" t="s">
        <v>571</v>
      </c>
      <c r="C201" t="s">
        <v>901</v>
      </c>
      <c r="D201" t="s">
        <v>787</v>
      </c>
      <c r="E201" s="4">
        <v>44.054347826086953</v>
      </c>
      <c r="F201" s="4">
        <v>92.636413043478257</v>
      </c>
      <c r="G201" s="4">
        <v>22.067934782608695</v>
      </c>
      <c r="H201" s="11">
        <v>0.23822095499586393</v>
      </c>
      <c r="I201" s="4">
        <v>83.764130434782601</v>
      </c>
      <c r="J201" s="4">
        <v>22.067934782608695</v>
      </c>
      <c r="K201" s="11">
        <v>0.26345327848643318</v>
      </c>
      <c r="L201" s="4">
        <v>20.633152173913043</v>
      </c>
      <c r="M201" s="4">
        <v>8.0326086956521738</v>
      </c>
      <c r="N201" s="11">
        <v>0.38930593968128541</v>
      </c>
      <c r="O201" s="4">
        <v>11.771739130434783</v>
      </c>
      <c r="P201" s="4">
        <v>8.0326086956521738</v>
      </c>
      <c r="Q201" s="9">
        <v>0.68236380424746068</v>
      </c>
      <c r="R201" s="4">
        <v>3.4809782608695654</v>
      </c>
      <c r="S201" s="4">
        <v>0</v>
      </c>
      <c r="T201" s="11">
        <v>0</v>
      </c>
      <c r="U201" s="4">
        <v>5.3804347826086953</v>
      </c>
      <c r="V201" s="4">
        <v>0</v>
      </c>
      <c r="W201" s="11">
        <v>0</v>
      </c>
      <c r="X201" s="4">
        <v>15.599565217391305</v>
      </c>
      <c r="Y201" s="4">
        <v>0</v>
      </c>
      <c r="Z201" s="11">
        <v>0</v>
      </c>
      <c r="AA201" s="4">
        <v>1.0869565217391304E-2</v>
      </c>
      <c r="AB201" s="4">
        <v>0</v>
      </c>
      <c r="AC201" s="11">
        <v>0</v>
      </c>
      <c r="AD201" s="4">
        <v>56.308586956521729</v>
      </c>
      <c r="AE201" s="4">
        <v>14.035326086956522</v>
      </c>
      <c r="AF201" s="11">
        <v>0.24925729530016083</v>
      </c>
      <c r="AG201" s="4">
        <v>8.4239130434782608E-2</v>
      </c>
      <c r="AH201" s="4">
        <v>0</v>
      </c>
      <c r="AI201" s="11">
        <v>0</v>
      </c>
      <c r="AJ201" s="4">
        <v>0</v>
      </c>
      <c r="AK201" s="4">
        <v>0</v>
      </c>
      <c r="AL201" s="11" t="s">
        <v>1213</v>
      </c>
      <c r="AM201" s="1">
        <v>146080</v>
      </c>
      <c r="AN201" s="1">
        <v>5</v>
      </c>
      <c r="AX201"/>
      <c r="AY201"/>
    </row>
    <row r="202" spans="1:51" x14ac:dyDescent="0.25">
      <c r="A202" t="s">
        <v>702</v>
      </c>
      <c r="B202" t="s">
        <v>235</v>
      </c>
      <c r="C202" t="s">
        <v>1020</v>
      </c>
      <c r="D202" t="s">
        <v>794</v>
      </c>
      <c r="E202" s="4">
        <v>61.119565217391305</v>
      </c>
      <c r="F202" s="4">
        <v>218.57891304347828</v>
      </c>
      <c r="G202" s="4">
        <v>0</v>
      </c>
      <c r="H202" s="11">
        <v>0</v>
      </c>
      <c r="I202" s="4">
        <v>199.76369565217391</v>
      </c>
      <c r="J202" s="4">
        <v>0</v>
      </c>
      <c r="K202" s="11">
        <v>0</v>
      </c>
      <c r="L202" s="4">
        <v>59.607934782608709</v>
      </c>
      <c r="M202" s="4">
        <v>0</v>
      </c>
      <c r="N202" s="11">
        <v>0</v>
      </c>
      <c r="O202" s="4">
        <v>48.841630434782623</v>
      </c>
      <c r="P202" s="4">
        <v>0</v>
      </c>
      <c r="Q202" s="9">
        <v>0</v>
      </c>
      <c r="R202" s="4">
        <v>5.0271739130434785</v>
      </c>
      <c r="S202" s="4">
        <v>0</v>
      </c>
      <c r="T202" s="11">
        <v>0</v>
      </c>
      <c r="U202" s="4">
        <v>5.7391304347826084</v>
      </c>
      <c r="V202" s="4">
        <v>0</v>
      </c>
      <c r="W202" s="11">
        <v>0</v>
      </c>
      <c r="X202" s="4">
        <v>30.270434782608692</v>
      </c>
      <c r="Y202" s="4">
        <v>0</v>
      </c>
      <c r="Z202" s="11">
        <v>0</v>
      </c>
      <c r="AA202" s="4">
        <v>8.0489130434782634</v>
      </c>
      <c r="AB202" s="4">
        <v>0</v>
      </c>
      <c r="AC202" s="11">
        <v>0</v>
      </c>
      <c r="AD202" s="4">
        <v>120.6516304347826</v>
      </c>
      <c r="AE202" s="4">
        <v>0</v>
      </c>
      <c r="AF202" s="11">
        <v>0</v>
      </c>
      <c r="AG202" s="4">
        <v>0</v>
      </c>
      <c r="AH202" s="4">
        <v>0</v>
      </c>
      <c r="AI202" s="11" t="s">
        <v>1213</v>
      </c>
      <c r="AJ202" s="4">
        <v>0</v>
      </c>
      <c r="AK202" s="4">
        <v>0</v>
      </c>
      <c r="AL202" s="11" t="s">
        <v>1213</v>
      </c>
      <c r="AM202" s="1">
        <v>145606</v>
      </c>
      <c r="AN202" s="1">
        <v>5</v>
      </c>
      <c r="AX202"/>
      <c r="AY202"/>
    </row>
    <row r="203" spans="1:51" x14ac:dyDescent="0.25">
      <c r="A203" t="s">
        <v>702</v>
      </c>
      <c r="B203" t="s">
        <v>18</v>
      </c>
      <c r="C203" t="s">
        <v>896</v>
      </c>
      <c r="D203" t="s">
        <v>784</v>
      </c>
      <c r="E203" s="4">
        <v>70.076086956521735</v>
      </c>
      <c r="F203" s="4">
        <v>229.05434782608694</v>
      </c>
      <c r="G203" s="4">
        <v>0</v>
      </c>
      <c r="H203" s="11">
        <v>0</v>
      </c>
      <c r="I203" s="4">
        <v>218.75</v>
      </c>
      <c r="J203" s="4">
        <v>0</v>
      </c>
      <c r="K203" s="11">
        <v>0</v>
      </c>
      <c r="L203" s="4">
        <v>44.991847826086953</v>
      </c>
      <c r="M203" s="4">
        <v>0</v>
      </c>
      <c r="N203" s="11">
        <v>0</v>
      </c>
      <c r="O203" s="4">
        <v>34.6875</v>
      </c>
      <c r="P203" s="4">
        <v>0</v>
      </c>
      <c r="Q203" s="9">
        <v>0</v>
      </c>
      <c r="R203" s="4">
        <v>5</v>
      </c>
      <c r="S203" s="4">
        <v>0</v>
      </c>
      <c r="T203" s="11">
        <v>0</v>
      </c>
      <c r="U203" s="4">
        <v>5.3043478260869561</v>
      </c>
      <c r="V203" s="4">
        <v>0</v>
      </c>
      <c r="W203" s="11">
        <v>0</v>
      </c>
      <c r="X203" s="4">
        <v>50.3125</v>
      </c>
      <c r="Y203" s="4">
        <v>0</v>
      </c>
      <c r="Z203" s="11">
        <v>0</v>
      </c>
      <c r="AA203" s="4">
        <v>0</v>
      </c>
      <c r="AB203" s="4">
        <v>0</v>
      </c>
      <c r="AC203" s="11" t="s">
        <v>1213</v>
      </c>
      <c r="AD203" s="4">
        <v>133.75</v>
      </c>
      <c r="AE203" s="4">
        <v>0</v>
      </c>
      <c r="AF203" s="11">
        <v>0</v>
      </c>
      <c r="AG203" s="4">
        <v>0</v>
      </c>
      <c r="AH203" s="4">
        <v>0</v>
      </c>
      <c r="AI203" s="11" t="s">
        <v>1213</v>
      </c>
      <c r="AJ203" s="4">
        <v>0</v>
      </c>
      <c r="AK203" s="4">
        <v>0</v>
      </c>
      <c r="AL203" s="11" t="s">
        <v>1213</v>
      </c>
      <c r="AM203" s="1">
        <v>145004</v>
      </c>
      <c r="AN203" s="1">
        <v>5</v>
      </c>
      <c r="AX203"/>
      <c r="AY203"/>
    </row>
    <row r="204" spans="1:51" x14ac:dyDescent="0.25">
      <c r="A204" t="s">
        <v>702</v>
      </c>
      <c r="B204" t="s">
        <v>671</v>
      </c>
      <c r="C204" t="s">
        <v>1041</v>
      </c>
      <c r="D204" t="s">
        <v>781</v>
      </c>
      <c r="E204" s="4">
        <v>95.467391304347828</v>
      </c>
      <c r="F204" s="4">
        <v>166.95163043478254</v>
      </c>
      <c r="G204" s="4">
        <v>0</v>
      </c>
      <c r="H204" s="11">
        <v>0</v>
      </c>
      <c r="I204" s="4">
        <v>148.96249999999995</v>
      </c>
      <c r="J204" s="4">
        <v>0</v>
      </c>
      <c r="K204" s="11">
        <v>0</v>
      </c>
      <c r="L204" s="4">
        <v>32.717717391304355</v>
      </c>
      <c r="M204" s="4">
        <v>0</v>
      </c>
      <c r="N204" s="11">
        <v>0</v>
      </c>
      <c r="O204" s="4">
        <v>17.402500000000007</v>
      </c>
      <c r="P204" s="4">
        <v>0</v>
      </c>
      <c r="Q204" s="9">
        <v>0</v>
      </c>
      <c r="R204" s="4">
        <v>5.9945652173913047</v>
      </c>
      <c r="S204" s="4">
        <v>0</v>
      </c>
      <c r="T204" s="11">
        <v>0</v>
      </c>
      <c r="U204" s="4">
        <v>9.320652173913043</v>
      </c>
      <c r="V204" s="4">
        <v>0</v>
      </c>
      <c r="W204" s="11">
        <v>0</v>
      </c>
      <c r="X204" s="4">
        <v>39.911956521739164</v>
      </c>
      <c r="Y204" s="4">
        <v>0</v>
      </c>
      <c r="Z204" s="11">
        <v>0</v>
      </c>
      <c r="AA204" s="4">
        <v>2.6739130434782608</v>
      </c>
      <c r="AB204" s="4">
        <v>0</v>
      </c>
      <c r="AC204" s="11">
        <v>0</v>
      </c>
      <c r="AD204" s="4">
        <v>91.648043478260774</v>
      </c>
      <c r="AE204" s="4">
        <v>0</v>
      </c>
      <c r="AF204" s="11">
        <v>0</v>
      </c>
      <c r="AG204" s="4">
        <v>0</v>
      </c>
      <c r="AH204" s="4">
        <v>0</v>
      </c>
      <c r="AI204" s="11" t="s">
        <v>1213</v>
      </c>
      <c r="AJ204" s="4">
        <v>0</v>
      </c>
      <c r="AK204" s="4">
        <v>0</v>
      </c>
      <c r="AL204" s="11" t="s">
        <v>1213</v>
      </c>
      <c r="AM204" s="7">
        <v>1.4E+178</v>
      </c>
      <c r="AN204" s="1">
        <v>5</v>
      </c>
      <c r="AX204"/>
      <c r="AY204"/>
    </row>
    <row r="205" spans="1:51" x14ac:dyDescent="0.25">
      <c r="A205" t="s">
        <v>702</v>
      </c>
      <c r="B205" t="s">
        <v>63</v>
      </c>
      <c r="C205" t="s">
        <v>887</v>
      </c>
      <c r="D205" t="s">
        <v>799</v>
      </c>
      <c r="E205" s="4">
        <v>68.25</v>
      </c>
      <c r="F205" s="4">
        <v>170.41304347826085</v>
      </c>
      <c r="G205" s="4">
        <v>0.40217391304347827</v>
      </c>
      <c r="H205" s="11">
        <v>2.3599948973083303E-3</v>
      </c>
      <c r="I205" s="4">
        <v>154.87228260869563</v>
      </c>
      <c r="J205" s="4">
        <v>0.40217391304347827</v>
      </c>
      <c r="K205" s="11">
        <v>2.596810134577931E-3</v>
      </c>
      <c r="L205" s="4">
        <v>45.209239130434774</v>
      </c>
      <c r="M205" s="4">
        <v>0</v>
      </c>
      <c r="N205" s="11">
        <v>0</v>
      </c>
      <c r="O205" s="4">
        <v>40.225543478260867</v>
      </c>
      <c r="P205" s="4">
        <v>0</v>
      </c>
      <c r="Q205" s="9">
        <v>0</v>
      </c>
      <c r="R205" s="4">
        <v>0.55434782608695654</v>
      </c>
      <c r="S205" s="4">
        <v>0</v>
      </c>
      <c r="T205" s="11">
        <v>0</v>
      </c>
      <c r="U205" s="4">
        <v>4.4293478260869561</v>
      </c>
      <c r="V205" s="4">
        <v>0</v>
      </c>
      <c r="W205" s="11">
        <v>0</v>
      </c>
      <c r="X205" s="4">
        <v>19.038043478260871</v>
      </c>
      <c r="Y205" s="4">
        <v>0</v>
      </c>
      <c r="Z205" s="11">
        <v>0</v>
      </c>
      <c r="AA205" s="4">
        <v>10.557065217391305</v>
      </c>
      <c r="AB205" s="4">
        <v>0</v>
      </c>
      <c r="AC205" s="11">
        <v>0</v>
      </c>
      <c r="AD205" s="4">
        <v>95.608695652173907</v>
      </c>
      <c r="AE205" s="4">
        <v>0.40217391304347827</v>
      </c>
      <c r="AF205" s="11">
        <v>4.2064574806730337E-3</v>
      </c>
      <c r="AG205" s="4">
        <v>0</v>
      </c>
      <c r="AH205" s="4">
        <v>0</v>
      </c>
      <c r="AI205" s="11" t="s">
        <v>1213</v>
      </c>
      <c r="AJ205" s="4">
        <v>0</v>
      </c>
      <c r="AK205" s="4">
        <v>0</v>
      </c>
      <c r="AL205" s="11" t="s">
        <v>1213</v>
      </c>
      <c r="AM205" s="1">
        <v>145222</v>
      </c>
      <c r="AN205" s="1">
        <v>5</v>
      </c>
      <c r="AX205"/>
      <c r="AY205"/>
    </row>
    <row r="206" spans="1:51" x14ac:dyDescent="0.25">
      <c r="A206" t="s">
        <v>702</v>
      </c>
      <c r="B206" t="s">
        <v>599</v>
      </c>
      <c r="C206" t="s">
        <v>1144</v>
      </c>
      <c r="D206" t="s">
        <v>829</v>
      </c>
      <c r="E206" s="4">
        <v>40.684782608695649</v>
      </c>
      <c r="F206" s="4">
        <v>111.85239130434782</v>
      </c>
      <c r="G206" s="4">
        <v>0</v>
      </c>
      <c r="H206" s="11">
        <v>0</v>
      </c>
      <c r="I206" s="4">
        <v>100.63271739130435</v>
      </c>
      <c r="J206" s="4">
        <v>0</v>
      </c>
      <c r="K206" s="11">
        <v>0</v>
      </c>
      <c r="L206" s="4">
        <v>18.404456521739132</v>
      </c>
      <c r="M206" s="4">
        <v>0</v>
      </c>
      <c r="N206" s="11">
        <v>0</v>
      </c>
      <c r="O206" s="4">
        <v>7.1847826086956523</v>
      </c>
      <c r="P206" s="4">
        <v>0</v>
      </c>
      <c r="Q206" s="9">
        <v>0</v>
      </c>
      <c r="R206" s="4">
        <v>5.8392391304347839</v>
      </c>
      <c r="S206" s="4">
        <v>0</v>
      </c>
      <c r="T206" s="11">
        <v>0</v>
      </c>
      <c r="U206" s="4">
        <v>5.3804347826086953</v>
      </c>
      <c r="V206" s="4">
        <v>0</v>
      </c>
      <c r="W206" s="11">
        <v>0</v>
      </c>
      <c r="X206" s="4">
        <v>23.890760869565224</v>
      </c>
      <c r="Y206" s="4">
        <v>0</v>
      </c>
      <c r="Z206" s="11">
        <v>0</v>
      </c>
      <c r="AA206" s="4">
        <v>0</v>
      </c>
      <c r="AB206" s="4">
        <v>0</v>
      </c>
      <c r="AC206" s="11" t="s">
        <v>1213</v>
      </c>
      <c r="AD206" s="4">
        <v>55.968913043478253</v>
      </c>
      <c r="AE206" s="4">
        <v>0</v>
      </c>
      <c r="AF206" s="11">
        <v>0</v>
      </c>
      <c r="AG206" s="4">
        <v>13.588260869565218</v>
      </c>
      <c r="AH206" s="4">
        <v>0</v>
      </c>
      <c r="AI206" s="11">
        <v>0</v>
      </c>
      <c r="AJ206" s="4">
        <v>0</v>
      </c>
      <c r="AK206" s="4">
        <v>0</v>
      </c>
      <c r="AL206" s="11" t="s">
        <v>1213</v>
      </c>
      <c r="AM206" s="1">
        <v>146113</v>
      </c>
      <c r="AN206" s="1">
        <v>5</v>
      </c>
      <c r="AX206"/>
      <c r="AY206"/>
    </row>
    <row r="207" spans="1:51" x14ac:dyDescent="0.25">
      <c r="A207" t="s">
        <v>702</v>
      </c>
      <c r="B207" t="s">
        <v>684</v>
      </c>
      <c r="C207" t="s">
        <v>837</v>
      </c>
      <c r="D207" t="s">
        <v>747</v>
      </c>
      <c r="E207" s="4">
        <v>33.478260869565219</v>
      </c>
      <c r="F207" s="4">
        <v>85.481304347826068</v>
      </c>
      <c r="G207" s="4">
        <v>0.21195652173913043</v>
      </c>
      <c r="H207" s="11">
        <v>2.4795658343802615E-3</v>
      </c>
      <c r="I207" s="4">
        <v>79.810108695652161</v>
      </c>
      <c r="J207" s="4">
        <v>0.21195652173913043</v>
      </c>
      <c r="K207" s="11">
        <v>2.6557603441865409E-3</v>
      </c>
      <c r="L207" s="4">
        <v>13.209130434782608</v>
      </c>
      <c r="M207" s="4">
        <v>0</v>
      </c>
      <c r="N207" s="11">
        <v>0</v>
      </c>
      <c r="O207" s="4">
        <v>7.5379347826086942</v>
      </c>
      <c r="P207" s="4">
        <v>0</v>
      </c>
      <c r="Q207" s="9">
        <v>0</v>
      </c>
      <c r="R207" s="4">
        <v>2.6548913043478262</v>
      </c>
      <c r="S207" s="4">
        <v>0</v>
      </c>
      <c r="T207" s="11">
        <v>0</v>
      </c>
      <c r="U207" s="4">
        <v>3.0163043478260869</v>
      </c>
      <c r="V207" s="4">
        <v>0</v>
      </c>
      <c r="W207" s="11">
        <v>0</v>
      </c>
      <c r="X207" s="4">
        <v>21.215108695652177</v>
      </c>
      <c r="Y207" s="4">
        <v>0.21195652173913043</v>
      </c>
      <c r="Z207" s="11">
        <v>9.9908289313911831E-3</v>
      </c>
      <c r="AA207" s="4">
        <v>0</v>
      </c>
      <c r="AB207" s="4">
        <v>0</v>
      </c>
      <c r="AC207" s="11" t="s">
        <v>1213</v>
      </c>
      <c r="AD207" s="4">
        <v>51.057065217391283</v>
      </c>
      <c r="AE207" s="4">
        <v>0</v>
      </c>
      <c r="AF207" s="11">
        <v>0</v>
      </c>
      <c r="AG207" s="4">
        <v>0</v>
      </c>
      <c r="AH207" s="4">
        <v>0</v>
      </c>
      <c r="AI207" s="11" t="s">
        <v>1213</v>
      </c>
      <c r="AJ207" s="4">
        <v>0</v>
      </c>
      <c r="AK207" s="4">
        <v>0</v>
      </c>
      <c r="AL207" s="11" t="s">
        <v>1213</v>
      </c>
      <c r="AM207" t="s">
        <v>11</v>
      </c>
      <c r="AN207" s="1">
        <v>5</v>
      </c>
      <c r="AX207"/>
      <c r="AY207"/>
    </row>
    <row r="208" spans="1:51" x14ac:dyDescent="0.25">
      <c r="A208" t="s">
        <v>702</v>
      </c>
      <c r="B208" t="s">
        <v>489</v>
      </c>
      <c r="C208" t="s">
        <v>921</v>
      </c>
      <c r="D208" t="s">
        <v>781</v>
      </c>
      <c r="E208" s="4">
        <v>93.195652173913047</v>
      </c>
      <c r="F208" s="4">
        <v>270.87630434782608</v>
      </c>
      <c r="G208" s="4">
        <v>1.4334782608695651</v>
      </c>
      <c r="H208" s="11">
        <v>5.2920031684604955E-3</v>
      </c>
      <c r="I208" s="4">
        <v>243.82195652173914</v>
      </c>
      <c r="J208" s="4">
        <v>1.3465217391304347</v>
      </c>
      <c r="K208" s="11">
        <v>5.5225614556594655E-3</v>
      </c>
      <c r="L208" s="4">
        <v>90.104782608695658</v>
      </c>
      <c r="M208" s="4">
        <v>0.89554347826086955</v>
      </c>
      <c r="N208" s="11">
        <v>9.9389117018350605E-3</v>
      </c>
      <c r="O208" s="4">
        <v>68.390108695652174</v>
      </c>
      <c r="P208" s="4">
        <v>0.80858695652173918</v>
      </c>
      <c r="Q208" s="9">
        <v>1.1823156476035023E-2</v>
      </c>
      <c r="R208" s="4">
        <v>16.323369565217391</v>
      </c>
      <c r="S208" s="4">
        <v>8.6956521739130432E-2</v>
      </c>
      <c r="T208" s="11">
        <v>5.327118361911104E-3</v>
      </c>
      <c r="U208" s="4">
        <v>5.3913043478260869</v>
      </c>
      <c r="V208" s="4">
        <v>0</v>
      </c>
      <c r="W208" s="11">
        <v>0</v>
      </c>
      <c r="X208" s="4">
        <v>32.074239130434783</v>
      </c>
      <c r="Y208" s="4">
        <v>9.0543478260869573E-2</v>
      </c>
      <c r="Z208" s="11">
        <v>2.8229345641734701E-3</v>
      </c>
      <c r="AA208" s="4">
        <v>5.3396739130434785</v>
      </c>
      <c r="AB208" s="4">
        <v>0</v>
      </c>
      <c r="AC208" s="11">
        <v>0</v>
      </c>
      <c r="AD208" s="4">
        <v>132.31684782608696</v>
      </c>
      <c r="AE208" s="4">
        <v>0.44739130434782604</v>
      </c>
      <c r="AF208" s="11">
        <v>3.3812119295334401E-3</v>
      </c>
      <c r="AG208" s="4">
        <v>11.040760869565217</v>
      </c>
      <c r="AH208" s="4">
        <v>0</v>
      </c>
      <c r="AI208" s="11">
        <v>0</v>
      </c>
      <c r="AJ208" s="4">
        <v>0</v>
      </c>
      <c r="AK208" s="4">
        <v>0</v>
      </c>
      <c r="AL208" s="11" t="s">
        <v>1213</v>
      </c>
      <c r="AM208" s="1">
        <v>145971</v>
      </c>
      <c r="AN208" s="1">
        <v>5</v>
      </c>
      <c r="AX208"/>
      <c r="AY208"/>
    </row>
    <row r="209" spans="1:51" x14ac:dyDescent="0.25">
      <c r="A209" t="s">
        <v>702</v>
      </c>
      <c r="B209" t="s">
        <v>209</v>
      </c>
      <c r="C209" t="s">
        <v>935</v>
      </c>
      <c r="D209" t="s">
        <v>756</v>
      </c>
      <c r="E209" s="4">
        <v>118</v>
      </c>
      <c r="F209" s="4">
        <v>499.00815217391306</v>
      </c>
      <c r="G209" s="4">
        <v>163.19836956521738</v>
      </c>
      <c r="H209" s="11">
        <v>0.32704549786260784</v>
      </c>
      <c r="I209" s="4">
        <v>443.16304347826087</v>
      </c>
      <c r="J209" s="4">
        <v>163.19836956521738</v>
      </c>
      <c r="K209" s="11">
        <v>0.36825807559294593</v>
      </c>
      <c r="L209" s="4">
        <v>178.6521739130435</v>
      </c>
      <c r="M209" s="4">
        <v>20.788043478260871</v>
      </c>
      <c r="N209" s="11">
        <v>0.11636042832806034</v>
      </c>
      <c r="O209" s="4">
        <v>122.8070652173913</v>
      </c>
      <c r="P209" s="4">
        <v>20.788043478260871</v>
      </c>
      <c r="Q209" s="9">
        <v>0.16927400261102385</v>
      </c>
      <c r="R209" s="4">
        <v>49.519021739130437</v>
      </c>
      <c r="S209" s="4">
        <v>0</v>
      </c>
      <c r="T209" s="11">
        <v>0</v>
      </c>
      <c r="U209" s="4">
        <v>6.3260869565217392</v>
      </c>
      <c r="V209" s="4">
        <v>0</v>
      </c>
      <c r="W209" s="11">
        <v>0</v>
      </c>
      <c r="X209" s="4">
        <v>25.317934782608695</v>
      </c>
      <c r="Y209" s="4">
        <v>11.258152173913043</v>
      </c>
      <c r="Z209" s="11">
        <v>0.44467103144789094</v>
      </c>
      <c r="AA209" s="4">
        <v>0</v>
      </c>
      <c r="AB209" s="4">
        <v>0</v>
      </c>
      <c r="AC209" s="11" t="s">
        <v>1213</v>
      </c>
      <c r="AD209" s="4">
        <v>295.03804347826087</v>
      </c>
      <c r="AE209" s="4">
        <v>131.15217391304347</v>
      </c>
      <c r="AF209" s="11">
        <v>0.44452631385046137</v>
      </c>
      <c r="AG209" s="4">
        <v>0</v>
      </c>
      <c r="AH209" s="4">
        <v>0</v>
      </c>
      <c r="AI209" s="11" t="s">
        <v>1213</v>
      </c>
      <c r="AJ209" s="4">
        <v>0</v>
      </c>
      <c r="AK209" s="4">
        <v>0</v>
      </c>
      <c r="AL209" s="11" t="s">
        <v>1213</v>
      </c>
      <c r="AM209" s="1">
        <v>145547</v>
      </c>
      <c r="AN209" s="1">
        <v>5</v>
      </c>
      <c r="AX209"/>
      <c r="AY209"/>
    </row>
    <row r="210" spans="1:51" x14ac:dyDescent="0.25">
      <c r="A210" t="s">
        <v>702</v>
      </c>
      <c r="B210" t="s">
        <v>582</v>
      </c>
      <c r="C210" t="s">
        <v>1136</v>
      </c>
      <c r="D210" t="s">
        <v>794</v>
      </c>
      <c r="E210" s="4">
        <v>18.554347826086957</v>
      </c>
      <c r="F210" s="4">
        <v>86.955543478260864</v>
      </c>
      <c r="G210" s="4">
        <v>36.309782608695649</v>
      </c>
      <c r="H210" s="11">
        <v>0.41756719763097333</v>
      </c>
      <c r="I210" s="4">
        <v>72.205543478260864</v>
      </c>
      <c r="J210" s="4">
        <v>25.385869565217391</v>
      </c>
      <c r="K210" s="11">
        <v>0.35157784766013689</v>
      </c>
      <c r="L210" s="4">
        <v>22.084239130434781</v>
      </c>
      <c r="M210" s="4">
        <v>6.0760869565217392</v>
      </c>
      <c r="N210" s="11">
        <v>0.27513227513227517</v>
      </c>
      <c r="O210" s="4">
        <v>18.258152173913043</v>
      </c>
      <c r="P210" s="4">
        <v>6.0760869565217392</v>
      </c>
      <c r="Q210" s="9">
        <v>0.33278761720494121</v>
      </c>
      <c r="R210" s="4">
        <v>0</v>
      </c>
      <c r="S210" s="4">
        <v>0</v>
      </c>
      <c r="T210" s="11" t="s">
        <v>1213</v>
      </c>
      <c r="U210" s="4">
        <v>3.8260869565217392</v>
      </c>
      <c r="V210" s="4">
        <v>0</v>
      </c>
      <c r="W210" s="11">
        <v>0</v>
      </c>
      <c r="X210" s="4">
        <v>8.1960869565217394</v>
      </c>
      <c r="Y210" s="4">
        <v>3.3913043478260869</v>
      </c>
      <c r="Z210" s="11">
        <v>0.4137711527239934</v>
      </c>
      <c r="AA210" s="4">
        <v>10.923913043478262</v>
      </c>
      <c r="AB210" s="4">
        <v>10.923913043478262</v>
      </c>
      <c r="AC210" s="11">
        <v>1</v>
      </c>
      <c r="AD210" s="4">
        <v>45.751304347826085</v>
      </c>
      <c r="AE210" s="4">
        <v>15.918478260869565</v>
      </c>
      <c r="AF210" s="11">
        <v>0.34793496027673243</v>
      </c>
      <c r="AG210" s="4">
        <v>0</v>
      </c>
      <c r="AH210" s="4">
        <v>0</v>
      </c>
      <c r="AI210" s="11" t="s">
        <v>1213</v>
      </c>
      <c r="AJ210" s="4">
        <v>0</v>
      </c>
      <c r="AK210" s="4">
        <v>0</v>
      </c>
      <c r="AL210" s="11" t="s">
        <v>1213</v>
      </c>
      <c r="AM210" s="1">
        <v>146094</v>
      </c>
      <c r="AN210" s="1">
        <v>5</v>
      </c>
      <c r="AX210"/>
      <c r="AY210"/>
    </row>
    <row r="211" spans="1:51" x14ac:dyDescent="0.25">
      <c r="A211" t="s">
        <v>702</v>
      </c>
      <c r="B211" t="s">
        <v>410</v>
      </c>
      <c r="C211" t="s">
        <v>1083</v>
      </c>
      <c r="D211" t="s">
        <v>781</v>
      </c>
      <c r="E211" s="4">
        <v>19.434782608695652</v>
      </c>
      <c r="F211" s="4">
        <v>77.682065217391312</v>
      </c>
      <c r="G211" s="4">
        <v>0.17391304347826086</v>
      </c>
      <c r="H211" s="11">
        <v>2.2387798649735891E-3</v>
      </c>
      <c r="I211" s="4">
        <v>77.421195652173921</v>
      </c>
      <c r="J211" s="4">
        <v>0.17391304347826086</v>
      </c>
      <c r="K211" s="11">
        <v>2.2463234003720469E-3</v>
      </c>
      <c r="L211" s="4">
        <v>38.540760869565219</v>
      </c>
      <c r="M211" s="4">
        <v>0.17391304347826086</v>
      </c>
      <c r="N211" s="11">
        <v>4.5124444757808644E-3</v>
      </c>
      <c r="O211" s="4">
        <v>38.279891304347828</v>
      </c>
      <c r="P211" s="4">
        <v>0.17391304347826086</v>
      </c>
      <c r="Q211" s="9">
        <v>4.5431958543337824E-3</v>
      </c>
      <c r="R211" s="4">
        <v>0</v>
      </c>
      <c r="S211" s="4">
        <v>0</v>
      </c>
      <c r="T211" s="11" t="s">
        <v>1213</v>
      </c>
      <c r="U211" s="4">
        <v>0.2608695652173913</v>
      </c>
      <c r="V211" s="4">
        <v>0</v>
      </c>
      <c r="W211" s="11">
        <v>0</v>
      </c>
      <c r="X211" s="4">
        <v>0.19021739130434784</v>
      </c>
      <c r="Y211" s="4">
        <v>0</v>
      </c>
      <c r="Z211" s="11">
        <v>0</v>
      </c>
      <c r="AA211" s="4">
        <v>0</v>
      </c>
      <c r="AB211" s="4">
        <v>0</v>
      </c>
      <c r="AC211" s="11" t="s">
        <v>1213</v>
      </c>
      <c r="AD211" s="4">
        <v>38.951086956521742</v>
      </c>
      <c r="AE211" s="4">
        <v>0</v>
      </c>
      <c r="AF211" s="11">
        <v>0</v>
      </c>
      <c r="AG211" s="4">
        <v>0</v>
      </c>
      <c r="AH211" s="4">
        <v>0</v>
      </c>
      <c r="AI211" s="11" t="s">
        <v>1213</v>
      </c>
      <c r="AJ211" s="4">
        <v>0</v>
      </c>
      <c r="AK211" s="4">
        <v>0</v>
      </c>
      <c r="AL211" s="11" t="s">
        <v>1213</v>
      </c>
      <c r="AM211" s="1">
        <v>145852</v>
      </c>
      <c r="AN211" s="1">
        <v>5</v>
      </c>
      <c r="AX211"/>
      <c r="AY211"/>
    </row>
    <row r="212" spans="1:51" x14ac:dyDescent="0.25">
      <c r="A212" t="s">
        <v>702</v>
      </c>
      <c r="B212" t="s">
        <v>42</v>
      </c>
      <c r="C212" t="s">
        <v>898</v>
      </c>
      <c r="D212" t="s">
        <v>781</v>
      </c>
      <c r="E212" s="4">
        <v>84.25</v>
      </c>
      <c r="F212" s="4">
        <v>223.86326086956518</v>
      </c>
      <c r="G212" s="4">
        <v>8.2364130434782616</v>
      </c>
      <c r="H212" s="11">
        <v>3.6792160587159679E-2</v>
      </c>
      <c r="I212" s="4">
        <v>219.34945652173911</v>
      </c>
      <c r="J212" s="4">
        <v>8.2364130434782616</v>
      </c>
      <c r="K212" s="11">
        <v>3.7549274906281675E-2</v>
      </c>
      <c r="L212" s="4">
        <v>62.150217391304352</v>
      </c>
      <c r="M212" s="4">
        <v>0</v>
      </c>
      <c r="N212" s="11">
        <v>0</v>
      </c>
      <c r="O212" s="4">
        <v>57.636413043478264</v>
      </c>
      <c r="P212" s="4">
        <v>0</v>
      </c>
      <c r="Q212" s="9">
        <v>0</v>
      </c>
      <c r="R212" s="4">
        <v>1.8396739130434783</v>
      </c>
      <c r="S212" s="4">
        <v>0</v>
      </c>
      <c r="T212" s="11">
        <v>0</v>
      </c>
      <c r="U212" s="4">
        <v>2.6741304347826085</v>
      </c>
      <c r="V212" s="4">
        <v>0</v>
      </c>
      <c r="W212" s="11">
        <v>0</v>
      </c>
      <c r="X212" s="4">
        <v>10.657608695652174</v>
      </c>
      <c r="Y212" s="4">
        <v>0</v>
      </c>
      <c r="Z212" s="11">
        <v>0</v>
      </c>
      <c r="AA212" s="4">
        <v>0</v>
      </c>
      <c r="AB212" s="4">
        <v>0</v>
      </c>
      <c r="AC212" s="11" t="s">
        <v>1213</v>
      </c>
      <c r="AD212" s="4">
        <v>151.05543478260867</v>
      </c>
      <c r="AE212" s="4">
        <v>8.2364130434782616</v>
      </c>
      <c r="AF212" s="11">
        <v>5.4525764368105592E-2</v>
      </c>
      <c r="AG212" s="4">
        <v>0</v>
      </c>
      <c r="AH212" s="4">
        <v>0</v>
      </c>
      <c r="AI212" s="11" t="s">
        <v>1213</v>
      </c>
      <c r="AJ212" s="4">
        <v>0</v>
      </c>
      <c r="AK212" s="4">
        <v>0</v>
      </c>
      <c r="AL212" s="11" t="s">
        <v>1213</v>
      </c>
      <c r="AM212" s="1">
        <v>145122</v>
      </c>
      <c r="AN212" s="1">
        <v>5</v>
      </c>
      <c r="AX212"/>
      <c r="AY212"/>
    </row>
    <row r="213" spans="1:51" x14ac:dyDescent="0.25">
      <c r="A213" t="s">
        <v>702</v>
      </c>
      <c r="B213" t="s">
        <v>73</v>
      </c>
      <c r="C213" t="s">
        <v>849</v>
      </c>
      <c r="D213" t="s">
        <v>754</v>
      </c>
      <c r="E213" s="4">
        <v>61.815217391304351</v>
      </c>
      <c r="F213" s="4">
        <v>132.48206521739132</v>
      </c>
      <c r="G213" s="4">
        <v>0</v>
      </c>
      <c r="H213" s="11">
        <v>0</v>
      </c>
      <c r="I213" s="4">
        <v>116.06652173913045</v>
      </c>
      <c r="J213" s="4">
        <v>0</v>
      </c>
      <c r="K213" s="11">
        <v>0</v>
      </c>
      <c r="L213" s="4">
        <v>24.183913043478256</v>
      </c>
      <c r="M213" s="4">
        <v>0</v>
      </c>
      <c r="N213" s="11">
        <v>0</v>
      </c>
      <c r="O213" s="4">
        <v>13.323043478260869</v>
      </c>
      <c r="P213" s="4">
        <v>0</v>
      </c>
      <c r="Q213" s="9">
        <v>0</v>
      </c>
      <c r="R213" s="4">
        <v>5.0621739130434751</v>
      </c>
      <c r="S213" s="4">
        <v>0</v>
      </c>
      <c r="T213" s="11">
        <v>0</v>
      </c>
      <c r="U213" s="4">
        <v>5.7986956521739135</v>
      </c>
      <c r="V213" s="4">
        <v>0</v>
      </c>
      <c r="W213" s="11">
        <v>0</v>
      </c>
      <c r="X213" s="4">
        <v>46.192391304347836</v>
      </c>
      <c r="Y213" s="4">
        <v>0</v>
      </c>
      <c r="Z213" s="11">
        <v>0</v>
      </c>
      <c r="AA213" s="4">
        <v>5.5546739130434784</v>
      </c>
      <c r="AB213" s="4">
        <v>0</v>
      </c>
      <c r="AC213" s="11">
        <v>0</v>
      </c>
      <c r="AD213" s="4">
        <v>42.92673913043479</v>
      </c>
      <c r="AE213" s="4">
        <v>0</v>
      </c>
      <c r="AF213" s="11">
        <v>0</v>
      </c>
      <c r="AG213" s="4">
        <v>13.624347826086959</v>
      </c>
      <c r="AH213" s="4">
        <v>0</v>
      </c>
      <c r="AI213" s="11">
        <v>0</v>
      </c>
      <c r="AJ213" s="4">
        <v>0</v>
      </c>
      <c r="AK213" s="4">
        <v>0</v>
      </c>
      <c r="AL213" s="11" t="s">
        <v>1213</v>
      </c>
      <c r="AM213" s="1">
        <v>145247</v>
      </c>
      <c r="AN213" s="1">
        <v>5</v>
      </c>
      <c r="AX213"/>
      <c r="AY213"/>
    </row>
    <row r="214" spans="1:51" x14ac:dyDescent="0.25">
      <c r="A214" t="s">
        <v>702</v>
      </c>
      <c r="B214" t="s">
        <v>34</v>
      </c>
      <c r="C214" t="s">
        <v>909</v>
      </c>
      <c r="D214" t="s">
        <v>794</v>
      </c>
      <c r="E214" s="4">
        <v>228.77173913043478</v>
      </c>
      <c r="F214" s="4">
        <v>858.39945652173913</v>
      </c>
      <c r="G214" s="4">
        <v>44.459239130434788</v>
      </c>
      <c r="H214" s="11">
        <v>5.1793181825376483E-2</v>
      </c>
      <c r="I214" s="4">
        <v>788.38586956521738</v>
      </c>
      <c r="J214" s="4">
        <v>44.459239130434788</v>
      </c>
      <c r="K214" s="11">
        <v>5.6392739706196626E-2</v>
      </c>
      <c r="L214" s="4">
        <v>304.7228260869565</v>
      </c>
      <c r="M214" s="4">
        <v>0.85869565217391308</v>
      </c>
      <c r="N214" s="11">
        <v>2.8179564465212509E-3</v>
      </c>
      <c r="O214" s="4">
        <v>234.70923913043478</v>
      </c>
      <c r="P214" s="4">
        <v>0.85869565217391308</v>
      </c>
      <c r="Q214" s="9">
        <v>3.6585507045025648E-3</v>
      </c>
      <c r="R214" s="4">
        <v>66.703804347826093</v>
      </c>
      <c r="S214" s="4">
        <v>0</v>
      </c>
      <c r="T214" s="11">
        <v>0</v>
      </c>
      <c r="U214" s="4">
        <v>3.3097826086956523</v>
      </c>
      <c r="V214" s="4">
        <v>0</v>
      </c>
      <c r="W214" s="11">
        <v>0</v>
      </c>
      <c r="X214" s="4">
        <v>76.9375</v>
      </c>
      <c r="Y214" s="4">
        <v>0.70652173913043481</v>
      </c>
      <c r="Z214" s="11">
        <v>9.1830607847985021E-3</v>
      </c>
      <c r="AA214" s="4">
        <v>0</v>
      </c>
      <c r="AB214" s="4">
        <v>0</v>
      </c>
      <c r="AC214" s="11" t="s">
        <v>1213</v>
      </c>
      <c r="AD214" s="4">
        <v>432.76902173913044</v>
      </c>
      <c r="AE214" s="4">
        <v>42.894021739130437</v>
      </c>
      <c r="AF214" s="11">
        <v>9.9115277629521728E-2</v>
      </c>
      <c r="AG214" s="4">
        <v>43.970108695652172</v>
      </c>
      <c r="AH214" s="4">
        <v>0</v>
      </c>
      <c r="AI214" s="11">
        <v>0</v>
      </c>
      <c r="AJ214" s="4">
        <v>0</v>
      </c>
      <c r="AK214" s="4">
        <v>0</v>
      </c>
      <c r="AL214" s="11" t="s">
        <v>1213</v>
      </c>
      <c r="AM214" s="1">
        <v>145050</v>
      </c>
      <c r="AN214" s="1">
        <v>5</v>
      </c>
      <c r="AX214"/>
      <c r="AY214"/>
    </row>
    <row r="215" spans="1:51" x14ac:dyDescent="0.25">
      <c r="A215" t="s">
        <v>702</v>
      </c>
      <c r="B215" t="s">
        <v>20</v>
      </c>
      <c r="C215" t="s">
        <v>897</v>
      </c>
      <c r="D215" t="s">
        <v>745</v>
      </c>
      <c r="E215" s="4">
        <v>64.673913043478265</v>
      </c>
      <c r="F215" s="4">
        <v>203.87663043478264</v>
      </c>
      <c r="G215" s="4">
        <v>0</v>
      </c>
      <c r="H215" s="11">
        <v>0</v>
      </c>
      <c r="I215" s="4">
        <v>198.28543478260872</v>
      </c>
      <c r="J215" s="4">
        <v>0</v>
      </c>
      <c r="K215" s="11">
        <v>0</v>
      </c>
      <c r="L215" s="4">
        <v>56.932282608695672</v>
      </c>
      <c r="M215" s="4">
        <v>0</v>
      </c>
      <c r="N215" s="11">
        <v>0</v>
      </c>
      <c r="O215" s="4">
        <v>51.954782608695673</v>
      </c>
      <c r="P215" s="4">
        <v>0</v>
      </c>
      <c r="Q215" s="9">
        <v>0</v>
      </c>
      <c r="R215" s="4">
        <v>0</v>
      </c>
      <c r="S215" s="4">
        <v>0</v>
      </c>
      <c r="T215" s="11" t="s">
        <v>1213</v>
      </c>
      <c r="U215" s="4">
        <v>4.9775</v>
      </c>
      <c r="V215" s="4">
        <v>0</v>
      </c>
      <c r="W215" s="11">
        <v>0</v>
      </c>
      <c r="X215" s="4">
        <v>36.511521739130437</v>
      </c>
      <c r="Y215" s="4">
        <v>0</v>
      </c>
      <c r="Z215" s="11">
        <v>0</v>
      </c>
      <c r="AA215" s="4">
        <v>0.61369565217391298</v>
      </c>
      <c r="AB215" s="4">
        <v>0</v>
      </c>
      <c r="AC215" s="11">
        <v>0</v>
      </c>
      <c r="AD215" s="4">
        <v>109.81913043478262</v>
      </c>
      <c r="AE215" s="4">
        <v>0</v>
      </c>
      <c r="AF215" s="11">
        <v>0</v>
      </c>
      <c r="AG215" s="4">
        <v>0</v>
      </c>
      <c r="AH215" s="4">
        <v>0</v>
      </c>
      <c r="AI215" s="11" t="s">
        <v>1213</v>
      </c>
      <c r="AJ215" s="4">
        <v>0</v>
      </c>
      <c r="AK215" s="4">
        <v>0</v>
      </c>
      <c r="AL215" s="11" t="s">
        <v>1213</v>
      </c>
      <c r="AM215" s="1">
        <v>145008</v>
      </c>
      <c r="AN215" s="1">
        <v>5</v>
      </c>
      <c r="AX215"/>
      <c r="AY215"/>
    </row>
    <row r="216" spans="1:51" x14ac:dyDescent="0.25">
      <c r="A216" t="s">
        <v>702</v>
      </c>
      <c r="B216" t="s">
        <v>564</v>
      </c>
      <c r="C216" t="s">
        <v>1132</v>
      </c>
      <c r="D216" t="s">
        <v>797</v>
      </c>
      <c r="E216" s="4">
        <v>30.434782608695652</v>
      </c>
      <c r="F216" s="4">
        <v>144.61923913043478</v>
      </c>
      <c r="G216" s="4">
        <v>29.140217391304343</v>
      </c>
      <c r="H216" s="11">
        <v>0.20149613264817581</v>
      </c>
      <c r="I216" s="4">
        <v>131.60032608695653</v>
      </c>
      <c r="J216" s="4">
        <v>29.140217391304343</v>
      </c>
      <c r="K216" s="11">
        <v>0.22142967466546845</v>
      </c>
      <c r="L216" s="4">
        <v>50.327173913043474</v>
      </c>
      <c r="M216" s="4">
        <v>0</v>
      </c>
      <c r="N216" s="11">
        <v>0</v>
      </c>
      <c r="O216" s="4">
        <v>37.30826086956521</v>
      </c>
      <c r="P216" s="4">
        <v>0</v>
      </c>
      <c r="Q216" s="9">
        <v>0</v>
      </c>
      <c r="R216" s="4">
        <v>7.6183695652173897</v>
      </c>
      <c r="S216" s="4">
        <v>0</v>
      </c>
      <c r="T216" s="11">
        <v>0</v>
      </c>
      <c r="U216" s="4">
        <v>5.4005434782608699</v>
      </c>
      <c r="V216" s="4">
        <v>0</v>
      </c>
      <c r="W216" s="11">
        <v>0</v>
      </c>
      <c r="X216" s="4">
        <v>17.734130434782614</v>
      </c>
      <c r="Y216" s="4">
        <v>0.27760869565217389</v>
      </c>
      <c r="Z216" s="11">
        <v>1.565392206136533E-2</v>
      </c>
      <c r="AA216" s="4">
        <v>0</v>
      </c>
      <c r="AB216" s="4">
        <v>0</v>
      </c>
      <c r="AC216" s="11" t="s">
        <v>1213</v>
      </c>
      <c r="AD216" s="4">
        <v>73.232934782608709</v>
      </c>
      <c r="AE216" s="4">
        <v>28.86260869565217</v>
      </c>
      <c r="AF216" s="11">
        <v>0.39412060681892047</v>
      </c>
      <c r="AG216" s="4">
        <v>3.3250000000000002</v>
      </c>
      <c r="AH216" s="4">
        <v>0</v>
      </c>
      <c r="AI216" s="11">
        <v>0</v>
      </c>
      <c r="AJ216" s="4">
        <v>0</v>
      </c>
      <c r="AK216" s="4">
        <v>0</v>
      </c>
      <c r="AL216" s="11" t="s">
        <v>1213</v>
      </c>
      <c r="AM216" s="1">
        <v>146069</v>
      </c>
      <c r="AN216" s="1">
        <v>5</v>
      </c>
      <c r="AX216"/>
      <c r="AY216"/>
    </row>
    <row r="217" spans="1:51" x14ac:dyDescent="0.25">
      <c r="A217" t="s">
        <v>702</v>
      </c>
      <c r="B217" t="s">
        <v>409</v>
      </c>
      <c r="C217" t="s">
        <v>1080</v>
      </c>
      <c r="D217" t="s">
        <v>760</v>
      </c>
      <c r="E217" s="4">
        <v>43.271739130434781</v>
      </c>
      <c r="F217" s="4">
        <v>121.83934782608695</v>
      </c>
      <c r="G217" s="4">
        <v>0</v>
      </c>
      <c r="H217" s="11">
        <v>0</v>
      </c>
      <c r="I217" s="4">
        <v>111.41315217391303</v>
      </c>
      <c r="J217" s="4">
        <v>0</v>
      </c>
      <c r="K217" s="11">
        <v>0</v>
      </c>
      <c r="L217" s="4">
        <v>10.745652173913044</v>
      </c>
      <c r="M217" s="4">
        <v>0</v>
      </c>
      <c r="N217" s="11">
        <v>0</v>
      </c>
      <c r="O217" s="4">
        <v>6.2619565217391306</v>
      </c>
      <c r="P217" s="4">
        <v>0</v>
      </c>
      <c r="Q217" s="9">
        <v>0</v>
      </c>
      <c r="R217" s="4">
        <v>0</v>
      </c>
      <c r="S217" s="4">
        <v>0</v>
      </c>
      <c r="T217" s="11" t="s">
        <v>1213</v>
      </c>
      <c r="U217" s="4">
        <v>4.4836956521739131</v>
      </c>
      <c r="V217" s="4">
        <v>0</v>
      </c>
      <c r="W217" s="11">
        <v>0</v>
      </c>
      <c r="X217" s="4">
        <v>29.109456521739126</v>
      </c>
      <c r="Y217" s="4">
        <v>0</v>
      </c>
      <c r="Z217" s="11">
        <v>0</v>
      </c>
      <c r="AA217" s="4">
        <v>5.9425000000000008</v>
      </c>
      <c r="AB217" s="4">
        <v>0</v>
      </c>
      <c r="AC217" s="11">
        <v>0</v>
      </c>
      <c r="AD217" s="4">
        <v>76.041739130434777</v>
      </c>
      <c r="AE217" s="4">
        <v>0</v>
      </c>
      <c r="AF217" s="11">
        <v>0</v>
      </c>
      <c r="AG217" s="4">
        <v>0</v>
      </c>
      <c r="AH217" s="4">
        <v>0</v>
      </c>
      <c r="AI217" s="11" t="s">
        <v>1213</v>
      </c>
      <c r="AJ217" s="4">
        <v>0</v>
      </c>
      <c r="AK217" s="4">
        <v>0</v>
      </c>
      <c r="AL217" s="11" t="s">
        <v>1213</v>
      </c>
      <c r="AM217" s="1">
        <v>145851</v>
      </c>
      <c r="AN217" s="1">
        <v>5</v>
      </c>
      <c r="AX217"/>
      <c r="AY217"/>
    </row>
    <row r="218" spans="1:51" x14ac:dyDescent="0.25">
      <c r="A218" t="s">
        <v>702</v>
      </c>
      <c r="B218" t="s">
        <v>540</v>
      </c>
      <c r="C218" t="s">
        <v>958</v>
      </c>
      <c r="D218" t="s">
        <v>807</v>
      </c>
      <c r="E218" s="4">
        <v>46.913043478260867</v>
      </c>
      <c r="F218" s="4">
        <v>129.01576086956527</v>
      </c>
      <c r="G218" s="4">
        <v>0</v>
      </c>
      <c r="H218" s="11">
        <v>0</v>
      </c>
      <c r="I218" s="4">
        <v>109.56902173913048</v>
      </c>
      <c r="J218" s="4">
        <v>0</v>
      </c>
      <c r="K218" s="11">
        <v>0</v>
      </c>
      <c r="L218" s="4">
        <v>14.446739130434784</v>
      </c>
      <c r="M218" s="4">
        <v>0</v>
      </c>
      <c r="N218" s="11">
        <v>0</v>
      </c>
      <c r="O218" s="4">
        <v>9.0663043478260885</v>
      </c>
      <c r="P218" s="4">
        <v>0</v>
      </c>
      <c r="Q218" s="9">
        <v>0</v>
      </c>
      <c r="R218" s="4">
        <v>0</v>
      </c>
      <c r="S218" s="4">
        <v>0</v>
      </c>
      <c r="T218" s="11" t="s">
        <v>1213</v>
      </c>
      <c r="U218" s="4">
        <v>5.3804347826086953</v>
      </c>
      <c r="V218" s="4">
        <v>0</v>
      </c>
      <c r="W218" s="11">
        <v>0</v>
      </c>
      <c r="X218" s="4">
        <v>21.249565217391314</v>
      </c>
      <c r="Y218" s="4">
        <v>0</v>
      </c>
      <c r="Z218" s="11">
        <v>0</v>
      </c>
      <c r="AA218" s="4">
        <v>14.066304347826089</v>
      </c>
      <c r="AB218" s="4">
        <v>0</v>
      </c>
      <c r="AC218" s="11">
        <v>0</v>
      </c>
      <c r="AD218" s="4">
        <v>79.253152173913065</v>
      </c>
      <c r="AE218" s="4">
        <v>0</v>
      </c>
      <c r="AF218" s="11">
        <v>0</v>
      </c>
      <c r="AG218" s="4">
        <v>0</v>
      </c>
      <c r="AH218" s="4">
        <v>0</v>
      </c>
      <c r="AI218" s="11" t="s">
        <v>1213</v>
      </c>
      <c r="AJ218" s="4">
        <v>0</v>
      </c>
      <c r="AK218" s="4">
        <v>0</v>
      </c>
      <c r="AL218" s="11" t="s">
        <v>1213</v>
      </c>
      <c r="AM218" s="1">
        <v>146039</v>
      </c>
      <c r="AN218" s="1">
        <v>5</v>
      </c>
      <c r="AX218"/>
      <c r="AY218"/>
    </row>
    <row r="219" spans="1:51" x14ac:dyDescent="0.25">
      <c r="A219" t="s">
        <v>702</v>
      </c>
      <c r="B219" t="s">
        <v>124</v>
      </c>
      <c r="C219" t="s">
        <v>961</v>
      </c>
      <c r="D219" t="s">
        <v>746</v>
      </c>
      <c r="E219" s="4">
        <v>59.913043478260867</v>
      </c>
      <c r="F219" s="4">
        <v>233.68663043478261</v>
      </c>
      <c r="G219" s="4">
        <v>0</v>
      </c>
      <c r="H219" s="11">
        <v>0</v>
      </c>
      <c r="I219" s="4">
        <v>211.69750000000002</v>
      </c>
      <c r="J219" s="4">
        <v>0</v>
      </c>
      <c r="K219" s="11">
        <v>0</v>
      </c>
      <c r="L219" s="4">
        <v>34.027173913043477</v>
      </c>
      <c r="M219" s="4">
        <v>0</v>
      </c>
      <c r="N219" s="11">
        <v>0</v>
      </c>
      <c r="O219" s="4">
        <v>16.692934782608695</v>
      </c>
      <c r="P219" s="4">
        <v>0</v>
      </c>
      <c r="Q219" s="9">
        <v>0</v>
      </c>
      <c r="R219" s="4">
        <v>12.290760869565217</v>
      </c>
      <c r="S219" s="4">
        <v>0</v>
      </c>
      <c r="T219" s="11">
        <v>0</v>
      </c>
      <c r="U219" s="4">
        <v>5.0434782608695654</v>
      </c>
      <c r="V219" s="4">
        <v>0</v>
      </c>
      <c r="W219" s="11">
        <v>0</v>
      </c>
      <c r="X219" s="4">
        <v>61.975543478260867</v>
      </c>
      <c r="Y219" s="4">
        <v>0</v>
      </c>
      <c r="Z219" s="11">
        <v>0</v>
      </c>
      <c r="AA219" s="4">
        <v>4.6548913043478262</v>
      </c>
      <c r="AB219" s="4">
        <v>0</v>
      </c>
      <c r="AC219" s="11">
        <v>0</v>
      </c>
      <c r="AD219" s="4">
        <v>133.02902173913046</v>
      </c>
      <c r="AE219" s="4">
        <v>0</v>
      </c>
      <c r="AF219" s="11">
        <v>0</v>
      </c>
      <c r="AG219" s="4">
        <v>0</v>
      </c>
      <c r="AH219" s="4">
        <v>0</v>
      </c>
      <c r="AI219" s="11" t="s">
        <v>1213</v>
      </c>
      <c r="AJ219" s="4">
        <v>0</v>
      </c>
      <c r="AK219" s="4">
        <v>0</v>
      </c>
      <c r="AL219" s="11" t="s">
        <v>1213</v>
      </c>
      <c r="AM219" s="1">
        <v>145384</v>
      </c>
      <c r="AN219" s="1">
        <v>5</v>
      </c>
      <c r="AX219"/>
      <c r="AY219"/>
    </row>
    <row r="220" spans="1:51" x14ac:dyDescent="0.25">
      <c r="A220" t="s">
        <v>702</v>
      </c>
      <c r="B220" t="s">
        <v>213</v>
      </c>
      <c r="C220" t="s">
        <v>1009</v>
      </c>
      <c r="D220" t="s">
        <v>746</v>
      </c>
      <c r="E220" s="4">
        <v>62.184782608695649</v>
      </c>
      <c r="F220" s="4">
        <v>190.90163043478259</v>
      </c>
      <c r="G220" s="4">
        <v>10.545652173913044</v>
      </c>
      <c r="H220" s="11">
        <v>5.5241289191166644E-2</v>
      </c>
      <c r="I220" s="4">
        <v>185.6733695652174</v>
      </c>
      <c r="J220" s="4">
        <v>10.545652173913044</v>
      </c>
      <c r="K220" s="11">
        <v>5.6796794276999997E-2</v>
      </c>
      <c r="L220" s="4">
        <v>18.154891304347828</v>
      </c>
      <c r="M220" s="4">
        <v>0.11141304347826086</v>
      </c>
      <c r="N220" s="11">
        <v>6.1368058673851207E-3</v>
      </c>
      <c r="O220" s="4">
        <v>12.926630434782609</v>
      </c>
      <c r="P220" s="4">
        <v>0.11141304347826086</v>
      </c>
      <c r="Q220" s="9">
        <v>8.6188774437670791E-3</v>
      </c>
      <c r="R220" s="4">
        <v>0</v>
      </c>
      <c r="S220" s="4">
        <v>0</v>
      </c>
      <c r="T220" s="11" t="s">
        <v>1213</v>
      </c>
      <c r="U220" s="4">
        <v>5.2282608695652177</v>
      </c>
      <c r="V220" s="4">
        <v>0</v>
      </c>
      <c r="W220" s="11">
        <v>0</v>
      </c>
      <c r="X220" s="4">
        <v>52.818478260869568</v>
      </c>
      <c r="Y220" s="4">
        <v>1.2913043478260868</v>
      </c>
      <c r="Z220" s="11">
        <v>2.4447965756384662E-2</v>
      </c>
      <c r="AA220" s="4">
        <v>0</v>
      </c>
      <c r="AB220" s="4">
        <v>0</v>
      </c>
      <c r="AC220" s="11" t="s">
        <v>1213</v>
      </c>
      <c r="AD220" s="4">
        <v>119.92826086956521</v>
      </c>
      <c r="AE220" s="4">
        <v>9.1429347826086964</v>
      </c>
      <c r="AF220" s="11">
        <v>7.6236699476136108E-2</v>
      </c>
      <c r="AG220" s="4">
        <v>0</v>
      </c>
      <c r="AH220" s="4">
        <v>0</v>
      </c>
      <c r="AI220" s="11" t="s">
        <v>1213</v>
      </c>
      <c r="AJ220" s="4">
        <v>0</v>
      </c>
      <c r="AK220" s="4">
        <v>0</v>
      </c>
      <c r="AL220" s="11" t="s">
        <v>1213</v>
      </c>
      <c r="AM220" s="1">
        <v>145555</v>
      </c>
      <c r="AN220" s="1">
        <v>5</v>
      </c>
      <c r="AX220"/>
      <c r="AY220"/>
    </row>
    <row r="221" spans="1:51" x14ac:dyDescent="0.25">
      <c r="A221" t="s">
        <v>702</v>
      </c>
      <c r="B221" t="s">
        <v>197</v>
      </c>
      <c r="C221" t="s">
        <v>1003</v>
      </c>
      <c r="D221" t="s">
        <v>778</v>
      </c>
      <c r="E221" s="4">
        <v>26.445652173913043</v>
      </c>
      <c r="F221" s="4">
        <v>89.52771739130435</v>
      </c>
      <c r="G221" s="4">
        <v>38.396739130434781</v>
      </c>
      <c r="H221" s="11">
        <v>0.42888102421523572</v>
      </c>
      <c r="I221" s="4">
        <v>82.557608695652164</v>
      </c>
      <c r="J221" s="4">
        <v>38.396739130434781</v>
      </c>
      <c r="K221" s="11">
        <v>0.46509025318288943</v>
      </c>
      <c r="L221" s="4">
        <v>4.0706521739130439</v>
      </c>
      <c r="M221" s="4">
        <v>0</v>
      </c>
      <c r="N221" s="11">
        <v>0</v>
      </c>
      <c r="O221" s="4">
        <v>4.0706521739130439</v>
      </c>
      <c r="P221" s="4">
        <v>0</v>
      </c>
      <c r="Q221" s="9">
        <v>0</v>
      </c>
      <c r="R221" s="4">
        <v>0</v>
      </c>
      <c r="S221" s="4">
        <v>0</v>
      </c>
      <c r="T221" s="11" t="s">
        <v>1213</v>
      </c>
      <c r="U221" s="4">
        <v>0</v>
      </c>
      <c r="V221" s="4">
        <v>0</v>
      </c>
      <c r="W221" s="11" t="s">
        <v>1213</v>
      </c>
      <c r="X221" s="4">
        <v>28.147065217391301</v>
      </c>
      <c r="Y221" s="4">
        <v>0</v>
      </c>
      <c r="Z221" s="11">
        <v>0</v>
      </c>
      <c r="AA221" s="4">
        <v>6.9701086956521738</v>
      </c>
      <c r="AB221" s="4">
        <v>0</v>
      </c>
      <c r="AC221" s="11">
        <v>0</v>
      </c>
      <c r="AD221" s="4">
        <v>49.551847826086949</v>
      </c>
      <c r="AE221" s="4">
        <v>38.396739130434781</v>
      </c>
      <c r="AF221" s="11">
        <v>0.77488006633368223</v>
      </c>
      <c r="AG221" s="4">
        <v>0.78804347826086951</v>
      </c>
      <c r="AH221" s="4">
        <v>0</v>
      </c>
      <c r="AI221" s="11">
        <v>0</v>
      </c>
      <c r="AJ221" s="4">
        <v>0</v>
      </c>
      <c r="AK221" s="4">
        <v>0</v>
      </c>
      <c r="AL221" s="11" t="s">
        <v>1213</v>
      </c>
      <c r="AM221" s="1">
        <v>145514</v>
      </c>
      <c r="AN221" s="1">
        <v>5</v>
      </c>
      <c r="AX221"/>
      <c r="AY221"/>
    </row>
    <row r="222" spans="1:51" x14ac:dyDescent="0.25">
      <c r="A222" t="s">
        <v>702</v>
      </c>
      <c r="B222" t="s">
        <v>585</v>
      </c>
      <c r="C222" t="s">
        <v>947</v>
      </c>
      <c r="D222" t="s">
        <v>804</v>
      </c>
      <c r="E222" s="4">
        <v>71.891304347826093</v>
      </c>
      <c r="F222" s="4">
        <v>129.53152173913043</v>
      </c>
      <c r="G222" s="4">
        <v>64.621413043478256</v>
      </c>
      <c r="H222" s="11">
        <v>0.49888561622569627</v>
      </c>
      <c r="I222" s="4">
        <v>123.66195652173914</v>
      </c>
      <c r="J222" s="4">
        <v>64.621413043478256</v>
      </c>
      <c r="K222" s="11">
        <v>0.5225650221061976</v>
      </c>
      <c r="L222" s="4">
        <v>37.896956521739142</v>
      </c>
      <c r="M222" s="4">
        <v>28.384456521739128</v>
      </c>
      <c r="N222" s="11">
        <v>0.7489903973016071</v>
      </c>
      <c r="O222" s="4">
        <v>37.407826086956533</v>
      </c>
      <c r="P222" s="4">
        <v>28.384456521739128</v>
      </c>
      <c r="Q222" s="9">
        <v>0.75878390943536544</v>
      </c>
      <c r="R222" s="4">
        <v>0.4891304347826087</v>
      </c>
      <c r="S222" s="4">
        <v>0</v>
      </c>
      <c r="T222" s="11">
        <v>0</v>
      </c>
      <c r="U222" s="4">
        <v>0</v>
      </c>
      <c r="V222" s="4">
        <v>0</v>
      </c>
      <c r="W222" s="11" t="s">
        <v>1213</v>
      </c>
      <c r="X222" s="4">
        <v>31.990652173913041</v>
      </c>
      <c r="Y222" s="4">
        <v>26.769565217391307</v>
      </c>
      <c r="Z222" s="11">
        <v>0.83679335675503053</v>
      </c>
      <c r="AA222" s="4">
        <v>5.3804347826086953</v>
      </c>
      <c r="AB222" s="4">
        <v>0</v>
      </c>
      <c r="AC222" s="11">
        <v>0</v>
      </c>
      <c r="AD222" s="4">
        <v>54.263478260869555</v>
      </c>
      <c r="AE222" s="4">
        <v>9.4673913043478262</v>
      </c>
      <c r="AF222" s="11">
        <v>0.17447077864846244</v>
      </c>
      <c r="AG222" s="4">
        <v>0</v>
      </c>
      <c r="AH222" s="4">
        <v>0</v>
      </c>
      <c r="AI222" s="11" t="s">
        <v>1213</v>
      </c>
      <c r="AJ222" s="4">
        <v>0</v>
      </c>
      <c r="AK222" s="4">
        <v>0</v>
      </c>
      <c r="AL222" s="11" t="s">
        <v>1213</v>
      </c>
      <c r="AM222" s="1">
        <v>146097</v>
      </c>
      <c r="AN222" s="1">
        <v>5</v>
      </c>
      <c r="AX222"/>
      <c r="AY222"/>
    </row>
    <row r="223" spans="1:51" x14ac:dyDescent="0.25">
      <c r="A223" t="s">
        <v>702</v>
      </c>
      <c r="B223" t="s">
        <v>435</v>
      </c>
      <c r="C223" t="s">
        <v>1090</v>
      </c>
      <c r="D223" t="s">
        <v>769</v>
      </c>
      <c r="E223" s="4">
        <v>59.358695652173914</v>
      </c>
      <c r="F223" s="4">
        <v>185.17891304347825</v>
      </c>
      <c r="G223" s="4">
        <v>0</v>
      </c>
      <c r="H223" s="11">
        <v>0</v>
      </c>
      <c r="I223" s="4">
        <v>180.67521739130433</v>
      </c>
      <c r="J223" s="4">
        <v>0</v>
      </c>
      <c r="K223" s="11">
        <v>0</v>
      </c>
      <c r="L223" s="4">
        <v>41.513913043478261</v>
      </c>
      <c r="M223" s="4">
        <v>0</v>
      </c>
      <c r="N223" s="11">
        <v>0</v>
      </c>
      <c r="O223" s="4">
        <v>37.010217391304352</v>
      </c>
      <c r="P223" s="4">
        <v>0</v>
      </c>
      <c r="Q223" s="9">
        <v>0</v>
      </c>
      <c r="R223" s="4">
        <v>0</v>
      </c>
      <c r="S223" s="4">
        <v>0</v>
      </c>
      <c r="T223" s="11" t="s">
        <v>1213</v>
      </c>
      <c r="U223" s="4">
        <v>4.5036956521739118</v>
      </c>
      <c r="V223" s="4">
        <v>0</v>
      </c>
      <c r="W223" s="11">
        <v>0</v>
      </c>
      <c r="X223" s="4">
        <v>36.634456521739125</v>
      </c>
      <c r="Y223" s="4">
        <v>0</v>
      </c>
      <c r="Z223" s="11">
        <v>0</v>
      </c>
      <c r="AA223" s="4">
        <v>0</v>
      </c>
      <c r="AB223" s="4">
        <v>0</v>
      </c>
      <c r="AC223" s="11" t="s">
        <v>1213</v>
      </c>
      <c r="AD223" s="4">
        <v>107.03054347826084</v>
      </c>
      <c r="AE223" s="4">
        <v>0</v>
      </c>
      <c r="AF223" s="11">
        <v>0</v>
      </c>
      <c r="AG223" s="4">
        <v>0</v>
      </c>
      <c r="AH223" s="4">
        <v>0</v>
      </c>
      <c r="AI223" s="11" t="s">
        <v>1213</v>
      </c>
      <c r="AJ223" s="4">
        <v>0</v>
      </c>
      <c r="AK223" s="4">
        <v>0</v>
      </c>
      <c r="AL223" s="11" t="s">
        <v>1213</v>
      </c>
      <c r="AM223" s="1">
        <v>145890</v>
      </c>
      <c r="AN223" s="1">
        <v>5</v>
      </c>
      <c r="AX223"/>
      <c r="AY223"/>
    </row>
    <row r="224" spans="1:51" x14ac:dyDescent="0.25">
      <c r="A224" t="s">
        <v>702</v>
      </c>
      <c r="B224" t="s">
        <v>184</v>
      </c>
      <c r="C224" t="s">
        <v>917</v>
      </c>
      <c r="D224" t="s">
        <v>781</v>
      </c>
      <c r="E224" s="4">
        <v>207.04347826086956</v>
      </c>
      <c r="F224" s="4">
        <v>556.75260869565216</v>
      </c>
      <c r="G224" s="4">
        <v>89.914130434782606</v>
      </c>
      <c r="H224" s="11">
        <v>0.16149745691435818</v>
      </c>
      <c r="I224" s="4">
        <v>535.18739130434778</v>
      </c>
      <c r="J224" s="4">
        <v>89.914130434782606</v>
      </c>
      <c r="K224" s="11">
        <v>0.16800494909950275</v>
      </c>
      <c r="L224" s="4">
        <v>151.24445652173912</v>
      </c>
      <c r="M224" s="4">
        <v>1.2972826086956519</v>
      </c>
      <c r="N224" s="11">
        <v>8.5773894695385881E-3</v>
      </c>
      <c r="O224" s="4">
        <v>140.46184782608697</v>
      </c>
      <c r="P224" s="4">
        <v>1.2972826086956519</v>
      </c>
      <c r="Q224" s="9">
        <v>9.2358361275574567E-3</v>
      </c>
      <c r="R224" s="4">
        <v>5.1304347826086953</v>
      </c>
      <c r="S224" s="4">
        <v>0</v>
      </c>
      <c r="T224" s="11">
        <v>0</v>
      </c>
      <c r="U224" s="4">
        <v>5.6521739130434785</v>
      </c>
      <c r="V224" s="4">
        <v>0</v>
      </c>
      <c r="W224" s="11">
        <v>0</v>
      </c>
      <c r="X224" s="4">
        <v>114.15869565217392</v>
      </c>
      <c r="Y224" s="4">
        <v>4.6994565217391306</v>
      </c>
      <c r="Z224" s="11">
        <v>4.116599699122122E-2</v>
      </c>
      <c r="AA224" s="4">
        <v>10.782608695652174</v>
      </c>
      <c r="AB224" s="4">
        <v>0</v>
      </c>
      <c r="AC224" s="11">
        <v>0</v>
      </c>
      <c r="AD224" s="4">
        <v>280.56684782608693</v>
      </c>
      <c r="AE224" s="4">
        <v>83.917391304347831</v>
      </c>
      <c r="AF224" s="11">
        <v>0.29909945510157043</v>
      </c>
      <c r="AG224" s="4">
        <v>0</v>
      </c>
      <c r="AH224" s="4">
        <v>0</v>
      </c>
      <c r="AI224" s="11" t="s">
        <v>1213</v>
      </c>
      <c r="AJ224" s="4">
        <v>0</v>
      </c>
      <c r="AK224" s="4">
        <v>0</v>
      </c>
      <c r="AL224" s="11" t="s">
        <v>1213</v>
      </c>
      <c r="AM224" s="1">
        <v>145484</v>
      </c>
      <c r="AN224" s="1">
        <v>5</v>
      </c>
      <c r="AX224"/>
      <c r="AY224"/>
    </row>
    <row r="225" spans="1:51" x14ac:dyDescent="0.25">
      <c r="A225" t="s">
        <v>702</v>
      </c>
      <c r="B225" t="s">
        <v>486</v>
      </c>
      <c r="C225" t="s">
        <v>1108</v>
      </c>
      <c r="D225" t="s">
        <v>781</v>
      </c>
      <c r="E225" s="4">
        <v>121.6304347826087</v>
      </c>
      <c r="F225" s="4">
        <v>400.42163043478263</v>
      </c>
      <c r="G225" s="4">
        <v>3.2603260869565212</v>
      </c>
      <c r="H225" s="11">
        <v>8.1422326846240043E-3</v>
      </c>
      <c r="I225" s="4">
        <v>385.20695652173913</v>
      </c>
      <c r="J225" s="4">
        <v>3.2603260869565212</v>
      </c>
      <c r="K225" s="11">
        <v>8.4638297199924137E-3</v>
      </c>
      <c r="L225" s="4">
        <v>50.789021739130433</v>
      </c>
      <c r="M225" s="4">
        <v>0.80163043478260865</v>
      </c>
      <c r="N225" s="11">
        <v>1.5783537609762466E-2</v>
      </c>
      <c r="O225" s="4">
        <v>39.905869565217394</v>
      </c>
      <c r="P225" s="4">
        <v>0.80163043478260865</v>
      </c>
      <c r="Q225" s="9">
        <v>2.0088033252164059E-2</v>
      </c>
      <c r="R225" s="4">
        <v>5.5842391304347823</v>
      </c>
      <c r="S225" s="4">
        <v>0</v>
      </c>
      <c r="T225" s="11">
        <v>0</v>
      </c>
      <c r="U225" s="4">
        <v>5.2989130434782608</v>
      </c>
      <c r="V225" s="4">
        <v>0</v>
      </c>
      <c r="W225" s="11">
        <v>0</v>
      </c>
      <c r="X225" s="4">
        <v>119.60815217391307</v>
      </c>
      <c r="Y225" s="4">
        <v>2.1434782608695651</v>
      </c>
      <c r="Z225" s="11">
        <v>1.7920837517436915E-2</v>
      </c>
      <c r="AA225" s="4">
        <v>4.3315217391304346</v>
      </c>
      <c r="AB225" s="4">
        <v>0</v>
      </c>
      <c r="AC225" s="11">
        <v>0</v>
      </c>
      <c r="AD225" s="4">
        <v>225.69293478260869</v>
      </c>
      <c r="AE225" s="4">
        <v>0.31521739130434784</v>
      </c>
      <c r="AF225" s="11">
        <v>1.3966648606345193E-3</v>
      </c>
      <c r="AG225" s="4">
        <v>0</v>
      </c>
      <c r="AH225" s="4">
        <v>0</v>
      </c>
      <c r="AI225" s="11" t="s">
        <v>1213</v>
      </c>
      <c r="AJ225" s="4">
        <v>0</v>
      </c>
      <c r="AK225" s="4">
        <v>0</v>
      </c>
      <c r="AL225" s="11" t="s">
        <v>1213</v>
      </c>
      <c r="AM225" s="1">
        <v>145967</v>
      </c>
      <c r="AN225" s="1">
        <v>5</v>
      </c>
      <c r="AX225"/>
      <c r="AY225"/>
    </row>
    <row r="226" spans="1:51" x14ac:dyDescent="0.25">
      <c r="A226" t="s">
        <v>702</v>
      </c>
      <c r="B226" t="s">
        <v>139</v>
      </c>
      <c r="C226" t="s">
        <v>917</v>
      </c>
      <c r="D226" t="s">
        <v>781</v>
      </c>
      <c r="E226" s="4">
        <v>78.663043478260875</v>
      </c>
      <c r="F226" s="4">
        <v>210.10728260869564</v>
      </c>
      <c r="G226" s="4">
        <v>12.444239130434783</v>
      </c>
      <c r="H226" s="11">
        <v>5.9228023778742436E-2</v>
      </c>
      <c r="I226" s="4">
        <v>199.15076086956523</v>
      </c>
      <c r="J226" s="4">
        <v>12.444239130434783</v>
      </c>
      <c r="K226" s="11">
        <v>6.248652566577538E-2</v>
      </c>
      <c r="L226" s="4">
        <v>38.877173913043471</v>
      </c>
      <c r="M226" s="4">
        <v>0.63532608695652182</v>
      </c>
      <c r="N226" s="11">
        <v>1.6341879386026232E-2</v>
      </c>
      <c r="O226" s="4">
        <v>27.920652173913041</v>
      </c>
      <c r="P226" s="4">
        <v>0.63532608695652182</v>
      </c>
      <c r="Q226" s="9">
        <v>2.2754700821427186E-2</v>
      </c>
      <c r="R226" s="4">
        <v>5.5652173913043477</v>
      </c>
      <c r="S226" s="4">
        <v>0</v>
      </c>
      <c r="T226" s="11">
        <v>0</v>
      </c>
      <c r="U226" s="4">
        <v>5.3913043478260869</v>
      </c>
      <c r="V226" s="4">
        <v>0</v>
      </c>
      <c r="W226" s="11">
        <v>0</v>
      </c>
      <c r="X226" s="4">
        <v>46.455978260869564</v>
      </c>
      <c r="Y226" s="4">
        <v>2.0918478260869562</v>
      </c>
      <c r="Z226" s="11">
        <v>4.5028603516653207E-2</v>
      </c>
      <c r="AA226" s="4">
        <v>0</v>
      </c>
      <c r="AB226" s="4">
        <v>0</v>
      </c>
      <c r="AC226" s="11" t="s">
        <v>1213</v>
      </c>
      <c r="AD226" s="4">
        <v>124.77413043478262</v>
      </c>
      <c r="AE226" s="4">
        <v>9.7170652173913048</v>
      </c>
      <c r="AF226" s="11">
        <v>7.7877242530415822E-2</v>
      </c>
      <c r="AG226" s="4">
        <v>0</v>
      </c>
      <c r="AH226" s="4">
        <v>0</v>
      </c>
      <c r="AI226" s="11" t="s">
        <v>1213</v>
      </c>
      <c r="AJ226" s="4">
        <v>0</v>
      </c>
      <c r="AK226" s="4">
        <v>0</v>
      </c>
      <c r="AL226" s="11" t="s">
        <v>1213</v>
      </c>
      <c r="AM226" s="1">
        <v>145415</v>
      </c>
      <c r="AN226" s="1">
        <v>5</v>
      </c>
      <c r="AX226"/>
      <c r="AY226"/>
    </row>
    <row r="227" spans="1:51" x14ac:dyDescent="0.25">
      <c r="A227" t="s">
        <v>702</v>
      </c>
      <c r="B227" t="s">
        <v>280</v>
      </c>
      <c r="C227" t="s">
        <v>931</v>
      </c>
      <c r="D227" t="s">
        <v>781</v>
      </c>
      <c r="E227" s="4">
        <v>185.88043478260869</v>
      </c>
      <c r="F227" s="4">
        <v>476.85869565217394</v>
      </c>
      <c r="G227" s="4">
        <v>43.059782608695649</v>
      </c>
      <c r="H227" s="11">
        <v>9.0298830662624507E-2</v>
      </c>
      <c r="I227" s="4">
        <v>461.98369565217394</v>
      </c>
      <c r="J227" s="4">
        <v>43.059782608695649</v>
      </c>
      <c r="K227" s="11">
        <v>9.3206281983412728E-2</v>
      </c>
      <c r="L227" s="4">
        <v>101.67119565217394</v>
      </c>
      <c r="M227" s="4">
        <v>0.53260869565217395</v>
      </c>
      <c r="N227" s="11">
        <v>5.2385406922357339E-3</v>
      </c>
      <c r="O227" s="4">
        <v>91.752717391304373</v>
      </c>
      <c r="P227" s="4">
        <v>0.53260869565217395</v>
      </c>
      <c r="Q227" s="9">
        <v>5.8048274840811478E-3</v>
      </c>
      <c r="R227" s="4">
        <v>5.3043478260869561</v>
      </c>
      <c r="S227" s="4">
        <v>0</v>
      </c>
      <c r="T227" s="11">
        <v>0</v>
      </c>
      <c r="U227" s="4">
        <v>4.6141304347826084</v>
      </c>
      <c r="V227" s="4">
        <v>0</v>
      </c>
      <c r="W227" s="11">
        <v>0</v>
      </c>
      <c r="X227" s="4">
        <v>108.69076086956521</v>
      </c>
      <c r="Y227" s="4">
        <v>2.6744565217391307</v>
      </c>
      <c r="Z227" s="11">
        <v>2.4606107274827371E-2</v>
      </c>
      <c r="AA227" s="4">
        <v>4.9565217391304346</v>
      </c>
      <c r="AB227" s="4">
        <v>0</v>
      </c>
      <c r="AC227" s="11">
        <v>0</v>
      </c>
      <c r="AD227" s="4">
        <v>261.54021739130434</v>
      </c>
      <c r="AE227" s="4">
        <v>39.852717391304346</v>
      </c>
      <c r="AF227" s="11">
        <v>0.15237701409293608</v>
      </c>
      <c r="AG227" s="4">
        <v>0</v>
      </c>
      <c r="AH227" s="4">
        <v>0</v>
      </c>
      <c r="AI227" s="11" t="s">
        <v>1213</v>
      </c>
      <c r="AJ227" s="4">
        <v>0</v>
      </c>
      <c r="AK227" s="4">
        <v>0</v>
      </c>
      <c r="AL227" s="11" t="s">
        <v>1213</v>
      </c>
      <c r="AM227" s="1">
        <v>145662</v>
      </c>
      <c r="AN227" s="1">
        <v>5</v>
      </c>
      <c r="AX227"/>
      <c r="AY227"/>
    </row>
    <row r="228" spans="1:51" x14ac:dyDescent="0.25">
      <c r="A228" t="s">
        <v>702</v>
      </c>
      <c r="B228" t="s">
        <v>256</v>
      </c>
      <c r="C228" t="s">
        <v>931</v>
      </c>
      <c r="D228" t="s">
        <v>781</v>
      </c>
      <c r="E228" s="4">
        <v>144.20652173913044</v>
      </c>
      <c r="F228" s="4">
        <v>438.31336956521739</v>
      </c>
      <c r="G228" s="4">
        <v>93.2878260869565</v>
      </c>
      <c r="H228" s="11">
        <v>0.21283363128871213</v>
      </c>
      <c r="I228" s="4">
        <v>423.50358695652176</v>
      </c>
      <c r="J228" s="4">
        <v>93.2878260869565</v>
      </c>
      <c r="K228" s="11">
        <v>0.22027635410921262</v>
      </c>
      <c r="L228" s="4">
        <v>118.07336956521739</v>
      </c>
      <c r="M228" s="4">
        <v>6.7353260869565226</v>
      </c>
      <c r="N228" s="11">
        <v>5.7043566316080187E-2</v>
      </c>
      <c r="O228" s="4">
        <v>103.48097826086956</v>
      </c>
      <c r="P228" s="4">
        <v>6.7353260869565226</v>
      </c>
      <c r="Q228" s="9">
        <v>6.5087576481710055E-2</v>
      </c>
      <c r="R228" s="4">
        <v>9.2010869565217384</v>
      </c>
      <c r="S228" s="4">
        <v>0</v>
      </c>
      <c r="T228" s="11">
        <v>0</v>
      </c>
      <c r="U228" s="4">
        <v>5.3913043478260869</v>
      </c>
      <c r="V228" s="4">
        <v>0</v>
      </c>
      <c r="W228" s="11">
        <v>0</v>
      </c>
      <c r="X228" s="4">
        <v>87.594021739130426</v>
      </c>
      <c r="Y228" s="4">
        <v>8.102173913043476</v>
      </c>
      <c r="Z228" s="11">
        <v>9.2496882232135633E-2</v>
      </c>
      <c r="AA228" s="4">
        <v>0.21739130434782608</v>
      </c>
      <c r="AB228" s="4">
        <v>0</v>
      </c>
      <c r="AC228" s="11">
        <v>0</v>
      </c>
      <c r="AD228" s="4">
        <v>232.42858695652174</v>
      </c>
      <c r="AE228" s="4">
        <v>78.450326086956508</v>
      </c>
      <c r="AF228" s="11">
        <v>0.33752442896205137</v>
      </c>
      <c r="AG228" s="4">
        <v>0</v>
      </c>
      <c r="AH228" s="4">
        <v>0</v>
      </c>
      <c r="AI228" s="11" t="s">
        <v>1213</v>
      </c>
      <c r="AJ228" s="4">
        <v>0</v>
      </c>
      <c r="AK228" s="4">
        <v>0</v>
      </c>
      <c r="AL228" s="11" t="s">
        <v>1213</v>
      </c>
      <c r="AM228" s="1">
        <v>145630</v>
      </c>
      <c r="AN228" s="1">
        <v>5</v>
      </c>
      <c r="AX228"/>
      <c r="AY228"/>
    </row>
    <row r="229" spans="1:51" x14ac:dyDescent="0.25">
      <c r="A229" t="s">
        <v>702</v>
      </c>
      <c r="B229" t="s">
        <v>49</v>
      </c>
      <c r="C229" t="s">
        <v>921</v>
      </c>
      <c r="D229" t="s">
        <v>781</v>
      </c>
      <c r="E229" s="4">
        <v>204.47826086956522</v>
      </c>
      <c r="F229" s="4">
        <v>525.02152173913043</v>
      </c>
      <c r="G229" s="4">
        <v>1.6983695652173914</v>
      </c>
      <c r="H229" s="11">
        <v>3.2348570389868075E-3</v>
      </c>
      <c r="I229" s="4">
        <v>509.42369565217393</v>
      </c>
      <c r="J229" s="4">
        <v>1.6983695652173914</v>
      </c>
      <c r="K229" s="11">
        <v>3.3339037420375712E-3</v>
      </c>
      <c r="L229" s="4">
        <v>159.43456521739134</v>
      </c>
      <c r="M229" s="4">
        <v>0</v>
      </c>
      <c r="N229" s="11">
        <v>0</v>
      </c>
      <c r="O229" s="4">
        <v>143.83673913043481</v>
      </c>
      <c r="P229" s="4">
        <v>0</v>
      </c>
      <c r="Q229" s="9">
        <v>0</v>
      </c>
      <c r="R229" s="4">
        <v>10.119565217391305</v>
      </c>
      <c r="S229" s="4">
        <v>0</v>
      </c>
      <c r="T229" s="11">
        <v>0</v>
      </c>
      <c r="U229" s="4">
        <v>5.4782608695652177</v>
      </c>
      <c r="V229" s="4">
        <v>0</v>
      </c>
      <c r="W229" s="11">
        <v>0</v>
      </c>
      <c r="X229" s="4">
        <v>55.888586956521742</v>
      </c>
      <c r="Y229" s="4">
        <v>0</v>
      </c>
      <c r="Z229" s="11">
        <v>0</v>
      </c>
      <c r="AA229" s="4">
        <v>0</v>
      </c>
      <c r="AB229" s="4">
        <v>0</v>
      </c>
      <c r="AC229" s="11" t="s">
        <v>1213</v>
      </c>
      <c r="AD229" s="4">
        <v>293.5978260869565</v>
      </c>
      <c r="AE229" s="4">
        <v>1.6983695652173914</v>
      </c>
      <c r="AF229" s="11">
        <v>5.7846803154270486E-3</v>
      </c>
      <c r="AG229" s="4">
        <v>16.100543478260871</v>
      </c>
      <c r="AH229" s="4">
        <v>0</v>
      </c>
      <c r="AI229" s="11">
        <v>0</v>
      </c>
      <c r="AJ229" s="4">
        <v>0</v>
      </c>
      <c r="AK229" s="4">
        <v>0</v>
      </c>
      <c r="AL229" s="11" t="s">
        <v>1213</v>
      </c>
      <c r="AM229" s="1">
        <v>145171</v>
      </c>
      <c r="AN229" s="1">
        <v>5</v>
      </c>
      <c r="AX229"/>
      <c r="AY229"/>
    </row>
    <row r="230" spans="1:51" x14ac:dyDescent="0.25">
      <c r="A230" t="s">
        <v>702</v>
      </c>
      <c r="B230" t="s">
        <v>91</v>
      </c>
      <c r="C230" t="s">
        <v>687</v>
      </c>
      <c r="D230" t="s">
        <v>774</v>
      </c>
      <c r="E230" s="4">
        <v>158.08695652173913</v>
      </c>
      <c r="F230" s="4">
        <v>497.60336956521735</v>
      </c>
      <c r="G230" s="4">
        <v>44.153369565217396</v>
      </c>
      <c r="H230" s="11">
        <v>8.8732055017626904E-2</v>
      </c>
      <c r="I230" s="4">
        <v>481.82076086956522</v>
      </c>
      <c r="J230" s="4">
        <v>44.153369565217396</v>
      </c>
      <c r="K230" s="11">
        <v>9.1638578390710435E-2</v>
      </c>
      <c r="L230" s="4">
        <v>138.48043478260868</v>
      </c>
      <c r="M230" s="4">
        <v>7.1</v>
      </c>
      <c r="N230" s="11">
        <v>5.1270780678482286E-2</v>
      </c>
      <c r="O230" s="4">
        <v>126.43695652173912</v>
      </c>
      <c r="P230" s="4">
        <v>7.1</v>
      </c>
      <c r="Q230" s="9">
        <v>5.6154467770499136E-2</v>
      </c>
      <c r="R230" s="4">
        <v>6.6467391304347823</v>
      </c>
      <c r="S230" s="4">
        <v>0</v>
      </c>
      <c r="T230" s="11">
        <v>0</v>
      </c>
      <c r="U230" s="4">
        <v>5.3967391304347823</v>
      </c>
      <c r="V230" s="4">
        <v>0</v>
      </c>
      <c r="W230" s="11">
        <v>0</v>
      </c>
      <c r="X230" s="4">
        <v>81.325108695652176</v>
      </c>
      <c r="Y230" s="4">
        <v>2.3577173913043477</v>
      </c>
      <c r="Z230" s="11">
        <v>2.8991260253063721E-2</v>
      </c>
      <c r="AA230" s="4">
        <v>3.7391304347826089</v>
      </c>
      <c r="AB230" s="4">
        <v>0</v>
      </c>
      <c r="AC230" s="11">
        <v>0</v>
      </c>
      <c r="AD230" s="4">
        <v>274.05869565217392</v>
      </c>
      <c r="AE230" s="4">
        <v>34.695652173913047</v>
      </c>
      <c r="AF230" s="11">
        <v>0.12659934796576425</v>
      </c>
      <c r="AG230" s="4">
        <v>0</v>
      </c>
      <c r="AH230" s="4">
        <v>0</v>
      </c>
      <c r="AI230" s="11" t="s">
        <v>1213</v>
      </c>
      <c r="AJ230" s="4">
        <v>0</v>
      </c>
      <c r="AK230" s="4">
        <v>0</v>
      </c>
      <c r="AL230" s="11" t="s">
        <v>1213</v>
      </c>
      <c r="AM230" s="1">
        <v>145304</v>
      </c>
      <c r="AN230" s="1">
        <v>5</v>
      </c>
      <c r="AX230"/>
      <c r="AY230"/>
    </row>
    <row r="231" spans="1:51" x14ac:dyDescent="0.25">
      <c r="A231" t="s">
        <v>702</v>
      </c>
      <c r="B231" t="s">
        <v>287</v>
      </c>
      <c r="C231" t="s">
        <v>1028</v>
      </c>
      <c r="D231" t="s">
        <v>774</v>
      </c>
      <c r="E231" s="4">
        <v>165.05434782608697</v>
      </c>
      <c r="F231" s="4">
        <v>478.11032608695643</v>
      </c>
      <c r="G231" s="4">
        <v>18.356521739130425</v>
      </c>
      <c r="H231" s="11">
        <v>3.8393903535544699E-2</v>
      </c>
      <c r="I231" s="4">
        <v>462.11032608695643</v>
      </c>
      <c r="J231" s="4">
        <v>18.356521739130425</v>
      </c>
      <c r="K231" s="11">
        <v>3.9723245084283688E-2</v>
      </c>
      <c r="L231" s="4">
        <v>128.32260869565218</v>
      </c>
      <c r="M231" s="4">
        <v>0</v>
      </c>
      <c r="N231" s="11">
        <v>0</v>
      </c>
      <c r="O231" s="4">
        <v>117.45304347826087</v>
      </c>
      <c r="P231" s="4">
        <v>0</v>
      </c>
      <c r="Q231" s="9">
        <v>0</v>
      </c>
      <c r="R231" s="4">
        <v>5.3913043478260869</v>
      </c>
      <c r="S231" s="4">
        <v>0</v>
      </c>
      <c r="T231" s="11">
        <v>0</v>
      </c>
      <c r="U231" s="4">
        <v>5.4782608695652177</v>
      </c>
      <c r="V231" s="4">
        <v>0</v>
      </c>
      <c r="W231" s="11">
        <v>0</v>
      </c>
      <c r="X231" s="4">
        <v>111.90760869565216</v>
      </c>
      <c r="Y231" s="4">
        <v>0.77989130434782605</v>
      </c>
      <c r="Z231" s="11">
        <v>6.9690641542421456E-3</v>
      </c>
      <c r="AA231" s="4">
        <v>5.1304347826086953</v>
      </c>
      <c r="AB231" s="4">
        <v>0</v>
      </c>
      <c r="AC231" s="11">
        <v>0</v>
      </c>
      <c r="AD231" s="4">
        <v>232.74967391304338</v>
      </c>
      <c r="AE231" s="4">
        <v>17.576630434782601</v>
      </c>
      <c r="AF231" s="11">
        <v>7.5517314973121433E-2</v>
      </c>
      <c r="AG231" s="4">
        <v>0</v>
      </c>
      <c r="AH231" s="4">
        <v>0</v>
      </c>
      <c r="AI231" s="11" t="s">
        <v>1213</v>
      </c>
      <c r="AJ231" s="4">
        <v>0</v>
      </c>
      <c r="AK231" s="4">
        <v>0</v>
      </c>
      <c r="AL231" s="11" t="s">
        <v>1213</v>
      </c>
      <c r="AM231" s="1">
        <v>145669</v>
      </c>
      <c r="AN231" s="1">
        <v>5</v>
      </c>
      <c r="AX231"/>
      <c r="AY231"/>
    </row>
    <row r="232" spans="1:51" x14ac:dyDescent="0.25">
      <c r="A232" t="s">
        <v>702</v>
      </c>
      <c r="B232" t="s">
        <v>40</v>
      </c>
      <c r="C232" t="s">
        <v>915</v>
      </c>
      <c r="D232" t="s">
        <v>794</v>
      </c>
      <c r="E232" s="4">
        <v>34.771739130434781</v>
      </c>
      <c r="F232" s="4">
        <v>154.54543478260871</v>
      </c>
      <c r="G232" s="4">
        <v>22.461956521739129</v>
      </c>
      <c r="H232" s="11">
        <v>0.14534209019719821</v>
      </c>
      <c r="I232" s="4">
        <v>139.41500000000002</v>
      </c>
      <c r="J232" s="4">
        <v>22.461956521739129</v>
      </c>
      <c r="K232" s="11">
        <v>0.16111578038044061</v>
      </c>
      <c r="L232" s="4">
        <v>38.149239130434779</v>
      </c>
      <c r="M232" s="4">
        <v>0</v>
      </c>
      <c r="N232" s="11">
        <v>0</v>
      </c>
      <c r="O232" s="4">
        <v>23.018804347826087</v>
      </c>
      <c r="P232" s="4">
        <v>0</v>
      </c>
      <c r="Q232" s="9">
        <v>0</v>
      </c>
      <c r="R232" s="4">
        <v>9.4782608695652169</v>
      </c>
      <c r="S232" s="4">
        <v>0</v>
      </c>
      <c r="T232" s="11">
        <v>0</v>
      </c>
      <c r="U232" s="4">
        <v>5.6521739130434785</v>
      </c>
      <c r="V232" s="4">
        <v>0</v>
      </c>
      <c r="W232" s="11">
        <v>0</v>
      </c>
      <c r="X232" s="4">
        <v>22.76</v>
      </c>
      <c r="Y232" s="4">
        <v>0.51630434782608692</v>
      </c>
      <c r="Z232" s="11">
        <v>2.2684725299915946E-2</v>
      </c>
      <c r="AA232" s="4">
        <v>0</v>
      </c>
      <c r="AB232" s="4">
        <v>0</v>
      </c>
      <c r="AC232" s="11" t="s">
        <v>1213</v>
      </c>
      <c r="AD232" s="4">
        <v>93.636195652173939</v>
      </c>
      <c r="AE232" s="4">
        <v>21.945652173913043</v>
      </c>
      <c r="AF232" s="11">
        <v>0.23437146309781259</v>
      </c>
      <c r="AG232" s="4">
        <v>0</v>
      </c>
      <c r="AH232" s="4">
        <v>0</v>
      </c>
      <c r="AI232" s="11" t="s">
        <v>1213</v>
      </c>
      <c r="AJ232" s="4">
        <v>0</v>
      </c>
      <c r="AK232" s="4">
        <v>0</v>
      </c>
      <c r="AL232" s="11" t="s">
        <v>1213</v>
      </c>
      <c r="AM232" s="1">
        <v>145111</v>
      </c>
      <c r="AN232" s="1">
        <v>5</v>
      </c>
      <c r="AX232"/>
      <c r="AY232"/>
    </row>
    <row r="233" spans="1:51" x14ac:dyDescent="0.25">
      <c r="A233" t="s">
        <v>702</v>
      </c>
      <c r="B233" t="s">
        <v>535</v>
      </c>
      <c r="C233" t="s">
        <v>901</v>
      </c>
      <c r="D233" t="s">
        <v>787</v>
      </c>
      <c r="E233" s="4">
        <v>69.130434782608702</v>
      </c>
      <c r="F233" s="4">
        <v>225.55706521739125</v>
      </c>
      <c r="G233" s="4">
        <v>7.805543478260871</v>
      </c>
      <c r="H233" s="11">
        <v>3.4605626167098384E-2</v>
      </c>
      <c r="I233" s="4">
        <v>215.81793478260866</v>
      </c>
      <c r="J233" s="4">
        <v>7.805543478260871</v>
      </c>
      <c r="K233" s="11">
        <v>3.6167260548217742E-2</v>
      </c>
      <c r="L233" s="4">
        <v>71.446739130434764</v>
      </c>
      <c r="M233" s="4">
        <v>3.9548913043478264</v>
      </c>
      <c r="N233" s="11">
        <v>5.5354398989822175E-2</v>
      </c>
      <c r="O233" s="4">
        <v>61.707608695652169</v>
      </c>
      <c r="P233" s="4">
        <v>3.9548913043478264</v>
      </c>
      <c r="Q233" s="9">
        <v>6.4090821017773164E-2</v>
      </c>
      <c r="R233" s="4">
        <v>4.6086956521739131</v>
      </c>
      <c r="S233" s="4">
        <v>0</v>
      </c>
      <c r="T233" s="11">
        <v>0</v>
      </c>
      <c r="U233" s="4">
        <v>5.1304347826086953</v>
      </c>
      <c r="V233" s="4">
        <v>0</v>
      </c>
      <c r="W233" s="11">
        <v>0</v>
      </c>
      <c r="X233" s="4">
        <v>33.399673913043479</v>
      </c>
      <c r="Y233" s="4">
        <v>0.97576086956521735</v>
      </c>
      <c r="Z233" s="11">
        <v>2.9214682517728303E-2</v>
      </c>
      <c r="AA233" s="4">
        <v>0</v>
      </c>
      <c r="AB233" s="4">
        <v>0</v>
      </c>
      <c r="AC233" s="11" t="s">
        <v>1213</v>
      </c>
      <c r="AD233" s="4">
        <v>120.71065217391302</v>
      </c>
      <c r="AE233" s="4">
        <v>2.8748913043478264</v>
      </c>
      <c r="AF233" s="11">
        <v>2.3816384491120526E-2</v>
      </c>
      <c r="AG233" s="4">
        <v>0</v>
      </c>
      <c r="AH233" s="4">
        <v>0</v>
      </c>
      <c r="AI233" s="11" t="s">
        <v>1213</v>
      </c>
      <c r="AJ233" s="4">
        <v>0</v>
      </c>
      <c r="AK233" s="4">
        <v>0</v>
      </c>
      <c r="AL233" s="11" t="s">
        <v>1213</v>
      </c>
      <c r="AM233" s="1">
        <v>146033</v>
      </c>
      <c r="AN233" s="1">
        <v>5</v>
      </c>
      <c r="AX233"/>
      <c r="AY233"/>
    </row>
    <row r="234" spans="1:51" x14ac:dyDescent="0.25">
      <c r="A234" t="s">
        <v>702</v>
      </c>
      <c r="B234" t="s">
        <v>413</v>
      </c>
      <c r="C234" t="s">
        <v>686</v>
      </c>
      <c r="D234" t="s">
        <v>746</v>
      </c>
      <c r="E234" s="4">
        <v>82.380434782608702</v>
      </c>
      <c r="F234" s="4">
        <v>189.32489130434783</v>
      </c>
      <c r="G234" s="4">
        <v>28.985217391304346</v>
      </c>
      <c r="H234" s="11">
        <v>0.15309776327672295</v>
      </c>
      <c r="I234" s="4">
        <v>183.47434782608696</v>
      </c>
      <c r="J234" s="4">
        <v>28.985217391304346</v>
      </c>
      <c r="K234" s="11">
        <v>0.15797967255225823</v>
      </c>
      <c r="L234" s="4">
        <v>20.418478260869566</v>
      </c>
      <c r="M234" s="4">
        <v>0</v>
      </c>
      <c r="N234" s="11">
        <v>0</v>
      </c>
      <c r="O234" s="4">
        <v>20.046195652173914</v>
      </c>
      <c r="P234" s="4">
        <v>0</v>
      </c>
      <c r="Q234" s="9">
        <v>0</v>
      </c>
      <c r="R234" s="4">
        <v>0</v>
      </c>
      <c r="S234" s="4">
        <v>0</v>
      </c>
      <c r="T234" s="11" t="s">
        <v>1213</v>
      </c>
      <c r="U234" s="4">
        <v>0.37228260869565216</v>
      </c>
      <c r="V234" s="4">
        <v>0</v>
      </c>
      <c r="W234" s="11">
        <v>0</v>
      </c>
      <c r="X234" s="4">
        <v>41.948586956521744</v>
      </c>
      <c r="Y234" s="4">
        <v>5.3779347826086958</v>
      </c>
      <c r="Z234" s="11">
        <v>0.12820300212216298</v>
      </c>
      <c r="AA234" s="4">
        <v>5.4782608695652177</v>
      </c>
      <c r="AB234" s="4">
        <v>0</v>
      </c>
      <c r="AC234" s="11">
        <v>0</v>
      </c>
      <c r="AD234" s="4">
        <v>121.4795652173913</v>
      </c>
      <c r="AE234" s="4">
        <v>23.607282608695652</v>
      </c>
      <c r="AF234" s="11">
        <v>0.19433130639255844</v>
      </c>
      <c r="AG234" s="4">
        <v>0</v>
      </c>
      <c r="AH234" s="4">
        <v>0</v>
      </c>
      <c r="AI234" s="11" t="s">
        <v>1213</v>
      </c>
      <c r="AJ234" s="4">
        <v>0</v>
      </c>
      <c r="AK234" s="4">
        <v>0</v>
      </c>
      <c r="AL234" s="11" t="s">
        <v>1213</v>
      </c>
      <c r="AM234" s="1">
        <v>145858</v>
      </c>
      <c r="AN234" s="1">
        <v>5</v>
      </c>
      <c r="AX234"/>
      <c r="AY234"/>
    </row>
    <row r="235" spans="1:51" x14ac:dyDescent="0.25">
      <c r="A235" t="s">
        <v>702</v>
      </c>
      <c r="B235" t="s">
        <v>281</v>
      </c>
      <c r="C235" t="s">
        <v>871</v>
      </c>
      <c r="D235" t="s">
        <v>784</v>
      </c>
      <c r="E235" s="4">
        <v>36.663043478260867</v>
      </c>
      <c r="F235" s="4">
        <v>132.96434782608696</v>
      </c>
      <c r="G235" s="4">
        <v>0</v>
      </c>
      <c r="H235" s="11">
        <v>0</v>
      </c>
      <c r="I235" s="4">
        <v>123.66000000000001</v>
      </c>
      <c r="J235" s="4">
        <v>0</v>
      </c>
      <c r="K235" s="11">
        <v>0</v>
      </c>
      <c r="L235" s="4">
        <v>36.717391304347828</v>
      </c>
      <c r="M235" s="4">
        <v>0</v>
      </c>
      <c r="N235" s="11">
        <v>0</v>
      </c>
      <c r="O235" s="4">
        <v>27.413043478260871</v>
      </c>
      <c r="P235" s="4">
        <v>0</v>
      </c>
      <c r="Q235" s="9">
        <v>0</v>
      </c>
      <c r="R235" s="4">
        <v>4.3478260869565215</v>
      </c>
      <c r="S235" s="4">
        <v>0</v>
      </c>
      <c r="T235" s="11">
        <v>0</v>
      </c>
      <c r="U235" s="4">
        <v>4.9565217391304346</v>
      </c>
      <c r="V235" s="4">
        <v>0</v>
      </c>
      <c r="W235" s="11">
        <v>0</v>
      </c>
      <c r="X235" s="4">
        <v>17.907608695652176</v>
      </c>
      <c r="Y235" s="4">
        <v>0</v>
      </c>
      <c r="Z235" s="11">
        <v>0</v>
      </c>
      <c r="AA235" s="4">
        <v>0</v>
      </c>
      <c r="AB235" s="4">
        <v>0</v>
      </c>
      <c r="AC235" s="11" t="s">
        <v>1213</v>
      </c>
      <c r="AD235" s="4">
        <v>78.339347826086964</v>
      </c>
      <c r="AE235" s="4">
        <v>0</v>
      </c>
      <c r="AF235" s="11">
        <v>0</v>
      </c>
      <c r="AG235" s="4">
        <v>0</v>
      </c>
      <c r="AH235" s="4">
        <v>0</v>
      </c>
      <c r="AI235" s="11" t="s">
        <v>1213</v>
      </c>
      <c r="AJ235" s="4">
        <v>0</v>
      </c>
      <c r="AK235" s="4">
        <v>0</v>
      </c>
      <c r="AL235" s="11" t="s">
        <v>1213</v>
      </c>
      <c r="AM235" s="1">
        <v>145663</v>
      </c>
      <c r="AN235" s="1">
        <v>5</v>
      </c>
      <c r="AX235"/>
      <c r="AY235"/>
    </row>
    <row r="236" spans="1:51" x14ac:dyDescent="0.25">
      <c r="A236" t="s">
        <v>702</v>
      </c>
      <c r="B236" t="s">
        <v>634</v>
      </c>
      <c r="C236" t="s">
        <v>878</v>
      </c>
      <c r="D236" t="s">
        <v>764</v>
      </c>
      <c r="E236" s="4">
        <v>17.010869565217391</v>
      </c>
      <c r="F236" s="4">
        <v>68.124239130434788</v>
      </c>
      <c r="G236" s="4">
        <v>0</v>
      </c>
      <c r="H236" s="11">
        <v>0</v>
      </c>
      <c r="I236" s="4">
        <v>60.603913043478265</v>
      </c>
      <c r="J236" s="4">
        <v>0</v>
      </c>
      <c r="K236" s="11">
        <v>0</v>
      </c>
      <c r="L236" s="4">
        <v>13.368369565217391</v>
      </c>
      <c r="M236" s="4">
        <v>0</v>
      </c>
      <c r="N236" s="11">
        <v>0</v>
      </c>
      <c r="O236" s="4">
        <v>5.8860869565217389</v>
      </c>
      <c r="P236" s="4">
        <v>0</v>
      </c>
      <c r="Q236" s="9">
        <v>0</v>
      </c>
      <c r="R236" s="4">
        <v>2.1018478260869564</v>
      </c>
      <c r="S236" s="4">
        <v>0</v>
      </c>
      <c r="T236" s="11">
        <v>0</v>
      </c>
      <c r="U236" s="4">
        <v>5.3804347826086953</v>
      </c>
      <c r="V236" s="4">
        <v>0</v>
      </c>
      <c r="W236" s="11">
        <v>0</v>
      </c>
      <c r="X236" s="4">
        <v>18.212500000000002</v>
      </c>
      <c r="Y236" s="4">
        <v>0</v>
      </c>
      <c r="Z236" s="11">
        <v>0</v>
      </c>
      <c r="AA236" s="4">
        <v>3.8043478260869568E-2</v>
      </c>
      <c r="AB236" s="4">
        <v>0</v>
      </c>
      <c r="AC236" s="11">
        <v>0</v>
      </c>
      <c r="AD236" s="4">
        <v>36.505326086956522</v>
      </c>
      <c r="AE236" s="4">
        <v>0</v>
      </c>
      <c r="AF236" s="11">
        <v>0</v>
      </c>
      <c r="AG236" s="4">
        <v>0</v>
      </c>
      <c r="AH236" s="4">
        <v>0</v>
      </c>
      <c r="AI236" s="11" t="s">
        <v>1213</v>
      </c>
      <c r="AJ236" s="4">
        <v>0</v>
      </c>
      <c r="AK236" s="4">
        <v>0</v>
      </c>
      <c r="AL236" s="11" t="s">
        <v>1213</v>
      </c>
      <c r="AM236" s="1">
        <v>146156</v>
      </c>
      <c r="AN236" s="1">
        <v>5</v>
      </c>
      <c r="AX236"/>
      <c r="AY236"/>
    </row>
    <row r="237" spans="1:51" x14ac:dyDescent="0.25">
      <c r="A237" t="s">
        <v>702</v>
      </c>
      <c r="B237" t="s">
        <v>390</v>
      </c>
      <c r="C237" t="s">
        <v>917</v>
      </c>
      <c r="D237" t="s">
        <v>781</v>
      </c>
      <c r="E237" s="4">
        <v>105.45652173913044</v>
      </c>
      <c r="F237" s="4">
        <v>268.09532608695656</v>
      </c>
      <c r="G237" s="4">
        <v>60.073913043478257</v>
      </c>
      <c r="H237" s="11">
        <v>0.22407668914001627</v>
      </c>
      <c r="I237" s="4">
        <v>246.5485869565218</v>
      </c>
      <c r="J237" s="4">
        <v>60.073913043478257</v>
      </c>
      <c r="K237" s="11">
        <v>0.24365953090646644</v>
      </c>
      <c r="L237" s="4">
        <v>27.965543478260869</v>
      </c>
      <c r="M237" s="4">
        <v>13.22913043478261</v>
      </c>
      <c r="N237" s="11">
        <v>0.47305107605244034</v>
      </c>
      <c r="O237" s="4">
        <v>21.670434782608698</v>
      </c>
      <c r="P237" s="4">
        <v>13.22913043478261</v>
      </c>
      <c r="Q237" s="9">
        <v>0.61046908230006813</v>
      </c>
      <c r="R237" s="4">
        <v>0.77065217391304353</v>
      </c>
      <c r="S237" s="4">
        <v>0</v>
      </c>
      <c r="T237" s="11">
        <v>0</v>
      </c>
      <c r="U237" s="4">
        <v>5.5244565217391308</v>
      </c>
      <c r="V237" s="4">
        <v>0</v>
      </c>
      <c r="W237" s="11">
        <v>0</v>
      </c>
      <c r="X237" s="4">
        <v>73.97967391304347</v>
      </c>
      <c r="Y237" s="4">
        <v>8.5546739130434801</v>
      </c>
      <c r="Z237" s="11">
        <v>0.11563546391267876</v>
      </c>
      <c r="AA237" s="4">
        <v>15.25163043478261</v>
      </c>
      <c r="AB237" s="4">
        <v>0</v>
      </c>
      <c r="AC237" s="11">
        <v>0</v>
      </c>
      <c r="AD237" s="4">
        <v>150.89847826086964</v>
      </c>
      <c r="AE237" s="4">
        <v>38.290108695652165</v>
      </c>
      <c r="AF237" s="11">
        <v>0.25374748067013075</v>
      </c>
      <c r="AG237" s="4">
        <v>0</v>
      </c>
      <c r="AH237" s="4">
        <v>0</v>
      </c>
      <c r="AI237" s="11" t="s">
        <v>1213</v>
      </c>
      <c r="AJ237" s="4">
        <v>0</v>
      </c>
      <c r="AK237" s="4">
        <v>0</v>
      </c>
      <c r="AL237" s="11" t="s">
        <v>1213</v>
      </c>
      <c r="AM237" s="1">
        <v>145828</v>
      </c>
      <c r="AN237" s="1">
        <v>5</v>
      </c>
      <c r="AX237"/>
      <c r="AY237"/>
    </row>
    <row r="238" spans="1:51" x14ac:dyDescent="0.25">
      <c r="A238" t="s">
        <v>702</v>
      </c>
      <c r="B238" t="s">
        <v>583</v>
      </c>
      <c r="C238" t="s">
        <v>1098</v>
      </c>
      <c r="D238" t="s">
        <v>814</v>
      </c>
      <c r="E238" s="4">
        <v>45.510869565217391</v>
      </c>
      <c r="F238" s="4">
        <v>190.12532608695653</v>
      </c>
      <c r="G238" s="4">
        <v>20.541630434782608</v>
      </c>
      <c r="H238" s="11">
        <v>0.10804257832219365</v>
      </c>
      <c r="I238" s="4">
        <v>176.00902173913045</v>
      </c>
      <c r="J238" s="4">
        <v>20.541630434782608</v>
      </c>
      <c r="K238" s="11">
        <v>0.11670782685917161</v>
      </c>
      <c r="L238" s="4">
        <v>40.274999999999991</v>
      </c>
      <c r="M238" s="4">
        <v>0</v>
      </c>
      <c r="N238" s="11">
        <v>0</v>
      </c>
      <c r="O238" s="4">
        <v>31.156521739130422</v>
      </c>
      <c r="P238" s="4">
        <v>0</v>
      </c>
      <c r="Q238" s="9">
        <v>0</v>
      </c>
      <c r="R238" s="4">
        <v>4.6836956521739124</v>
      </c>
      <c r="S238" s="4">
        <v>0</v>
      </c>
      <c r="T238" s="11">
        <v>0</v>
      </c>
      <c r="U238" s="4">
        <v>4.4347826086956523</v>
      </c>
      <c r="V238" s="4">
        <v>0</v>
      </c>
      <c r="W238" s="11">
        <v>0</v>
      </c>
      <c r="X238" s="4">
        <v>23.439891304347828</v>
      </c>
      <c r="Y238" s="4">
        <v>5.8496739130434774</v>
      </c>
      <c r="Z238" s="11">
        <v>0.24956062453917741</v>
      </c>
      <c r="AA238" s="4">
        <v>4.9978260869565228</v>
      </c>
      <c r="AB238" s="4">
        <v>0</v>
      </c>
      <c r="AC238" s="11">
        <v>0</v>
      </c>
      <c r="AD238" s="4">
        <v>121.41260869565221</v>
      </c>
      <c r="AE238" s="4">
        <v>14.691956521739131</v>
      </c>
      <c r="AF238" s="11">
        <v>0.12100849063022603</v>
      </c>
      <c r="AG238" s="4">
        <v>0</v>
      </c>
      <c r="AH238" s="4">
        <v>0</v>
      </c>
      <c r="AI238" s="11" t="s">
        <v>1213</v>
      </c>
      <c r="AJ238" s="4">
        <v>0</v>
      </c>
      <c r="AK238" s="4">
        <v>0</v>
      </c>
      <c r="AL238" s="11" t="s">
        <v>1213</v>
      </c>
      <c r="AM238" s="1">
        <v>146095</v>
      </c>
      <c r="AN238" s="1">
        <v>5</v>
      </c>
      <c r="AX238"/>
      <c r="AY238"/>
    </row>
    <row r="239" spans="1:51" x14ac:dyDescent="0.25">
      <c r="A239" t="s">
        <v>702</v>
      </c>
      <c r="B239" t="s">
        <v>254</v>
      </c>
      <c r="C239" t="s">
        <v>1003</v>
      </c>
      <c r="D239" t="s">
        <v>778</v>
      </c>
      <c r="E239" s="4">
        <v>34.217391304347828</v>
      </c>
      <c r="F239" s="4">
        <v>95.151521739130459</v>
      </c>
      <c r="G239" s="4">
        <v>22.982391304347825</v>
      </c>
      <c r="H239" s="11">
        <v>0.24153466896049086</v>
      </c>
      <c r="I239" s="4">
        <v>88.793695652173938</v>
      </c>
      <c r="J239" s="4">
        <v>22.982391304347825</v>
      </c>
      <c r="K239" s="11">
        <v>0.25882908843410829</v>
      </c>
      <c r="L239" s="4">
        <v>11.750760869565218</v>
      </c>
      <c r="M239" s="4">
        <v>0</v>
      </c>
      <c r="N239" s="11">
        <v>0</v>
      </c>
      <c r="O239" s="4">
        <v>5.3929347826086964</v>
      </c>
      <c r="P239" s="4">
        <v>0</v>
      </c>
      <c r="Q239" s="9">
        <v>0</v>
      </c>
      <c r="R239" s="4">
        <v>5.1357608695652175</v>
      </c>
      <c r="S239" s="4">
        <v>0</v>
      </c>
      <c r="T239" s="11">
        <v>0</v>
      </c>
      <c r="U239" s="4">
        <v>1.2220652173913042</v>
      </c>
      <c r="V239" s="4">
        <v>0</v>
      </c>
      <c r="W239" s="11">
        <v>0</v>
      </c>
      <c r="X239" s="4">
        <v>21.972717391304354</v>
      </c>
      <c r="Y239" s="4">
        <v>6.5517391304347825</v>
      </c>
      <c r="Z239" s="11">
        <v>0.29817609782882915</v>
      </c>
      <c r="AA239" s="4">
        <v>0</v>
      </c>
      <c r="AB239" s="4">
        <v>0</v>
      </c>
      <c r="AC239" s="11" t="s">
        <v>1213</v>
      </c>
      <c r="AD239" s="4">
        <v>61.021521739130449</v>
      </c>
      <c r="AE239" s="4">
        <v>16.430652173913042</v>
      </c>
      <c r="AF239" s="11">
        <v>0.26925995461330454</v>
      </c>
      <c r="AG239" s="4">
        <v>0.3576086956521739</v>
      </c>
      <c r="AH239" s="4">
        <v>0</v>
      </c>
      <c r="AI239" s="11">
        <v>0</v>
      </c>
      <c r="AJ239" s="4">
        <v>4.8913043478260872E-2</v>
      </c>
      <c r="AK239" s="4">
        <v>0</v>
      </c>
      <c r="AL239" s="11" t="s">
        <v>1213</v>
      </c>
      <c r="AM239" s="1">
        <v>145628</v>
      </c>
      <c r="AN239" s="1">
        <v>5</v>
      </c>
      <c r="AX239"/>
      <c r="AY239"/>
    </row>
    <row r="240" spans="1:51" x14ac:dyDescent="0.25">
      <c r="A240" t="s">
        <v>702</v>
      </c>
      <c r="B240" t="s">
        <v>144</v>
      </c>
      <c r="C240" t="s">
        <v>837</v>
      </c>
      <c r="D240" t="s">
        <v>747</v>
      </c>
      <c r="E240" s="4">
        <v>94.456521739130437</v>
      </c>
      <c r="F240" s="4">
        <v>373.63586956521738</v>
      </c>
      <c r="G240" s="4">
        <v>0</v>
      </c>
      <c r="H240" s="11">
        <v>0</v>
      </c>
      <c r="I240" s="4">
        <v>365.11413043478262</v>
      </c>
      <c r="J240" s="4">
        <v>0</v>
      </c>
      <c r="K240" s="11">
        <v>0</v>
      </c>
      <c r="L240" s="4">
        <v>36.179347826086961</v>
      </c>
      <c r="M240" s="4">
        <v>0</v>
      </c>
      <c r="N240" s="11">
        <v>0</v>
      </c>
      <c r="O240" s="4">
        <v>27.657608695652176</v>
      </c>
      <c r="P240" s="4">
        <v>0</v>
      </c>
      <c r="Q240" s="9">
        <v>0</v>
      </c>
      <c r="R240" s="4">
        <v>3.3043478260869565</v>
      </c>
      <c r="S240" s="4">
        <v>0</v>
      </c>
      <c r="T240" s="11">
        <v>0</v>
      </c>
      <c r="U240" s="4">
        <v>5.2173913043478262</v>
      </c>
      <c r="V240" s="4">
        <v>0</v>
      </c>
      <c r="W240" s="11">
        <v>0</v>
      </c>
      <c r="X240" s="4">
        <v>86.358695652173907</v>
      </c>
      <c r="Y240" s="4">
        <v>0</v>
      </c>
      <c r="Z240" s="11">
        <v>0</v>
      </c>
      <c r="AA240" s="4">
        <v>0</v>
      </c>
      <c r="AB240" s="4">
        <v>0</v>
      </c>
      <c r="AC240" s="11" t="s">
        <v>1213</v>
      </c>
      <c r="AD240" s="4">
        <v>251.09782608695653</v>
      </c>
      <c r="AE240" s="4">
        <v>0</v>
      </c>
      <c r="AF240" s="11">
        <v>0</v>
      </c>
      <c r="AG240" s="4">
        <v>0</v>
      </c>
      <c r="AH240" s="4">
        <v>0</v>
      </c>
      <c r="AI240" s="11" t="s">
        <v>1213</v>
      </c>
      <c r="AJ240" s="4">
        <v>0</v>
      </c>
      <c r="AK240" s="4">
        <v>0</v>
      </c>
      <c r="AL240" s="11" t="s">
        <v>1213</v>
      </c>
      <c r="AM240" s="1">
        <v>145422</v>
      </c>
      <c r="AN240" s="1">
        <v>5</v>
      </c>
      <c r="AX240"/>
      <c r="AY240"/>
    </row>
    <row r="241" spans="1:51" x14ac:dyDescent="0.25">
      <c r="A241" t="s">
        <v>702</v>
      </c>
      <c r="B241" t="s">
        <v>453</v>
      </c>
      <c r="C241" t="s">
        <v>1025</v>
      </c>
      <c r="D241" t="s">
        <v>799</v>
      </c>
      <c r="E241" s="4">
        <v>35.706521739130437</v>
      </c>
      <c r="F241" s="4">
        <v>195.43478260869566</v>
      </c>
      <c r="G241" s="4">
        <v>0</v>
      </c>
      <c r="H241" s="11">
        <v>0</v>
      </c>
      <c r="I241" s="4">
        <v>169.28532608695653</v>
      </c>
      <c r="J241" s="4">
        <v>0</v>
      </c>
      <c r="K241" s="11">
        <v>0</v>
      </c>
      <c r="L241" s="4">
        <v>59.986413043478265</v>
      </c>
      <c r="M241" s="4">
        <v>0</v>
      </c>
      <c r="N241" s="11">
        <v>0</v>
      </c>
      <c r="O241" s="4">
        <v>38.222826086956523</v>
      </c>
      <c r="P241" s="4">
        <v>0</v>
      </c>
      <c r="Q241" s="9">
        <v>0</v>
      </c>
      <c r="R241" s="4">
        <v>17.440217391304348</v>
      </c>
      <c r="S241" s="4">
        <v>0</v>
      </c>
      <c r="T241" s="11">
        <v>0</v>
      </c>
      <c r="U241" s="4">
        <v>4.3233695652173916</v>
      </c>
      <c r="V241" s="4">
        <v>0</v>
      </c>
      <c r="W241" s="11">
        <v>0</v>
      </c>
      <c r="X241" s="4">
        <v>25.744565217391305</v>
      </c>
      <c r="Y241" s="4">
        <v>0</v>
      </c>
      <c r="Z241" s="11">
        <v>0</v>
      </c>
      <c r="AA241" s="4">
        <v>4.3858695652173916</v>
      </c>
      <c r="AB241" s="4">
        <v>0</v>
      </c>
      <c r="AC241" s="11">
        <v>0</v>
      </c>
      <c r="AD241" s="4">
        <v>105.3179347826087</v>
      </c>
      <c r="AE241" s="4">
        <v>0</v>
      </c>
      <c r="AF241" s="11">
        <v>0</v>
      </c>
      <c r="AG241" s="4">
        <v>0</v>
      </c>
      <c r="AH241" s="4">
        <v>0</v>
      </c>
      <c r="AI241" s="11" t="s">
        <v>1213</v>
      </c>
      <c r="AJ241" s="4">
        <v>0</v>
      </c>
      <c r="AK241" s="4">
        <v>0</v>
      </c>
      <c r="AL241" s="11" t="s">
        <v>1213</v>
      </c>
      <c r="AM241" s="1">
        <v>145917</v>
      </c>
      <c r="AN241" s="1">
        <v>5</v>
      </c>
      <c r="AX241"/>
      <c r="AY241"/>
    </row>
    <row r="242" spans="1:51" x14ac:dyDescent="0.25">
      <c r="A242" t="s">
        <v>702</v>
      </c>
      <c r="B242" t="s">
        <v>212</v>
      </c>
      <c r="C242" t="s">
        <v>860</v>
      </c>
      <c r="D242" t="s">
        <v>780</v>
      </c>
      <c r="E242" s="4">
        <v>17.532608695652176</v>
      </c>
      <c r="F242" s="4">
        <v>87.682934782608697</v>
      </c>
      <c r="G242" s="4">
        <v>0</v>
      </c>
      <c r="H242" s="11">
        <v>0</v>
      </c>
      <c r="I242" s="4">
        <v>78.12858695652173</v>
      </c>
      <c r="J242" s="4">
        <v>0</v>
      </c>
      <c r="K242" s="11">
        <v>0</v>
      </c>
      <c r="L242" s="4">
        <v>44.584239130434788</v>
      </c>
      <c r="M242" s="4">
        <v>0</v>
      </c>
      <c r="N242" s="11">
        <v>0</v>
      </c>
      <c r="O242" s="4">
        <v>35.029891304347828</v>
      </c>
      <c r="P242" s="4">
        <v>0</v>
      </c>
      <c r="Q242" s="9">
        <v>0</v>
      </c>
      <c r="R242" s="4">
        <v>5.2065217391304346</v>
      </c>
      <c r="S242" s="4">
        <v>0</v>
      </c>
      <c r="T242" s="11">
        <v>0</v>
      </c>
      <c r="U242" s="4">
        <v>4.3478260869565215</v>
      </c>
      <c r="V242" s="4">
        <v>0</v>
      </c>
      <c r="W242" s="11">
        <v>0</v>
      </c>
      <c r="X242" s="4">
        <v>0</v>
      </c>
      <c r="Y242" s="4">
        <v>0</v>
      </c>
      <c r="Z242" s="11" t="s">
        <v>1213</v>
      </c>
      <c r="AA242" s="4">
        <v>0</v>
      </c>
      <c r="AB242" s="4">
        <v>0</v>
      </c>
      <c r="AC242" s="11" t="s">
        <v>1213</v>
      </c>
      <c r="AD242" s="4">
        <v>43.098695652173909</v>
      </c>
      <c r="AE242" s="4">
        <v>0</v>
      </c>
      <c r="AF242" s="11">
        <v>0</v>
      </c>
      <c r="AG242" s="4">
        <v>0</v>
      </c>
      <c r="AH242" s="4">
        <v>0</v>
      </c>
      <c r="AI242" s="11" t="s">
        <v>1213</v>
      </c>
      <c r="AJ242" s="4">
        <v>0</v>
      </c>
      <c r="AK242" s="4">
        <v>0</v>
      </c>
      <c r="AL242" s="11" t="s">
        <v>1213</v>
      </c>
      <c r="AM242" s="1">
        <v>145552</v>
      </c>
      <c r="AN242" s="1">
        <v>5</v>
      </c>
      <c r="AX242"/>
      <c r="AY242"/>
    </row>
    <row r="243" spans="1:51" x14ac:dyDescent="0.25">
      <c r="A243" t="s">
        <v>702</v>
      </c>
      <c r="B243" t="s">
        <v>677</v>
      </c>
      <c r="C243" t="s">
        <v>919</v>
      </c>
      <c r="D243" t="s">
        <v>797</v>
      </c>
      <c r="E243" s="4">
        <v>69</v>
      </c>
      <c r="F243" s="4">
        <v>330.93706521739125</v>
      </c>
      <c r="G243" s="4">
        <v>0</v>
      </c>
      <c r="H243" s="11">
        <v>0</v>
      </c>
      <c r="I243" s="4">
        <v>303.6522826086956</v>
      </c>
      <c r="J243" s="4">
        <v>0</v>
      </c>
      <c r="K243" s="11">
        <v>0</v>
      </c>
      <c r="L243" s="4">
        <v>73.332608695652155</v>
      </c>
      <c r="M243" s="4">
        <v>0</v>
      </c>
      <c r="N243" s="11">
        <v>0</v>
      </c>
      <c r="O243" s="4">
        <v>51.292391304347824</v>
      </c>
      <c r="P243" s="4">
        <v>0</v>
      </c>
      <c r="Q243" s="9">
        <v>0</v>
      </c>
      <c r="R243" s="4">
        <v>17.422826086956512</v>
      </c>
      <c r="S243" s="4">
        <v>0</v>
      </c>
      <c r="T243" s="11">
        <v>0</v>
      </c>
      <c r="U243" s="4">
        <v>4.6173913043478212</v>
      </c>
      <c r="V243" s="4">
        <v>0</v>
      </c>
      <c r="W243" s="11">
        <v>0</v>
      </c>
      <c r="X243" s="4">
        <v>53.763586956521728</v>
      </c>
      <c r="Y243" s="4">
        <v>0</v>
      </c>
      <c r="Z243" s="11">
        <v>0</v>
      </c>
      <c r="AA243" s="4">
        <v>5.2445652173913047</v>
      </c>
      <c r="AB243" s="4">
        <v>0</v>
      </c>
      <c r="AC243" s="11">
        <v>0</v>
      </c>
      <c r="AD243" s="4">
        <v>198.50934782608695</v>
      </c>
      <c r="AE243" s="4">
        <v>0</v>
      </c>
      <c r="AF243" s="11">
        <v>0</v>
      </c>
      <c r="AG243" s="4">
        <v>8.6956521739130432E-2</v>
      </c>
      <c r="AH243" s="4">
        <v>0</v>
      </c>
      <c r="AI243" s="11">
        <v>0</v>
      </c>
      <c r="AJ243" s="4">
        <v>0</v>
      </c>
      <c r="AK243" s="4">
        <v>0</v>
      </c>
      <c r="AL243" s="11" t="s">
        <v>1213</v>
      </c>
      <c r="AM243" t="s">
        <v>4</v>
      </c>
      <c r="AN243" s="1">
        <v>5</v>
      </c>
      <c r="AX243"/>
      <c r="AY243"/>
    </row>
    <row r="244" spans="1:51" x14ac:dyDescent="0.25">
      <c r="A244" t="s">
        <v>702</v>
      </c>
      <c r="B244" t="s">
        <v>419</v>
      </c>
      <c r="C244" t="s">
        <v>917</v>
      </c>
      <c r="D244" t="s">
        <v>781</v>
      </c>
      <c r="E244" s="4">
        <v>142.0108695652174</v>
      </c>
      <c r="F244" s="4">
        <v>450.50271739130437</v>
      </c>
      <c r="G244" s="4">
        <v>0</v>
      </c>
      <c r="H244" s="11">
        <v>0</v>
      </c>
      <c r="I244" s="4">
        <v>421.98097826086956</v>
      </c>
      <c r="J244" s="4">
        <v>0</v>
      </c>
      <c r="K244" s="11">
        <v>0</v>
      </c>
      <c r="L244" s="4">
        <v>114.25271739130434</v>
      </c>
      <c r="M244" s="4">
        <v>0</v>
      </c>
      <c r="N244" s="11">
        <v>0</v>
      </c>
      <c r="O244" s="4">
        <v>85.730978260869563</v>
      </c>
      <c r="P244" s="4">
        <v>0</v>
      </c>
      <c r="Q244" s="9">
        <v>0</v>
      </c>
      <c r="R244" s="4">
        <v>23.913043478260871</v>
      </c>
      <c r="S244" s="4">
        <v>0</v>
      </c>
      <c r="T244" s="11">
        <v>0</v>
      </c>
      <c r="U244" s="4">
        <v>4.6086956521739131</v>
      </c>
      <c r="V244" s="4">
        <v>0</v>
      </c>
      <c r="W244" s="11">
        <v>0</v>
      </c>
      <c r="X244" s="4">
        <v>90.108695652173907</v>
      </c>
      <c r="Y244" s="4">
        <v>0</v>
      </c>
      <c r="Z244" s="11">
        <v>0</v>
      </c>
      <c r="AA244" s="4">
        <v>0</v>
      </c>
      <c r="AB244" s="4">
        <v>0</v>
      </c>
      <c r="AC244" s="11" t="s">
        <v>1213</v>
      </c>
      <c r="AD244" s="4">
        <v>246.14130434782609</v>
      </c>
      <c r="AE244" s="4">
        <v>0</v>
      </c>
      <c r="AF244" s="11">
        <v>0</v>
      </c>
      <c r="AG244" s="4">
        <v>0</v>
      </c>
      <c r="AH244" s="4">
        <v>0</v>
      </c>
      <c r="AI244" s="11" t="s">
        <v>1213</v>
      </c>
      <c r="AJ244" s="4">
        <v>0</v>
      </c>
      <c r="AK244" s="4">
        <v>0</v>
      </c>
      <c r="AL244" s="11" t="s">
        <v>1213</v>
      </c>
      <c r="AM244" s="1">
        <v>145867</v>
      </c>
      <c r="AN244" s="1">
        <v>5</v>
      </c>
      <c r="AX244"/>
      <c r="AY244"/>
    </row>
    <row r="245" spans="1:51" x14ac:dyDescent="0.25">
      <c r="A245" t="s">
        <v>702</v>
      </c>
      <c r="B245" t="s">
        <v>371</v>
      </c>
      <c r="C245" t="s">
        <v>1072</v>
      </c>
      <c r="D245" t="s">
        <v>814</v>
      </c>
      <c r="E245" s="4">
        <v>43.434782608695649</v>
      </c>
      <c r="F245" s="4">
        <v>192.81923913043477</v>
      </c>
      <c r="G245" s="4">
        <v>0</v>
      </c>
      <c r="H245" s="11">
        <v>0</v>
      </c>
      <c r="I245" s="4">
        <v>172.40804347826088</v>
      </c>
      <c r="J245" s="4">
        <v>0</v>
      </c>
      <c r="K245" s="11">
        <v>0</v>
      </c>
      <c r="L245" s="4">
        <v>39.28184782608696</v>
      </c>
      <c r="M245" s="4">
        <v>0</v>
      </c>
      <c r="N245" s="11">
        <v>0</v>
      </c>
      <c r="O245" s="4">
        <v>18.870652173913051</v>
      </c>
      <c r="P245" s="4">
        <v>0</v>
      </c>
      <c r="Q245" s="9">
        <v>0</v>
      </c>
      <c r="R245" s="4">
        <v>14.514456521739127</v>
      </c>
      <c r="S245" s="4">
        <v>0</v>
      </c>
      <c r="T245" s="11">
        <v>0</v>
      </c>
      <c r="U245" s="4">
        <v>5.8967391304347823</v>
      </c>
      <c r="V245" s="4">
        <v>0</v>
      </c>
      <c r="W245" s="11">
        <v>0</v>
      </c>
      <c r="X245" s="4">
        <v>30.773804347826083</v>
      </c>
      <c r="Y245" s="4">
        <v>0</v>
      </c>
      <c r="Z245" s="11">
        <v>0</v>
      </c>
      <c r="AA245" s="4">
        <v>0</v>
      </c>
      <c r="AB245" s="4">
        <v>0</v>
      </c>
      <c r="AC245" s="11" t="s">
        <v>1213</v>
      </c>
      <c r="AD245" s="4">
        <v>122.76358695652173</v>
      </c>
      <c r="AE245" s="4">
        <v>0</v>
      </c>
      <c r="AF245" s="11">
        <v>0</v>
      </c>
      <c r="AG245" s="4">
        <v>0</v>
      </c>
      <c r="AH245" s="4">
        <v>0</v>
      </c>
      <c r="AI245" s="11" t="s">
        <v>1213</v>
      </c>
      <c r="AJ245" s="4">
        <v>0</v>
      </c>
      <c r="AK245" s="4">
        <v>0</v>
      </c>
      <c r="AL245" s="11" t="s">
        <v>1213</v>
      </c>
      <c r="AM245" s="1">
        <v>145794</v>
      </c>
      <c r="AN245" s="1">
        <v>5</v>
      </c>
      <c r="AX245"/>
      <c r="AY245"/>
    </row>
    <row r="246" spans="1:51" x14ac:dyDescent="0.25">
      <c r="A246" t="s">
        <v>702</v>
      </c>
      <c r="B246" t="s">
        <v>534</v>
      </c>
      <c r="C246" t="s">
        <v>897</v>
      </c>
      <c r="D246" t="s">
        <v>745</v>
      </c>
      <c r="E246" s="4">
        <v>46.673913043478258</v>
      </c>
      <c r="F246" s="4">
        <v>163.35749999999996</v>
      </c>
      <c r="G246" s="4">
        <v>0</v>
      </c>
      <c r="H246" s="11">
        <v>0</v>
      </c>
      <c r="I246" s="4">
        <v>157.61836956521739</v>
      </c>
      <c r="J246" s="4">
        <v>0</v>
      </c>
      <c r="K246" s="11">
        <v>0</v>
      </c>
      <c r="L246" s="4">
        <v>53.431413043478265</v>
      </c>
      <c r="M246" s="4">
        <v>0</v>
      </c>
      <c r="N246" s="11">
        <v>0</v>
      </c>
      <c r="O246" s="4">
        <v>47.692282608695656</v>
      </c>
      <c r="P246" s="4">
        <v>0</v>
      </c>
      <c r="Q246" s="9">
        <v>0</v>
      </c>
      <c r="R246" s="4">
        <v>0</v>
      </c>
      <c r="S246" s="4">
        <v>0</v>
      </c>
      <c r="T246" s="11" t="s">
        <v>1213</v>
      </c>
      <c r="U246" s="4">
        <v>5.7391304347826084</v>
      </c>
      <c r="V246" s="4">
        <v>0</v>
      </c>
      <c r="W246" s="11">
        <v>0</v>
      </c>
      <c r="X246" s="4">
        <v>35.62532608695652</v>
      </c>
      <c r="Y246" s="4">
        <v>0</v>
      </c>
      <c r="Z246" s="11">
        <v>0</v>
      </c>
      <c r="AA246" s="4">
        <v>0</v>
      </c>
      <c r="AB246" s="4">
        <v>0</v>
      </c>
      <c r="AC246" s="11" t="s">
        <v>1213</v>
      </c>
      <c r="AD246" s="4">
        <v>74.300760869565195</v>
      </c>
      <c r="AE246" s="4">
        <v>0</v>
      </c>
      <c r="AF246" s="11">
        <v>0</v>
      </c>
      <c r="AG246" s="4">
        <v>0</v>
      </c>
      <c r="AH246" s="4">
        <v>0</v>
      </c>
      <c r="AI246" s="11" t="s">
        <v>1213</v>
      </c>
      <c r="AJ246" s="4">
        <v>0</v>
      </c>
      <c r="AK246" s="4">
        <v>0</v>
      </c>
      <c r="AL246" s="11" t="s">
        <v>1213</v>
      </c>
      <c r="AM246" s="1">
        <v>146032</v>
      </c>
      <c r="AN246" s="1">
        <v>5</v>
      </c>
      <c r="AX246"/>
      <c r="AY246"/>
    </row>
    <row r="247" spans="1:51" x14ac:dyDescent="0.25">
      <c r="A247" t="s">
        <v>702</v>
      </c>
      <c r="B247" t="s">
        <v>642</v>
      </c>
      <c r="C247" t="s">
        <v>917</v>
      </c>
      <c r="D247" t="s">
        <v>781</v>
      </c>
      <c r="E247" s="4">
        <v>87.543478260869563</v>
      </c>
      <c r="F247" s="4">
        <v>176.20923913043478</v>
      </c>
      <c r="G247" s="4">
        <v>0</v>
      </c>
      <c r="H247" s="11">
        <v>0</v>
      </c>
      <c r="I247" s="4">
        <v>170.47010869565219</v>
      </c>
      <c r="J247" s="4">
        <v>0</v>
      </c>
      <c r="K247" s="11">
        <v>0</v>
      </c>
      <c r="L247" s="4">
        <v>32.638586956521735</v>
      </c>
      <c r="M247" s="4">
        <v>0</v>
      </c>
      <c r="N247" s="11">
        <v>0</v>
      </c>
      <c r="O247" s="4">
        <v>26.899456521739129</v>
      </c>
      <c r="P247" s="4">
        <v>0</v>
      </c>
      <c r="Q247" s="9">
        <v>0</v>
      </c>
      <c r="R247" s="4">
        <v>0</v>
      </c>
      <c r="S247" s="4">
        <v>0</v>
      </c>
      <c r="T247" s="11" t="s">
        <v>1213</v>
      </c>
      <c r="U247" s="4">
        <v>5.7391304347826084</v>
      </c>
      <c r="V247" s="4">
        <v>0</v>
      </c>
      <c r="W247" s="11">
        <v>0</v>
      </c>
      <c r="X247" s="4">
        <v>49.739130434782609</v>
      </c>
      <c r="Y247" s="4">
        <v>0</v>
      </c>
      <c r="Z247" s="11">
        <v>0</v>
      </c>
      <c r="AA247" s="4">
        <v>0</v>
      </c>
      <c r="AB247" s="4">
        <v>0</v>
      </c>
      <c r="AC247" s="11" t="s">
        <v>1213</v>
      </c>
      <c r="AD247" s="4">
        <v>93.831521739130437</v>
      </c>
      <c r="AE247" s="4">
        <v>0</v>
      </c>
      <c r="AF247" s="11">
        <v>0</v>
      </c>
      <c r="AG247" s="4">
        <v>0</v>
      </c>
      <c r="AH247" s="4">
        <v>0</v>
      </c>
      <c r="AI247" s="11" t="s">
        <v>1213</v>
      </c>
      <c r="AJ247" s="4">
        <v>0</v>
      </c>
      <c r="AK247" s="4">
        <v>0</v>
      </c>
      <c r="AL247" s="11" t="s">
        <v>1213</v>
      </c>
      <c r="AM247" s="1">
        <v>146169</v>
      </c>
      <c r="AN247" s="1">
        <v>5</v>
      </c>
      <c r="AX247"/>
      <c r="AY247"/>
    </row>
    <row r="248" spans="1:51" x14ac:dyDescent="0.25">
      <c r="A248" t="s">
        <v>702</v>
      </c>
      <c r="B248" t="s">
        <v>592</v>
      </c>
      <c r="C248" t="s">
        <v>1140</v>
      </c>
      <c r="D248" t="s">
        <v>832</v>
      </c>
      <c r="E248" s="4">
        <v>45.119565217391305</v>
      </c>
      <c r="F248" s="4">
        <v>110.47195652173912</v>
      </c>
      <c r="G248" s="4">
        <v>0</v>
      </c>
      <c r="H248" s="11">
        <v>0</v>
      </c>
      <c r="I248" s="4">
        <v>110.47195652173912</v>
      </c>
      <c r="J248" s="4">
        <v>0</v>
      </c>
      <c r="K248" s="11">
        <v>0</v>
      </c>
      <c r="L248" s="4">
        <v>5.1953260869565216</v>
      </c>
      <c r="M248" s="4">
        <v>0</v>
      </c>
      <c r="N248" s="11">
        <v>0</v>
      </c>
      <c r="O248" s="4">
        <v>5.1953260869565216</v>
      </c>
      <c r="P248" s="4">
        <v>0</v>
      </c>
      <c r="Q248" s="9">
        <v>0</v>
      </c>
      <c r="R248" s="4">
        <v>0</v>
      </c>
      <c r="S248" s="4">
        <v>0</v>
      </c>
      <c r="T248" s="11" t="s">
        <v>1213</v>
      </c>
      <c r="U248" s="4">
        <v>0</v>
      </c>
      <c r="V248" s="4">
        <v>0</v>
      </c>
      <c r="W248" s="11" t="s">
        <v>1213</v>
      </c>
      <c r="X248" s="4">
        <v>23.002717391304351</v>
      </c>
      <c r="Y248" s="4">
        <v>0</v>
      </c>
      <c r="Z248" s="11">
        <v>0</v>
      </c>
      <c r="AA248" s="4">
        <v>0</v>
      </c>
      <c r="AB248" s="4">
        <v>0</v>
      </c>
      <c r="AC248" s="11" t="s">
        <v>1213</v>
      </c>
      <c r="AD248" s="4">
        <v>81.375217391304332</v>
      </c>
      <c r="AE248" s="4">
        <v>0</v>
      </c>
      <c r="AF248" s="11">
        <v>0</v>
      </c>
      <c r="AG248" s="4">
        <v>0.89869565217391312</v>
      </c>
      <c r="AH248" s="4">
        <v>0</v>
      </c>
      <c r="AI248" s="11">
        <v>0</v>
      </c>
      <c r="AJ248" s="4">
        <v>0</v>
      </c>
      <c r="AK248" s="4">
        <v>0</v>
      </c>
      <c r="AL248" s="11" t="s">
        <v>1213</v>
      </c>
      <c r="AM248" s="1">
        <v>146104</v>
      </c>
      <c r="AN248" s="1">
        <v>5</v>
      </c>
      <c r="AX248"/>
      <c r="AY248"/>
    </row>
    <row r="249" spans="1:51" x14ac:dyDescent="0.25">
      <c r="A249" t="s">
        <v>702</v>
      </c>
      <c r="B249" t="s">
        <v>131</v>
      </c>
      <c r="C249" t="s">
        <v>879</v>
      </c>
      <c r="D249" t="s">
        <v>772</v>
      </c>
      <c r="E249" s="4">
        <v>73.684782608695656</v>
      </c>
      <c r="F249" s="4">
        <v>250.97804347826087</v>
      </c>
      <c r="G249" s="4">
        <v>0</v>
      </c>
      <c r="H249" s="11">
        <v>0</v>
      </c>
      <c r="I249" s="4">
        <v>222.91847826086959</v>
      </c>
      <c r="J249" s="4">
        <v>0</v>
      </c>
      <c r="K249" s="11">
        <v>0</v>
      </c>
      <c r="L249" s="4">
        <v>33.859130434782607</v>
      </c>
      <c r="M249" s="4">
        <v>0</v>
      </c>
      <c r="N249" s="11">
        <v>0</v>
      </c>
      <c r="O249" s="4">
        <v>24.130434782608695</v>
      </c>
      <c r="P249" s="4">
        <v>0</v>
      </c>
      <c r="Q249" s="9">
        <v>0</v>
      </c>
      <c r="R249" s="4">
        <v>4.7719565217391304</v>
      </c>
      <c r="S249" s="4">
        <v>0</v>
      </c>
      <c r="T249" s="11">
        <v>0</v>
      </c>
      <c r="U249" s="4">
        <v>4.9567391304347828</v>
      </c>
      <c r="V249" s="4">
        <v>0</v>
      </c>
      <c r="W249" s="11">
        <v>0</v>
      </c>
      <c r="X249" s="4">
        <v>38.065217391304351</v>
      </c>
      <c r="Y249" s="4">
        <v>0</v>
      </c>
      <c r="Z249" s="11">
        <v>0</v>
      </c>
      <c r="AA249" s="4">
        <v>18.330869565217391</v>
      </c>
      <c r="AB249" s="4">
        <v>0</v>
      </c>
      <c r="AC249" s="11">
        <v>0</v>
      </c>
      <c r="AD249" s="4">
        <v>154.875</v>
      </c>
      <c r="AE249" s="4">
        <v>0</v>
      </c>
      <c r="AF249" s="11">
        <v>0</v>
      </c>
      <c r="AG249" s="4">
        <v>5.8478260869565215</v>
      </c>
      <c r="AH249" s="4">
        <v>0</v>
      </c>
      <c r="AI249" s="11">
        <v>0</v>
      </c>
      <c r="AJ249" s="4">
        <v>0</v>
      </c>
      <c r="AK249" s="4">
        <v>0</v>
      </c>
      <c r="AL249" s="11" t="s">
        <v>1213</v>
      </c>
      <c r="AM249" s="1">
        <v>145404</v>
      </c>
      <c r="AN249" s="1">
        <v>5</v>
      </c>
      <c r="AX249"/>
      <c r="AY249"/>
    </row>
    <row r="250" spans="1:51" x14ac:dyDescent="0.25">
      <c r="A250" t="s">
        <v>702</v>
      </c>
      <c r="B250" t="s">
        <v>191</v>
      </c>
      <c r="C250" t="s">
        <v>1000</v>
      </c>
      <c r="D250" t="s">
        <v>755</v>
      </c>
      <c r="E250" s="4">
        <v>33.402173913043477</v>
      </c>
      <c r="F250" s="4">
        <v>151.27826086956523</v>
      </c>
      <c r="G250" s="4">
        <v>0</v>
      </c>
      <c r="H250" s="11">
        <v>0</v>
      </c>
      <c r="I250" s="4">
        <v>137.98369565217391</v>
      </c>
      <c r="J250" s="4">
        <v>0</v>
      </c>
      <c r="K250" s="11">
        <v>0</v>
      </c>
      <c r="L250" s="4">
        <v>35.21032608695652</v>
      </c>
      <c r="M250" s="4">
        <v>0</v>
      </c>
      <c r="N250" s="11">
        <v>0</v>
      </c>
      <c r="O250" s="4">
        <v>21.915760869565219</v>
      </c>
      <c r="P250" s="4">
        <v>0</v>
      </c>
      <c r="Q250" s="9">
        <v>0</v>
      </c>
      <c r="R250" s="4">
        <v>8.5228260869565222</v>
      </c>
      <c r="S250" s="4">
        <v>0</v>
      </c>
      <c r="T250" s="11">
        <v>0</v>
      </c>
      <c r="U250" s="4">
        <v>4.7717391304347823</v>
      </c>
      <c r="V250" s="4">
        <v>0</v>
      </c>
      <c r="W250" s="11">
        <v>0</v>
      </c>
      <c r="X250" s="4">
        <v>23.720108695652176</v>
      </c>
      <c r="Y250" s="4">
        <v>0</v>
      </c>
      <c r="Z250" s="11">
        <v>0</v>
      </c>
      <c r="AA250" s="4">
        <v>0</v>
      </c>
      <c r="AB250" s="4">
        <v>0</v>
      </c>
      <c r="AC250" s="11" t="s">
        <v>1213</v>
      </c>
      <c r="AD250" s="4">
        <v>88.663043478260875</v>
      </c>
      <c r="AE250" s="4">
        <v>0</v>
      </c>
      <c r="AF250" s="11">
        <v>0</v>
      </c>
      <c r="AG250" s="4">
        <v>3.6847826086956523</v>
      </c>
      <c r="AH250" s="4">
        <v>0</v>
      </c>
      <c r="AI250" s="11">
        <v>0</v>
      </c>
      <c r="AJ250" s="4">
        <v>0</v>
      </c>
      <c r="AK250" s="4">
        <v>0</v>
      </c>
      <c r="AL250" s="11" t="s">
        <v>1213</v>
      </c>
      <c r="AM250" s="1">
        <v>145499</v>
      </c>
      <c r="AN250" s="1">
        <v>5</v>
      </c>
      <c r="AX250"/>
      <c r="AY250"/>
    </row>
    <row r="251" spans="1:51" x14ac:dyDescent="0.25">
      <c r="A251" t="s">
        <v>702</v>
      </c>
      <c r="B251" t="s">
        <v>368</v>
      </c>
      <c r="C251" t="s">
        <v>1040</v>
      </c>
      <c r="D251" t="s">
        <v>754</v>
      </c>
      <c r="E251" s="4">
        <v>60.163043478260867</v>
      </c>
      <c r="F251" s="4">
        <v>205.43108695652174</v>
      </c>
      <c r="G251" s="4">
        <v>0</v>
      </c>
      <c r="H251" s="11">
        <v>0</v>
      </c>
      <c r="I251" s="4">
        <v>189.31847826086957</v>
      </c>
      <c r="J251" s="4">
        <v>0</v>
      </c>
      <c r="K251" s="11">
        <v>0</v>
      </c>
      <c r="L251" s="4">
        <v>34.150108695652179</v>
      </c>
      <c r="M251" s="4">
        <v>0</v>
      </c>
      <c r="N251" s="11">
        <v>0</v>
      </c>
      <c r="O251" s="4">
        <v>21.04663043478261</v>
      </c>
      <c r="P251" s="4">
        <v>0</v>
      </c>
      <c r="Q251" s="9">
        <v>0</v>
      </c>
      <c r="R251" s="4">
        <v>7.4491304347826066</v>
      </c>
      <c r="S251" s="4">
        <v>0</v>
      </c>
      <c r="T251" s="11">
        <v>0</v>
      </c>
      <c r="U251" s="4">
        <v>5.6543478260869593</v>
      </c>
      <c r="V251" s="4">
        <v>0</v>
      </c>
      <c r="W251" s="11">
        <v>0</v>
      </c>
      <c r="X251" s="4">
        <v>55.180869565217385</v>
      </c>
      <c r="Y251" s="4">
        <v>0</v>
      </c>
      <c r="Z251" s="11">
        <v>0</v>
      </c>
      <c r="AA251" s="4">
        <v>3.0091304347826084</v>
      </c>
      <c r="AB251" s="4">
        <v>0</v>
      </c>
      <c r="AC251" s="11">
        <v>0</v>
      </c>
      <c r="AD251" s="4">
        <v>113.09097826086958</v>
      </c>
      <c r="AE251" s="4">
        <v>0</v>
      </c>
      <c r="AF251" s="11">
        <v>0</v>
      </c>
      <c r="AG251" s="4">
        <v>0</v>
      </c>
      <c r="AH251" s="4">
        <v>0</v>
      </c>
      <c r="AI251" s="11" t="s">
        <v>1213</v>
      </c>
      <c r="AJ251" s="4">
        <v>0</v>
      </c>
      <c r="AK251" s="4">
        <v>0</v>
      </c>
      <c r="AL251" s="11" t="s">
        <v>1213</v>
      </c>
      <c r="AM251" s="1">
        <v>145791</v>
      </c>
      <c r="AN251" s="1">
        <v>5</v>
      </c>
      <c r="AX251"/>
      <c r="AY251"/>
    </row>
    <row r="252" spans="1:51" x14ac:dyDescent="0.25">
      <c r="A252" t="s">
        <v>702</v>
      </c>
      <c r="B252" t="s">
        <v>402</v>
      </c>
      <c r="C252" t="s">
        <v>1081</v>
      </c>
      <c r="D252" t="s">
        <v>814</v>
      </c>
      <c r="E252" s="4">
        <v>26.445652173913043</v>
      </c>
      <c r="F252" s="4">
        <v>104.29010869565218</v>
      </c>
      <c r="G252" s="4">
        <v>0</v>
      </c>
      <c r="H252" s="11">
        <v>0</v>
      </c>
      <c r="I252" s="4">
        <v>94.344456521739147</v>
      </c>
      <c r="J252" s="4">
        <v>0</v>
      </c>
      <c r="K252" s="11">
        <v>0</v>
      </c>
      <c r="L252" s="4">
        <v>18.556086956521739</v>
      </c>
      <c r="M252" s="4">
        <v>0</v>
      </c>
      <c r="N252" s="11">
        <v>0</v>
      </c>
      <c r="O252" s="4">
        <v>8.6104347826086958</v>
      </c>
      <c r="P252" s="4">
        <v>0</v>
      </c>
      <c r="Q252" s="9">
        <v>0</v>
      </c>
      <c r="R252" s="4">
        <v>4.5652173913043477</v>
      </c>
      <c r="S252" s="4">
        <v>0</v>
      </c>
      <c r="T252" s="11">
        <v>0</v>
      </c>
      <c r="U252" s="4">
        <v>5.3804347826086953</v>
      </c>
      <c r="V252" s="4">
        <v>0</v>
      </c>
      <c r="W252" s="11">
        <v>0</v>
      </c>
      <c r="X252" s="4">
        <v>18.685108695652172</v>
      </c>
      <c r="Y252" s="4">
        <v>0</v>
      </c>
      <c r="Z252" s="11">
        <v>0</v>
      </c>
      <c r="AA252" s="4">
        <v>0</v>
      </c>
      <c r="AB252" s="4">
        <v>0</v>
      </c>
      <c r="AC252" s="11" t="s">
        <v>1213</v>
      </c>
      <c r="AD252" s="4">
        <v>46.407826086956526</v>
      </c>
      <c r="AE252" s="4">
        <v>0</v>
      </c>
      <c r="AF252" s="11">
        <v>0</v>
      </c>
      <c r="AG252" s="4">
        <v>20.64108695652175</v>
      </c>
      <c r="AH252" s="4">
        <v>0</v>
      </c>
      <c r="AI252" s="11">
        <v>0</v>
      </c>
      <c r="AJ252" s="4">
        <v>0</v>
      </c>
      <c r="AK252" s="4">
        <v>0</v>
      </c>
      <c r="AL252" s="11" t="s">
        <v>1213</v>
      </c>
      <c r="AM252" s="1">
        <v>145842</v>
      </c>
      <c r="AN252" s="1">
        <v>5</v>
      </c>
      <c r="AX252"/>
      <c r="AY252"/>
    </row>
    <row r="253" spans="1:51" x14ac:dyDescent="0.25">
      <c r="A253" t="s">
        <v>702</v>
      </c>
      <c r="B253" t="s">
        <v>251</v>
      </c>
      <c r="C253" t="s">
        <v>1030</v>
      </c>
      <c r="D253" t="s">
        <v>750</v>
      </c>
      <c r="E253" s="4">
        <v>44.239130434782609</v>
      </c>
      <c r="F253" s="4">
        <v>116.82565217391303</v>
      </c>
      <c r="G253" s="4">
        <v>0</v>
      </c>
      <c r="H253" s="11">
        <v>0</v>
      </c>
      <c r="I253" s="4">
        <v>105.66217391304347</v>
      </c>
      <c r="J253" s="4">
        <v>0</v>
      </c>
      <c r="K253" s="11">
        <v>0</v>
      </c>
      <c r="L253" s="4">
        <v>26.06565217391304</v>
      </c>
      <c r="M253" s="4">
        <v>0</v>
      </c>
      <c r="N253" s="11">
        <v>0</v>
      </c>
      <c r="O253" s="4">
        <v>15.695652173913043</v>
      </c>
      <c r="P253" s="4">
        <v>0</v>
      </c>
      <c r="Q253" s="9">
        <v>0</v>
      </c>
      <c r="R253" s="4">
        <v>6.2939130434782609</v>
      </c>
      <c r="S253" s="4">
        <v>0</v>
      </c>
      <c r="T253" s="11">
        <v>0</v>
      </c>
      <c r="U253" s="4">
        <v>4.0760869565217392</v>
      </c>
      <c r="V253" s="4">
        <v>0</v>
      </c>
      <c r="W253" s="11">
        <v>0</v>
      </c>
      <c r="X253" s="4">
        <v>10.125</v>
      </c>
      <c r="Y253" s="4">
        <v>0</v>
      </c>
      <c r="Z253" s="11">
        <v>0</v>
      </c>
      <c r="AA253" s="4">
        <v>0.79347826086956519</v>
      </c>
      <c r="AB253" s="4">
        <v>0</v>
      </c>
      <c r="AC253" s="11">
        <v>0</v>
      </c>
      <c r="AD253" s="4">
        <v>79.841521739130428</v>
      </c>
      <c r="AE253" s="4">
        <v>0</v>
      </c>
      <c r="AF253" s="11">
        <v>0</v>
      </c>
      <c r="AG253" s="4">
        <v>0</v>
      </c>
      <c r="AH253" s="4">
        <v>0</v>
      </c>
      <c r="AI253" s="11" t="s">
        <v>1213</v>
      </c>
      <c r="AJ253" s="4">
        <v>0</v>
      </c>
      <c r="AK253" s="4">
        <v>0</v>
      </c>
      <c r="AL253" s="11" t="s">
        <v>1213</v>
      </c>
      <c r="AM253" s="1">
        <v>145624</v>
      </c>
      <c r="AN253" s="1">
        <v>5</v>
      </c>
      <c r="AX253"/>
      <c r="AY253"/>
    </row>
    <row r="254" spans="1:51" x14ac:dyDescent="0.25">
      <c r="A254" t="s">
        <v>702</v>
      </c>
      <c r="B254" t="s">
        <v>300</v>
      </c>
      <c r="C254" t="s">
        <v>1030</v>
      </c>
      <c r="D254" t="s">
        <v>750</v>
      </c>
      <c r="E254" s="4">
        <v>33.695652173913047</v>
      </c>
      <c r="F254" s="4">
        <v>111.22836956521738</v>
      </c>
      <c r="G254" s="4">
        <v>0</v>
      </c>
      <c r="H254" s="11">
        <v>0</v>
      </c>
      <c r="I254" s="4">
        <v>94.177282608695634</v>
      </c>
      <c r="J254" s="4">
        <v>0</v>
      </c>
      <c r="K254" s="11">
        <v>0</v>
      </c>
      <c r="L254" s="4">
        <v>26.752717391304348</v>
      </c>
      <c r="M254" s="4">
        <v>0</v>
      </c>
      <c r="N254" s="11">
        <v>0</v>
      </c>
      <c r="O254" s="4">
        <v>21.372282608695652</v>
      </c>
      <c r="P254" s="4">
        <v>0</v>
      </c>
      <c r="Q254" s="9">
        <v>0</v>
      </c>
      <c r="R254" s="4">
        <v>0</v>
      </c>
      <c r="S254" s="4">
        <v>0</v>
      </c>
      <c r="T254" s="11" t="s">
        <v>1213</v>
      </c>
      <c r="U254" s="4">
        <v>5.3804347826086953</v>
      </c>
      <c r="V254" s="4">
        <v>0</v>
      </c>
      <c r="W254" s="11">
        <v>0</v>
      </c>
      <c r="X254" s="4">
        <v>4.5</v>
      </c>
      <c r="Y254" s="4">
        <v>0</v>
      </c>
      <c r="Z254" s="11">
        <v>0</v>
      </c>
      <c r="AA254" s="4">
        <v>11.670652173913044</v>
      </c>
      <c r="AB254" s="4">
        <v>0</v>
      </c>
      <c r="AC254" s="11">
        <v>0</v>
      </c>
      <c r="AD254" s="4">
        <v>68.304999999999978</v>
      </c>
      <c r="AE254" s="4">
        <v>0</v>
      </c>
      <c r="AF254" s="11">
        <v>0</v>
      </c>
      <c r="AG254" s="4">
        <v>0</v>
      </c>
      <c r="AH254" s="4">
        <v>0</v>
      </c>
      <c r="AI254" s="11" t="s">
        <v>1213</v>
      </c>
      <c r="AJ254" s="4">
        <v>0</v>
      </c>
      <c r="AK254" s="4">
        <v>0</v>
      </c>
      <c r="AL254" s="11" t="s">
        <v>1213</v>
      </c>
      <c r="AM254" s="1">
        <v>145692</v>
      </c>
      <c r="AN254" s="1">
        <v>5</v>
      </c>
      <c r="AX254"/>
      <c r="AY254"/>
    </row>
    <row r="255" spans="1:51" x14ac:dyDescent="0.25">
      <c r="A255" t="s">
        <v>702</v>
      </c>
      <c r="B255" t="s">
        <v>610</v>
      </c>
      <c r="C255" t="s">
        <v>895</v>
      </c>
      <c r="D255" t="s">
        <v>799</v>
      </c>
      <c r="E255" s="4">
        <v>32.586956521739133</v>
      </c>
      <c r="F255" s="4">
        <v>110.51826086956521</v>
      </c>
      <c r="G255" s="4">
        <v>0</v>
      </c>
      <c r="H255" s="11">
        <v>0</v>
      </c>
      <c r="I255" s="4">
        <v>105.56173913043479</v>
      </c>
      <c r="J255" s="4">
        <v>0</v>
      </c>
      <c r="K255" s="11">
        <v>0</v>
      </c>
      <c r="L255" s="4">
        <v>26.193152173913042</v>
      </c>
      <c r="M255" s="4">
        <v>0</v>
      </c>
      <c r="N255" s="11">
        <v>0</v>
      </c>
      <c r="O255" s="4">
        <v>21.236630434782608</v>
      </c>
      <c r="P255" s="4">
        <v>0</v>
      </c>
      <c r="Q255" s="9">
        <v>0</v>
      </c>
      <c r="R255" s="4">
        <v>0</v>
      </c>
      <c r="S255" s="4">
        <v>0</v>
      </c>
      <c r="T255" s="11" t="s">
        <v>1213</v>
      </c>
      <c r="U255" s="4">
        <v>4.9565217391304346</v>
      </c>
      <c r="V255" s="4">
        <v>0</v>
      </c>
      <c r="W255" s="11">
        <v>0</v>
      </c>
      <c r="X255" s="4">
        <v>18.234891304347826</v>
      </c>
      <c r="Y255" s="4">
        <v>0</v>
      </c>
      <c r="Z255" s="11">
        <v>0</v>
      </c>
      <c r="AA255" s="4">
        <v>0</v>
      </c>
      <c r="AB255" s="4">
        <v>0</v>
      </c>
      <c r="AC255" s="11" t="s">
        <v>1213</v>
      </c>
      <c r="AD255" s="4">
        <v>66.09021739130435</v>
      </c>
      <c r="AE255" s="4">
        <v>0</v>
      </c>
      <c r="AF255" s="11">
        <v>0</v>
      </c>
      <c r="AG255" s="4">
        <v>0</v>
      </c>
      <c r="AH255" s="4">
        <v>0</v>
      </c>
      <c r="AI255" s="11" t="s">
        <v>1213</v>
      </c>
      <c r="AJ255" s="4">
        <v>0</v>
      </c>
      <c r="AK255" s="4">
        <v>0</v>
      </c>
      <c r="AL255" s="11" t="s">
        <v>1213</v>
      </c>
      <c r="AM255" s="1">
        <v>146127</v>
      </c>
      <c r="AN255" s="1">
        <v>5</v>
      </c>
      <c r="AX255"/>
      <c r="AY255"/>
    </row>
    <row r="256" spans="1:51" x14ac:dyDescent="0.25">
      <c r="A256" t="s">
        <v>702</v>
      </c>
      <c r="B256" t="s">
        <v>77</v>
      </c>
      <c r="C256" t="s">
        <v>936</v>
      </c>
      <c r="D256" t="s">
        <v>783</v>
      </c>
      <c r="E256" s="4">
        <v>58.586956521739133</v>
      </c>
      <c r="F256" s="4">
        <v>199.8870652173913</v>
      </c>
      <c r="G256" s="4">
        <v>83.190217391304344</v>
      </c>
      <c r="H256" s="11">
        <v>0.41618609638812348</v>
      </c>
      <c r="I256" s="4">
        <v>186.45228260869564</v>
      </c>
      <c r="J256" s="4">
        <v>83.190217391304344</v>
      </c>
      <c r="K256" s="11">
        <v>0.44617430383458645</v>
      </c>
      <c r="L256" s="4">
        <v>22.426630434782609</v>
      </c>
      <c r="M256" s="4">
        <v>17.1875</v>
      </c>
      <c r="N256" s="11">
        <v>0.76638798012843812</v>
      </c>
      <c r="O256" s="4">
        <v>17.290760869565219</v>
      </c>
      <c r="P256" s="4">
        <v>17.1875</v>
      </c>
      <c r="Q256" s="9">
        <v>0.99402797422599398</v>
      </c>
      <c r="R256" s="4">
        <v>0</v>
      </c>
      <c r="S256" s="4">
        <v>0</v>
      </c>
      <c r="T256" s="11" t="s">
        <v>1213</v>
      </c>
      <c r="U256" s="4">
        <v>5.1358695652173916</v>
      </c>
      <c r="V256" s="4">
        <v>0</v>
      </c>
      <c r="W256" s="11">
        <v>0</v>
      </c>
      <c r="X256" s="4">
        <v>29.005978260869568</v>
      </c>
      <c r="Y256" s="4">
        <v>3.9891304347826089</v>
      </c>
      <c r="Z256" s="11">
        <v>0.1375278709411478</v>
      </c>
      <c r="AA256" s="4">
        <v>8.2989130434782616</v>
      </c>
      <c r="AB256" s="4">
        <v>0</v>
      </c>
      <c r="AC256" s="11">
        <v>0</v>
      </c>
      <c r="AD256" s="4">
        <v>136.18217391304347</v>
      </c>
      <c r="AE256" s="4">
        <v>62.013586956521742</v>
      </c>
      <c r="AF256" s="11">
        <v>0.45537227945941983</v>
      </c>
      <c r="AG256" s="4">
        <v>3.9733695652173915</v>
      </c>
      <c r="AH256" s="4">
        <v>0</v>
      </c>
      <c r="AI256" s="11">
        <v>0</v>
      </c>
      <c r="AJ256" s="4">
        <v>0</v>
      </c>
      <c r="AK256" s="4">
        <v>0</v>
      </c>
      <c r="AL256" s="11" t="s">
        <v>1213</v>
      </c>
      <c r="AM256" s="1">
        <v>145266</v>
      </c>
      <c r="AN256" s="1">
        <v>5</v>
      </c>
      <c r="AX256"/>
      <c r="AY256"/>
    </row>
    <row r="257" spans="1:51" x14ac:dyDescent="0.25">
      <c r="A257" t="s">
        <v>702</v>
      </c>
      <c r="B257" t="s">
        <v>468</v>
      </c>
      <c r="C257" t="s">
        <v>919</v>
      </c>
      <c r="D257" t="s">
        <v>797</v>
      </c>
      <c r="E257" s="4">
        <v>174.58695652173913</v>
      </c>
      <c r="F257" s="4">
        <v>254.66032608695653</v>
      </c>
      <c r="G257" s="4">
        <v>0</v>
      </c>
      <c r="H257" s="11">
        <v>0</v>
      </c>
      <c r="I257" s="4">
        <v>233.17119565217391</v>
      </c>
      <c r="J257" s="4">
        <v>0</v>
      </c>
      <c r="K257" s="11">
        <v>0</v>
      </c>
      <c r="L257" s="4">
        <v>63.350543478260867</v>
      </c>
      <c r="M257" s="4">
        <v>0</v>
      </c>
      <c r="N257" s="11">
        <v>0</v>
      </c>
      <c r="O257" s="4">
        <v>44.644021739130437</v>
      </c>
      <c r="P257" s="4">
        <v>0</v>
      </c>
      <c r="Q257" s="9">
        <v>0</v>
      </c>
      <c r="R257" s="4">
        <v>13.402173913043478</v>
      </c>
      <c r="S257" s="4">
        <v>0</v>
      </c>
      <c r="T257" s="11">
        <v>0</v>
      </c>
      <c r="U257" s="4">
        <v>5.3043478260869561</v>
      </c>
      <c r="V257" s="4">
        <v>0</v>
      </c>
      <c r="W257" s="11">
        <v>0</v>
      </c>
      <c r="X257" s="4">
        <v>62.877717391304351</v>
      </c>
      <c r="Y257" s="4">
        <v>0</v>
      </c>
      <c r="Z257" s="11">
        <v>0</v>
      </c>
      <c r="AA257" s="4">
        <v>2.7826086956521738</v>
      </c>
      <c r="AB257" s="4">
        <v>0</v>
      </c>
      <c r="AC257" s="11">
        <v>0</v>
      </c>
      <c r="AD257" s="4">
        <v>125.64945652173913</v>
      </c>
      <c r="AE257" s="4">
        <v>0</v>
      </c>
      <c r="AF257" s="11">
        <v>0</v>
      </c>
      <c r="AG257" s="4">
        <v>0</v>
      </c>
      <c r="AH257" s="4">
        <v>0</v>
      </c>
      <c r="AI257" s="11" t="s">
        <v>1213</v>
      </c>
      <c r="AJ257" s="4">
        <v>0</v>
      </c>
      <c r="AK257" s="4">
        <v>0</v>
      </c>
      <c r="AL257" s="11" t="s">
        <v>1213</v>
      </c>
      <c r="AM257" s="1">
        <v>145937</v>
      </c>
      <c r="AN257" s="1">
        <v>5</v>
      </c>
      <c r="AX257"/>
      <c r="AY257"/>
    </row>
    <row r="258" spans="1:51" x14ac:dyDescent="0.25">
      <c r="A258" t="s">
        <v>702</v>
      </c>
      <c r="B258" t="s">
        <v>342</v>
      </c>
      <c r="C258" t="s">
        <v>1062</v>
      </c>
      <c r="D258" t="s">
        <v>794</v>
      </c>
      <c r="E258" s="4">
        <v>123.05434782608695</v>
      </c>
      <c r="F258" s="4">
        <v>320.35326086956525</v>
      </c>
      <c r="G258" s="4">
        <v>0</v>
      </c>
      <c r="H258" s="11">
        <v>0</v>
      </c>
      <c r="I258" s="4">
        <v>310.33423913043475</v>
      </c>
      <c r="J258" s="4">
        <v>0</v>
      </c>
      <c r="K258" s="11">
        <v>0</v>
      </c>
      <c r="L258" s="4">
        <v>81.975543478260875</v>
      </c>
      <c r="M258" s="4">
        <v>0</v>
      </c>
      <c r="N258" s="11">
        <v>0</v>
      </c>
      <c r="O258" s="4">
        <v>77.391304347826093</v>
      </c>
      <c r="P258" s="4">
        <v>0</v>
      </c>
      <c r="Q258" s="9">
        <v>0</v>
      </c>
      <c r="R258" s="4">
        <v>0.27173913043478259</v>
      </c>
      <c r="S258" s="4">
        <v>0</v>
      </c>
      <c r="T258" s="11">
        <v>0</v>
      </c>
      <c r="U258" s="4">
        <v>4.3125</v>
      </c>
      <c r="V258" s="4">
        <v>0</v>
      </c>
      <c r="W258" s="11">
        <v>0</v>
      </c>
      <c r="X258" s="4">
        <v>66.133152173913047</v>
      </c>
      <c r="Y258" s="4">
        <v>0</v>
      </c>
      <c r="Z258" s="11">
        <v>0</v>
      </c>
      <c r="AA258" s="4">
        <v>5.4347826086956523</v>
      </c>
      <c r="AB258" s="4">
        <v>0</v>
      </c>
      <c r="AC258" s="11">
        <v>0</v>
      </c>
      <c r="AD258" s="4">
        <v>166.80978260869566</v>
      </c>
      <c r="AE258" s="4">
        <v>0</v>
      </c>
      <c r="AF258" s="11">
        <v>0</v>
      </c>
      <c r="AG258" s="4">
        <v>0</v>
      </c>
      <c r="AH258" s="4">
        <v>0</v>
      </c>
      <c r="AI258" s="11" t="s">
        <v>1213</v>
      </c>
      <c r="AJ258" s="4">
        <v>0</v>
      </c>
      <c r="AK258" s="4">
        <v>0</v>
      </c>
      <c r="AL258" s="11" t="s">
        <v>1213</v>
      </c>
      <c r="AM258" s="1">
        <v>145752</v>
      </c>
      <c r="AN258" s="1">
        <v>5</v>
      </c>
      <c r="AX258"/>
      <c r="AY258"/>
    </row>
    <row r="259" spans="1:51" x14ac:dyDescent="0.25">
      <c r="A259" t="s">
        <v>702</v>
      </c>
      <c r="B259" t="s">
        <v>640</v>
      </c>
      <c r="C259" t="s">
        <v>917</v>
      </c>
      <c r="D259" t="s">
        <v>781</v>
      </c>
      <c r="E259" s="4">
        <v>44.641304347826086</v>
      </c>
      <c r="F259" s="4">
        <v>96.119456521739124</v>
      </c>
      <c r="G259" s="4">
        <v>0</v>
      </c>
      <c r="H259" s="11">
        <v>0</v>
      </c>
      <c r="I259" s="4">
        <v>96.119456521739124</v>
      </c>
      <c r="J259" s="4">
        <v>0</v>
      </c>
      <c r="K259" s="11">
        <v>0</v>
      </c>
      <c r="L259" s="4">
        <v>36.173913043478258</v>
      </c>
      <c r="M259" s="4">
        <v>0</v>
      </c>
      <c r="N259" s="11">
        <v>0</v>
      </c>
      <c r="O259" s="4">
        <v>36.173913043478258</v>
      </c>
      <c r="P259" s="4">
        <v>0</v>
      </c>
      <c r="Q259" s="9">
        <v>0</v>
      </c>
      <c r="R259" s="4">
        <v>0</v>
      </c>
      <c r="S259" s="4">
        <v>0</v>
      </c>
      <c r="T259" s="11" t="s">
        <v>1213</v>
      </c>
      <c r="U259" s="4">
        <v>0</v>
      </c>
      <c r="V259" s="4">
        <v>0</v>
      </c>
      <c r="W259" s="11" t="s">
        <v>1213</v>
      </c>
      <c r="X259" s="4">
        <v>0</v>
      </c>
      <c r="Y259" s="4">
        <v>0</v>
      </c>
      <c r="Z259" s="11" t="s">
        <v>1213</v>
      </c>
      <c r="AA259" s="4">
        <v>0</v>
      </c>
      <c r="AB259" s="4">
        <v>0</v>
      </c>
      <c r="AC259" s="11" t="s">
        <v>1213</v>
      </c>
      <c r="AD259" s="4">
        <v>59.945543478260866</v>
      </c>
      <c r="AE259" s="4">
        <v>0</v>
      </c>
      <c r="AF259" s="11">
        <v>0</v>
      </c>
      <c r="AG259" s="4">
        <v>0</v>
      </c>
      <c r="AH259" s="4">
        <v>0</v>
      </c>
      <c r="AI259" s="11" t="s">
        <v>1213</v>
      </c>
      <c r="AJ259" s="4">
        <v>0</v>
      </c>
      <c r="AK259" s="4">
        <v>0</v>
      </c>
      <c r="AL259" s="11" t="s">
        <v>1213</v>
      </c>
      <c r="AM259" s="1">
        <v>146167</v>
      </c>
      <c r="AN259" s="1">
        <v>5</v>
      </c>
      <c r="AX259"/>
      <c r="AY259"/>
    </row>
    <row r="260" spans="1:51" x14ac:dyDescent="0.25">
      <c r="A260" t="s">
        <v>702</v>
      </c>
      <c r="B260" t="s">
        <v>531</v>
      </c>
      <c r="C260" t="s">
        <v>1093</v>
      </c>
      <c r="D260" t="s">
        <v>781</v>
      </c>
      <c r="E260" s="4">
        <v>94.315217391304344</v>
      </c>
      <c r="F260" s="4">
        <v>366.21195652173924</v>
      </c>
      <c r="G260" s="4">
        <v>72.791521739130431</v>
      </c>
      <c r="H260" s="11">
        <v>0.19876882893311362</v>
      </c>
      <c r="I260" s="4">
        <v>327.03260869565224</v>
      </c>
      <c r="J260" s="4">
        <v>72.791521739130431</v>
      </c>
      <c r="K260" s="11">
        <v>0.22258184597999131</v>
      </c>
      <c r="L260" s="4">
        <v>123.68445652173914</v>
      </c>
      <c r="M260" s="4">
        <v>17.286630434782609</v>
      </c>
      <c r="N260" s="11">
        <v>0.13976396809201536</v>
      </c>
      <c r="O260" s="4">
        <v>92.189891304347825</v>
      </c>
      <c r="P260" s="4">
        <v>17.286630434782609</v>
      </c>
      <c r="Q260" s="9">
        <v>0.18751112719846913</v>
      </c>
      <c r="R260" s="4">
        <v>26.538043478260871</v>
      </c>
      <c r="S260" s="4">
        <v>0</v>
      </c>
      <c r="T260" s="11">
        <v>0</v>
      </c>
      <c r="U260" s="4">
        <v>4.9565217391304346</v>
      </c>
      <c r="V260" s="4">
        <v>0</v>
      </c>
      <c r="W260" s="11">
        <v>0</v>
      </c>
      <c r="X260" s="4">
        <v>34.878695652173917</v>
      </c>
      <c r="Y260" s="4">
        <v>11.803695652173914</v>
      </c>
      <c r="Z260" s="11">
        <v>0.33842136099026437</v>
      </c>
      <c r="AA260" s="4">
        <v>7.6847826086956523</v>
      </c>
      <c r="AB260" s="4">
        <v>0</v>
      </c>
      <c r="AC260" s="11">
        <v>0</v>
      </c>
      <c r="AD260" s="4">
        <v>199.96402173913049</v>
      </c>
      <c r="AE260" s="4">
        <v>43.701195652173908</v>
      </c>
      <c r="AF260" s="11">
        <v>0.21854529265862491</v>
      </c>
      <c r="AG260" s="4">
        <v>0</v>
      </c>
      <c r="AH260" s="4">
        <v>0</v>
      </c>
      <c r="AI260" s="11" t="s">
        <v>1213</v>
      </c>
      <c r="AJ260" s="4">
        <v>0</v>
      </c>
      <c r="AK260" s="4">
        <v>0</v>
      </c>
      <c r="AL260" s="11" t="s">
        <v>1213</v>
      </c>
      <c r="AM260" s="1">
        <v>146029</v>
      </c>
      <c r="AN260" s="1">
        <v>5</v>
      </c>
      <c r="AX260"/>
      <c r="AY260"/>
    </row>
    <row r="261" spans="1:51" x14ac:dyDescent="0.25">
      <c r="A261" t="s">
        <v>702</v>
      </c>
      <c r="B261" t="s">
        <v>572</v>
      </c>
      <c r="C261" t="s">
        <v>1039</v>
      </c>
      <c r="D261" t="s">
        <v>740</v>
      </c>
      <c r="E261" s="4">
        <v>33</v>
      </c>
      <c r="F261" s="4">
        <v>89.599782608695676</v>
      </c>
      <c r="G261" s="4">
        <v>0.2391304347826087</v>
      </c>
      <c r="H261" s="11">
        <v>2.668872934959566E-3</v>
      </c>
      <c r="I261" s="4">
        <v>79.585543478260888</v>
      </c>
      <c r="J261" s="4">
        <v>0</v>
      </c>
      <c r="K261" s="11">
        <v>0</v>
      </c>
      <c r="L261" s="4">
        <v>22.718695652173917</v>
      </c>
      <c r="M261" s="4">
        <v>0.2391304347826087</v>
      </c>
      <c r="N261" s="11">
        <v>1.0525711442405218E-2</v>
      </c>
      <c r="O261" s="4">
        <v>12.704456521739132</v>
      </c>
      <c r="P261" s="4">
        <v>0</v>
      </c>
      <c r="Q261" s="9">
        <v>0</v>
      </c>
      <c r="R261" s="4">
        <v>5.074021739130437</v>
      </c>
      <c r="S261" s="4">
        <v>0.2391304347826087</v>
      </c>
      <c r="T261" s="11">
        <v>4.7128381996958062E-2</v>
      </c>
      <c r="U261" s="4">
        <v>4.9402173913043477</v>
      </c>
      <c r="V261" s="4">
        <v>0</v>
      </c>
      <c r="W261" s="11">
        <v>0</v>
      </c>
      <c r="X261" s="4">
        <v>11.067065217391303</v>
      </c>
      <c r="Y261" s="4">
        <v>0</v>
      </c>
      <c r="Z261" s="11">
        <v>0</v>
      </c>
      <c r="AA261" s="4">
        <v>0</v>
      </c>
      <c r="AB261" s="4">
        <v>0</v>
      </c>
      <c r="AC261" s="11" t="s">
        <v>1213</v>
      </c>
      <c r="AD261" s="4">
        <v>53.282608695652193</v>
      </c>
      <c r="AE261" s="4">
        <v>0</v>
      </c>
      <c r="AF261" s="11">
        <v>0</v>
      </c>
      <c r="AG261" s="4">
        <v>2.5314130434782607</v>
      </c>
      <c r="AH261" s="4">
        <v>0</v>
      </c>
      <c r="AI261" s="11">
        <v>0</v>
      </c>
      <c r="AJ261" s="4">
        <v>0</v>
      </c>
      <c r="AK261" s="4">
        <v>0</v>
      </c>
      <c r="AL261" s="11" t="s">
        <v>1213</v>
      </c>
      <c r="AM261" s="1">
        <v>146082</v>
      </c>
      <c r="AN261" s="1">
        <v>5</v>
      </c>
      <c r="AX261"/>
      <c r="AY261"/>
    </row>
    <row r="262" spans="1:51" x14ac:dyDescent="0.25">
      <c r="A262" t="s">
        <v>702</v>
      </c>
      <c r="B262" t="s">
        <v>672</v>
      </c>
      <c r="C262" t="s">
        <v>1162</v>
      </c>
      <c r="D262" t="s">
        <v>790</v>
      </c>
      <c r="E262" s="4">
        <v>92.521739130434781</v>
      </c>
      <c r="F262" s="4">
        <v>136.15282608695651</v>
      </c>
      <c r="G262" s="4">
        <v>25.143913043478261</v>
      </c>
      <c r="H262" s="11">
        <v>0.18467419124609016</v>
      </c>
      <c r="I262" s="4">
        <v>119.73706521739129</v>
      </c>
      <c r="J262" s="4">
        <v>25.143913043478261</v>
      </c>
      <c r="K262" s="11">
        <v>0.20999272863275603</v>
      </c>
      <c r="L262" s="4">
        <v>39.036086956521743</v>
      </c>
      <c r="M262" s="4">
        <v>3.0760869565217392</v>
      </c>
      <c r="N262" s="11">
        <v>7.8801109341412073E-2</v>
      </c>
      <c r="O262" s="4">
        <v>27.557826086956524</v>
      </c>
      <c r="P262" s="4">
        <v>3.0760869565217392</v>
      </c>
      <c r="Q262" s="9">
        <v>0.11162299039174542</v>
      </c>
      <c r="R262" s="4">
        <v>4.6086956521739131</v>
      </c>
      <c r="S262" s="4">
        <v>0</v>
      </c>
      <c r="T262" s="11">
        <v>0</v>
      </c>
      <c r="U262" s="4">
        <v>6.8695652173913047</v>
      </c>
      <c r="V262" s="4">
        <v>0</v>
      </c>
      <c r="W262" s="11">
        <v>0</v>
      </c>
      <c r="X262" s="4">
        <v>37.287608695652189</v>
      </c>
      <c r="Y262" s="4">
        <v>4.8478260869565215</v>
      </c>
      <c r="Z262" s="11">
        <v>0.13001171854503471</v>
      </c>
      <c r="AA262" s="4">
        <v>4.9375</v>
      </c>
      <c r="AB262" s="4">
        <v>0</v>
      </c>
      <c r="AC262" s="11">
        <v>0</v>
      </c>
      <c r="AD262" s="4">
        <v>54.891630434782563</v>
      </c>
      <c r="AE262" s="4">
        <v>17.22</v>
      </c>
      <c r="AF262" s="11">
        <v>0.31370902747112417</v>
      </c>
      <c r="AG262" s="4">
        <v>0</v>
      </c>
      <c r="AH262" s="4">
        <v>0</v>
      </c>
      <c r="AI262" s="11" t="s">
        <v>1213</v>
      </c>
      <c r="AJ262" s="4">
        <v>0</v>
      </c>
      <c r="AK262" s="4">
        <v>0</v>
      </c>
      <c r="AL262" s="11" t="s">
        <v>1213</v>
      </c>
      <c r="AM262" s="7">
        <v>1.3999999999999999E+213</v>
      </c>
      <c r="AN262" s="1">
        <v>5</v>
      </c>
      <c r="AX262"/>
      <c r="AY262"/>
    </row>
    <row r="263" spans="1:51" x14ac:dyDescent="0.25">
      <c r="A263" t="s">
        <v>702</v>
      </c>
      <c r="B263" t="s">
        <v>56</v>
      </c>
      <c r="C263" t="s">
        <v>926</v>
      </c>
      <c r="D263" t="s">
        <v>759</v>
      </c>
      <c r="E263" s="4">
        <v>85.163043478260875</v>
      </c>
      <c r="F263" s="4">
        <v>272.69782608695647</v>
      </c>
      <c r="G263" s="4">
        <v>0</v>
      </c>
      <c r="H263" s="11">
        <v>0</v>
      </c>
      <c r="I263" s="4">
        <v>267.200652173913</v>
      </c>
      <c r="J263" s="4">
        <v>0</v>
      </c>
      <c r="K263" s="11">
        <v>0</v>
      </c>
      <c r="L263" s="4">
        <v>38.616086956521734</v>
      </c>
      <c r="M263" s="4">
        <v>0</v>
      </c>
      <c r="N263" s="11">
        <v>0</v>
      </c>
      <c r="O263" s="4">
        <v>33.118913043478258</v>
      </c>
      <c r="P263" s="4">
        <v>0</v>
      </c>
      <c r="Q263" s="9">
        <v>0</v>
      </c>
      <c r="R263" s="4">
        <v>0</v>
      </c>
      <c r="S263" s="4">
        <v>0</v>
      </c>
      <c r="T263" s="11" t="s">
        <v>1213</v>
      </c>
      <c r="U263" s="4">
        <v>5.4971739130434782</v>
      </c>
      <c r="V263" s="4">
        <v>0</v>
      </c>
      <c r="W263" s="11">
        <v>0</v>
      </c>
      <c r="X263" s="4">
        <v>55.438478260869545</v>
      </c>
      <c r="Y263" s="4">
        <v>0</v>
      </c>
      <c r="Z263" s="11">
        <v>0</v>
      </c>
      <c r="AA263" s="4">
        <v>0</v>
      </c>
      <c r="AB263" s="4">
        <v>0</v>
      </c>
      <c r="AC263" s="11" t="s">
        <v>1213</v>
      </c>
      <c r="AD263" s="4">
        <v>178.64326086956518</v>
      </c>
      <c r="AE263" s="4">
        <v>0</v>
      </c>
      <c r="AF263" s="11">
        <v>0</v>
      </c>
      <c r="AG263" s="4">
        <v>0</v>
      </c>
      <c r="AH263" s="4">
        <v>0</v>
      </c>
      <c r="AI263" s="11" t="s">
        <v>1213</v>
      </c>
      <c r="AJ263" s="4">
        <v>0</v>
      </c>
      <c r="AK263" s="4">
        <v>0</v>
      </c>
      <c r="AL263" s="11" t="s">
        <v>1213</v>
      </c>
      <c r="AM263" s="1">
        <v>145200</v>
      </c>
      <c r="AN263" s="1">
        <v>5</v>
      </c>
      <c r="AX263"/>
      <c r="AY263"/>
    </row>
    <row r="264" spans="1:51" x14ac:dyDescent="0.25">
      <c r="A264" t="s">
        <v>702</v>
      </c>
      <c r="B264" t="s">
        <v>198</v>
      </c>
      <c r="C264" t="s">
        <v>1004</v>
      </c>
      <c r="D264" t="s">
        <v>758</v>
      </c>
      <c r="E264" s="4">
        <v>84.293478260869563</v>
      </c>
      <c r="F264" s="4">
        <v>256.11684782608694</v>
      </c>
      <c r="G264" s="4">
        <v>12.252717391304348</v>
      </c>
      <c r="H264" s="11">
        <v>4.7840341216538816E-2</v>
      </c>
      <c r="I264" s="4">
        <v>217.64673913043478</v>
      </c>
      <c r="J264" s="4">
        <v>12.252717391304348</v>
      </c>
      <c r="K264" s="11">
        <v>5.6296351786650684E-2</v>
      </c>
      <c r="L264" s="4">
        <v>31.241847826086953</v>
      </c>
      <c r="M264" s="4">
        <v>0</v>
      </c>
      <c r="N264" s="11">
        <v>0</v>
      </c>
      <c r="O264" s="4">
        <v>15.472826086956522</v>
      </c>
      <c r="P264" s="4">
        <v>0</v>
      </c>
      <c r="Q264" s="9">
        <v>0</v>
      </c>
      <c r="R264" s="4">
        <v>10.638586956521738</v>
      </c>
      <c r="S264" s="4">
        <v>0</v>
      </c>
      <c r="T264" s="11">
        <v>0</v>
      </c>
      <c r="U264" s="4">
        <v>5.1304347826086953</v>
      </c>
      <c r="V264" s="4">
        <v>0</v>
      </c>
      <c r="W264" s="11">
        <v>0</v>
      </c>
      <c r="X264" s="4">
        <v>58.714673913043477</v>
      </c>
      <c r="Y264" s="4">
        <v>0</v>
      </c>
      <c r="Z264" s="11">
        <v>0</v>
      </c>
      <c r="AA264" s="4">
        <v>22.701086956521738</v>
      </c>
      <c r="AB264" s="4">
        <v>0</v>
      </c>
      <c r="AC264" s="11">
        <v>0</v>
      </c>
      <c r="AD264" s="4">
        <v>142.94021739130434</v>
      </c>
      <c r="AE264" s="4">
        <v>12.252717391304348</v>
      </c>
      <c r="AF264" s="11">
        <v>8.5719174175886856E-2</v>
      </c>
      <c r="AG264" s="4">
        <v>0.51902173913043481</v>
      </c>
      <c r="AH264" s="4">
        <v>0</v>
      </c>
      <c r="AI264" s="11">
        <v>0</v>
      </c>
      <c r="AJ264" s="4">
        <v>0</v>
      </c>
      <c r="AK264" s="4">
        <v>0</v>
      </c>
      <c r="AL264" s="11" t="s">
        <v>1213</v>
      </c>
      <c r="AM264" s="1">
        <v>145515</v>
      </c>
      <c r="AN264" s="1">
        <v>5</v>
      </c>
      <c r="AX264"/>
      <c r="AY264"/>
    </row>
    <row r="265" spans="1:51" x14ac:dyDescent="0.25">
      <c r="A265" t="s">
        <v>702</v>
      </c>
      <c r="B265" t="s">
        <v>587</v>
      </c>
      <c r="C265" t="s">
        <v>963</v>
      </c>
      <c r="D265" t="s">
        <v>789</v>
      </c>
      <c r="E265" s="4">
        <v>69.076086956521735</v>
      </c>
      <c r="F265" s="4">
        <v>224.23043478260871</v>
      </c>
      <c r="G265" s="4">
        <v>31.348913043478248</v>
      </c>
      <c r="H265" s="11">
        <v>0.1398066817908595</v>
      </c>
      <c r="I265" s="4">
        <v>206.11521739130436</v>
      </c>
      <c r="J265" s="4">
        <v>31.348913043478248</v>
      </c>
      <c r="K265" s="11">
        <v>0.15209412211405601</v>
      </c>
      <c r="L265" s="4">
        <v>30.393478260869564</v>
      </c>
      <c r="M265" s="4">
        <v>0.85978260869565215</v>
      </c>
      <c r="N265" s="11">
        <v>2.8288391388312711E-2</v>
      </c>
      <c r="O265" s="4">
        <v>13.04673913043478</v>
      </c>
      <c r="P265" s="4">
        <v>0.85978260869565215</v>
      </c>
      <c r="Q265" s="9">
        <v>6.5900191618761983E-2</v>
      </c>
      <c r="R265" s="4">
        <v>11.607608695652175</v>
      </c>
      <c r="S265" s="4">
        <v>0</v>
      </c>
      <c r="T265" s="11">
        <v>0</v>
      </c>
      <c r="U265" s="4">
        <v>5.7391304347826084</v>
      </c>
      <c r="V265" s="4">
        <v>0</v>
      </c>
      <c r="W265" s="11">
        <v>0</v>
      </c>
      <c r="X265" s="4">
        <v>62.628260869565203</v>
      </c>
      <c r="Y265" s="4">
        <v>9.6750000000000007</v>
      </c>
      <c r="Z265" s="11">
        <v>0.15448297407060299</v>
      </c>
      <c r="AA265" s="4">
        <v>0.76847826086956528</v>
      </c>
      <c r="AB265" s="4">
        <v>0</v>
      </c>
      <c r="AC265" s="11">
        <v>0</v>
      </c>
      <c r="AD265" s="4">
        <v>130.44021739130437</v>
      </c>
      <c r="AE265" s="4">
        <v>20.814130434782594</v>
      </c>
      <c r="AF265" s="11">
        <v>0.1595683513186949</v>
      </c>
      <c r="AG265" s="4">
        <v>0</v>
      </c>
      <c r="AH265" s="4">
        <v>0</v>
      </c>
      <c r="AI265" s="11" t="s">
        <v>1213</v>
      </c>
      <c r="AJ265" s="4">
        <v>0</v>
      </c>
      <c r="AK265" s="4">
        <v>0</v>
      </c>
      <c r="AL265" s="11" t="s">
        <v>1213</v>
      </c>
      <c r="AM265" s="1">
        <v>146099</v>
      </c>
      <c r="AN265" s="1">
        <v>5</v>
      </c>
      <c r="AX265"/>
      <c r="AY265"/>
    </row>
    <row r="266" spans="1:51" x14ac:dyDescent="0.25">
      <c r="A266" t="s">
        <v>702</v>
      </c>
      <c r="B266" t="s">
        <v>544</v>
      </c>
      <c r="C266" t="s">
        <v>847</v>
      </c>
      <c r="D266" t="s">
        <v>749</v>
      </c>
      <c r="E266" s="4">
        <v>69.706521739130437</v>
      </c>
      <c r="F266" s="4">
        <v>145.72608695652175</v>
      </c>
      <c r="G266" s="4">
        <v>11.285</v>
      </c>
      <c r="H266" s="11">
        <v>7.7439806665274336E-2</v>
      </c>
      <c r="I266" s="4">
        <v>138.94891304347829</v>
      </c>
      <c r="J266" s="4">
        <v>11.285</v>
      </c>
      <c r="K266" s="11">
        <v>8.1216900174446341E-2</v>
      </c>
      <c r="L266" s="4">
        <v>21.463043478260868</v>
      </c>
      <c r="M266" s="4">
        <v>0.30978260869565216</v>
      </c>
      <c r="N266" s="11">
        <v>1.4433302947432392E-2</v>
      </c>
      <c r="O266" s="4">
        <v>14.68586956521739</v>
      </c>
      <c r="P266" s="4">
        <v>0.30978260869565216</v>
      </c>
      <c r="Q266" s="9">
        <v>2.1093923469765376E-2</v>
      </c>
      <c r="R266" s="4">
        <v>3.589673913043478</v>
      </c>
      <c r="S266" s="4">
        <v>0</v>
      </c>
      <c r="T266" s="11">
        <v>0</v>
      </c>
      <c r="U266" s="4">
        <v>3.1875</v>
      </c>
      <c r="V266" s="4">
        <v>0</v>
      </c>
      <c r="W266" s="11">
        <v>0</v>
      </c>
      <c r="X266" s="4">
        <v>36.388586956521742</v>
      </c>
      <c r="Y266" s="4">
        <v>0.45652173913043476</v>
      </c>
      <c r="Z266" s="11">
        <v>1.2545739675901724E-2</v>
      </c>
      <c r="AA266" s="4">
        <v>0</v>
      </c>
      <c r="AB266" s="4">
        <v>0</v>
      </c>
      <c r="AC266" s="11" t="s">
        <v>1213</v>
      </c>
      <c r="AD266" s="4">
        <v>87.874456521739148</v>
      </c>
      <c r="AE266" s="4">
        <v>10.518695652173914</v>
      </c>
      <c r="AF266" s="11">
        <v>0.11970140207435261</v>
      </c>
      <c r="AG266" s="4">
        <v>0</v>
      </c>
      <c r="AH266" s="4">
        <v>0</v>
      </c>
      <c r="AI266" s="11" t="s">
        <v>1213</v>
      </c>
      <c r="AJ266" s="4">
        <v>0</v>
      </c>
      <c r="AK266" s="4">
        <v>0</v>
      </c>
      <c r="AL266" s="11" t="s">
        <v>1213</v>
      </c>
      <c r="AM266" s="1">
        <v>146043</v>
      </c>
      <c r="AN266" s="1">
        <v>5</v>
      </c>
      <c r="AX266"/>
      <c r="AY266"/>
    </row>
    <row r="267" spans="1:51" x14ac:dyDescent="0.25">
      <c r="A267" t="s">
        <v>702</v>
      </c>
      <c r="B267" t="s">
        <v>107</v>
      </c>
      <c r="C267" t="s">
        <v>953</v>
      </c>
      <c r="D267" t="s">
        <v>781</v>
      </c>
      <c r="E267" s="4">
        <v>121.47826086956522</v>
      </c>
      <c r="F267" s="4">
        <v>485.47717391304349</v>
      </c>
      <c r="G267" s="4">
        <v>23.307065217391305</v>
      </c>
      <c r="H267" s="11">
        <v>4.8008570680124214E-2</v>
      </c>
      <c r="I267" s="4">
        <v>426.2027173913043</v>
      </c>
      <c r="J267" s="4">
        <v>23.307065217391305</v>
      </c>
      <c r="K267" s="11">
        <v>5.4685397972234588E-2</v>
      </c>
      <c r="L267" s="4">
        <v>192.7291304347826</v>
      </c>
      <c r="M267" s="4">
        <v>7.0190217391304346</v>
      </c>
      <c r="N267" s="11">
        <v>3.6419101374535558E-2</v>
      </c>
      <c r="O267" s="4">
        <v>138.48999999999998</v>
      </c>
      <c r="P267" s="4">
        <v>7.0190217391304346</v>
      </c>
      <c r="Q267" s="9">
        <v>5.068251670972948E-2</v>
      </c>
      <c r="R267" s="4">
        <v>48.934782608695649</v>
      </c>
      <c r="S267" s="4">
        <v>0</v>
      </c>
      <c r="T267" s="11">
        <v>0</v>
      </c>
      <c r="U267" s="4">
        <v>5.3043478260869561</v>
      </c>
      <c r="V267" s="4">
        <v>0</v>
      </c>
      <c r="W267" s="11">
        <v>0</v>
      </c>
      <c r="X267" s="4">
        <v>17.616304347826087</v>
      </c>
      <c r="Y267" s="4">
        <v>1.1304347826086956</v>
      </c>
      <c r="Z267" s="11">
        <v>6.4169803171469114E-2</v>
      </c>
      <c r="AA267" s="4">
        <v>5.0353260869565215</v>
      </c>
      <c r="AB267" s="4">
        <v>0</v>
      </c>
      <c r="AC267" s="11">
        <v>0</v>
      </c>
      <c r="AD267" s="4">
        <v>270.09641304347826</v>
      </c>
      <c r="AE267" s="4">
        <v>15.157608695652174</v>
      </c>
      <c r="AF267" s="11">
        <v>5.611925210281192E-2</v>
      </c>
      <c r="AG267" s="4">
        <v>0</v>
      </c>
      <c r="AH267" s="4">
        <v>0</v>
      </c>
      <c r="AI267" s="11" t="s">
        <v>1213</v>
      </c>
      <c r="AJ267" s="4">
        <v>0</v>
      </c>
      <c r="AK267" s="4">
        <v>0</v>
      </c>
      <c r="AL267" s="11" t="s">
        <v>1213</v>
      </c>
      <c r="AM267" s="1">
        <v>145341</v>
      </c>
      <c r="AN267" s="1">
        <v>5</v>
      </c>
      <c r="AX267"/>
      <c r="AY267"/>
    </row>
    <row r="268" spans="1:51" x14ac:dyDescent="0.25">
      <c r="A268" t="s">
        <v>702</v>
      </c>
      <c r="B268" t="s">
        <v>620</v>
      </c>
      <c r="C268" t="s">
        <v>1151</v>
      </c>
      <c r="D268" t="s">
        <v>835</v>
      </c>
      <c r="E268" s="4">
        <v>40.717391304347828</v>
      </c>
      <c r="F268" s="4">
        <v>60.255434782608702</v>
      </c>
      <c r="G268" s="4">
        <v>0</v>
      </c>
      <c r="H268" s="11">
        <v>0</v>
      </c>
      <c r="I268" s="4">
        <v>60.173913043478265</v>
      </c>
      <c r="J268" s="4">
        <v>0</v>
      </c>
      <c r="K268" s="11">
        <v>0</v>
      </c>
      <c r="L268" s="4">
        <v>8.733695652173914</v>
      </c>
      <c r="M268" s="4">
        <v>0</v>
      </c>
      <c r="N268" s="11">
        <v>0</v>
      </c>
      <c r="O268" s="4">
        <v>8.6521739130434785</v>
      </c>
      <c r="P268" s="4">
        <v>0</v>
      </c>
      <c r="Q268" s="9">
        <v>0</v>
      </c>
      <c r="R268" s="4">
        <v>8.1521739130434784E-2</v>
      </c>
      <c r="S268" s="4">
        <v>0</v>
      </c>
      <c r="T268" s="11">
        <v>0</v>
      </c>
      <c r="U268" s="4">
        <v>0</v>
      </c>
      <c r="V268" s="4">
        <v>0</v>
      </c>
      <c r="W268" s="11" t="s">
        <v>1213</v>
      </c>
      <c r="X268" s="4">
        <v>11.298913043478262</v>
      </c>
      <c r="Y268" s="4">
        <v>0</v>
      </c>
      <c r="Z268" s="11">
        <v>0</v>
      </c>
      <c r="AA268" s="4">
        <v>0</v>
      </c>
      <c r="AB268" s="4">
        <v>0</v>
      </c>
      <c r="AC268" s="11" t="s">
        <v>1213</v>
      </c>
      <c r="AD268" s="4">
        <v>40.222826086956523</v>
      </c>
      <c r="AE268" s="4">
        <v>0</v>
      </c>
      <c r="AF268" s="11">
        <v>0</v>
      </c>
      <c r="AG268" s="4">
        <v>0</v>
      </c>
      <c r="AH268" s="4">
        <v>0</v>
      </c>
      <c r="AI268" s="11" t="s">
        <v>1213</v>
      </c>
      <c r="AJ268" s="4">
        <v>0</v>
      </c>
      <c r="AK268" s="4">
        <v>0</v>
      </c>
      <c r="AL268" s="11" t="s">
        <v>1213</v>
      </c>
      <c r="AM268" s="1">
        <v>146140</v>
      </c>
      <c r="AN268" s="1">
        <v>5</v>
      </c>
      <c r="AX268"/>
      <c r="AY268"/>
    </row>
    <row r="269" spans="1:51" x14ac:dyDescent="0.25">
      <c r="A269" t="s">
        <v>702</v>
      </c>
      <c r="B269" t="s">
        <v>553</v>
      </c>
      <c r="C269" t="s">
        <v>1127</v>
      </c>
      <c r="D269" t="s">
        <v>830</v>
      </c>
      <c r="E269" s="4">
        <v>37.836956521739133</v>
      </c>
      <c r="F269" s="4">
        <v>114.53054347826087</v>
      </c>
      <c r="G269" s="4">
        <v>0</v>
      </c>
      <c r="H269" s="11">
        <v>0</v>
      </c>
      <c r="I269" s="4">
        <v>109.79141304347826</v>
      </c>
      <c r="J269" s="4">
        <v>0</v>
      </c>
      <c r="K269" s="11">
        <v>0</v>
      </c>
      <c r="L269" s="4">
        <v>21.0429347826087</v>
      </c>
      <c r="M269" s="4">
        <v>0</v>
      </c>
      <c r="N269" s="11">
        <v>0</v>
      </c>
      <c r="O269" s="4">
        <v>16.303804347826091</v>
      </c>
      <c r="P269" s="4">
        <v>0</v>
      </c>
      <c r="Q269" s="9">
        <v>0</v>
      </c>
      <c r="R269" s="4">
        <v>0</v>
      </c>
      <c r="S269" s="4">
        <v>0</v>
      </c>
      <c r="T269" s="11" t="s">
        <v>1213</v>
      </c>
      <c r="U269" s="4">
        <v>4.7391304347826084</v>
      </c>
      <c r="V269" s="4">
        <v>0</v>
      </c>
      <c r="W269" s="11">
        <v>0</v>
      </c>
      <c r="X269" s="4">
        <v>26.928695652173914</v>
      </c>
      <c r="Y269" s="4">
        <v>0</v>
      </c>
      <c r="Z269" s="11">
        <v>0</v>
      </c>
      <c r="AA269" s="4">
        <v>0</v>
      </c>
      <c r="AB269" s="4">
        <v>0</v>
      </c>
      <c r="AC269" s="11" t="s">
        <v>1213</v>
      </c>
      <c r="AD269" s="4">
        <v>66.558913043478256</v>
      </c>
      <c r="AE269" s="4">
        <v>0</v>
      </c>
      <c r="AF269" s="11">
        <v>0</v>
      </c>
      <c r="AG269" s="4">
        <v>0</v>
      </c>
      <c r="AH269" s="4">
        <v>0</v>
      </c>
      <c r="AI269" s="11" t="s">
        <v>1213</v>
      </c>
      <c r="AJ269" s="4">
        <v>0</v>
      </c>
      <c r="AK269" s="4">
        <v>0</v>
      </c>
      <c r="AL269" s="11" t="s">
        <v>1213</v>
      </c>
      <c r="AM269" s="1">
        <v>146054</v>
      </c>
      <c r="AN269" s="1">
        <v>5</v>
      </c>
      <c r="AX269"/>
      <c r="AY269"/>
    </row>
    <row r="270" spans="1:51" x14ac:dyDescent="0.25">
      <c r="A270" t="s">
        <v>702</v>
      </c>
      <c r="B270" t="s">
        <v>459</v>
      </c>
      <c r="C270" t="s">
        <v>857</v>
      </c>
      <c r="D270" t="s">
        <v>798</v>
      </c>
      <c r="E270" s="4">
        <v>66.891304347826093</v>
      </c>
      <c r="F270" s="4">
        <v>208.38586956521738</v>
      </c>
      <c r="G270" s="4">
        <v>0</v>
      </c>
      <c r="H270" s="11">
        <v>0</v>
      </c>
      <c r="I270" s="4">
        <v>191.41793478260868</v>
      </c>
      <c r="J270" s="4">
        <v>0</v>
      </c>
      <c r="K270" s="11">
        <v>0</v>
      </c>
      <c r="L270" s="4">
        <v>41.288043478260867</v>
      </c>
      <c r="M270" s="4">
        <v>0</v>
      </c>
      <c r="N270" s="11">
        <v>0</v>
      </c>
      <c r="O270" s="4">
        <v>35.896739130434781</v>
      </c>
      <c r="P270" s="4">
        <v>0</v>
      </c>
      <c r="Q270" s="9">
        <v>0</v>
      </c>
      <c r="R270" s="4">
        <v>0.86956521739130432</v>
      </c>
      <c r="S270" s="4">
        <v>0</v>
      </c>
      <c r="T270" s="11">
        <v>0</v>
      </c>
      <c r="U270" s="4">
        <v>4.5217391304347823</v>
      </c>
      <c r="V270" s="4">
        <v>0</v>
      </c>
      <c r="W270" s="11">
        <v>0</v>
      </c>
      <c r="X270" s="4">
        <v>21.330978260869564</v>
      </c>
      <c r="Y270" s="4">
        <v>0</v>
      </c>
      <c r="Z270" s="11">
        <v>0</v>
      </c>
      <c r="AA270" s="4">
        <v>11.576630434782608</v>
      </c>
      <c r="AB270" s="4">
        <v>0</v>
      </c>
      <c r="AC270" s="11">
        <v>0</v>
      </c>
      <c r="AD270" s="4">
        <v>95.546195652173907</v>
      </c>
      <c r="AE270" s="4">
        <v>0</v>
      </c>
      <c r="AF270" s="11">
        <v>0</v>
      </c>
      <c r="AG270" s="4">
        <v>38.644021739130437</v>
      </c>
      <c r="AH270" s="4">
        <v>0</v>
      </c>
      <c r="AI270" s="11">
        <v>0</v>
      </c>
      <c r="AJ270" s="4">
        <v>0</v>
      </c>
      <c r="AK270" s="4">
        <v>0</v>
      </c>
      <c r="AL270" s="11" t="s">
        <v>1213</v>
      </c>
      <c r="AM270" s="1">
        <v>145926</v>
      </c>
      <c r="AN270" s="1">
        <v>5</v>
      </c>
      <c r="AX270"/>
      <c r="AY270"/>
    </row>
    <row r="271" spans="1:51" x14ac:dyDescent="0.25">
      <c r="A271" t="s">
        <v>702</v>
      </c>
      <c r="B271" t="s">
        <v>362</v>
      </c>
      <c r="C271" t="s">
        <v>1067</v>
      </c>
      <c r="D271" t="s">
        <v>781</v>
      </c>
      <c r="E271" s="4">
        <v>110.09782608695652</v>
      </c>
      <c r="F271" s="4">
        <v>324.60597826086956</v>
      </c>
      <c r="G271" s="4">
        <v>16.940217391304348</v>
      </c>
      <c r="H271" s="11">
        <v>5.2187016031141432E-2</v>
      </c>
      <c r="I271" s="4">
        <v>298.86141304347825</v>
      </c>
      <c r="J271" s="4">
        <v>16.940217391304348</v>
      </c>
      <c r="K271" s="11">
        <v>5.6682517889453637E-2</v>
      </c>
      <c r="L271" s="4">
        <v>48.5695652173913</v>
      </c>
      <c r="M271" s="4">
        <v>8.2842391304347842</v>
      </c>
      <c r="N271" s="11">
        <v>0.1705644078417331</v>
      </c>
      <c r="O271" s="4">
        <v>28.314130434782601</v>
      </c>
      <c r="P271" s="4">
        <v>8.2842391304347842</v>
      </c>
      <c r="Q271" s="9">
        <v>0.29258320856846726</v>
      </c>
      <c r="R271" s="4">
        <v>14.777173913043478</v>
      </c>
      <c r="S271" s="4">
        <v>0</v>
      </c>
      <c r="T271" s="11">
        <v>0</v>
      </c>
      <c r="U271" s="4">
        <v>5.4782608695652177</v>
      </c>
      <c r="V271" s="4">
        <v>0</v>
      </c>
      <c r="W271" s="11">
        <v>0</v>
      </c>
      <c r="X271" s="4">
        <v>62.366847826086968</v>
      </c>
      <c r="Y271" s="4">
        <v>3.3940217391304341</v>
      </c>
      <c r="Z271" s="11">
        <v>5.4420286697747358E-2</v>
      </c>
      <c r="AA271" s="4">
        <v>5.4891304347826084</v>
      </c>
      <c r="AB271" s="4">
        <v>0</v>
      </c>
      <c r="AC271" s="11">
        <v>0</v>
      </c>
      <c r="AD271" s="4">
        <v>208.18043478260867</v>
      </c>
      <c r="AE271" s="4">
        <v>5.2619565217391298</v>
      </c>
      <c r="AF271" s="11">
        <v>2.5275941647609202E-2</v>
      </c>
      <c r="AG271" s="4">
        <v>0</v>
      </c>
      <c r="AH271" s="4">
        <v>0</v>
      </c>
      <c r="AI271" s="11" t="s">
        <v>1213</v>
      </c>
      <c r="AJ271" s="4">
        <v>0</v>
      </c>
      <c r="AK271" s="4">
        <v>0</v>
      </c>
      <c r="AL271" s="11" t="s">
        <v>1213</v>
      </c>
      <c r="AM271" s="1">
        <v>145781</v>
      </c>
      <c r="AN271" s="1">
        <v>5</v>
      </c>
      <c r="AX271"/>
      <c r="AY271"/>
    </row>
    <row r="272" spans="1:51" x14ac:dyDescent="0.25">
      <c r="A272" t="s">
        <v>702</v>
      </c>
      <c r="B272" t="s">
        <v>142</v>
      </c>
      <c r="C272" t="s">
        <v>972</v>
      </c>
      <c r="D272" t="s">
        <v>781</v>
      </c>
      <c r="E272" s="4">
        <v>134.25</v>
      </c>
      <c r="F272" s="4">
        <v>423.21576086956532</v>
      </c>
      <c r="G272" s="4">
        <v>60.237499999999997</v>
      </c>
      <c r="H272" s="11">
        <v>0.14233283721814211</v>
      </c>
      <c r="I272" s="4">
        <v>391.90054347826094</v>
      </c>
      <c r="J272" s="4">
        <v>60.237499999999997</v>
      </c>
      <c r="K272" s="11">
        <v>0.15370608947201275</v>
      </c>
      <c r="L272" s="4">
        <v>88.100652173913048</v>
      </c>
      <c r="M272" s="4">
        <v>31.23380434782608</v>
      </c>
      <c r="N272" s="11">
        <v>0.35452409916523336</v>
      </c>
      <c r="O272" s="4">
        <v>61.323478260869578</v>
      </c>
      <c r="P272" s="4">
        <v>31.23380434782608</v>
      </c>
      <c r="Q272" s="9">
        <v>0.50932864921584731</v>
      </c>
      <c r="R272" s="4">
        <v>21.994565217391305</v>
      </c>
      <c r="S272" s="4">
        <v>0</v>
      </c>
      <c r="T272" s="11">
        <v>0</v>
      </c>
      <c r="U272" s="4">
        <v>4.7826086956521738</v>
      </c>
      <c r="V272" s="4">
        <v>0</v>
      </c>
      <c r="W272" s="11">
        <v>0</v>
      </c>
      <c r="X272" s="4">
        <v>116.9935869565218</v>
      </c>
      <c r="Y272" s="4">
        <v>22.825108695652172</v>
      </c>
      <c r="Z272" s="11">
        <v>0.19509709283582052</v>
      </c>
      <c r="AA272" s="4">
        <v>4.5380434782608692</v>
      </c>
      <c r="AB272" s="4">
        <v>0</v>
      </c>
      <c r="AC272" s="11">
        <v>0</v>
      </c>
      <c r="AD272" s="4">
        <v>213.58347826086961</v>
      </c>
      <c r="AE272" s="4">
        <v>6.1785869565217384</v>
      </c>
      <c r="AF272" s="11">
        <v>2.8928206464430964E-2</v>
      </c>
      <c r="AG272" s="4">
        <v>0</v>
      </c>
      <c r="AH272" s="4">
        <v>0</v>
      </c>
      <c r="AI272" s="11" t="s">
        <v>1213</v>
      </c>
      <c r="AJ272" s="4">
        <v>0</v>
      </c>
      <c r="AK272" s="4">
        <v>0</v>
      </c>
      <c r="AL272" s="11" t="s">
        <v>1213</v>
      </c>
      <c r="AM272" s="1">
        <v>145419</v>
      </c>
      <c r="AN272" s="1">
        <v>5</v>
      </c>
      <c r="AX272"/>
      <c r="AY272"/>
    </row>
    <row r="273" spans="1:51" x14ac:dyDescent="0.25">
      <c r="A273" t="s">
        <v>702</v>
      </c>
      <c r="B273" t="s">
        <v>157</v>
      </c>
      <c r="C273" t="s">
        <v>980</v>
      </c>
      <c r="D273" t="s">
        <v>788</v>
      </c>
      <c r="E273" s="4">
        <v>94.663043478260875</v>
      </c>
      <c r="F273" s="4">
        <v>314.42934782608694</v>
      </c>
      <c r="G273" s="4">
        <v>0</v>
      </c>
      <c r="H273" s="11">
        <v>0</v>
      </c>
      <c r="I273" s="4">
        <v>288.695652173913</v>
      </c>
      <c r="J273" s="4">
        <v>0</v>
      </c>
      <c r="K273" s="11">
        <v>0</v>
      </c>
      <c r="L273" s="4">
        <v>32.10597826086957</v>
      </c>
      <c r="M273" s="4">
        <v>0</v>
      </c>
      <c r="N273" s="11">
        <v>0</v>
      </c>
      <c r="O273" s="4">
        <v>16.432065217391305</v>
      </c>
      <c r="P273" s="4">
        <v>0</v>
      </c>
      <c r="Q273" s="9">
        <v>0</v>
      </c>
      <c r="R273" s="4">
        <v>10.353260869565217</v>
      </c>
      <c r="S273" s="4">
        <v>0</v>
      </c>
      <c r="T273" s="11">
        <v>0</v>
      </c>
      <c r="U273" s="4">
        <v>5.3206521739130439</v>
      </c>
      <c r="V273" s="4">
        <v>0</v>
      </c>
      <c r="W273" s="11">
        <v>0</v>
      </c>
      <c r="X273" s="4">
        <v>66.326086956521735</v>
      </c>
      <c r="Y273" s="4">
        <v>0</v>
      </c>
      <c r="Z273" s="11">
        <v>0</v>
      </c>
      <c r="AA273" s="4">
        <v>10.059782608695652</v>
      </c>
      <c r="AB273" s="4">
        <v>0</v>
      </c>
      <c r="AC273" s="11">
        <v>0</v>
      </c>
      <c r="AD273" s="4">
        <v>180.88315217391303</v>
      </c>
      <c r="AE273" s="4">
        <v>0</v>
      </c>
      <c r="AF273" s="11">
        <v>0</v>
      </c>
      <c r="AG273" s="4">
        <v>25.054347826086957</v>
      </c>
      <c r="AH273" s="4">
        <v>0</v>
      </c>
      <c r="AI273" s="11">
        <v>0</v>
      </c>
      <c r="AJ273" s="4">
        <v>0</v>
      </c>
      <c r="AK273" s="4">
        <v>0</v>
      </c>
      <c r="AL273" s="11" t="s">
        <v>1213</v>
      </c>
      <c r="AM273" s="1">
        <v>145440</v>
      </c>
      <c r="AN273" s="1">
        <v>5</v>
      </c>
      <c r="AX273"/>
      <c r="AY273"/>
    </row>
    <row r="274" spans="1:51" x14ac:dyDescent="0.25">
      <c r="A274" t="s">
        <v>702</v>
      </c>
      <c r="B274" t="s">
        <v>67</v>
      </c>
      <c r="C274" t="s">
        <v>931</v>
      </c>
      <c r="D274" t="s">
        <v>781</v>
      </c>
      <c r="E274" s="4">
        <v>189.38043478260869</v>
      </c>
      <c r="F274" s="4">
        <v>579.21326086956537</v>
      </c>
      <c r="G274" s="4">
        <v>98.204565217391334</v>
      </c>
      <c r="H274" s="11">
        <v>0.16954819900006793</v>
      </c>
      <c r="I274" s="4">
        <v>550.25130434782614</v>
      </c>
      <c r="J274" s="4">
        <v>98.204565217391334</v>
      </c>
      <c r="K274" s="11">
        <v>0.17847220795557447</v>
      </c>
      <c r="L274" s="4">
        <v>148.15119565217393</v>
      </c>
      <c r="M274" s="4">
        <v>21.389782608695654</v>
      </c>
      <c r="N274" s="11">
        <v>0.14437806265778719</v>
      </c>
      <c r="O274" s="4">
        <v>124.14847826086958</v>
      </c>
      <c r="P274" s="4">
        <v>21.389782608695654</v>
      </c>
      <c r="Q274" s="9">
        <v>0.17229194355286359</v>
      </c>
      <c r="R274" s="4">
        <v>18.611413043478262</v>
      </c>
      <c r="S274" s="4">
        <v>0</v>
      </c>
      <c r="T274" s="11">
        <v>0</v>
      </c>
      <c r="U274" s="4">
        <v>5.3913043478260869</v>
      </c>
      <c r="V274" s="4">
        <v>0</v>
      </c>
      <c r="W274" s="11">
        <v>0</v>
      </c>
      <c r="X274" s="4">
        <v>109.51956521739133</v>
      </c>
      <c r="Y274" s="4">
        <v>8.4434782608695649</v>
      </c>
      <c r="Z274" s="11">
        <v>7.7095615236507251E-2</v>
      </c>
      <c r="AA274" s="4">
        <v>4.9592391304347823</v>
      </c>
      <c r="AB274" s="4">
        <v>0</v>
      </c>
      <c r="AC274" s="11">
        <v>0</v>
      </c>
      <c r="AD274" s="4">
        <v>316.58326086956527</v>
      </c>
      <c r="AE274" s="4">
        <v>68.371304347826111</v>
      </c>
      <c r="AF274" s="11">
        <v>0.21596626479880632</v>
      </c>
      <c r="AG274" s="4">
        <v>0</v>
      </c>
      <c r="AH274" s="4">
        <v>0</v>
      </c>
      <c r="AI274" s="11" t="s">
        <v>1213</v>
      </c>
      <c r="AJ274" s="4">
        <v>0</v>
      </c>
      <c r="AK274" s="4">
        <v>0</v>
      </c>
      <c r="AL274" s="11" t="s">
        <v>1213</v>
      </c>
      <c r="AM274" s="1">
        <v>145237</v>
      </c>
      <c r="AN274" s="1">
        <v>5</v>
      </c>
      <c r="AX274"/>
      <c r="AY274"/>
    </row>
    <row r="275" spans="1:51" x14ac:dyDescent="0.25">
      <c r="A275" t="s">
        <v>702</v>
      </c>
      <c r="B275" t="s">
        <v>477</v>
      </c>
      <c r="C275" t="s">
        <v>963</v>
      </c>
      <c r="D275" t="s">
        <v>789</v>
      </c>
      <c r="E275" s="4">
        <v>81.880434782608702</v>
      </c>
      <c r="F275" s="4">
        <v>285.03315217391304</v>
      </c>
      <c r="G275" s="4">
        <v>103.75326086956522</v>
      </c>
      <c r="H275" s="11">
        <v>0.36400418715595634</v>
      </c>
      <c r="I275" s="4">
        <v>267.0494565217391</v>
      </c>
      <c r="J275" s="4">
        <v>103.75326086956522</v>
      </c>
      <c r="K275" s="11">
        <v>0.38851702684936645</v>
      </c>
      <c r="L275" s="4">
        <v>62.782608695652172</v>
      </c>
      <c r="M275" s="4">
        <v>4.4836956521739131</v>
      </c>
      <c r="N275" s="11">
        <v>7.141620498614959E-2</v>
      </c>
      <c r="O275" s="4">
        <v>44.798913043478258</v>
      </c>
      <c r="P275" s="4">
        <v>4.4836956521739131</v>
      </c>
      <c r="Q275" s="9">
        <v>0.10008492053863885</v>
      </c>
      <c r="R275" s="4">
        <v>12.774456521739131</v>
      </c>
      <c r="S275" s="4">
        <v>0</v>
      </c>
      <c r="T275" s="11">
        <v>0</v>
      </c>
      <c r="U275" s="4">
        <v>5.2092391304347823</v>
      </c>
      <c r="V275" s="4">
        <v>0</v>
      </c>
      <c r="W275" s="11">
        <v>0</v>
      </c>
      <c r="X275" s="4">
        <v>51.671195652173914</v>
      </c>
      <c r="Y275" s="4">
        <v>20.586956521739129</v>
      </c>
      <c r="Z275" s="11">
        <v>0.3984222981856429</v>
      </c>
      <c r="AA275" s="4">
        <v>0</v>
      </c>
      <c r="AB275" s="4">
        <v>0</v>
      </c>
      <c r="AC275" s="11" t="s">
        <v>1213</v>
      </c>
      <c r="AD275" s="4">
        <v>170.57934782608694</v>
      </c>
      <c r="AE275" s="4">
        <v>78.682608695652178</v>
      </c>
      <c r="AF275" s="11">
        <v>0.46126691008264681</v>
      </c>
      <c r="AG275" s="4">
        <v>0</v>
      </c>
      <c r="AH275" s="4">
        <v>0</v>
      </c>
      <c r="AI275" s="11" t="s">
        <v>1213</v>
      </c>
      <c r="AJ275" s="4">
        <v>0</v>
      </c>
      <c r="AK275" s="4">
        <v>0</v>
      </c>
      <c r="AL275" s="11" t="s">
        <v>1213</v>
      </c>
      <c r="AM275" s="1">
        <v>145950</v>
      </c>
      <c r="AN275" s="1">
        <v>5</v>
      </c>
      <c r="AX275"/>
      <c r="AY275"/>
    </row>
    <row r="276" spans="1:51" x14ac:dyDescent="0.25">
      <c r="A276" t="s">
        <v>702</v>
      </c>
      <c r="B276" t="s">
        <v>253</v>
      </c>
      <c r="C276" t="s">
        <v>952</v>
      </c>
      <c r="D276" t="s">
        <v>781</v>
      </c>
      <c r="E276" s="4">
        <v>98.315217391304344</v>
      </c>
      <c r="F276" s="4">
        <v>308.80217391304348</v>
      </c>
      <c r="G276" s="4">
        <v>5.8566304347826081</v>
      </c>
      <c r="H276" s="11">
        <v>1.89656386176601E-2</v>
      </c>
      <c r="I276" s="4">
        <v>277.25869565217397</v>
      </c>
      <c r="J276" s="4">
        <v>3.7479347826086951</v>
      </c>
      <c r="K276" s="11">
        <v>1.3517825919914689E-2</v>
      </c>
      <c r="L276" s="4">
        <v>101.38065217391305</v>
      </c>
      <c r="M276" s="4">
        <v>2.9350000000000001</v>
      </c>
      <c r="N276" s="11">
        <v>2.8950297093819889E-2</v>
      </c>
      <c r="O276" s="4">
        <v>76.807282608695658</v>
      </c>
      <c r="P276" s="4">
        <v>0.82630434782608686</v>
      </c>
      <c r="Q276" s="9">
        <v>1.0758151047157834E-2</v>
      </c>
      <c r="R276" s="4">
        <v>19.095108695652176</v>
      </c>
      <c r="S276" s="4">
        <v>2.1086956521739131</v>
      </c>
      <c r="T276" s="11">
        <v>0.11043119396613063</v>
      </c>
      <c r="U276" s="4">
        <v>5.4782608695652177</v>
      </c>
      <c r="V276" s="4">
        <v>0</v>
      </c>
      <c r="W276" s="11">
        <v>0</v>
      </c>
      <c r="X276" s="4">
        <v>22.003043478260871</v>
      </c>
      <c r="Y276" s="4">
        <v>1.5219565217391302</v>
      </c>
      <c r="Z276" s="11">
        <v>6.9170272887149983E-2</v>
      </c>
      <c r="AA276" s="4">
        <v>6.9701086956521738</v>
      </c>
      <c r="AB276" s="4">
        <v>0</v>
      </c>
      <c r="AC276" s="11">
        <v>0</v>
      </c>
      <c r="AD276" s="4">
        <v>178.4483695652174</v>
      </c>
      <c r="AE276" s="4">
        <v>1.3996739130434781</v>
      </c>
      <c r="AF276" s="11">
        <v>7.8435791621617491E-3</v>
      </c>
      <c r="AG276" s="4">
        <v>0</v>
      </c>
      <c r="AH276" s="4">
        <v>0</v>
      </c>
      <c r="AI276" s="11" t="s">
        <v>1213</v>
      </c>
      <c r="AJ276" s="4">
        <v>0</v>
      </c>
      <c r="AK276" s="4">
        <v>0</v>
      </c>
      <c r="AL276" s="11" t="s">
        <v>1213</v>
      </c>
      <c r="AM276" s="1">
        <v>145626</v>
      </c>
      <c r="AN276" s="1">
        <v>5</v>
      </c>
      <c r="AX276"/>
      <c r="AY276"/>
    </row>
    <row r="277" spans="1:51" x14ac:dyDescent="0.25">
      <c r="A277" t="s">
        <v>702</v>
      </c>
      <c r="B277" t="s">
        <v>494</v>
      </c>
      <c r="C277" t="s">
        <v>1095</v>
      </c>
      <c r="D277" t="s">
        <v>813</v>
      </c>
      <c r="E277" s="4">
        <v>9.9347826086956523</v>
      </c>
      <c r="F277" s="4">
        <v>53.0070652173913</v>
      </c>
      <c r="G277" s="4">
        <v>2.6467391304347823</v>
      </c>
      <c r="H277" s="11">
        <v>4.9931817948796815E-2</v>
      </c>
      <c r="I277" s="4">
        <v>48.774891304347825</v>
      </c>
      <c r="J277" s="4">
        <v>2.6467391304347823</v>
      </c>
      <c r="K277" s="11">
        <v>5.4264377831608826E-2</v>
      </c>
      <c r="L277" s="4">
        <v>13.221304347826086</v>
      </c>
      <c r="M277" s="4">
        <v>1.826086956521739</v>
      </c>
      <c r="N277" s="11">
        <v>0.13811700483409517</v>
      </c>
      <c r="O277" s="4">
        <v>8.9891304347826093</v>
      </c>
      <c r="P277" s="4">
        <v>1.826086956521739</v>
      </c>
      <c r="Q277" s="9">
        <v>0.20314389359129381</v>
      </c>
      <c r="R277" s="4">
        <v>2.1456521739130441</v>
      </c>
      <c r="S277" s="4">
        <v>0</v>
      </c>
      <c r="T277" s="11">
        <v>0</v>
      </c>
      <c r="U277" s="4">
        <v>2.0865217391304332</v>
      </c>
      <c r="V277" s="4">
        <v>0</v>
      </c>
      <c r="W277" s="11">
        <v>0</v>
      </c>
      <c r="X277" s="4">
        <v>15.475543478260869</v>
      </c>
      <c r="Y277" s="4">
        <v>0</v>
      </c>
      <c r="Z277" s="11">
        <v>0</v>
      </c>
      <c r="AA277" s="4">
        <v>0</v>
      </c>
      <c r="AB277" s="4">
        <v>0</v>
      </c>
      <c r="AC277" s="11" t="s">
        <v>1213</v>
      </c>
      <c r="AD277" s="4">
        <v>24.310217391304349</v>
      </c>
      <c r="AE277" s="4">
        <v>0.82065217391304346</v>
      </c>
      <c r="AF277" s="11">
        <v>3.3757500424763248E-2</v>
      </c>
      <c r="AG277" s="4">
        <v>0</v>
      </c>
      <c r="AH277" s="4">
        <v>0</v>
      </c>
      <c r="AI277" s="11" t="s">
        <v>1213</v>
      </c>
      <c r="AJ277" s="4">
        <v>0</v>
      </c>
      <c r="AK277" s="4">
        <v>0</v>
      </c>
      <c r="AL277" s="11" t="s">
        <v>1213</v>
      </c>
      <c r="AM277" s="1">
        <v>145979</v>
      </c>
      <c r="AN277" s="1">
        <v>5</v>
      </c>
      <c r="AX277"/>
      <c r="AY277"/>
    </row>
    <row r="278" spans="1:51" x14ac:dyDescent="0.25">
      <c r="A278" t="s">
        <v>702</v>
      </c>
      <c r="B278" t="s">
        <v>110</v>
      </c>
      <c r="C278" t="s">
        <v>955</v>
      </c>
      <c r="D278" t="s">
        <v>805</v>
      </c>
      <c r="E278" s="4">
        <v>55.5</v>
      </c>
      <c r="F278" s="4">
        <v>99.701956521739135</v>
      </c>
      <c r="G278" s="4">
        <v>0</v>
      </c>
      <c r="H278" s="11">
        <v>0</v>
      </c>
      <c r="I278" s="4">
        <v>89.479130434782604</v>
      </c>
      <c r="J278" s="4">
        <v>0</v>
      </c>
      <c r="K278" s="11">
        <v>0</v>
      </c>
      <c r="L278" s="4">
        <v>18.451086956521738</v>
      </c>
      <c r="M278" s="4">
        <v>0</v>
      </c>
      <c r="N278" s="11">
        <v>0</v>
      </c>
      <c r="O278" s="4">
        <v>8.2282608695652169</v>
      </c>
      <c r="P278" s="4">
        <v>0</v>
      </c>
      <c r="Q278" s="9">
        <v>0</v>
      </c>
      <c r="R278" s="4">
        <v>5.3478260869565215</v>
      </c>
      <c r="S278" s="4">
        <v>0</v>
      </c>
      <c r="T278" s="11">
        <v>0</v>
      </c>
      <c r="U278" s="4">
        <v>4.875</v>
      </c>
      <c r="V278" s="4">
        <v>0</v>
      </c>
      <c r="W278" s="11">
        <v>0</v>
      </c>
      <c r="X278" s="4">
        <v>30.291630434782608</v>
      </c>
      <c r="Y278" s="4">
        <v>0</v>
      </c>
      <c r="Z278" s="11">
        <v>0</v>
      </c>
      <c r="AA278" s="4">
        <v>0</v>
      </c>
      <c r="AB278" s="4">
        <v>0</v>
      </c>
      <c r="AC278" s="11" t="s">
        <v>1213</v>
      </c>
      <c r="AD278" s="4">
        <v>50.959239130434781</v>
      </c>
      <c r="AE278" s="4">
        <v>0</v>
      </c>
      <c r="AF278" s="11">
        <v>0</v>
      </c>
      <c r="AG278" s="4">
        <v>0</v>
      </c>
      <c r="AH278" s="4">
        <v>0</v>
      </c>
      <c r="AI278" s="11" t="s">
        <v>1213</v>
      </c>
      <c r="AJ278" s="4">
        <v>0</v>
      </c>
      <c r="AK278" s="4">
        <v>0</v>
      </c>
      <c r="AL278" s="11" t="s">
        <v>1213</v>
      </c>
      <c r="AM278" s="1">
        <v>145347</v>
      </c>
      <c r="AN278" s="1">
        <v>5</v>
      </c>
      <c r="AX278"/>
      <c r="AY278"/>
    </row>
    <row r="279" spans="1:51" x14ac:dyDescent="0.25">
      <c r="A279" t="s">
        <v>702</v>
      </c>
      <c r="B279" t="s">
        <v>79</v>
      </c>
      <c r="C279" t="s">
        <v>938</v>
      </c>
      <c r="D279" t="s">
        <v>781</v>
      </c>
      <c r="E279" s="4">
        <v>252.82608695652175</v>
      </c>
      <c r="F279" s="4">
        <v>925.65347826086952</v>
      </c>
      <c r="G279" s="4">
        <v>191.88826086956527</v>
      </c>
      <c r="H279" s="11">
        <v>0.20730031850589226</v>
      </c>
      <c r="I279" s="4">
        <v>894.76760869565214</v>
      </c>
      <c r="J279" s="4">
        <v>190.54043478260877</v>
      </c>
      <c r="K279" s="11">
        <v>0.21294963399532216</v>
      </c>
      <c r="L279" s="4">
        <v>225.87706521739125</v>
      </c>
      <c r="M279" s="4">
        <v>43.319673913043488</v>
      </c>
      <c r="N279" s="11">
        <v>0.19178429590162799</v>
      </c>
      <c r="O279" s="4">
        <v>199.15152173913037</v>
      </c>
      <c r="P279" s="4">
        <v>41.971847826086965</v>
      </c>
      <c r="Q279" s="9">
        <v>0.21075333725577106</v>
      </c>
      <c r="R279" s="4">
        <v>22.125</v>
      </c>
      <c r="S279" s="4">
        <v>1.3478260869565217</v>
      </c>
      <c r="T279" s="11">
        <v>6.0918693195774996E-2</v>
      </c>
      <c r="U279" s="4">
        <v>4.6005434782608692</v>
      </c>
      <c r="V279" s="4">
        <v>0</v>
      </c>
      <c r="W279" s="11">
        <v>0</v>
      </c>
      <c r="X279" s="4">
        <v>165.18065217391305</v>
      </c>
      <c r="Y279" s="4">
        <v>44.057065217391305</v>
      </c>
      <c r="Z279" s="11">
        <v>0.26672049442573414</v>
      </c>
      <c r="AA279" s="4">
        <v>4.1603260869565215</v>
      </c>
      <c r="AB279" s="4">
        <v>0</v>
      </c>
      <c r="AC279" s="11">
        <v>0</v>
      </c>
      <c r="AD279" s="4">
        <v>530.4354347826087</v>
      </c>
      <c r="AE279" s="4">
        <v>104.51152173913049</v>
      </c>
      <c r="AF279" s="11">
        <v>0.19702967578318561</v>
      </c>
      <c r="AG279" s="4">
        <v>0</v>
      </c>
      <c r="AH279" s="4">
        <v>0</v>
      </c>
      <c r="AI279" s="11" t="s">
        <v>1213</v>
      </c>
      <c r="AJ279" s="4">
        <v>0</v>
      </c>
      <c r="AK279" s="4">
        <v>0</v>
      </c>
      <c r="AL279" s="11" t="s">
        <v>1213</v>
      </c>
      <c r="AM279" s="1">
        <v>145268</v>
      </c>
      <c r="AN279" s="1">
        <v>5</v>
      </c>
      <c r="AX279"/>
      <c r="AY279"/>
    </row>
    <row r="280" spans="1:51" x14ac:dyDescent="0.25">
      <c r="A280" t="s">
        <v>702</v>
      </c>
      <c r="B280" t="s">
        <v>597</v>
      </c>
      <c r="C280" t="s">
        <v>1142</v>
      </c>
      <c r="D280" t="s">
        <v>775</v>
      </c>
      <c r="E280" s="4">
        <v>29.456521739130434</v>
      </c>
      <c r="F280" s="4">
        <v>113.25913043478263</v>
      </c>
      <c r="G280" s="4">
        <v>0</v>
      </c>
      <c r="H280" s="11">
        <v>0</v>
      </c>
      <c r="I280" s="4">
        <v>103.30804347826088</v>
      </c>
      <c r="J280" s="4">
        <v>0</v>
      </c>
      <c r="K280" s="11">
        <v>0</v>
      </c>
      <c r="L280" s="4">
        <v>15.198152173913044</v>
      </c>
      <c r="M280" s="4">
        <v>0</v>
      </c>
      <c r="N280" s="11">
        <v>0</v>
      </c>
      <c r="O280" s="4">
        <v>9.8514130434782636</v>
      </c>
      <c r="P280" s="4">
        <v>0</v>
      </c>
      <c r="Q280" s="9">
        <v>0</v>
      </c>
      <c r="R280" s="4">
        <v>0</v>
      </c>
      <c r="S280" s="4">
        <v>0</v>
      </c>
      <c r="T280" s="11" t="s">
        <v>1213</v>
      </c>
      <c r="U280" s="4">
        <v>5.3467391304347816</v>
      </c>
      <c r="V280" s="4">
        <v>0</v>
      </c>
      <c r="W280" s="11">
        <v>0</v>
      </c>
      <c r="X280" s="4">
        <v>26.200326086956519</v>
      </c>
      <c r="Y280" s="4">
        <v>0</v>
      </c>
      <c r="Z280" s="11">
        <v>0</v>
      </c>
      <c r="AA280" s="4">
        <v>4.6043478260869559</v>
      </c>
      <c r="AB280" s="4">
        <v>0</v>
      </c>
      <c r="AC280" s="11">
        <v>0</v>
      </c>
      <c r="AD280" s="4">
        <v>67.256304347826102</v>
      </c>
      <c r="AE280" s="4">
        <v>0</v>
      </c>
      <c r="AF280" s="11">
        <v>0</v>
      </c>
      <c r="AG280" s="4">
        <v>0</v>
      </c>
      <c r="AH280" s="4">
        <v>0</v>
      </c>
      <c r="AI280" s="11" t="s">
        <v>1213</v>
      </c>
      <c r="AJ280" s="4">
        <v>0</v>
      </c>
      <c r="AK280" s="4">
        <v>0</v>
      </c>
      <c r="AL280" s="11" t="s">
        <v>1213</v>
      </c>
      <c r="AM280" s="1">
        <v>146111</v>
      </c>
      <c r="AN280" s="1">
        <v>5</v>
      </c>
      <c r="AX280"/>
      <c r="AY280"/>
    </row>
    <row r="281" spans="1:51" x14ac:dyDescent="0.25">
      <c r="A281" t="s">
        <v>702</v>
      </c>
      <c r="B281" t="s">
        <v>462</v>
      </c>
      <c r="C281" t="s">
        <v>1098</v>
      </c>
      <c r="D281" t="s">
        <v>814</v>
      </c>
      <c r="E281" s="4">
        <v>67.728260869565219</v>
      </c>
      <c r="F281" s="4">
        <v>257.54619565217388</v>
      </c>
      <c r="G281" s="4">
        <v>1.0461956521739131</v>
      </c>
      <c r="H281" s="11">
        <v>4.0621669814406456E-3</v>
      </c>
      <c r="I281" s="4">
        <v>242.88858695652175</v>
      </c>
      <c r="J281" s="4">
        <v>1.0461956521739131</v>
      </c>
      <c r="K281" s="11">
        <v>4.3073067585558773E-3</v>
      </c>
      <c r="L281" s="4">
        <v>49.736413043478265</v>
      </c>
      <c r="M281" s="4">
        <v>0</v>
      </c>
      <c r="N281" s="11">
        <v>0</v>
      </c>
      <c r="O281" s="4">
        <v>44.171195652173914</v>
      </c>
      <c r="P281" s="4">
        <v>0</v>
      </c>
      <c r="Q281" s="9">
        <v>0</v>
      </c>
      <c r="R281" s="4">
        <v>0</v>
      </c>
      <c r="S281" s="4">
        <v>0</v>
      </c>
      <c r="T281" s="11" t="s">
        <v>1213</v>
      </c>
      <c r="U281" s="4">
        <v>5.5652173913043477</v>
      </c>
      <c r="V281" s="4">
        <v>0</v>
      </c>
      <c r="W281" s="11">
        <v>0</v>
      </c>
      <c r="X281" s="4">
        <v>29.586956521739129</v>
      </c>
      <c r="Y281" s="4">
        <v>0</v>
      </c>
      <c r="Z281" s="11">
        <v>0</v>
      </c>
      <c r="AA281" s="4">
        <v>9.0923913043478262</v>
      </c>
      <c r="AB281" s="4">
        <v>0</v>
      </c>
      <c r="AC281" s="11">
        <v>0</v>
      </c>
      <c r="AD281" s="4">
        <v>169.13043478260869</v>
      </c>
      <c r="AE281" s="4">
        <v>1.0461956521739131</v>
      </c>
      <c r="AF281" s="11">
        <v>6.1857326478149104E-3</v>
      </c>
      <c r="AG281" s="4">
        <v>0</v>
      </c>
      <c r="AH281" s="4">
        <v>0</v>
      </c>
      <c r="AI281" s="11" t="s">
        <v>1213</v>
      </c>
      <c r="AJ281" s="4">
        <v>0</v>
      </c>
      <c r="AK281" s="4">
        <v>0</v>
      </c>
      <c r="AL281" s="11" t="s">
        <v>1213</v>
      </c>
      <c r="AM281" s="1">
        <v>145930</v>
      </c>
      <c r="AN281" s="1">
        <v>5</v>
      </c>
      <c r="AX281"/>
      <c r="AY281"/>
    </row>
    <row r="282" spans="1:51" x14ac:dyDescent="0.25">
      <c r="A282" t="s">
        <v>702</v>
      </c>
      <c r="B282" t="s">
        <v>357</v>
      </c>
      <c r="C282" t="s">
        <v>884</v>
      </c>
      <c r="D282" t="s">
        <v>775</v>
      </c>
      <c r="E282" s="4">
        <v>121.58695652173913</v>
      </c>
      <c r="F282" s="4">
        <v>474.26956521739123</v>
      </c>
      <c r="G282" s="4">
        <v>0</v>
      </c>
      <c r="H282" s="11">
        <v>0</v>
      </c>
      <c r="I282" s="4">
        <v>443.25695652173908</v>
      </c>
      <c r="J282" s="4">
        <v>0</v>
      </c>
      <c r="K282" s="11">
        <v>0</v>
      </c>
      <c r="L282" s="4">
        <v>118.56271739130437</v>
      </c>
      <c r="M282" s="4">
        <v>0</v>
      </c>
      <c r="N282" s="11">
        <v>0</v>
      </c>
      <c r="O282" s="4">
        <v>102.65271739130438</v>
      </c>
      <c r="P282" s="4">
        <v>0</v>
      </c>
      <c r="Q282" s="9">
        <v>0</v>
      </c>
      <c r="R282" s="4">
        <v>5.7795652173913048</v>
      </c>
      <c r="S282" s="4">
        <v>0</v>
      </c>
      <c r="T282" s="11">
        <v>0</v>
      </c>
      <c r="U282" s="4">
        <v>10.130434782608695</v>
      </c>
      <c r="V282" s="4">
        <v>0</v>
      </c>
      <c r="W282" s="11">
        <v>0</v>
      </c>
      <c r="X282" s="4">
        <v>83.987934782608676</v>
      </c>
      <c r="Y282" s="4">
        <v>0</v>
      </c>
      <c r="Z282" s="11">
        <v>0</v>
      </c>
      <c r="AA282" s="4">
        <v>15.102608695652172</v>
      </c>
      <c r="AB282" s="4">
        <v>0</v>
      </c>
      <c r="AC282" s="11">
        <v>0</v>
      </c>
      <c r="AD282" s="4">
        <v>256.61630434782603</v>
      </c>
      <c r="AE282" s="4">
        <v>0</v>
      </c>
      <c r="AF282" s="11">
        <v>0</v>
      </c>
      <c r="AG282" s="4">
        <v>0</v>
      </c>
      <c r="AH282" s="4">
        <v>0</v>
      </c>
      <c r="AI282" s="11" t="s">
        <v>1213</v>
      </c>
      <c r="AJ282" s="4">
        <v>0</v>
      </c>
      <c r="AK282" s="4">
        <v>0</v>
      </c>
      <c r="AL282" s="11" t="s">
        <v>1213</v>
      </c>
      <c r="AM282" s="1">
        <v>145773</v>
      </c>
      <c r="AN282" s="1">
        <v>5</v>
      </c>
      <c r="AX282"/>
      <c r="AY282"/>
    </row>
    <row r="283" spans="1:51" x14ac:dyDescent="0.25">
      <c r="A283" t="s">
        <v>702</v>
      </c>
      <c r="B283" t="s">
        <v>203</v>
      </c>
      <c r="C283" t="s">
        <v>1005</v>
      </c>
      <c r="D283" t="s">
        <v>781</v>
      </c>
      <c r="E283" s="4">
        <v>18.597826086956523</v>
      </c>
      <c r="F283" s="4">
        <v>110.02684782608696</v>
      </c>
      <c r="G283" s="4">
        <v>0</v>
      </c>
      <c r="H283" s="11">
        <v>0</v>
      </c>
      <c r="I283" s="4">
        <v>100.09510869565219</v>
      </c>
      <c r="J283" s="4">
        <v>0</v>
      </c>
      <c r="K283" s="11">
        <v>0</v>
      </c>
      <c r="L283" s="4">
        <v>69.752391304347839</v>
      </c>
      <c r="M283" s="4">
        <v>0</v>
      </c>
      <c r="N283" s="11">
        <v>0</v>
      </c>
      <c r="O283" s="4">
        <v>59.820652173913047</v>
      </c>
      <c r="P283" s="4">
        <v>0</v>
      </c>
      <c r="Q283" s="9">
        <v>0</v>
      </c>
      <c r="R283" s="4">
        <v>6.5380434782608692</v>
      </c>
      <c r="S283" s="4">
        <v>0</v>
      </c>
      <c r="T283" s="11">
        <v>0</v>
      </c>
      <c r="U283" s="4">
        <v>3.3936956521739132</v>
      </c>
      <c r="V283" s="4">
        <v>0</v>
      </c>
      <c r="W283" s="11">
        <v>0</v>
      </c>
      <c r="X283" s="4">
        <v>0</v>
      </c>
      <c r="Y283" s="4">
        <v>0</v>
      </c>
      <c r="Z283" s="11" t="s">
        <v>1213</v>
      </c>
      <c r="AA283" s="4">
        <v>0</v>
      </c>
      <c r="AB283" s="4">
        <v>0</v>
      </c>
      <c r="AC283" s="11" t="s">
        <v>1213</v>
      </c>
      <c r="AD283" s="4">
        <v>40.274456521739133</v>
      </c>
      <c r="AE283" s="4">
        <v>0</v>
      </c>
      <c r="AF283" s="11">
        <v>0</v>
      </c>
      <c r="AG283" s="4">
        <v>0</v>
      </c>
      <c r="AH283" s="4">
        <v>0</v>
      </c>
      <c r="AI283" s="11" t="s">
        <v>1213</v>
      </c>
      <c r="AJ283" s="4">
        <v>0</v>
      </c>
      <c r="AK283" s="4">
        <v>0</v>
      </c>
      <c r="AL283" s="11" t="s">
        <v>1213</v>
      </c>
      <c r="AM283" s="1">
        <v>145526</v>
      </c>
      <c r="AN283" s="1">
        <v>5</v>
      </c>
      <c r="AX283"/>
      <c r="AY283"/>
    </row>
    <row r="284" spans="1:51" x14ac:dyDescent="0.25">
      <c r="A284" t="s">
        <v>702</v>
      </c>
      <c r="B284" t="s">
        <v>219</v>
      </c>
      <c r="C284" t="s">
        <v>888</v>
      </c>
      <c r="D284" t="s">
        <v>772</v>
      </c>
      <c r="E284" s="4">
        <v>12.891304347826088</v>
      </c>
      <c r="F284" s="4">
        <v>92.658152173913066</v>
      </c>
      <c r="G284" s="4">
        <v>0</v>
      </c>
      <c r="H284" s="11">
        <v>0</v>
      </c>
      <c r="I284" s="4">
        <v>77.24347826086958</v>
      </c>
      <c r="J284" s="4">
        <v>0</v>
      </c>
      <c r="K284" s="11">
        <v>0</v>
      </c>
      <c r="L284" s="4">
        <v>43.097608695652184</v>
      </c>
      <c r="M284" s="4">
        <v>0</v>
      </c>
      <c r="N284" s="11">
        <v>0</v>
      </c>
      <c r="O284" s="4">
        <v>32.401956521739137</v>
      </c>
      <c r="P284" s="4">
        <v>0</v>
      </c>
      <c r="Q284" s="9">
        <v>0</v>
      </c>
      <c r="R284" s="4">
        <v>0</v>
      </c>
      <c r="S284" s="4">
        <v>0</v>
      </c>
      <c r="T284" s="11" t="s">
        <v>1213</v>
      </c>
      <c r="U284" s="4">
        <v>10.695652173913043</v>
      </c>
      <c r="V284" s="4">
        <v>0</v>
      </c>
      <c r="W284" s="11">
        <v>0</v>
      </c>
      <c r="X284" s="4">
        <v>0</v>
      </c>
      <c r="Y284" s="4">
        <v>0</v>
      </c>
      <c r="Z284" s="11" t="s">
        <v>1213</v>
      </c>
      <c r="AA284" s="4">
        <v>4.7190217391304357</v>
      </c>
      <c r="AB284" s="4">
        <v>0</v>
      </c>
      <c r="AC284" s="11">
        <v>0</v>
      </c>
      <c r="AD284" s="4">
        <v>44.841521739130442</v>
      </c>
      <c r="AE284" s="4">
        <v>0</v>
      </c>
      <c r="AF284" s="11">
        <v>0</v>
      </c>
      <c r="AG284" s="4">
        <v>0</v>
      </c>
      <c r="AH284" s="4">
        <v>0</v>
      </c>
      <c r="AI284" s="11" t="s">
        <v>1213</v>
      </c>
      <c r="AJ284" s="4">
        <v>0</v>
      </c>
      <c r="AK284" s="4">
        <v>0</v>
      </c>
      <c r="AL284" s="11" t="s">
        <v>1213</v>
      </c>
      <c r="AM284" s="1">
        <v>145572</v>
      </c>
      <c r="AN284" s="1">
        <v>5</v>
      </c>
      <c r="AX284"/>
      <c r="AY284"/>
    </row>
    <row r="285" spans="1:51" x14ac:dyDescent="0.25">
      <c r="A285" t="s">
        <v>702</v>
      </c>
      <c r="B285" t="s">
        <v>568</v>
      </c>
      <c r="C285" t="s">
        <v>1082</v>
      </c>
      <c r="D285" t="s">
        <v>746</v>
      </c>
      <c r="E285" s="4">
        <v>65.902173913043484</v>
      </c>
      <c r="F285" s="4">
        <v>184.91739130434783</v>
      </c>
      <c r="G285" s="4">
        <v>48.415108695652179</v>
      </c>
      <c r="H285" s="11">
        <v>0.26182020173520493</v>
      </c>
      <c r="I285" s="4">
        <v>174.16456521739133</v>
      </c>
      <c r="J285" s="4">
        <v>48.415108695652179</v>
      </c>
      <c r="K285" s="11">
        <v>0.27798483942598018</v>
      </c>
      <c r="L285" s="4">
        <v>18.362499999999997</v>
      </c>
      <c r="M285" s="4">
        <v>0</v>
      </c>
      <c r="N285" s="11">
        <v>0</v>
      </c>
      <c r="O285" s="4">
        <v>12.62336956521739</v>
      </c>
      <c r="P285" s="4">
        <v>0</v>
      </c>
      <c r="Q285" s="9">
        <v>0</v>
      </c>
      <c r="R285" s="4">
        <v>0</v>
      </c>
      <c r="S285" s="4">
        <v>0</v>
      </c>
      <c r="T285" s="11" t="s">
        <v>1213</v>
      </c>
      <c r="U285" s="4">
        <v>5.7391304347826084</v>
      </c>
      <c r="V285" s="4">
        <v>0</v>
      </c>
      <c r="W285" s="11">
        <v>0</v>
      </c>
      <c r="X285" s="4">
        <v>55.680326086956526</v>
      </c>
      <c r="Y285" s="4">
        <v>4.1059782608695645</v>
      </c>
      <c r="Z285" s="11">
        <v>7.3741993796107033E-2</v>
      </c>
      <c r="AA285" s="4">
        <v>5.0136956521739133</v>
      </c>
      <c r="AB285" s="4">
        <v>0</v>
      </c>
      <c r="AC285" s="11">
        <v>0</v>
      </c>
      <c r="AD285" s="4">
        <v>105.57554347826088</v>
      </c>
      <c r="AE285" s="4">
        <v>44.309130434782617</v>
      </c>
      <c r="AF285" s="11">
        <v>0.41969123695684629</v>
      </c>
      <c r="AG285" s="4">
        <v>0.28532608695652173</v>
      </c>
      <c r="AH285" s="4">
        <v>0</v>
      </c>
      <c r="AI285" s="11">
        <v>0</v>
      </c>
      <c r="AJ285" s="4">
        <v>0</v>
      </c>
      <c r="AK285" s="4">
        <v>0</v>
      </c>
      <c r="AL285" s="11" t="s">
        <v>1213</v>
      </c>
      <c r="AM285" s="1">
        <v>146075</v>
      </c>
      <c r="AN285" s="1">
        <v>5</v>
      </c>
      <c r="AX285"/>
      <c r="AY285"/>
    </row>
    <row r="286" spans="1:51" x14ac:dyDescent="0.25">
      <c r="A286" t="s">
        <v>702</v>
      </c>
      <c r="B286" t="s">
        <v>533</v>
      </c>
      <c r="C286" t="s">
        <v>1053</v>
      </c>
      <c r="D286" t="s">
        <v>781</v>
      </c>
      <c r="E286" s="4">
        <v>145.29347826086956</v>
      </c>
      <c r="F286" s="4">
        <v>473.90271739130435</v>
      </c>
      <c r="G286" s="4">
        <v>6.1902173913043477</v>
      </c>
      <c r="H286" s="11">
        <v>1.3062211217904978E-2</v>
      </c>
      <c r="I286" s="4">
        <v>432.12010869565211</v>
      </c>
      <c r="J286" s="4">
        <v>6.1902173913043477</v>
      </c>
      <c r="K286" s="11">
        <v>1.4325224091027431E-2</v>
      </c>
      <c r="L286" s="4">
        <v>115.39184782608699</v>
      </c>
      <c r="M286" s="4">
        <v>0</v>
      </c>
      <c r="N286" s="11">
        <v>0</v>
      </c>
      <c r="O286" s="4">
        <v>78.544021739130457</v>
      </c>
      <c r="P286" s="4">
        <v>0</v>
      </c>
      <c r="Q286" s="9">
        <v>0</v>
      </c>
      <c r="R286" s="4">
        <v>32.445652173913047</v>
      </c>
      <c r="S286" s="4">
        <v>0</v>
      </c>
      <c r="T286" s="11">
        <v>0</v>
      </c>
      <c r="U286" s="4">
        <v>4.4021739130434785</v>
      </c>
      <c r="V286" s="4">
        <v>0</v>
      </c>
      <c r="W286" s="11">
        <v>0</v>
      </c>
      <c r="X286" s="4">
        <v>77.077173913043481</v>
      </c>
      <c r="Y286" s="4">
        <v>0</v>
      </c>
      <c r="Z286" s="11">
        <v>0</v>
      </c>
      <c r="AA286" s="4">
        <v>4.9347826086956523</v>
      </c>
      <c r="AB286" s="4">
        <v>0</v>
      </c>
      <c r="AC286" s="11">
        <v>0</v>
      </c>
      <c r="AD286" s="4">
        <v>276.49891304347818</v>
      </c>
      <c r="AE286" s="4">
        <v>6.1902173913043477</v>
      </c>
      <c r="AF286" s="11">
        <v>2.2387854343322373E-2</v>
      </c>
      <c r="AG286" s="4">
        <v>0</v>
      </c>
      <c r="AH286" s="4">
        <v>0</v>
      </c>
      <c r="AI286" s="11" t="s">
        <v>1213</v>
      </c>
      <c r="AJ286" s="4">
        <v>0</v>
      </c>
      <c r="AK286" s="4">
        <v>0</v>
      </c>
      <c r="AL286" s="11" t="s">
        <v>1213</v>
      </c>
      <c r="AM286" s="1">
        <v>146031</v>
      </c>
      <c r="AN286" s="1">
        <v>5</v>
      </c>
      <c r="AX286"/>
      <c r="AY286"/>
    </row>
    <row r="287" spans="1:51" x14ac:dyDescent="0.25">
      <c r="A287" t="s">
        <v>702</v>
      </c>
      <c r="B287" t="s">
        <v>639</v>
      </c>
      <c r="C287" t="s">
        <v>839</v>
      </c>
      <c r="D287" t="s">
        <v>784</v>
      </c>
      <c r="E287" s="4">
        <v>38.25</v>
      </c>
      <c r="F287" s="4">
        <v>161.51152173913044</v>
      </c>
      <c r="G287" s="4">
        <v>0.24456521739130435</v>
      </c>
      <c r="H287" s="11">
        <v>1.5142276833124033E-3</v>
      </c>
      <c r="I287" s="4">
        <v>141.91369565217394</v>
      </c>
      <c r="J287" s="4">
        <v>0.24456521739130435</v>
      </c>
      <c r="K287" s="11">
        <v>1.7233376684849791E-3</v>
      </c>
      <c r="L287" s="4">
        <v>74.287173913043461</v>
      </c>
      <c r="M287" s="4">
        <v>0</v>
      </c>
      <c r="N287" s="11">
        <v>0</v>
      </c>
      <c r="O287" s="4">
        <v>54.689347826086944</v>
      </c>
      <c r="P287" s="4">
        <v>0</v>
      </c>
      <c r="Q287" s="9">
        <v>0</v>
      </c>
      <c r="R287" s="4">
        <v>14.619565217391305</v>
      </c>
      <c r="S287" s="4">
        <v>0</v>
      </c>
      <c r="T287" s="11">
        <v>0</v>
      </c>
      <c r="U287" s="4">
        <v>4.9782608695652177</v>
      </c>
      <c r="V287" s="4">
        <v>0</v>
      </c>
      <c r="W287" s="11">
        <v>0</v>
      </c>
      <c r="X287" s="4">
        <v>0</v>
      </c>
      <c r="Y287" s="4">
        <v>0</v>
      </c>
      <c r="Z287" s="11" t="s">
        <v>1213</v>
      </c>
      <c r="AA287" s="4">
        <v>0</v>
      </c>
      <c r="AB287" s="4">
        <v>0</v>
      </c>
      <c r="AC287" s="11" t="s">
        <v>1213</v>
      </c>
      <c r="AD287" s="4">
        <v>87.224347826086984</v>
      </c>
      <c r="AE287" s="4">
        <v>0.24456521739130435</v>
      </c>
      <c r="AF287" s="11">
        <v>2.8038640985763837E-3</v>
      </c>
      <c r="AG287" s="4">
        <v>0</v>
      </c>
      <c r="AH287" s="4">
        <v>0</v>
      </c>
      <c r="AI287" s="11" t="s">
        <v>1213</v>
      </c>
      <c r="AJ287" s="4">
        <v>0</v>
      </c>
      <c r="AK287" s="4">
        <v>0</v>
      </c>
      <c r="AL287" s="11" t="s">
        <v>1213</v>
      </c>
      <c r="AM287" s="1">
        <v>146166</v>
      </c>
      <c r="AN287" s="1">
        <v>5</v>
      </c>
      <c r="AX287"/>
      <c r="AY287"/>
    </row>
    <row r="288" spans="1:51" x14ac:dyDescent="0.25">
      <c r="A288" t="s">
        <v>702</v>
      </c>
      <c r="B288" t="s">
        <v>448</v>
      </c>
      <c r="C288" t="s">
        <v>840</v>
      </c>
      <c r="D288" t="s">
        <v>827</v>
      </c>
      <c r="E288" s="4">
        <v>49.456521739130437</v>
      </c>
      <c r="F288" s="4">
        <v>186.20489130434777</v>
      </c>
      <c r="G288" s="4">
        <v>0</v>
      </c>
      <c r="H288" s="11">
        <v>0</v>
      </c>
      <c r="I288" s="4">
        <v>180.78880434782604</v>
      </c>
      <c r="J288" s="4">
        <v>0</v>
      </c>
      <c r="K288" s="11">
        <v>0</v>
      </c>
      <c r="L288" s="4">
        <v>50.508913043478245</v>
      </c>
      <c r="M288" s="4">
        <v>0</v>
      </c>
      <c r="N288" s="11">
        <v>0</v>
      </c>
      <c r="O288" s="4">
        <v>45.465434782608682</v>
      </c>
      <c r="P288" s="4">
        <v>0</v>
      </c>
      <c r="Q288" s="9">
        <v>0</v>
      </c>
      <c r="R288" s="4">
        <v>0</v>
      </c>
      <c r="S288" s="4">
        <v>0</v>
      </c>
      <c r="T288" s="11" t="s">
        <v>1213</v>
      </c>
      <c r="U288" s="4">
        <v>5.0434782608695654</v>
      </c>
      <c r="V288" s="4">
        <v>0</v>
      </c>
      <c r="W288" s="11">
        <v>0</v>
      </c>
      <c r="X288" s="4">
        <v>41.921630434782607</v>
      </c>
      <c r="Y288" s="4">
        <v>0</v>
      </c>
      <c r="Z288" s="11">
        <v>0</v>
      </c>
      <c r="AA288" s="4">
        <v>0.37260869565217392</v>
      </c>
      <c r="AB288" s="4">
        <v>0</v>
      </c>
      <c r="AC288" s="11">
        <v>0</v>
      </c>
      <c r="AD288" s="4">
        <v>93.401739130434748</v>
      </c>
      <c r="AE288" s="4">
        <v>0</v>
      </c>
      <c r="AF288" s="11">
        <v>0</v>
      </c>
      <c r="AG288" s="4">
        <v>0</v>
      </c>
      <c r="AH288" s="4">
        <v>0</v>
      </c>
      <c r="AI288" s="11" t="s">
        <v>1213</v>
      </c>
      <c r="AJ288" s="4">
        <v>0</v>
      </c>
      <c r="AK288" s="4">
        <v>0</v>
      </c>
      <c r="AL288" s="11" t="s">
        <v>1213</v>
      </c>
      <c r="AM288" s="1">
        <v>145909</v>
      </c>
      <c r="AN288" s="1">
        <v>5</v>
      </c>
      <c r="AX288"/>
      <c r="AY288"/>
    </row>
    <row r="289" spans="1:51" x14ac:dyDescent="0.25">
      <c r="A289" t="s">
        <v>702</v>
      </c>
      <c r="B289" t="s">
        <v>509</v>
      </c>
      <c r="C289" t="s">
        <v>931</v>
      </c>
      <c r="D289" t="s">
        <v>781</v>
      </c>
      <c r="E289" s="4">
        <v>70.293478260869563</v>
      </c>
      <c r="F289" s="4">
        <v>219.72989130434783</v>
      </c>
      <c r="G289" s="4">
        <v>5.1483695652173909</v>
      </c>
      <c r="H289" s="11">
        <v>2.3430446966755128E-2</v>
      </c>
      <c r="I289" s="4">
        <v>209.58858695652174</v>
      </c>
      <c r="J289" s="4">
        <v>5.0940217391304348</v>
      </c>
      <c r="K289" s="11">
        <v>2.4304862268989712E-2</v>
      </c>
      <c r="L289" s="4">
        <v>32.456521739130437</v>
      </c>
      <c r="M289" s="4">
        <v>5.434782608695652E-2</v>
      </c>
      <c r="N289" s="11">
        <v>1.6744809109176153E-3</v>
      </c>
      <c r="O289" s="4">
        <v>22.315217391304348</v>
      </c>
      <c r="P289" s="4">
        <v>0</v>
      </c>
      <c r="Q289" s="9">
        <v>0</v>
      </c>
      <c r="R289" s="4">
        <v>5.7934782608695654</v>
      </c>
      <c r="S289" s="4">
        <v>5.434782608695652E-2</v>
      </c>
      <c r="T289" s="11">
        <v>9.3808630393996239E-3</v>
      </c>
      <c r="U289" s="4">
        <v>4.3478260869565215</v>
      </c>
      <c r="V289" s="4">
        <v>0</v>
      </c>
      <c r="W289" s="11">
        <v>0</v>
      </c>
      <c r="X289" s="4">
        <v>38.480978260869563</v>
      </c>
      <c r="Y289" s="4">
        <v>0</v>
      </c>
      <c r="Z289" s="11">
        <v>0</v>
      </c>
      <c r="AA289" s="4">
        <v>0</v>
      </c>
      <c r="AB289" s="4">
        <v>0</v>
      </c>
      <c r="AC289" s="11" t="s">
        <v>1213</v>
      </c>
      <c r="AD289" s="4">
        <v>148.79239130434783</v>
      </c>
      <c r="AE289" s="4">
        <v>5.0940217391304348</v>
      </c>
      <c r="AF289" s="11">
        <v>3.4235767665773E-2</v>
      </c>
      <c r="AG289" s="4">
        <v>0</v>
      </c>
      <c r="AH289" s="4">
        <v>0</v>
      </c>
      <c r="AI289" s="11" t="s">
        <v>1213</v>
      </c>
      <c r="AJ289" s="4">
        <v>0</v>
      </c>
      <c r="AK289" s="4">
        <v>0</v>
      </c>
      <c r="AL289" s="11" t="s">
        <v>1213</v>
      </c>
      <c r="AM289" s="1">
        <v>145999</v>
      </c>
      <c r="AN289" s="1">
        <v>5</v>
      </c>
      <c r="AX289"/>
      <c r="AY289"/>
    </row>
    <row r="290" spans="1:51" x14ac:dyDescent="0.25">
      <c r="A290" t="s">
        <v>702</v>
      </c>
      <c r="B290" t="s">
        <v>283</v>
      </c>
      <c r="C290" t="s">
        <v>983</v>
      </c>
      <c r="D290" t="s">
        <v>774</v>
      </c>
      <c r="E290" s="4">
        <v>135.64130434782609</v>
      </c>
      <c r="F290" s="4">
        <v>378.48413043478268</v>
      </c>
      <c r="G290" s="4">
        <v>15.845543478260868</v>
      </c>
      <c r="H290" s="11">
        <v>4.1865806791049183E-2</v>
      </c>
      <c r="I290" s="4">
        <v>353.17978260869575</v>
      </c>
      <c r="J290" s="4">
        <v>15.845543478260868</v>
      </c>
      <c r="K290" s="11">
        <v>4.4865375252288661E-2</v>
      </c>
      <c r="L290" s="4">
        <v>66.556630434782619</v>
      </c>
      <c r="M290" s="4">
        <v>6.2821739130434766</v>
      </c>
      <c r="N290" s="11">
        <v>9.438840085510701E-2</v>
      </c>
      <c r="O290" s="4">
        <v>46.12184782608697</v>
      </c>
      <c r="P290" s="4">
        <v>6.2821739130434766</v>
      </c>
      <c r="Q290" s="9">
        <v>0.13620820086679652</v>
      </c>
      <c r="R290" s="4">
        <v>15.391304347826088</v>
      </c>
      <c r="S290" s="4">
        <v>0</v>
      </c>
      <c r="T290" s="11">
        <v>0</v>
      </c>
      <c r="U290" s="4">
        <v>5.0434782608695654</v>
      </c>
      <c r="V290" s="4">
        <v>0</v>
      </c>
      <c r="W290" s="11">
        <v>0</v>
      </c>
      <c r="X290" s="4">
        <v>97.692934782608702</v>
      </c>
      <c r="Y290" s="4">
        <v>0</v>
      </c>
      <c r="Z290" s="11">
        <v>0</v>
      </c>
      <c r="AA290" s="4">
        <v>4.8695652173913047</v>
      </c>
      <c r="AB290" s="4">
        <v>0</v>
      </c>
      <c r="AC290" s="11">
        <v>0</v>
      </c>
      <c r="AD290" s="4">
        <v>209.36500000000007</v>
      </c>
      <c r="AE290" s="4">
        <v>9.5633695652173909</v>
      </c>
      <c r="AF290" s="11">
        <v>4.5677976573053697E-2</v>
      </c>
      <c r="AG290" s="4">
        <v>0</v>
      </c>
      <c r="AH290" s="4">
        <v>0</v>
      </c>
      <c r="AI290" s="11" t="s">
        <v>1213</v>
      </c>
      <c r="AJ290" s="4">
        <v>0</v>
      </c>
      <c r="AK290" s="4">
        <v>0</v>
      </c>
      <c r="AL290" s="11" t="s">
        <v>1213</v>
      </c>
      <c r="AM290" s="1">
        <v>145665</v>
      </c>
      <c r="AN290" s="1">
        <v>5</v>
      </c>
      <c r="AX290"/>
      <c r="AY290"/>
    </row>
    <row r="291" spans="1:51" x14ac:dyDescent="0.25">
      <c r="A291" t="s">
        <v>702</v>
      </c>
      <c r="B291" t="s">
        <v>37</v>
      </c>
      <c r="C291" t="s">
        <v>912</v>
      </c>
      <c r="D291" t="s">
        <v>781</v>
      </c>
      <c r="E291" s="4">
        <v>102.67391304347827</v>
      </c>
      <c r="F291" s="4">
        <v>261.35184782608701</v>
      </c>
      <c r="G291" s="4">
        <v>10.43608695652174</v>
      </c>
      <c r="H291" s="11">
        <v>3.9931177236084782E-2</v>
      </c>
      <c r="I291" s="4">
        <v>244.77630434782611</v>
      </c>
      <c r="J291" s="4">
        <v>10.43608695652174</v>
      </c>
      <c r="K291" s="11">
        <v>4.2635201084219754E-2</v>
      </c>
      <c r="L291" s="4">
        <v>48.133152173913047</v>
      </c>
      <c r="M291" s="4">
        <v>5.375</v>
      </c>
      <c r="N291" s="11">
        <v>0.11166939535934059</v>
      </c>
      <c r="O291" s="4">
        <v>32.217391304347828</v>
      </c>
      <c r="P291" s="4">
        <v>5.375</v>
      </c>
      <c r="Q291" s="9">
        <v>0.16683535762483129</v>
      </c>
      <c r="R291" s="4">
        <v>10.785326086956522</v>
      </c>
      <c r="S291" s="4">
        <v>0</v>
      </c>
      <c r="T291" s="11">
        <v>0</v>
      </c>
      <c r="U291" s="4">
        <v>5.1304347826086953</v>
      </c>
      <c r="V291" s="4">
        <v>0</v>
      </c>
      <c r="W291" s="11">
        <v>0</v>
      </c>
      <c r="X291" s="4">
        <v>75.323913043478257</v>
      </c>
      <c r="Y291" s="4">
        <v>0</v>
      </c>
      <c r="Z291" s="11">
        <v>0</v>
      </c>
      <c r="AA291" s="4">
        <v>0.6597826086956522</v>
      </c>
      <c r="AB291" s="4">
        <v>0</v>
      </c>
      <c r="AC291" s="11">
        <v>0</v>
      </c>
      <c r="AD291" s="4">
        <v>137.23500000000004</v>
      </c>
      <c r="AE291" s="4">
        <v>5.0610869565217396</v>
      </c>
      <c r="AF291" s="11">
        <v>3.6878980992616592E-2</v>
      </c>
      <c r="AG291" s="4">
        <v>0</v>
      </c>
      <c r="AH291" s="4">
        <v>0</v>
      </c>
      <c r="AI291" s="11" t="s">
        <v>1213</v>
      </c>
      <c r="AJ291" s="4">
        <v>0</v>
      </c>
      <c r="AK291" s="4">
        <v>0</v>
      </c>
      <c r="AL291" s="11" t="s">
        <v>1213</v>
      </c>
      <c r="AM291" s="1">
        <v>145070</v>
      </c>
      <c r="AN291" s="1">
        <v>5</v>
      </c>
      <c r="AX291"/>
      <c r="AY291"/>
    </row>
    <row r="292" spans="1:51" x14ac:dyDescent="0.25">
      <c r="A292" t="s">
        <v>702</v>
      </c>
      <c r="B292" t="s">
        <v>106</v>
      </c>
      <c r="C292" t="s">
        <v>915</v>
      </c>
      <c r="D292" t="s">
        <v>794</v>
      </c>
      <c r="E292" s="4">
        <v>142.52173913043478</v>
      </c>
      <c r="F292" s="4">
        <v>407.69565217391306</v>
      </c>
      <c r="G292" s="4">
        <v>112.80163043478262</v>
      </c>
      <c r="H292" s="11">
        <v>0.27668097472539194</v>
      </c>
      <c r="I292" s="4">
        <v>383.89130434782606</v>
      </c>
      <c r="J292" s="4">
        <v>112.80163043478262</v>
      </c>
      <c r="K292" s="11">
        <v>0.29383742001245827</v>
      </c>
      <c r="L292" s="4">
        <v>99.3125</v>
      </c>
      <c r="M292" s="4">
        <v>9.3641304347826093</v>
      </c>
      <c r="N292" s="11">
        <v>9.4289544969491351E-2</v>
      </c>
      <c r="O292" s="4">
        <v>84.877717391304344</v>
      </c>
      <c r="P292" s="4">
        <v>9.3641304347826093</v>
      </c>
      <c r="Q292" s="9">
        <v>0.11032495597886988</v>
      </c>
      <c r="R292" s="4">
        <v>12.173913043478262</v>
      </c>
      <c r="S292" s="4">
        <v>0</v>
      </c>
      <c r="T292" s="11">
        <v>0</v>
      </c>
      <c r="U292" s="4">
        <v>2.2608695652173911</v>
      </c>
      <c r="V292" s="4">
        <v>0</v>
      </c>
      <c r="W292" s="11">
        <v>0</v>
      </c>
      <c r="X292" s="4">
        <v>76.619565217391298</v>
      </c>
      <c r="Y292" s="4">
        <v>36.722826086956523</v>
      </c>
      <c r="Z292" s="11">
        <v>0.47928784224712734</v>
      </c>
      <c r="AA292" s="4">
        <v>9.3695652173913047</v>
      </c>
      <c r="AB292" s="4">
        <v>0</v>
      </c>
      <c r="AC292" s="11">
        <v>0</v>
      </c>
      <c r="AD292" s="4">
        <v>222.39402173913044</v>
      </c>
      <c r="AE292" s="4">
        <v>66.714673913043484</v>
      </c>
      <c r="AF292" s="11">
        <v>0.29998411554111021</v>
      </c>
      <c r="AG292" s="4">
        <v>0</v>
      </c>
      <c r="AH292" s="4">
        <v>0</v>
      </c>
      <c r="AI292" s="11" t="s">
        <v>1213</v>
      </c>
      <c r="AJ292" s="4">
        <v>0</v>
      </c>
      <c r="AK292" s="4">
        <v>0</v>
      </c>
      <c r="AL292" s="11" t="s">
        <v>1213</v>
      </c>
      <c r="AM292" s="1">
        <v>145339</v>
      </c>
      <c r="AN292" s="1">
        <v>5</v>
      </c>
      <c r="AX292"/>
      <c r="AY292"/>
    </row>
    <row r="293" spans="1:51" x14ac:dyDescent="0.25">
      <c r="A293" t="s">
        <v>702</v>
      </c>
      <c r="B293" t="s">
        <v>21</v>
      </c>
      <c r="C293" t="s">
        <v>898</v>
      </c>
      <c r="D293" t="s">
        <v>781</v>
      </c>
      <c r="E293" s="4">
        <v>95.369565217391298</v>
      </c>
      <c r="F293" s="4">
        <v>307.15489130434781</v>
      </c>
      <c r="G293" s="4">
        <v>0</v>
      </c>
      <c r="H293" s="11">
        <v>0</v>
      </c>
      <c r="I293" s="4">
        <v>287.34510869565213</v>
      </c>
      <c r="J293" s="4">
        <v>0</v>
      </c>
      <c r="K293" s="11">
        <v>0</v>
      </c>
      <c r="L293" s="4">
        <v>59.673913043478258</v>
      </c>
      <c r="M293" s="4">
        <v>0</v>
      </c>
      <c r="N293" s="11">
        <v>0</v>
      </c>
      <c r="O293" s="4">
        <v>45.342391304347828</v>
      </c>
      <c r="P293" s="4">
        <v>0</v>
      </c>
      <c r="Q293" s="9">
        <v>0</v>
      </c>
      <c r="R293" s="4">
        <v>9.2880434782608692</v>
      </c>
      <c r="S293" s="4">
        <v>0</v>
      </c>
      <c r="T293" s="11">
        <v>0</v>
      </c>
      <c r="U293" s="4">
        <v>5.0434782608695654</v>
      </c>
      <c r="V293" s="4">
        <v>0</v>
      </c>
      <c r="W293" s="11">
        <v>0</v>
      </c>
      <c r="X293" s="4">
        <v>61.722826086956523</v>
      </c>
      <c r="Y293" s="4">
        <v>0</v>
      </c>
      <c r="Z293" s="11">
        <v>0</v>
      </c>
      <c r="AA293" s="4">
        <v>5.4782608695652177</v>
      </c>
      <c r="AB293" s="4">
        <v>0</v>
      </c>
      <c r="AC293" s="11">
        <v>0</v>
      </c>
      <c r="AD293" s="4">
        <v>180.27989130434781</v>
      </c>
      <c r="AE293" s="4">
        <v>0</v>
      </c>
      <c r="AF293" s="11">
        <v>0</v>
      </c>
      <c r="AG293" s="4">
        <v>0</v>
      </c>
      <c r="AH293" s="4">
        <v>0</v>
      </c>
      <c r="AI293" s="11" t="s">
        <v>1213</v>
      </c>
      <c r="AJ293" s="4">
        <v>0</v>
      </c>
      <c r="AK293" s="4">
        <v>0</v>
      </c>
      <c r="AL293" s="11" t="s">
        <v>1213</v>
      </c>
      <c r="AM293" s="1">
        <v>145011</v>
      </c>
      <c r="AN293" s="1">
        <v>5</v>
      </c>
      <c r="AX293"/>
      <c r="AY293"/>
    </row>
    <row r="294" spans="1:51" x14ac:dyDescent="0.25">
      <c r="A294" t="s">
        <v>702</v>
      </c>
      <c r="B294" t="s">
        <v>19</v>
      </c>
      <c r="C294" t="s">
        <v>871</v>
      </c>
      <c r="D294" t="s">
        <v>784</v>
      </c>
      <c r="E294" s="4">
        <v>129.27173913043478</v>
      </c>
      <c r="F294" s="4">
        <v>361.5271739130435</v>
      </c>
      <c r="G294" s="4">
        <v>0</v>
      </c>
      <c r="H294" s="11">
        <v>0</v>
      </c>
      <c r="I294" s="4">
        <v>342.26630434782612</v>
      </c>
      <c r="J294" s="4">
        <v>0</v>
      </c>
      <c r="K294" s="11">
        <v>0</v>
      </c>
      <c r="L294" s="4">
        <v>107.01902173913044</v>
      </c>
      <c r="M294" s="4">
        <v>0</v>
      </c>
      <c r="N294" s="11">
        <v>0</v>
      </c>
      <c r="O294" s="4">
        <v>88.453804347826093</v>
      </c>
      <c r="P294" s="4">
        <v>0</v>
      </c>
      <c r="Q294" s="9">
        <v>0</v>
      </c>
      <c r="R294" s="4">
        <v>13.521739130434783</v>
      </c>
      <c r="S294" s="4">
        <v>0</v>
      </c>
      <c r="T294" s="11">
        <v>0</v>
      </c>
      <c r="U294" s="4">
        <v>5.0434782608695654</v>
      </c>
      <c r="V294" s="4">
        <v>0</v>
      </c>
      <c r="W294" s="11">
        <v>0</v>
      </c>
      <c r="X294" s="4">
        <v>70.815217391304344</v>
      </c>
      <c r="Y294" s="4">
        <v>0</v>
      </c>
      <c r="Z294" s="11">
        <v>0</v>
      </c>
      <c r="AA294" s="4">
        <v>0.69565217391304346</v>
      </c>
      <c r="AB294" s="4">
        <v>0</v>
      </c>
      <c r="AC294" s="11">
        <v>0</v>
      </c>
      <c r="AD294" s="4">
        <v>182.99728260869566</v>
      </c>
      <c r="AE294" s="4">
        <v>0</v>
      </c>
      <c r="AF294" s="11">
        <v>0</v>
      </c>
      <c r="AG294" s="4">
        <v>0</v>
      </c>
      <c r="AH294" s="4">
        <v>0</v>
      </c>
      <c r="AI294" s="11" t="s">
        <v>1213</v>
      </c>
      <c r="AJ294" s="4">
        <v>0</v>
      </c>
      <c r="AK294" s="4">
        <v>0</v>
      </c>
      <c r="AL294" s="11" t="s">
        <v>1213</v>
      </c>
      <c r="AM294" s="1">
        <v>145006</v>
      </c>
      <c r="AN294" s="1">
        <v>5</v>
      </c>
      <c r="AX294"/>
      <c r="AY294"/>
    </row>
    <row r="295" spans="1:51" x14ac:dyDescent="0.25">
      <c r="A295" t="s">
        <v>702</v>
      </c>
      <c r="B295" t="s">
        <v>92</v>
      </c>
      <c r="C295" t="s">
        <v>944</v>
      </c>
      <c r="D295" t="s">
        <v>781</v>
      </c>
      <c r="E295" s="4">
        <v>109.69565217391305</v>
      </c>
      <c r="F295" s="4">
        <v>284.05163043478262</v>
      </c>
      <c r="G295" s="4">
        <v>0</v>
      </c>
      <c r="H295" s="11">
        <v>0</v>
      </c>
      <c r="I295" s="4">
        <v>246.11684782608697</v>
      </c>
      <c r="J295" s="4">
        <v>0</v>
      </c>
      <c r="K295" s="11">
        <v>0</v>
      </c>
      <c r="L295" s="4">
        <v>85.690217391304344</v>
      </c>
      <c r="M295" s="4">
        <v>0</v>
      </c>
      <c r="N295" s="11">
        <v>0</v>
      </c>
      <c r="O295" s="4">
        <v>56.798913043478258</v>
      </c>
      <c r="P295" s="4">
        <v>0</v>
      </c>
      <c r="Q295" s="9">
        <v>0</v>
      </c>
      <c r="R295" s="4">
        <v>19.673913043478262</v>
      </c>
      <c r="S295" s="4">
        <v>0</v>
      </c>
      <c r="T295" s="11">
        <v>0</v>
      </c>
      <c r="U295" s="4">
        <v>9.2173913043478262</v>
      </c>
      <c r="V295" s="4">
        <v>0</v>
      </c>
      <c r="W295" s="11">
        <v>0</v>
      </c>
      <c r="X295" s="4">
        <v>40.760869565217391</v>
      </c>
      <c r="Y295" s="4">
        <v>0</v>
      </c>
      <c r="Z295" s="11">
        <v>0</v>
      </c>
      <c r="AA295" s="4">
        <v>9.0434782608695645</v>
      </c>
      <c r="AB295" s="4">
        <v>0</v>
      </c>
      <c r="AC295" s="11">
        <v>0</v>
      </c>
      <c r="AD295" s="4">
        <v>148.55706521739131</v>
      </c>
      <c r="AE295" s="4">
        <v>0</v>
      </c>
      <c r="AF295" s="11">
        <v>0</v>
      </c>
      <c r="AG295" s="4">
        <v>0</v>
      </c>
      <c r="AH295" s="4">
        <v>0</v>
      </c>
      <c r="AI295" s="11" t="s">
        <v>1213</v>
      </c>
      <c r="AJ295" s="4">
        <v>0</v>
      </c>
      <c r="AK295" s="4">
        <v>0</v>
      </c>
      <c r="AL295" s="11" t="s">
        <v>1213</v>
      </c>
      <c r="AM295" s="1">
        <v>145307</v>
      </c>
      <c r="AN295" s="1">
        <v>5</v>
      </c>
      <c r="AX295"/>
      <c r="AY295"/>
    </row>
    <row r="296" spans="1:51" x14ac:dyDescent="0.25">
      <c r="A296" t="s">
        <v>702</v>
      </c>
      <c r="B296" t="s">
        <v>381</v>
      </c>
      <c r="C296" t="s">
        <v>921</v>
      </c>
      <c r="D296" t="s">
        <v>781</v>
      </c>
      <c r="E296" s="4">
        <v>111.6195652173913</v>
      </c>
      <c r="F296" s="4">
        <v>247.23913043478262</v>
      </c>
      <c r="G296" s="4">
        <v>0</v>
      </c>
      <c r="H296" s="11">
        <v>0</v>
      </c>
      <c r="I296" s="4">
        <v>223.20923913043475</v>
      </c>
      <c r="J296" s="4">
        <v>0</v>
      </c>
      <c r="K296" s="11">
        <v>0</v>
      </c>
      <c r="L296" s="4">
        <v>75.03804347826086</v>
      </c>
      <c r="M296" s="4">
        <v>0</v>
      </c>
      <c r="N296" s="11">
        <v>0</v>
      </c>
      <c r="O296" s="4">
        <v>56.543478260869563</v>
      </c>
      <c r="P296" s="4">
        <v>0</v>
      </c>
      <c r="Q296" s="9">
        <v>0</v>
      </c>
      <c r="R296" s="4">
        <v>13.711956521739131</v>
      </c>
      <c r="S296" s="4">
        <v>0</v>
      </c>
      <c r="T296" s="11">
        <v>0</v>
      </c>
      <c r="U296" s="4">
        <v>4.7826086956521738</v>
      </c>
      <c r="V296" s="4">
        <v>0</v>
      </c>
      <c r="W296" s="11">
        <v>0</v>
      </c>
      <c r="X296" s="4">
        <v>48.380434782608695</v>
      </c>
      <c r="Y296" s="4">
        <v>0</v>
      </c>
      <c r="Z296" s="11">
        <v>0</v>
      </c>
      <c r="AA296" s="4">
        <v>5.5353260869565215</v>
      </c>
      <c r="AB296" s="4">
        <v>0</v>
      </c>
      <c r="AC296" s="11">
        <v>0</v>
      </c>
      <c r="AD296" s="4">
        <v>118.28532608695652</v>
      </c>
      <c r="AE296" s="4">
        <v>0</v>
      </c>
      <c r="AF296" s="11">
        <v>0</v>
      </c>
      <c r="AG296" s="4">
        <v>0</v>
      </c>
      <c r="AH296" s="4">
        <v>0</v>
      </c>
      <c r="AI296" s="11" t="s">
        <v>1213</v>
      </c>
      <c r="AJ296" s="4">
        <v>0</v>
      </c>
      <c r="AK296" s="4">
        <v>0</v>
      </c>
      <c r="AL296" s="11" t="s">
        <v>1213</v>
      </c>
      <c r="AM296" s="1">
        <v>145809</v>
      </c>
      <c r="AN296" s="1">
        <v>5</v>
      </c>
      <c r="AX296"/>
      <c r="AY296"/>
    </row>
    <row r="297" spans="1:51" x14ac:dyDescent="0.25">
      <c r="A297" t="s">
        <v>702</v>
      </c>
      <c r="B297" t="s">
        <v>414</v>
      </c>
      <c r="C297" t="s">
        <v>992</v>
      </c>
      <c r="D297" t="s">
        <v>781</v>
      </c>
      <c r="E297" s="4">
        <v>144.90217391304347</v>
      </c>
      <c r="F297" s="4">
        <v>304.53804347826087</v>
      </c>
      <c r="G297" s="4">
        <v>0</v>
      </c>
      <c r="H297" s="11">
        <v>0</v>
      </c>
      <c r="I297" s="4">
        <v>274.83152173913044</v>
      </c>
      <c r="J297" s="4">
        <v>0</v>
      </c>
      <c r="K297" s="11">
        <v>0</v>
      </c>
      <c r="L297" s="4">
        <v>71.209239130434781</v>
      </c>
      <c r="M297" s="4">
        <v>0</v>
      </c>
      <c r="N297" s="11">
        <v>0</v>
      </c>
      <c r="O297" s="4">
        <v>41.502717391304351</v>
      </c>
      <c r="P297" s="4">
        <v>0</v>
      </c>
      <c r="Q297" s="9">
        <v>0</v>
      </c>
      <c r="R297" s="4">
        <v>24.228260869565219</v>
      </c>
      <c r="S297" s="4">
        <v>0</v>
      </c>
      <c r="T297" s="11">
        <v>0</v>
      </c>
      <c r="U297" s="4">
        <v>5.4782608695652177</v>
      </c>
      <c r="V297" s="4">
        <v>0</v>
      </c>
      <c r="W297" s="11">
        <v>0</v>
      </c>
      <c r="X297" s="4">
        <v>71.347826086956516</v>
      </c>
      <c r="Y297" s="4">
        <v>0</v>
      </c>
      <c r="Z297" s="11">
        <v>0</v>
      </c>
      <c r="AA297" s="4">
        <v>0</v>
      </c>
      <c r="AB297" s="4">
        <v>0</v>
      </c>
      <c r="AC297" s="11" t="s">
        <v>1213</v>
      </c>
      <c r="AD297" s="4">
        <v>161.98097826086956</v>
      </c>
      <c r="AE297" s="4">
        <v>0</v>
      </c>
      <c r="AF297" s="11">
        <v>0</v>
      </c>
      <c r="AG297" s="4">
        <v>0</v>
      </c>
      <c r="AH297" s="4">
        <v>0</v>
      </c>
      <c r="AI297" s="11" t="s">
        <v>1213</v>
      </c>
      <c r="AJ297" s="4">
        <v>0</v>
      </c>
      <c r="AK297" s="4">
        <v>0</v>
      </c>
      <c r="AL297" s="11" t="s">
        <v>1213</v>
      </c>
      <c r="AM297" s="1">
        <v>145860</v>
      </c>
      <c r="AN297" s="1">
        <v>5</v>
      </c>
      <c r="AX297"/>
      <c r="AY297"/>
    </row>
    <row r="298" spans="1:51" x14ac:dyDescent="0.25">
      <c r="A298" t="s">
        <v>702</v>
      </c>
      <c r="B298" t="s">
        <v>151</v>
      </c>
      <c r="C298" t="s">
        <v>976</v>
      </c>
      <c r="D298" t="s">
        <v>784</v>
      </c>
      <c r="E298" s="4">
        <v>86.793478260869563</v>
      </c>
      <c r="F298" s="4">
        <v>243.75586956521744</v>
      </c>
      <c r="G298" s="4">
        <v>37.902608695652184</v>
      </c>
      <c r="H298" s="11">
        <v>0.15549413748788213</v>
      </c>
      <c r="I298" s="4">
        <v>221.75315217391307</v>
      </c>
      <c r="J298" s="4">
        <v>37.902608695652184</v>
      </c>
      <c r="K298" s="11">
        <v>0.17092252499719382</v>
      </c>
      <c r="L298" s="4">
        <v>70.02826086956523</v>
      </c>
      <c r="M298" s="4">
        <v>5.6804347826086969</v>
      </c>
      <c r="N298" s="11">
        <v>8.1116319498339182E-2</v>
      </c>
      <c r="O298" s="4">
        <v>59.854347826086979</v>
      </c>
      <c r="P298" s="4">
        <v>5.6804347826086969</v>
      </c>
      <c r="Q298" s="9">
        <v>9.4904296662187179E-2</v>
      </c>
      <c r="R298" s="4">
        <v>5.1304347826086953</v>
      </c>
      <c r="S298" s="4">
        <v>0</v>
      </c>
      <c r="T298" s="11">
        <v>0</v>
      </c>
      <c r="U298" s="4">
        <v>5.0434782608695654</v>
      </c>
      <c r="V298" s="4">
        <v>0</v>
      </c>
      <c r="W298" s="11">
        <v>0</v>
      </c>
      <c r="X298" s="4">
        <v>34.538043478260867</v>
      </c>
      <c r="Y298" s="4">
        <v>1.6413043478260869</v>
      </c>
      <c r="Z298" s="11">
        <v>4.7521636506687649E-2</v>
      </c>
      <c r="AA298" s="4">
        <v>11.828804347826088</v>
      </c>
      <c r="AB298" s="4">
        <v>0</v>
      </c>
      <c r="AC298" s="11">
        <v>0</v>
      </c>
      <c r="AD298" s="4">
        <v>127.36076086956523</v>
      </c>
      <c r="AE298" s="4">
        <v>30.580869565217402</v>
      </c>
      <c r="AF298" s="11">
        <v>0.24011217706634447</v>
      </c>
      <c r="AG298" s="4">
        <v>0</v>
      </c>
      <c r="AH298" s="4">
        <v>0</v>
      </c>
      <c r="AI298" s="11" t="s">
        <v>1213</v>
      </c>
      <c r="AJ298" s="4">
        <v>0</v>
      </c>
      <c r="AK298" s="4">
        <v>0</v>
      </c>
      <c r="AL298" s="11" t="s">
        <v>1213</v>
      </c>
      <c r="AM298" s="1">
        <v>145433</v>
      </c>
      <c r="AN298" s="1">
        <v>5</v>
      </c>
      <c r="AX298"/>
      <c r="AY298"/>
    </row>
    <row r="299" spans="1:51" x14ac:dyDescent="0.25">
      <c r="A299" t="s">
        <v>702</v>
      </c>
      <c r="B299" t="s">
        <v>543</v>
      </c>
      <c r="C299" t="s">
        <v>1123</v>
      </c>
      <c r="D299" t="s">
        <v>773</v>
      </c>
      <c r="E299" s="4">
        <v>52.75</v>
      </c>
      <c r="F299" s="4">
        <v>179.88815217391311</v>
      </c>
      <c r="G299" s="4">
        <v>43.510434782608712</v>
      </c>
      <c r="H299" s="11">
        <v>0.24187493315592842</v>
      </c>
      <c r="I299" s="4">
        <v>166.50228260869571</v>
      </c>
      <c r="J299" s="4">
        <v>43.510434782608712</v>
      </c>
      <c r="K299" s="11">
        <v>0.26132035009312449</v>
      </c>
      <c r="L299" s="4">
        <v>27.230978260869566</v>
      </c>
      <c r="M299" s="4">
        <v>9.6277173913043477</v>
      </c>
      <c r="N299" s="11">
        <v>0.3535575291887037</v>
      </c>
      <c r="O299" s="4">
        <v>22.019021739130434</v>
      </c>
      <c r="P299" s="4">
        <v>9.6277173913043477</v>
      </c>
      <c r="Q299" s="9">
        <v>0.43724546464272496</v>
      </c>
      <c r="R299" s="4">
        <v>4.3478260869565216E-2</v>
      </c>
      <c r="S299" s="4">
        <v>0</v>
      </c>
      <c r="T299" s="11">
        <v>0</v>
      </c>
      <c r="U299" s="4">
        <v>5.1684782608695654</v>
      </c>
      <c r="V299" s="4">
        <v>0</v>
      </c>
      <c r="W299" s="11">
        <v>0</v>
      </c>
      <c r="X299" s="4">
        <v>26.127500000000001</v>
      </c>
      <c r="Y299" s="4">
        <v>1.584021739130435</v>
      </c>
      <c r="Z299" s="11">
        <v>6.0626609477769967E-2</v>
      </c>
      <c r="AA299" s="4">
        <v>8.1739130434782616</v>
      </c>
      <c r="AB299" s="4">
        <v>0</v>
      </c>
      <c r="AC299" s="11">
        <v>0</v>
      </c>
      <c r="AD299" s="4">
        <v>118.35576086956527</v>
      </c>
      <c r="AE299" s="4">
        <v>32.298695652173926</v>
      </c>
      <c r="AF299" s="11">
        <v>0.27289500244748466</v>
      </c>
      <c r="AG299" s="4">
        <v>0</v>
      </c>
      <c r="AH299" s="4">
        <v>0</v>
      </c>
      <c r="AI299" s="11" t="s">
        <v>1213</v>
      </c>
      <c r="AJ299" s="4">
        <v>0</v>
      </c>
      <c r="AK299" s="4">
        <v>0</v>
      </c>
      <c r="AL299" s="11" t="s">
        <v>1213</v>
      </c>
      <c r="AM299" s="1">
        <v>146042</v>
      </c>
      <c r="AN299" s="1">
        <v>5</v>
      </c>
      <c r="AX299"/>
      <c r="AY299"/>
    </row>
    <row r="300" spans="1:51" x14ac:dyDescent="0.25">
      <c r="A300" t="s">
        <v>702</v>
      </c>
      <c r="B300" t="s">
        <v>353</v>
      </c>
      <c r="C300" t="s">
        <v>987</v>
      </c>
      <c r="D300" t="s">
        <v>803</v>
      </c>
      <c r="E300" s="4">
        <v>39.510869565217391</v>
      </c>
      <c r="F300" s="4">
        <v>121.02217391304347</v>
      </c>
      <c r="G300" s="4">
        <v>0</v>
      </c>
      <c r="H300" s="11">
        <v>0</v>
      </c>
      <c r="I300" s="4">
        <v>103.90239130434782</v>
      </c>
      <c r="J300" s="4">
        <v>0</v>
      </c>
      <c r="K300" s="11">
        <v>0</v>
      </c>
      <c r="L300" s="4">
        <v>16.079782608695652</v>
      </c>
      <c r="M300" s="4">
        <v>0</v>
      </c>
      <c r="N300" s="11">
        <v>0</v>
      </c>
      <c r="O300" s="4">
        <v>4.4382608695652177</v>
      </c>
      <c r="P300" s="4">
        <v>0</v>
      </c>
      <c r="Q300" s="9">
        <v>0</v>
      </c>
      <c r="R300" s="4">
        <v>5.7391304347826084</v>
      </c>
      <c r="S300" s="4">
        <v>0</v>
      </c>
      <c r="T300" s="11">
        <v>0</v>
      </c>
      <c r="U300" s="4">
        <v>5.9023913043478258</v>
      </c>
      <c r="V300" s="4">
        <v>0</v>
      </c>
      <c r="W300" s="11">
        <v>0</v>
      </c>
      <c r="X300" s="4">
        <v>29.301413043478259</v>
      </c>
      <c r="Y300" s="4">
        <v>0</v>
      </c>
      <c r="Z300" s="11">
        <v>0</v>
      </c>
      <c r="AA300" s="4">
        <v>5.4782608695652177</v>
      </c>
      <c r="AB300" s="4">
        <v>0</v>
      </c>
      <c r="AC300" s="11">
        <v>0</v>
      </c>
      <c r="AD300" s="4">
        <v>70.162717391304341</v>
      </c>
      <c r="AE300" s="4">
        <v>0</v>
      </c>
      <c r="AF300" s="11">
        <v>0</v>
      </c>
      <c r="AG300" s="4">
        <v>0</v>
      </c>
      <c r="AH300" s="4">
        <v>0</v>
      </c>
      <c r="AI300" s="11" t="s">
        <v>1213</v>
      </c>
      <c r="AJ300" s="4">
        <v>0</v>
      </c>
      <c r="AK300" s="4">
        <v>0</v>
      </c>
      <c r="AL300" s="11" t="s">
        <v>1213</v>
      </c>
      <c r="AM300" s="1">
        <v>145769</v>
      </c>
      <c r="AN300" s="1">
        <v>5</v>
      </c>
      <c r="AX300"/>
      <c r="AY300"/>
    </row>
    <row r="301" spans="1:51" x14ac:dyDescent="0.25">
      <c r="A301" t="s">
        <v>702</v>
      </c>
      <c r="B301" t="s">
        <v>299</v>
      </c>
      <c r="C301" t="s">
        <v>941</v>
      </c>
      <c r="D301" t="s">
        <v>783</v>
      </c>
      <c r="E301" s="4">
        <v>62.206521739130437</v>
      </c>
      <c r="F301" s="4">
        <v>211.55913043478256</v>
      </c>
      <c r="G301" s="4">
        <v>0.17391304347826086</v>
      </c>
      <c r="H301" s="11">
        <v>8.2205406649595361E-4</v>
      </c>
      <c r="I301" s="4">
        <v>204.87347826086955</v>
      </c>
      <c r="J301" s="4">
        <v>0.17391304347826086</v>
      </c>
      <c r="K301" s="11">
        <v>8.4888022087863352E-4</v>
      </c>
      <c r="L301" s="4">
        <v>28.286739130434782</v>
      </c>
      <c r="M301" s="4">
        <v>8.6956521739130432E-2</v>
      </c>
      <c r="N301" s="11">
        <v>3.0741090847608726E-3</v>
      </c>
      <c r="O301" s="4">
        <v>22.470652173913042</v>
      </c>
      <c r="P301" s="4">
        <v>8.6956521739130432E-2</v>
      </c>
      <c r="Q301" s="9">
        <v>3.8697818410487112E-3</v>
      </c>
      <c r="R301" s="4">
        <v>0</v>
      </c>
      <c r="S301" s="4">
        <v>0</v>
      </c>
      <c r="T301" s="11" t="s">
        <v>1213</v>
      </c>
      <c r="U301" s="4">
        <v>5.8160869565217395</v>
      </c>
      <c r="V301" s="4">
        <v>0</v>
      </c>
      <c r="W301" s="11">
        <v>0</v>
      </c>
      <c r="X301" s="4">
        <v>53.544673913043475</v>
      </c>
      <c r="Y301" s="4">
        <v>8.6956521739130432E-2</v>
      </c>
      <c r="Z301" s="11">
        <v>1.623999464080177E-3</v>
      </c>
      <c r="AA301" s="4">
        <v>0.86956521739130432</v>
      </c>
      <c r="AB301" s="4">
        <v>0</v>
      </c>
      <c r="AC301" s="11">
        <v>0</v>
      </c>
      <c r="AD301" s="4">
        <v>128.85815217391303</v>
      </c>
      <c r="AE301" s="4">
        <v>0</v>
      </c>
      <c r="AF301" s="11">
        <v>0</v>
      </c>
      <c r="AG301" s="4">
        <v>0</v>
      </c>
      <c r="AH301" s="4">
        <v>0</v>
      </c>
      <c r="AI301" s="11" t="s">
        <v>1213</v>
      </c>
      <c r="AJ301" s="4">
        <v>0</v>
      </c>
      <c r="AK301" s="4">
        <v>0</v>
      </c>
      <c r="AL301" s="11" t="s">
        <v>1213</v>
      </c>
      <c r="AM301" s="1">
        <v>145691</v>
      </c>
      <c r="AN301" s="1">
        <v>5</v>
      </c>
      <c r="AX301"/>
      <c r="AY301"/>
    </row>
    <row r="302" spans="1:51" x14ac:dyDescent="0.25">
      <c r="A302" t="s">
        <v>702</v>
      </c>
      <c r="B302" t="s">
        <v>172</v>
      </c>
      <c r="C302" t="s">
        <v>990</v>
      </c>
      <c r="D302" t="s">
        <v>762</v>
      </c>
      <c r="E302" s="4">
        <v>36.336956521739133</v>
      </c>
      <c r="F302" s="4">
        <v>127</v>
      </c>
      <c r="G302" s="4">
        <v>0</v>
      </c>
      <c r="H302" s="11">
        <v>0</v>
      </c>
      <c r="I302" s="4">
        <v>122.22826086956522</v>
      </c>
      <c r="J302" s="4">
        <v>0</v>
      </c>
      <c r="K302" s="11">
        <v>0</v>
      </c>
      <c r="L302" s="4">
        <v>33.051630434782609</v>
      </c>
      <c r="M302" s="4">
        <v>0</v>
      </c>
      <c r="N302" s="11">
        <v>0</v>
      </c>
      <c r="O302" s="4">
        <v>28.279891304347824</v>
      </c>
      <c r="P302" s="4">
        <v>0</v>
      </c>
      <c r="Q302" s="9">
        <v>0</v>
      </c>
      <c r="R302" s="4">
        <v>4.7717391304347823</v>
      </c>
      <c r="S302" s="4">
        <v>0</v>
      </c>
      <c r="T302" s="11">
        <v>0</v>
      </c>
      <c r="U302" s="4">
        <v>0</v>
      </c>
      <c r="V302" s="4">
        <v>0</v>
      </c>
      <c r="W302" s="11" t="s">
        <v>1213</v>
      </c>
      <c r="X302" s="4">
        <v>9.3260869565217384</v>
      </c>
      <c r="Y302" s="4">
        <v>0</v>
      </c>
      <c r="Z302" s="11">
        <v>0</v>
      </c>
      <c r="AA302" s="4">
        <v>0</v>
      </c>
      <c r="AB302" s="4">
        <v>0</v>
      </c>
      <c r="AC302" s="11" t="s">
        <v>1213</v>
      </c>
      <c r="AD302" s="4">
        <v>84.622282608695656</v>
      </c>
      <c r="AE302" s="4">
        <v>0</v>
      </c>
      <c r="AF302" s="11">
        <v>0</v>
      </c>
      <c r="AG302" s="4">
        <v>0</v>
      </c>
      <c r="AH302" s="4">
        <v>0</v>
      </c>
      <c r="AI302" s="11" t="s">
        <v>1213</v>
      </c>
      <c r="AJ302" s="4">
        <v>0</v>
      </c>
      <c r="AK302" s="4">
        <v>0</v>
      </c>
      <c r="AL302" s="11" t="s">
        <v>1213</v>
      </c>
      <c r="AM302" s="1">
        <v>145464</v>
      </c>
      <c r="AN302" s="1">
        <v>5</v>
      </c>
      <c r="AX302"/>
      <c r="AY302"/>
    </row>
    <row r="303" spans="1:51" x14ac:dyDescent="0.25">
      <c r="A303" t="s">
        <v>702</v>
      </c>
      <c r="B303" t="s">
        <v>359</v>
      </c>
      <c r="C303" t="s">
        <v>917</v>
      </c>
      <c r="D303" t="s">
        <v>781</v>
      </c>
      <c r="E303" s="4">
        <v>159.67391304347825</v>
      </c>
      <c r="F303" s="4">
        <v>503.07402173913044</v>
      </c>
      <c r="G303" s="4">
        <v>76.112065217391304</v>
      </c>
      <c r="H303" s="11">
        <v>0.15129396853821106</v>
      </c>
      <c r="I303" s="4">
        <v>485.81586956521744</v>
      </c>
      <c r="J303" s="4">
        <v>73.242500000000007</v>
      </c>
      <c r="K303" s="11">
        <v>0.15076185153348043</v>
      </c>
      <c r="L303" s="4">
        <v>65.616630434782607</v>
      </c>
      <c r="M303" s="4">
        <v>26.065000000000001</v>
      </c>
      <c r="N303" s="11">
        <v>0.39723161380416222</v>
      </c>
      <c r="O303" s="4">
        <v>53.366630434782614</v>
      </c>
      <c r="P303" s="4">
        <v>23.195434782608697</v>
      </c>
      <c r="Q303" s="9">
        <v>0.43464304554425598</v>
      </c>
      <c r="R303" s="4">
        <v>8.4239130434782616</v>
      </c>
      <c r="S303" s="4">
        <v>2.8695652173913042</v>
      </c>
      <c r="T303" s="11">
        <v>0.34064516129032252</v>
      </c>
      <c r="U303" s="4">
        <v>3.8260869565217392</v>
      </c>
      <c r="V303" s="4">
        <v>0</v>
      </c>
      <c r="W303" s="11">
        <v>0</v>
      </c>
      <c r="X303" s="4">
        <v>107.23641304347827</v>
      </c>
      <c r="Y303" s="4">
        <v>14.527173913043478</v>
      </c>
      <c r="Z303" s="11">
        <v>0.13546866685249473</v>
      </c>
      <c r="AA303" s="4">
        <v>5.0081521739130439</v>
      </c>
      <c r="AB303" s="4">
        <v>0</v>
      </c>
      <c r="AC303" s="11">
        <v>0</v>
      </c>
      <c r="AD303" s="4">
        <v>325.21282608695657</v>
      </c>
      <c r="AE303" s="4">
        <v>35.519891304347823</v>
      </c>
      <c r="AF303" s="11">
        <v>0.10922045028706952</v>
      </c>
      <c r="AG303" s="4">
        <v>0</v>
      </c>
      <c r="AH303" s="4">
        <v>0</v>
      </c>
      <c r="AI303" s="11" t="s">
        <v>1213</v>
      </c>
      <c r="AJ303" s="4">
        <v>0</v>
      </c>
      <c r="AK303" s="4">
        <v>0</v>
      </c>
      <c r="AL303" s="11" t="s">
        <v>1213</v>
      </c>
      <c r="AM303" s="1">
        <v>145775</v>
      </c>
      <c r="AN303" s="1">
        <v>5</v>
      </c>
      <c r="AX303"/>
      <c r="AY303"/>
    </row>
    <row r="304" spans="1:51" x14ac:dyDescent="0.25">
      <c r="A304" t="s">
        <v>702</v>
      </c>
      <c r="B304" t="s">
        <v>358</v>
      </c>
      <c r="C304" t="s">
        <v>1066</v>
      </c>
      <c r="D304" t="s">
        <v>820</v>
      </c>
      <c r="E304" s="4">
        <v>35.913043478260867</v>
      </c>
      <c r="F304" s="4">
        <v>93.418260869565245</v>
      </c>
      <c r="G304" s="4">
        <v>0</v>
      </c>
      <c r="H304" s="11">
        <v>0</v>
      </c>
      <c r="I304" s="4">
        <v>85.008369565217407</v>
      </c>
      <c r="J304" s="4">
        <v>0</v>
      </c>
      <c r="K304" s="11">
        <v>0</v>
      </c>
      <c r="L304" s="4">
        <v>15.166304347826088</v>
      </c>
      <c r="M304" s="4">
        <v>0</v>
      </c>
      <c r="N304" s="11">
        <v>0</v>
      </c>
      <c r="O304" s="4">
        <v>14.432608695652176</v>
      </c>
      <c r="P304" s="4">
        <v>0</v>
      </c>
      <c r="Q304" s="9">
        <v>0</v>
      </c>
      <c r="R304" s="4">
        <v>0</v>
      </c>
      <c r="S304" s="4">
        <v>0</v>
      </c>
      <c r="T304" s="11" t="s">
        <v>1213</v>
      </c>
      <c r="U304" s="4">
        <v>0.73369565217391308</v>
      </c>
      <c r="V304" s="4">
        <v>0</v>
      </c>
      <c r="W304" s="11">
        <v>0</v>
      </c>
      <c r="X304" s="4">
        <v>25.129891304347826</v>
      </c>
      <c r="Y304" s="4">
        <v>0</v>
      </c>
      <c r="Z304" s="11">
        <v>0</v>
      </c>
      <c r="AA304" s="4">
        <v>7.6761956521739148</v>
      </c>
      <c r="AB304" s="4">
        <v>0</v>
      </c>
      <c r="AC304" s="11">
        <v>0</v>
      </c>
      <c r="AD304" s="4">
        <v>45.445869565217407</v>
      </c>
      <c r="AE304" s="4">
        <v>0</v>
      </c>
      <c r="AF304" s="11">
        <v>0</v>
      </c>
      <c r="AG304" s="4">
        <v>0</v>
      </c>
      <c r="AH304" s="4">
        <v>0</v>
      </c>
      <c r="AI304" s="11" t="s">
        <v>1213</v>
      </c>
      <c r="AJ304" s="4">
        <v>0</v>
      </c>
      <c r="AK304" s="4">
        <v>0</v>
      </c>
      <c r="AL304" s="11" t="s">
        <v>1213</v>
      </c>
      <c r="AM304" s="1">
        <v>145774</v>
      </c>
      <c r="AN304" s="1">
        <v>5</v>
      </c>
      <c r="AX304"/>
      <c r="AY304"/>
    </row>
    <row r="305" spans="1:51" x14ac:dyDescent="0.25">
      <c r="A305" t="s">
        <v>702</v>
      </c>
      <c r="B305" t="s">
        <v>578</v>
      </c>
      <c r="C305" t="s">
        <v>857</v>
      </c>
      <c r="D305" t="s">
        <v>798</v>
      </c>
      <c r="E305" s="4">
        <v>67.5</v>
      </c>
      <c r="F305" s="4">
        <v>274.65489130434781</v>
      </c>
      <c r="G305" s="4">
        <v>41.432065217391298</v>
      </c>
      <c r="H305" s="11">
        <v>0.1508513648551047</v>
      </c>
      <c r="I305" s="4">
        <v>269.69836956521743</v>
      </c>
      <c r="J305" s="4">
        <v>41.432065217391298</v>
      </c>
      <c r="K305" s="11">
        <v>0.15362371409283715</v>
      </c>
      <c r="L305" s="4">
        <v>36.317934782608695</v>
      </c>
      <c r="M305" s="4">
        <v>0.54076086956521741</v>
      </c>
      <c r="N305" s="11">
        <v>1.4889637111859335E-2</v>
      </c>
      <c r="O305" s="4">
        <v>31.361413043478262</v>
      </c>
      <c r="P305" s="4">
        <v>0.54076086956521741</v>
      </c>
      <c r="Q305" s="9">
        <v>1.7242873234555065E-2</v>
      </c>
      <c r="R305" s="4">
        <v>0</v>
      </c>
      <c r="S305" s="4">
        <v>0</v>
      </c>
      <c r="T305" s="11" t="s">
        <v>1213</v>
      </c>
      <c r="U305" s="4">
        <v>4.9565217391304346</v>
      </c>
      <c r="V305" s="4">
        <v>0</v>
      </c>
      <c r="W305" s="11">
        <v>0</v>
      </c>
      <c r="X305" s="4">
        <v>66.073369565217391</v>
      </c>
      <c r="Y305" s="4">
        <v>8.4673913043478262</v>
      </c>
      <c r="Z305" s="11">
        <v>0.12815134690520255</v>
      </c>
      <c r="AA305" s="4">
        <v>0</v>
      </c>
      <c r="AB305" s="4">
        <v>0</v>
      </c>
      <c r="AC305" s="11" t="s">
        <v>1213</v>
      </c>
      <c r="AD305" s="4">
        <v>171.21739130434781</v>
      </c>
      <c r="AE305" s="4">
        <v>32.423913043478258</v>
      </c>
      <c r="AF305" s="11">
        <v>0.18937277805992889</v>
      </c>
      <c r="AG305" s="4">
        <v>1.0461956521739131</v>
      </c>
      <c r="AH305" s="4">
        <v>0</v>
      </c>
      <c r="AI305" s="11">
        <v>0</v>
      </c>
      <c r="AJ305" s="4">
        <v>0</v>
      </c>
      <c r="AK305" s="4">
        <v>0</v>
      </c>
      <c r="AL305" s="11" t="s">
        <v>1213</v>
      </c>
      <c r="AM305" s="1">
        <v>146090</v>
      </c>
      <c r="AN305" s="1">
        <v>5</v>
      </c>
      <c r="AX305"/>
      <c r="AY305"/>
    </row>
    <row r="306" spans="1:51" x14ac:dyDescent="0.25">
      <c r="A306" t="s">
        <v>702</v>
      </c>
      <c r="B306" t="s">
        <v>651</v>
      </c>
      <c r="C306" t="s">
        <v>1158</v>
      </c>
      <c r="D306" t="s">
        <v>781</v>
      </c>
      <c r="E306" s="4">
        <v>41.826086956521742</v>
      </c>
      <c r="F306" s="4">
        <v>243.13630434782607</v>
      </c>
      <c r="G306" s="4">
        <v>28.508043478260863</v>
      </c>
      <c r="H306" s="11">
        <v>0.11725128238141602</v>
      </c>
      <c r="I306" s="4">
        <v>222.14956521739128</v>
      </c>
      <c r="J306" s="4">
        <v>28.508043478260863</v>
      </c>
      <c r="K306" s="11">
        <v>0.12832815337884385</v>
      </c>
      <c r="L306" s="4">
        <v>113.39793478260866</v>
      </c>
      <c r="M306" s="4">
        <v>12.449347826086955</v>
      </c>
      <c r="N306" s="11">
        <v>0.10978460807027199</v>
      </c>
      <c r="O306" s="4">
        <v>92.411195652173888</v>
      </c>
      <c r="P306" s="4">
        <v>12.449347826086955</v>
      </c>
      <c r="Q306" s="9">
        <v>0.13471687860143053</v>
      </c>
      <c r="R306" s="4">
        <v>15.508478260869557</v>
      </c>
      <c r="S306" s="4">
        <v>0</v>
      </c>
      <c r="T306" s="11">
        <v>0</v>
      </c>
      <c r="U306" s="4">
        <v>5.4782608695652177</v>
      </c>
      <c r="V306" s="4">
        <v>0</v>
      </c>
      <c r="W306" s="11">
        <v>0</v>
      </c>
      <c r="X306" s="4">
        <v>22.016195652173909</v>
      </c>
      <c r="Y306" s="4">
        <v>1.9723913043478263</v>
      </c>
      <c r="Z306" s="11">
        <v>8.9588198411248654E-2</v>
      </c>
      <c r="AA306" s="4">
        <v>0</v>
      </c>
      <c r="AB306" s="4">
        <v>0</v>
      </c>
      <c r="AC306" s="11" t="s">
        <v>1213</v>
      </c>
      <c r="AD306" s="4">
        <v>107.72217391304351</v>
      </c>
      <c r="AE306" s="4">
        <v>14.086304347826081</v>
      </c>
      <c r="AF306" s="11">
        <v>0.13076513252691094</v>
      </c>
      <c r="AG306" s="4">
        <v>0</v>
      </c>
      <c r="AH306" s="4">
        <v>0</v>
      </c>
      <c r="AI306" s="11" t="s">
        <v>1213</v>
      </c>
      <c r="AJ306" s="4">
        <v>0</v>
      </c>
      <c r="AK306" s="4">
        <v>0</v>
      </c>
      <c r="AL306" s="11" t="s">
        <v>1213</v>
      </c>
      <c r="AM306" s="1">
        <v>146179</v>
      </c>
      <c r="AN306" s="1">
        <v>5</v>
      </c>
      <c r="AX306"/>
      <c r="AY306"/>
    </row>
    <row r="307" spans="1:51" x14ac:dyDescent="0.25">
      <c r="A307" t="s">
        <v>702</v>
      </c>
      <c r="B307" t="s">
        <v>521</v>
      </c>
      <c r="C307" t="s">
        <v>887</v>
      </c>
      <c r="D307" t="s">
        <v>799</v>
      </c>
      <c r="E307" s="4">
        <v>48.543478260869563</v>
      </c>
      <c r="F307" s="4">
        <v>174.13858695652175</v>
      </c>
      <c r="G307" s="4">
        <v>20.75</v>
      </c>
      <c r="H307" s="11">
        <v>0.11915796701153192</v>
      </c>
      <c r="I307" s="4">
        <v>163.4103260869565</v>
      </c>
      <c r="J307" s="4">
        <v>20.75</v>
      </c>
      <c r="K307" s="11">
        <v>0.12698095950777419</v>
      </c>
      <c r="L307" s="4">
        <v>58.480978260869563</v>
      </c>
      <c r="M307" s="4">
        <v>12.086956521739131</v>
      </c>
      <c r="N307" s="11">
        <v>0.20668184563914319</v>
      </c>
      <c r="O307" s="4">
        <v>53.872282608695649</v>
      </c>
      <c r="P307" s="4">
        <v>12.086956521739131</v>
      </c>
      <c r="Q307" s="9">
        <v>0.22436317780580078</v>
      </c>
      <c r="R307" s="4">
        <v>0</v>
      </c>
      <c r="S307" s="4">
        <v>0</v>
      </c>
      <c r="T307" s="11" t="s">
        <v>1213</v>
      </c>
      <c r="U307" s="4">
        <v>4.6086956521739131</v>
      </c>
      <c r="V307" s="4">
        <v>0</v>
      </c>
      <c r="W307" s="11">
        <v>0</v>
      </c>
      <c r="X307" s="4">
        <v>17.747282608695652</v>
      </c>
      <c r="Y307" s="4">
        <v>0.26630434782608697</v>
      </c>
      <c r="Z307" s="11">
        <v>1.5005359056806004E-2</v>
      </c>
      <c r="AA307" s="4">
        <v>6.1195652173913047</v>
      </c>
      <c r="AB307" s="4">
        <v>0</v>
      </c>
      <c r="AC307" s="11">
        <v>0</v>
      </c>
      <c r="AD307" s="4">
        <v>91.790760869565219</v>
      </c>
      <c r="AE307" s="4">
        <v>8.3967391304347831</v>
      </c>
      <c r="AF307" s="11">
        <v>9.1476953136564149E-2</v>
      </c>
      <c r="AG307" s="4">
        <v>0</v>
      </c>
      <c r="AH307" s="4">
        <v>0</v>
      </c>
      <c r="AI307" s="11" t="s">
        <v>1213</v>
      </c>
      <c r="AJ307" s="4">
        <v>0</v>
      </c>
      <c r="AK307" s="4">
        <v>0</v>
      </c>
      <c r="AL307" s="11" t="s">
        <v>1213</v>
      </c>
      <c r="AM307" s="1">
        <v>146015</v>
      </c>
      <c r="AN307" s="1">
        <v>5</v>
      </c>
      <c r="AX307"/>
      <c r="AY307"/>
    </row>
    <row r="308" spans="1:51" x14ac:dyDescent="0.25">
      <c r="A308" t="s">
        <v>702</v>
      </c>
      <c r="B308" t="s">
        <v>140</v>
      </c>
      <c r="C308" t="s">
        <v>970</v>
      </c>
      <c r="D308" t="s">
        <v>770</v>
      </c>
      <c r="E308" s="4">
        <v>43.239130434782609</v>
      </c>
      <c r="F308" s="4">
        <v>154.7146739130435</v>
      </c>
      <c r="G308" s="4">
        <v>0</v>
      </c>
      <c r="H308" s="11">
        <v>0</v>
      </c>
      <c r="I308" s="4">
        <v>141.00956521739133</v>
      </c>
      <c r="J308" s="4">
        <v>0</v>
      </c>
      <c r="K308" s="11">
        <v>0</v>
      </c>
      <c r="L308" s="4">
        <v>56.336086956521761</v>
      </c>
      <c r="M308" s="4">
        <v>0</v>
      </c>
      <c r="N308" s="11">
        <v>0</v>
      </c>
      <c r="O308" s="4">
        <v>42.630978260869576</v>
      </c>
      <c r="P308" s="4">
        <v>0</v>
      </c>
      <c r="Q308" s="9">
        <v>0</v>
      </c>
      <c r="R308" s="4">
        <v>11.155978260869572</v>
      </c>
      <c r="S308" s="4">
        <v>0</v>
      </c>
      <c r="T308" s="11">
        <v>0</v>
      </c>
      <c r="U308" s="4">
        <v>2.5491304347826085</v>
      </c>
      <c r="V308" s="4">
        <v>0</v>
      </c>
      <c r="W308" s="11">
        <v>0</v>
      </c>
      <c r="X308" s="4">
        <v>26.682826086956528</v>
      </c>
      <c r="Y308" s="4">
        <v>0</v>
      </c>
      <c r="Z308" s="11">
        <v>0</v>
      </c>
      <c r="AA308" s="4">
        <v>0</v>
      </c>
      <c r="AB308" s="4">
        <v>0</v>
      </c>
      <c r="AC308" s="11" t="s">
        <v>1213</v>
      </c>
      <c r="AD308" s="4">
        <v>71.69576086956522</v>
      </c>
      <c r="AE308" s="4">
        <v>0</v>
      </c>
      <c r="AF308" s="11">
        <v>0</v>
      </c>
      <c r="AG308" s="4">
        <v>0</v>
      </c>
      <c r="AH308" s="4">
        <v>0</v>
      </c>
      <c r="AI308" s="11" t="s">
        <v>1213</v>
      </c>
      <c r="AJ308" s="4">
        <v>0</v>
      </c>
      <c r="AK308" s="4">
        <v>0</v>
      </c>
      <c r="AL308" s="11" t="s">
        <v>1213</v>
      </c>
      <c r="AM308" s="1">
        <v>145416</v>
      </c>
      <c r="AN308" s="1">
        <v>5</v>
      </c>
      <c r="AX308"/>
      <c r="AY308"/>
    </row>
    <row r="309" spans="1:51" x14ac:dyDescent="0.25">
      <c r="A309" t="s">
        <v>702</v>
      </c>
      <c r="B309" t="s">
        <v>532</v>
      </c>
      <c r="C309" t="s">
        <v>1118</v>
      </c>
      <c r="D309" t="s">
        <v>829</v>
      </c>
      <c r="E309" s="4">
        <v>65.054347826086953</v>
      </c>
      <c r="F309" s="4">
        <v>217.70467391304348</v>
      </c>
      <c r="G309" s="4">
        <v>0.33152173913043476</v>
      </c>
      <c r="H309" s="11">
        <v>1.5228048767701357E-3</v>
      </c>
      <c r="I309" s="4">
        <v>207.42478260869566</v>
      </c>
      <c r="J309" s="4">
        <v>0.33152173913043476</v>
      </c>
      <c r="K309" s="11">
        <v>1.5982744923775404E-3</v>
      </c>
      <c r="L309" s="4">
        <v>23.918478260869563</v>
      </c>
      <c r="M309" s="4">
        <v>0.33152173913043476</v>
      </c>
      <c r="N309" s="11">
        <v>1.3860486253124291E-2</v>
      </c>
      <c r="O309" s="4">
        <v>13.638586956521738</v>
      </c>
      <c r="P309" s="4">
        <v>0.33152173913043476</v>
      </c>
      <c r="Q309" s="9">
        <v>2.430763100219167E-2</v>
      </c>
      <c r="R309" s="4">
        <v>5.2445652173913047</v>
      </c>
      <c r="S309" s="4">
        <v>0</v>
      </c>
      <c r="T309" s="11">
        <v>0</v>
      </c>
      <c r="U309" s="4">
        <v>5.0353260869565215</v>
      </c>
      <c r="V309" s="4">
        <v>0</v>
      </c>
      <c r="W309" s="11">
        <v>0</v>
      </c>
      <c r="X309" s="4">
        <v>63.065217391304351</v>
      </c>
      <c r="Y309" s="4">
        <v>0</v>
      </c>
      <c r="Z309" s="11">
        <v>0</v>
      </c>
      <c r="AA309" s="4">
        <v>0</v>
      </c>
      <c r="AB309" s="4">
        <v>0</v>
      </c>
      <c r="AC309" s="11" t="s">
        <v>1213</v>
      </c>
      <c r="AD309" s="4">
        <v>130.72097826086957</v>
      </c>
      <c r="AE309" s="4">
        <v>0</v>
      </c>
      <c r="AF309" s="11">
        <v>0</v>
      </c>
      <c r="AG309" s="4">
        <v>0</v>
      </c>
      <c r="AH309" s="4">
        <v>0</v>
      </c>
      <c r="AI309" s="11" t="s">
        <v>1213</v>
      </c>
      <c r="AJ309" s="4">
        <v>0</v>
      </c>
      <c r="AK309" s="4">
        <v>0</v>
      </c>
      <c r="AL309" s="11" t="s">
        <v>1213</v>
      </c>
      <c r="AM309" s="1">
        <v>146030</v>
      </c>
      <c r="AN309" s="1">
        <v>5</v>
      </c>
      <c r="AX309"/>
      <c r="AY309"/>
    </row>
    <row r="310" spans="1:51" x14ac:dyDescent="0.25">
      <c r="A310" t="s">
        <v>702</v>
      </c>
      <c r="B310" t="s">
        <v>50</v>
      </c>
      <c r="C310" t="s">
        <v>922</v>
      </c>
      <c r="D310" t="s">
        <v>781</v>
      </c>
      <c r="E310" s="4">
        <v>126.57608695652173</v>
      </c>
      <c r="F310" s="4">
        <v>273.35326086956519</v>
      </c>
      <c r="G310" s="4">
        <v>0</v>
      </c>
      <c r="H310" s="11">
        <v>0</v>
      </c>
      <c r="I310" s="4">
        <v>258.24184782608694</v>
      </c>
      <c r="J310" s="4">
        <v>0</v>
      </c>
      <c r="K310" s="11">
        <v>0</v>
      </c>
      <c r="L310" s="4">
        <v>27.913043478260867</v>
      </c>
      <c r="M310" s="4">
        <v>0</v>
      </c>
      <c r="N310" s="11">
        <v>0</v>
      </c>
      <c r="O310" s="4">
        <v>22.75</v>
      </c>
      <c r="P310" s="4">
        <v>0</v>
      </c>
      <c r="Q310" s="9">
        <v>0</v>
      </c>
      <c r="R310" s="4">
        <v>0</v>
      </c>
      <c r="S310" s="4">
        <v>0</v>
      </c>
      <c r="T310" s="11" t="s">
        <v>1213</v>
      </c>
      <c r="U310" s="4">
        <v>5.1630434782608692</v>
      </c>
      <c r="V310" s="4">
        <v>0</v>
      </c>
      <c r="W310" s="11">
        <v>0</v>
      </c>
      <c r="X310" s="4">
        <v>86.032608695652172</v>
      </c>
      <c r="Y310" s="4">
        <v>0</v>
      </c>
      <c r="Z310" s="11">
        <v>0</v>
      </c>
      <c r="AA310" s="4">
        <v>9.9483695652173907</v>
      </c>
      <c r="AB310" s="4">
        <v>0</v>
      </c>
      <c r="AC310" s="11">
        <v>0</v>
      </c>
      <c r="AD310" s="4">
        <v>145.91032608695653</v>
      </c>
      <c r="AE310" s="4">
        <v>0</v>
      </c>
      <c r="AF310" s="11">
        <v>0</v>
      </c>
      <c r="AG310" s="4">
        <v>3.5489130434782608</v>
      </c>
      <c r="AH310" s="4">
        <v>0</v>
      </c>
      <c r="AI310" s="11">
        <v>0</v>
      </c>
      <c r="AJ310" s="4">
        <v>0</v>
      </c>
      <c r="AK310" s="4">
        <v>0</v>
      </c>
      <c r="AL310" s="11" t="s">
        <v>1213</v>
      </c>
      <c r="AM310" s="1">
        <v>145173</v>
      </c>
      <c r="AN310" s="1">
        <v>5</v>
      </c>
      <c r="AX310"/>
      <c r="AY310"/>
    </row>
    <row r="311" spans="1:51" x14ac:dyDescent="0.25">
      <c r="A311" t="s">
        <v>702</v>
      </c>
      <c r="B311" t="s">
        <v>87</v>
      </c>
      <c r="C311" t="s">
        <v>914</v>
      </c>
      <c r="D311" t="s">
        <v>758</v>
      </c>
      <c r="E311" s="4">
        <v>39.978260869565219</v>
      </c>
      <c r="F311" s="4">
        <v>130.39608695652174</v>
      </c>
      <c r="G311" s="4">
        <v>34.183043478260871</v>
      </c>
      <c r="H311" s="11">
        <v>0.2621477705052499</v>
      </c>
      <c r="I311" s="4">
        <v>116.71086956521739</v>
      </c>
      <c r="J311" s="4">
        <v>34.134130434782605</v>
      </c>
      <c r="K311" s="11">
        <v>0.29246745022072379</v>
      </c>
      <c r="L311" s="4">
        <v>23.149021739130447</v>
      </c>
      <c r="M311" s="4">
        <v>9.4673913043478261E-2</v>
      </c>
      <c r="N311" s="11">
        <v>4.0897586995412502E-3</v>
      </c>
      <c r="O311" s="4">
        <v>14.352173913043488</v>
      </c>
      <c r="P311" s="4">
        <v>4.5760869565217389E-2</v>
      </c>
      <c r="Q311" s="9">
        <v>3.1884277491669166E-3</v>
      </c>
      <c r="R311" s="4">
        <v>1.2838043478260872</v>
      </c>
      <c r="S311" s="4">
        <v>0</v>
      </c>
      <c r="T311" s="11">
        <v>0</v>
      </c>
      <c r="U311" s="4">
        <v>7.5130434782608697</v>
      </c>
      <c r="V311" s="4">
        <v>4.8913043478260872E-2</v>
      </c>
      <c r="W311" s="11">
        <v>6.510416666666667E-3</v>
      </c>
      <c r="X311" s="4">
        <v>32.05880434782609</v>
      </c>
      <c r="Y311" s="4">
        <v>8.8927173913043465</v>
      </c>
      <c r="Z311" s="11">
        <v>0.27738768092601562</v>
      </c>
      <c r="AA311" s="4">
        <v>4.8883695652173911</v>
      </c>
      <c r="AB311" s="4">
        <v>0</v>
      </c>
      <c r="AC311" s="11">
        <v>0</v>
      </c>
      <c r="AD311" s="4">
        <v>70.253369565217383</v>
      </c>
      <c r="AE311" s="4">
        <v>25.195652173913043</v>
      </c>
      <c r="AF311" s="11">
        <v>0.35863976816832244</v>
      </c>
      <c r="AG311" s="4">
        <v>4.6521739130434787E-2</v>
      </c>
      <c r="AH311" s="4">
        <v>0</v>
      </c>
      <c r="AI311" s="11">
        <v>0</v>
      </c>
      <c r="AJ311" s="4">
        <v>0</v>
      </c>
      <c r="AK311" s="4">
        <v>0</v>
      </c>
      <c r="AL311" s="11" t="s">
        <v>1213</v>
      </c>
      <c r="AM311" s="1">
        <v>145289</v>
      </c>
      <c r="AN311" s="1">
        <v>5</v>
      </c>
      <c r="AX311"/>
      <c r="AY311"/>
    </row>
    <row r="312" spans="1:51" x14ac:dyDescent="0.25">
      <c r="A312" t="s">
        <v>702</v>
      </c>
      <c r="B312" t="s">
        <v>577</v>
      </c>
      <c r="C312" t="s">
        <v>848</v>
      </c>
      <c r="D312" t="s">
        <v>740</v>
      </c>
      <c r="E312" s="4">
        <v>39.565217391304351</v>
      </c>
      <c r="F312" s="4">
        <v>119.38934782608696</v>
      </c>
      <c r="G312" s="4">
        <v>1.6304347826086956E-2</v>
      </c>
      <c r="H312" s="11">
        <v>1.36564510343396E-4</v>
      </c>
      <c r="I312" s="4">
        <v>103.0095652173913</v>
      </c>
      <c r="J312" s="4">
        <v>1.6304347826086956E-2</v>
      </c>
      <c r="K312" s="11">
        <v>1.5827994023349457E-4</v>
      </c>
      <c r="L312" s="4">
        <v>26.02739130434783</v>
      </c>
      <c r="M312" s="4">
        <v>1.6304347826086956E-2</v>
      </c>
      <c r="N312" s="11">
        <v>6.2643034929756264E-4</v>
      </c>
      <c r="O312" s="4">
        <v>14.680108695652176</v>
      </c>
      <c r="P312" s="4">
        <v>1.6304347826086956E-2</v>
      </c>
      <c r="Q312" s="9">
        <v>1.1106421733046044E-3</v>
      </c>
      <c r="R312" s="4">
        <v>5.1295652173913044</v>
      </c>
      <c r="S312" s="4">
        <v>0</v>
      </c>
      <c r="T312" s="11">
        <v>0</v>
      </c>
      <c r="U312" s="4">
        <v>6.2177173913043475</v>
      </c>
      <c r="V312" s="4">
        <v>0</v>
      </c>
      <c r="W312" s="11">
        <v>0</v>
      </c>
      <c r="X312" s="4">
        <v>18.622934782608692</v>
      </c>
      <c r="Y312" s="4">
        <v>0</v>
      </c>
      <c r="Z312" s="11">
        <v>0</v>
      </c>
      <c r="AA312" s="4">
        <v>5.0325000000000015</v>
      </c>
      <c r="AB312" s="4">
        <v>0</v>
      </c>
      <c r="AC312" s="11">
        <v>0</v>
      </c>
      <c r="AD312" s="4">
        <v>56.505434782608695</v>
      </c>
      <c r="AE312" s="4">
        <v>0</v>
      </c>
      <c r="AF312" s="11">
        <v>0</v>
      </c>
      <c r="AG312" s="4">
        <v>13.201086956521738</v>
      </c>
      <c r="AH312" s="4">
        <v>0</v>
      </c>
      <c r="AI312" s="11">
        <v>0</v>
      </c>
      <c r="AJ312" s="4">
        <v>0</v>
      </c>
      <c r="AK312" s="4">
        <v>0</v>
      </c>
      <c r="AL312" s="11" t="s">
        <v>1213</v>
      </c>
      <c r="AM312" s="1">
        <v>146088</v>
      </c>
      <c r="AN312" s="1">
        <v>5</v>
      </c>
      <c r="AX312"/>
      <c r="AY312"/>
    </row>
    <row r="313" spans="1:51" x14ac:dyDescent="0.25">
      <c r="A313" t="s">
        <v>702</v>
      </c>
      <c r="B313" t="s">
        <v>545</v>
      </c>
      <c r="C313" t="s">
        <v>1124</v>
      </c>
      <c r="D313" t="s">
        <v>824</v>
      </c>
      <c r="E313" s="4">
        <v>47.217391304347828</v>
      </c>
      <c r="F313" s="4">
        <v>148.15902173913042</v>
      </c>
      <c r="G313" s="4">
        <v>0</v>
      </c>
      <c r="H313" s="11">
        <v>0</v>
      </c>
      <c r="I313" s="4">
        <v>133.56663043478261</v>
      </c>
      <c r="J313" s="4">
        <v>0</v>
      </c>
      <c r="K313" s="11">
        <v>0</v>
      </c>
      <c r="L313" s="4">
        <v>33.567717391304356</v>
      </c>
      <c r="M313" s="4">
        <v>0</v>
      </c>
      <c r="N313" s="11">
        <v>0</v>
      </c>
      <c r="O313" s="4">
        <v>18.975326086956521</v>
      </c>
      <c r="P313" s="4">
        <v>0</v>
      </c>
      <c r="Q313" s="9">
        <v>0</v>
      </c>
      <c r="R313" s="4">
        <v>11.088260869565223</v>
      </c>
      <c r="S313" s="4">
        <v>0</v>
      </c>
      <c r="T313" s="11">
        <v>0</v>
      </c>
      <c r="U313" s="4">
        <v>3.5041304347826094</v>
      </c>
      <c r="V313" s="4">
        <v>0</v>
      </c>
      <c r="W313" s="11">
        <v>0</v>
      </c>
      <c r="X313" s="4">
        <v>28.271304347826078</v>
      </c>
      <c r="Y313" s="4">
        <v>0</v>
      </c>
      <c r="Z313" s="11">
        <v>0</v>
      </c>
      <c r="AA313" s="4">
        <v>0</v>
      </c>
      <c r="AB313" s="4">
        <v>0</v>
      </c>
      <c r="AC313" s="11" t="s">
        <v>1213</v>
      </c>
      <c r="AD313" s="4">
        <v>79.304673913043487</v>
      </c>
      <c r="AE313" s="4">
        <v>0</v>
      </c>
      <c r="AF313" s="11">
        <v>0</v>
      </c>
      <c r="AG313" s="4">
        <v>7.015326086956521</v>
      </c>
      <c r="AH313" s="4">
        <v>0</v>
      </c>
      <c r="AI313" s="11">
        <v>0</v>
      </c>
      <c r="AJ313" s="4">
        <v>0</v>
      </c>
      <c r="AK313" s="4">
        <v>0</v>
      </c>
      <c r="AL313" s="11" t="s">
        <v>1213</v>
      </c>
      <c r="AM313" s="1">
        <v>146045</v>
      </c>
      <c r="AN313" s="1">
        <v>5</v>
      </c>
      <c r="AX313"/>
      <c r="AY313"/>
    </row>
    <row r="314" spans="1:51" x14ac:dyDescent="0.25">
      <c r="A314" t="s">
        <v>702</v>
      </c>
      <c r="B314" t="s">
        <v>380</v>
      </c>
      <c r="C314" t="s">
        <v>894</v>
      </c>
      <c r="D314" t="s">
        <v>782</v>
      </c>
      <c r="E314" s="4">
        <v>38.152173913043477</v>
      </c>
      <c r="F314" s="4">
        <v>96.879456521739158</v>
      </c>
      <c r="G314" s="4">
        <v>5.5446739130434777</v>
      </c>
      <c r="H314" s="11">
        <v>5.7232710753278085E-2</v>
      </c>
      <c r="I314" s="4">
        <v>88.273043478260902</v>
      </c>
      <c r="J314" s="4">
        <v>5.5446739130434777</v>
      </c>
      <c r="K314" s="11">
        <v>6.2812764741808982E-2</v>
      </c>
      <c r="L314" s="4">
        <v>40.867717391304346</v>
      </c>
      <c r="M314" s="4">
        <v>0</v>
      </c>
      <c r="N314" s="11">
        <v>0</v>
      </c>
      <c r="O314" s="4">
        <v>32.261304347826091</v>
      </c>
      <c r="P314" s="4">
        <v>0</v>
      </c>
      <c r="Q314" s="9">
        <v>0</v>
      </c>
      <c r="R314" s="4">
        <v>3.8215217391304339</v>
      </c>
      <c r="S314" s="4">
        <v>0</v>
      </c>
      <c r="T314" s="11">
        <v>0</v>
      </c>
      <c r="U314" s="4">
        <v>4.7848913043478261</v>
      </c>
      <c r="V314" s="4">
        <v>0</v>
      </c>
      <c r="W314" s="11">
        <v>0</v>
      </c>
      <c r="X314" s="4">
        <v>6.6014130434782627</v>
      </c>
      <c r="Y314" s="4">
        <v>0</v>
      </c>
      <c r="Z314" s="11">
        <v>0</v>
      </c>
      <c r="AA314" s="4">
        <v>0</v>
      </c>
      <c r="AB314" s="4">
        <v>0</v>
      </c>
      <c r="AC314" s="11" t="s">
        <v>1213</v>
      </c>
      <c r="AD314" s="4">
        <v>45.899891304347847</v>
      </c>
      <c r="AE314" s="4">
        <v>5.5446739130434777</v>
      </c>
      <c r="AF314" s="11">
        <v>0.12079928199129006</v>
      </c>
      <c r="AG314" s="4">
        <v>3.5104347826086952</v>
      </c>
      <c r="AH314" s="4">
        <v>0</v>
      </c>
      <c r="AI314" s="11">
        <v>0</v>
      </c>
      <c r="AJ314" s="4">
        <v>0</v>
      </c>
      <c r="AK314" s="4">
        <v>0</v>
      </c>
      <c r="AL314" s="11" t="s">
        <v>1213</v>
      </c>
      <c r="AM314" s="1">
        <v>145807</v>
      </c>
      <c r="AN314" s="1">
        <v>5</v>
      </c>
      <c r="AX314"/>
      <c r="AY314"/>
    </row>
    <row r="315" spans="1:51" x14ac:dyDescent="0.25">
      <c r="A315" t="s">
        <v>702</v>
      </c>
      <c r="B315" t="s">
        <v>127</v>
      </c>
      <c r="C315" t="s">
        <v>918</v>
      </c>
      <c r="D315" t="s">
        <v>795</v>
      </c>
      <c r="E315" s="4">
        <v>74.619565217391298</v>
      </c>
      <c r="F315" s="4">
        <v>198.91695652173911</v>
      </c>
      <c r="G315" s="4">
        <v>0</v>
      </c>
      <c r="H315" s="11">
        <v>0</v>
      </c>
      <c r="I315" s="4">
        <v>188.01902173913044</v>
      </c>
      <c r="J315" s="4">
        <v>0</v>
      </c>
      <c r="K315" s="11">
        <v>0</v>
      </c>
      <c r="L315" s="4">
        <v>26.986847826086944</v>
      </c>
      <c r="M315" s="4">
        <v>0</v>
      </c>
      <c r="N315" s="11">
        <v>0</v>
      </c>
      <c r="O315" s="4">
        <v>16.08891304347825</v>
      </c>
      <c r="P315" s="4">
        <v>0</v>
      </c>
      <c r="Q315" s="9">
        <v>0</v>
      </c>
      <c r="R315" s="4">
        <v>5.5120652173913038</v>
      </c>
      <c r="S315" s="4">
        <v>0</v>
      </c>
      <c r="T315" s="11">
        <v>0</v>
      </c>
      <c r="U315" s="4">
        <v>5.3858695652173916</v>
      </c>
      <c r="V315" s="4">
        <v>0</v>
      </c>
      <c r="W315" s="11">
        <v>0</v>
      </c>
      <c r="X315" s="4">
        <v>46.247826086956515</v>
      </c>
      <c r="Y315" s="4">
        <v>0</v>
      </c>
      <c r="Z315" s="11">
        <v>0</v>
      </c>
      <c r="AA315" s="4">
        <v>0</v>
      </c>
      <c r="AB315" s="4">
        <v>0</v>
      </c>
      <c r="AC315" s="11" t="s">
        <v>1213</v>
      </c>
      <c r="AD315" s="4">
        <v>98.627608695652185</v>
      </c>
      <c r="AE315" s="4">
        <v>0</v>
      </c>
      <c r="AF315" s="11">
        <v>0</v>
      </c>
      <c r="AG315" s="4">
        <v>27.054673913043477</v>
      </c>
      <c r="AH315" s="4">
        <v>0</v>
      </c>
      <c r="AI315" s="11">
        <v>0</v>
      </c>
      <c r="AJ315" s="4">
        <v>0</v>
      </c>
      <c r="AK315" s="4">
        <v>0</v>
      </c>
      <c r="AL315" s="11" t="s">
        <v>1213</v>
      </c>
      <c r="AM315" s="1">
        <v>145388</v>
      </c>
      <c r="AN315" s="1">
        <v>5</v>
      </c>
      <c r="AX315"/>
      <c r="AY315"/>
    </row>
    <row r="316" spans="1:51" x14ac:dyDescent="0.25">
      <c r="A316" t="s">
        <v>702</v>
      </c>
      <c r="B316" t="s">
        <v>69</v>
      </c>
      <c r="C316" t="s">
        <v>914</v>
      </c>
      <c r="D316" t="s">
        <v>758</v>
      </c>
      <c r="E316" s="4">
        <v>88.771739130434781</v>
      </c>
      <c r="F316" s="4">
        <v>273.87065217391302</v>
      </c>
      <c r="G316" s="4">
        <v>102.38445652173912</v>
      </c>
      <c r="H316" s="11">
        <v>0.37384238036839035</v>
      </c>
      <c r="I316" s="4">
        <v>252.50554347826085</v>
      </c>
      <c r="J316" s="4">
        <v>102.38445652173912</v>
      </c>
      <c r="K316" s="11">
        <v>0.40547409419767366</v>
      </c>
      <c r="L316" s="4">
        <v>29.265326086956527</v>
      </c>
      <c r="M316" s="4">
        <v>1.607826086956522</v>
      </c>
      <c r="N316" s="11">
        <v>5.4939626579904248E-2</v>
      </c>
      <c r="O316" s="4">
        <v>13.194891304347829</v>
      </c>
      <c r="P316" s="4">
        <v>1.607826086956522</v>
      </c>
      <c r="Q316" s="9">
        <v>0.12185216610512961</v>
      </c>
      <c r="R316" s="4">
        <v>11.200869565217392</v>
      </c>
      <c r="S316" s="4">
        <v>0</v>
      </c>
      <c r="T316" s="11">
        <v>0</v>
      </c>
      <c r="U316" s="4">
        <v>4.8695652173913047</v>
      </c>
      <c r="V316" s="4">
        <v>0</v>
      </c>
      <c r="W316" s="11">
        <v>0</v>
      </c>
      <c r="X316" s="4">
        <v>66.655217391304319</v>
      </c>
      <c r="Y316" s="4">
        <v>35.536413043478262</v>
      </c>
      <c r="Z316" s="11">
        <v>0.53313775626683735</v>
      </c>
      <c r="AA316" s="4">
        <v>5.2946739130434777</v>
      </c>
      <c r="AB316" s="4">
        <v>0</v>
      </c>
      <c r="AC316" s="11">
        <v>0</v>
      </c>
      <c r="AD316" s="4">
        <v>169.24978260869565</v>
      </c>
      <c r="AE316" s="4">
        <v>65.240217391304341</v>
      </c>
      <c r="AF316" s="11">
        <v>0.38546706758341476</v>
      </c>
      <c r="AG316" s="4">
        <v>3.4056521739130421</v>
      </c>
      <c r="AH316" s="4">
        <v>0</v>
      </c>
      <c r="AI316" s="11">
        <v>0</v>
      </c>
      <c r="AJ316" s="4">
        <v>0</v>
      </c>
      <c r="AK316" s="4">
        <v>0</v>
      </c>
      <c r="AL316" s="11" t="s">
        <v>1213</v>
      </c>
      <c r="AM316" s="1">
        <v>145241</v>
      </c>
      <c r="AN316" s="1">
        <v>5</v>
      </c>
      <c r="AX316"/>
      <c r="AY316"/>
    </row>
    <row r="317" spans="1:51" x14ac:dyDescent="0.25">
      <c r="A317" t="s">
        <v>702</v>
      </c>
      <c r="B317" t="s">
        <v>591</v>
      </c>
      <c r="C317" t="s">
        <v>1139</v>
      </c>
      <c r="D317" t="s">
        <v>833</v>
      </c>
      <c r="E317" s="4">
        <v>34.934782608695649</v>
      </c>
      <c r="F317" s="4">
        <v>132.53097826086957</v>
      </c>
      <c r="G317" s="4">
        <v>0</v>
      </c>
      <c r="H317" s="11">
        <v>0</v>
      </c>
      <c r="I317" s="4">
        <v>123.1075</v>
      </c>
      <c r="J317" s="4">
        <v>0</v>
      </c>
      <c r="K317" s="11">
        <v>0</v>
      </c>
      <c r="L317" s="4">
        <v>28.048695652173919</v>
      </c>
      <c r="M317" s="4">
        <v>0</v>
      </c>
      <c r="N317" s="11">
        <v>0</v>
      </c>
      <c r="O317" s="4">
        <v>18.62521739130435</v>
      </c>
      <c r="P317" s="4">
        <v>0</v>
      </c>
      <c r="Q317" s="9">
        <v>0</v>
      </c>
      <c r="R317" s="4">
        <v>4.8656521739130447</v>
      </c>
      <c r="S317" s="4">
        <v>0</v>
      </c>
      <c r="T317" s="11">
        <v>0</v>
      </c>
      <c r="U317" s="4">
        <v>4.5578260869565224</v>
      </c>
      <c r="V317" s="4">
        <v>0</v>
      </c>
      <c r="W317" s="11">
        <v>0</v>
      </c>
      <c r="X317" s="4">
        <v>26.519999999999992</v>
      </c>
      <c r="Y317" s="4">
        <v>0</v>
      </c>
      <c r="Z317" s="11">
        <v>0</v>
      </c>
      <c r="AA317" s="4">
        <v>0</v>
      </c>
      <c r="AB317" s="4">
        <v>0</v>
      </c>
      <c r="AC317" s="11" t="s">
        <v>1213</v>
      </c>
      <c r="AD317" s="4">
        <v>77.962282608695659</v>
      </c>
      <c r="AE317" s="4">
        <v>0</v>
      </c>
      <c r="AF317" s="11">
        <v>0</v>
      </c>
      <c r="AG317" s="4">
        <v>0</v>
      </c>
      <c r="AH317" s="4">
        <v>0</v>
      </c>
      <c r="AI317" s="11" t="s">
        <v>1213</v>
      </c>
      <c r="AJ317" s="4">
        <v>0</v>
      </c>
      <c r="AK317" s="4">
        <v>0</v>
      </c>
      <c r="AL317" s="11" t="s">
        <v>1213</v>
      </c>
      <c r="AM317" s="1">
        <v>146103</v>
      </c>
      <c r="AN317" s="1">
        <v>5</v>
      </c>
      <c r="AX317"/>
      <c r="AY317"/>
    </row>
    <row r="318" spans="1:51" x14ac:dyDescent="0.25">
      <c r="A318" t="s">
        <v>702</v>
      </c>
      <c r="B318" t="s">
        <v>234</v>
      </c>
      <c r="C318" t="s">
        <v>1019</v>
      </c>
      <c r="D318" t="s">
        <v>743</v>
      </c>
      <c r="E318" s="4">
        <v>59.315217391304351</v>
      </c>
      <c r="F318" s="4">
        <v>185.62032608695654</v>
      </c>
      <c r="G318" s="4">
        <v>0</v>
      </c>
      <c r="H318" s="11">
        <v>0</v>
      </c>
      <c r="I318" s="4">
        <v>183.79423913043479</v>
      </c>
      <c r="J318" s="4">
        <v>0</v>
      </c>
      <c r="K318" s="11">
        <v>0</v>
      </c>
      <c r="L318" s="4">
        <v>37.914456521739147</v>
      </c>
      <c r="M318" s="4">
        <v>0</v>
      </c>
      <c r="N318" s="11">
        <v>0</v>
      </c>
      <c r="O318" s="4">
        <v>36.088369565217405</v>
      </c>
      <c r="P318" s="4">
        <v>0</v>
      </c>
      <c r="Q318" s="9">
        <v>0</v>
      </c>
      <c r="R318" s="4">
        <v>0</v>
      </c>
      <c r="S318" s="4">
        <v>0</v>
      </c>
      <c r="T318" s="11" t="s">
        <v>1213</v>
      </c>
      <c r="U318" s="4">
        <v>1.826086956521739</v>
      </c>
      <c r="V318" s="4">
        <v>0</v>
      </c>
      <c r="W318" s="11">
        <v>0</v>
      </c>
      <c r="X318" s="4">
        <v>38.419239130434775</v>
      </c>
      <c r="Y318" s="4">
        <v>0</v>
      </c>
      <c r="Z318" s="11">
        <v>0</v>
      </c>
      <c r="AA318" s="4">
        <v>0</v>
      </c>
      <c r="AB318" s="4">
        <v>0</v>
      </c>
      <c r="AC318" s="11" t="s">
        <v>1213</v>
      </c>
      <c r="AD318" s="4">
        <v>109.28663043478259</v>
      </c>
      <c r="AE318" s="4">
        <v>0</v>
      </c>
      <c r="AF318" s="11">
        <v>0</v>
      </c>
      <c r="AG318" s="4">
        <v>0</v>
      </c>
      <c r="AH318" s="4">
        <v>0</v>
      </c>
      <c r="AI318" s="11" t="s">
        <v>1213</v>
      </c>
      <c r="AJ318" s="4">
        <v>0</v>
      </c>
      <c r="AK318" s="4">
        <v>0</v>
      </c>
      <c r="AL318" s="11" t="s">
        <v>1213</v>
      </c>
      <c r="AM318" s="1">
        <v>145604</v>
      </c>
      <c r="AN318" s="1">
        <v>5</v>
      </c>
      <c r="AX318"/>
      <c r="AY318"/>
    </row>
    <row r="319" spans="1:51" x14ac:dyDescent="0.25">
      <c r="A319" t="s">
        <v>702</v>
      </c>
      <c r="B319" t="s">
        <v>479</v>
      </c>
      <c r="C319" t="s">
        <v>1104</v>
      </c>
      <c r="D319" t="s">
        <v>828</v>
      </c>
      <c r="E319" s="4">
        <v>44.510869565217391</v>
      </c>
      <c r="F319" s="4">
        <v>156.95380434782609</v>
      </c>
      <c r="G319" s="4">
        <v>6.3994565217391308</v>
      </c>
      <c r="H319" s="11">
        <v>4.0772866566249413E-2</v>
      </c>
      <c r="I319" s="4">
        <v>143.4646739130435</v>
      </c>
      <c r="J319" s="4">
        <v>6.3994565217391308</v>
      </c>
      <c r="K319" s="11">
        <v>4.4606496827351072E-2</v>
      </c>
      <c r="L319" s="4">
        <v>24.665760869565219</v>
      </c>
      <c r="M319" s="4">
        <v>0</v>
      </c>
      <c r="N319" s="11">
        <v>0</v>
      </c>
      <c r="O319" s="4">
        <v>11.176630434782609</v>
      </c>
      <c r="P319" s="4">
        <v>0</v>
      </c>
      <c r="Q319" s="9">
        <v>0</v>
      </c>
      <c r="R319" s="4">
        <v>9.2282608695652169</v>
      </c>
      <c r="S319" s="4">
        <v>0</v>
      </c>
      <c r="T319" s="11">
        <v>0</v>
      </c>
      <c r="U319" s="4">
        <v>4.2608695652173916</v>
      </c>
      <c r="V319" s="4">
        <v>0</v>
      </c>
      <c r="W319" s="11">
        <v>0</v>
      </c>
      <c r="X319" s="4">
        <v>50.589673913043477</v>
      </c>
      <c r="Y319" s="4">
        <v>0</v>
      </c>
      <c r="Z319" s="11">
        <v>0</v>
      </c>
      <c r="AA319" s="4">
        <v>0</v>
      </c>
      <c r="AB319" s="4">
        <v>0</v>
      </c>
      <c r="AC319" s="11" t="s">
        <v>1213</v>
      </c>
      <c r="AD319" s="4">
        <v>80.641304347826093</v>
      </c>
      <c r="AE319" s="4">
        <v>6.3994565217391308</v>
      </c>
      <c r="AF319" s="11">
        <v>7.9357056207035981E-2</v>
      </c>
      <c r="AG319" s="4">
        <v>1.0570652173913044</v>
      </c>
      <c r="AH319" s="4">
        <v>0</v>
      </c>
      <c r="AI319" s="11">
        <v>0</v>
      </c>
      <c r="AJ319" s="4">
        <v>0</v>
      </c>
      <c r="AK319" s="4">
        <v>0</v>
      </c>
      <c r="AL319" s="11" t="s">
        <v>1213</v>
      </c>
      <c r="AM319" s="1">
        <v>145952</v>
      </c>
      <c r="AN319" s="1">
        <v>5</v>
      </c>
      <c r="AX319"/>
      <c r="AY319"/>
    </row>
    <row r="320" spans="1:51" x14ac:dyDescent="0.25">
      <c r="A320" t="s">
        <v>702</v>
      </c>
      <c r="B320" t="s">
        <v>23</v>
      </c>
      <c r="C320" t="s">
        <v>900</v>
      </c>
      <c r="D320" t="s">
        <v>786</v>
      </c>
      <c r="E320" s="4">
        <v>46.706521739130437</v>
      </c>
      <c r="F320" s="4">
        <v>262.60869565217394</v>
      </c>
      <c r="G320" s="4">
        <v>13.323369565217391</v>
      </c>
      <c r="H320" s="11">
        <v>5.0734685430463569E-2</v>
      </c>
      <c r="I320" s="4">
        <v>235.16304347826087</v>
      </c>
      <c r="J320" s="4">
        <v>13.323369565217391</v>
      </c>
      <c r="K320" s="11">
        <v>5.6655881673214697E-2</v>
      </c>
      <c r="L320" s="4">
        <v>81.989130434782624</v>
      </c>
      <c r="M320" s="4">
        <v>2.375</v>
      </c>
      <c r="N320" s="11">
        <v>2.8967254408060448E-2</v>
      </c>
      <c r="O320" s="4">
        <v>60.603260869565219</v>
      </c>
      <c r="P320" s="4">
        <v>2.375</v>
      </c>
      <c r="Q320" s="9">
        <v>3.9189310375751053E-2</v>
      </c>
      <c r="R320" s="4">
        <v>16.516304347826086</v>
      </c>
      <c r="S320" s="4">
        <v>0</v>
      </c>
      <c r="T320" s="11">
        <v>0</v>
      </c>
      <c r="U320" s="4">
        <v>4.8695652173913047</v>
      </c>
      <c r="V320" s="4">
        <v>0</v>
      </c>
      <c r="W320" s="11">
        <v>0</v>
      </c>
      <c r="X320" s="4">
        <v>36.429347826086953</v>
      </c>
      <c r="Y320" s="4">
        <v>2.5054347826086958</v>
      </c>
      <c r="Z320" s="11">
        <v>6.8775175294644192E-2</v>
      </c>
      <c r="AA320" s="4">
        <v>6.0597826086956523</v>
      </c>
      <c r="AB320" s="4">
        <v>0</v>
      </c>
      <c r="AC320" s="11">
        <v>0</v>
      </c>
      <c r="AD320" s="4">
        <v>138.13043478260869</v>
      </c>
      <c r="AE320" s="4">
        <v>8.4429347826086953</v>
      </c>
      <c r="AF320" s="11">
        <v>6.1122914699401953E-2</v>
      </c>
      <c r="AG320" s="4">
        <v>0</v>
      </c>
      <c r="AH320" s="4">
        <v>0</v>
      </c>
      <c r="AI320" s="11" t="s">
        <v>1213</v>
      </c>
      <c r="AJ320" s="4">
        <v>0</v>
      </c>
      <c r="AK320" s="4">
        <v>0</v>
      </c>
      <c r="AL320" s="11" t="s">
        <v>1213</v>
      </c>
      <c r="AM320" s="1">
        <v>145016</v>
      </c>
      <c r="AN320" s="1">
        <v>5</v>
      </c>
      <c r="AX320"/>
      <c r="AY320"/>
    </row>
    <row r="321" spans="1:51" x14ac:dyDescent="0.25">
      <c r="A321" t="s">
        <v>702</v>
      </c>
      <c r="B321" t="s">
        <v>168</v>
      </c>
      <c r="C321" t="s">
        <v>987</v>
      </c>
      <c r="D321" t="s">
        <v>803</v>
      </c>
      <c r="E321" s="4">
        <v>60.739130434782609</v>
      </c>
      <c r="F321" s="4">
        <v>206.07065217391303</v>
      </c>
      <c r="G321" s="4">
        <v>61.483695652173914</v>
      </c>
      <c r="H321" s="11">
        <v>0.29836221220033232</v>
      </c>
      <c r="I321" s="4">
        <v>184.75543478260869</v>
      </c>
      <c r="J321" s="4">
        <v>61.483695652173914</v>
      </c>
      <c r="K321" s="11">
        <v>0.33278423297543758</v>
      </c>
      <c r="L321" s="4">
        <v>23.489130434782609</v>
      </c>
      <c r="M321" s="4">
        <v>3.1141304347826089</v>
      </c>
      <c r="N321" s="11">
        <v>0.13257751041184637</v>
      </c>
      <c r="O321" s="4">
        <v>7.3586956521739131</v>
      </c>
      <c r="P321" s="4">
        <v>3.1141304347826089</v>
      </c>
      <c r="Q321" s="9">
        <v>0.42319054652880356</v>
      </c>
      <c r="R321" s="4">
        <v>10.217391304347826</v>
      </c>
      <c r="S321" s="4">
        <v>0</v>
      </c>
      <c r="T321" s="11">
        <v>0</v>
      </c>
      <c r="U321" s="4">
        <v>5.9130434782608692</v>
      </c>
      <c r="V321" s="4">
        <v>0</v>
      </c>
      <c r="W321" s="11">
        <v>0</v>
      </c>
      <c r="X321" s="4">
        <v>54.230978260869563</v>
      </c>
      <c r="Y321" s="4">
        <v>2.2092391304347827</v>
      </c>
      <c r="Z321" s="11">
        <v>4.0737585809490405E-2</v>
      </c>
      <c r="AA321" s="4">
        <v>5.1847826086956523</v>
      </c>
      <c r="AB321" s="4">
        <v>0</v>
      </c>
      <c r="AC321" s="11">
        <v>0</v>
      </c>
      <c r="AD321" s="4">
        <v>121.375</v>
      </c>
      <c r="AE321" s="4">
        <v>56.160326086956523</v>
      </c>
      <c r="AF321" s="11">
        <v>0.46270093583486321</v>
      </c>
      <c r="AG321" s="4">
        <v>1.7907608695652173</v>
      </c>
      <c r="AH321" s="4">
        <v>0</v>
      </c>
      <c r="AI321" s="11">
        <v>0</v>
      </c>
      <c r="AJ321" s="4">
        <v>0</v>
      </c>
      <c r="AK321" s="4">
        <v>0</v>
      </c>
      <c r="AL321" s="11" t="s">
        <v>1213</v>
      </c>
      <c r="AM321" s="1">
        <v>145456</v>
      </c>
      <c r="AN321" s="1">
        <v>5</v>
      </c>
      <c r="AX321"/>
      <c r="AY321"/>
    </row>
    <row r="322" spans="1:51" x14ac:dyDescent="0.25">
      <c r="A322" t="s">
        <v>702</v>
      </c>
      <c r="B322" t="s">
        <v>35</v>
      </c>
      <c r="C322" t="s">
        <v>910</v>
      </c>
      <c r="D322" t="s">
        <v>791</v>
      </c>
      <c r="E322" s="4">
        <v>70.804347826086953</v>
      </c>
      <c r="F322" s="4">
        <v>250.44293478260872</v>
      </c>
      <c r="G322" s="4">
        <v>78.171195652173921</v>
      </c>
      <c r="H322" s="11">
        <v>0.31213176654405783</v>
      </c>
      <c r="I322" s="4">
        <v>234.48913043478262</v>
      </c>
      <c r="J322" s="4">
        <v>78.171195652173921</v>
      </c>
      <c r="K322" s="11">
        <v>0.33336809901265474</v>
      </c>
      <c r="L322" s="4">
        <v>54.456521739130437</v>
      </c>
      <c r="M322" s="4">
        <v>4.1956521739130439</v>
      </c>
      <c r="N322" s="11">
        <v>7.7045908183632744E-2</v>
      </c>
      <c r="O322" s="4">
        <v>38.502717391304351</v>
      </c>
      <c r="P322" s="4">
        <v>4.1956521739130439</v>
      </c>
      <c r="Q322" s="9">
        <v>0.10897028724680641</v>
      </c>
      <c r="R322" s="4">
        <v>11.192934782608695</v>
      </c>
      <c r="S322" s="4">
        <v>0</v>
      </c>
      <c r="T322" s="11">
        <v>0</v>
      </c>
      <c r="U322" s="4">
        <v>4.7608695652173916</v>
      </c>
      <c r="V322" s="4">
        <v>0</v>
      </c>
      <c r="W322" s="11">
        <v>0</v>
      </c>
      <c r="X322" s="4">
        <v>34.758152173913047</v>
      </c>
      <c r="Y322" s="4">
        <v>0</v>
      </c>
      <c r="Z322" s="11">
        <v>0</v>
      </c>
      <c r="AA322" s="4">
        <v>0</v>
      </c>
      <c r="AB322" s="4">
        <v>0</v>
      </c>
      <c r="AC322" s="11" t="s">
        <v>1213</v>
      </c>
      <c r="AD322" s="4">
        <v>158.75</v>
      </c>
      <c r="AE322" s="4">
        <v>73.975543478260875</v>
      </c>
      <c r="AF322" s="11">
        <v>0.4659876754536118</v>
      </c>
      <c r="AG322" s="4">
        <v>2.4782608695652173</v>
      </c>
      <c r="AH322" s="4">
        <v>0</v>
      </c>
      <c r="AI322" s="11">
        <v>0</v>
      </c>
      <c r="AJ322" s="4">
        <v>0</v>
      </c>
      <c r="AK322" s="4">
        <v>0</v>
      </c>
      <c r="AL322" s="11" t="s">
        <v>1213</v>
      </c>
      <c r="AM322" s="1">
        <v>145058</v>
      </c>
      <c r="AN322" s="1">
        <v>5</v>
      </c>
      <c r="AX322"/>
      <c r="AY322"/>
    </row>
    <row r="323" spans="1:51" x14ac:dyDescent="0.25">
      <c r="A323" t="s">
        <v>702</v>
      </c>
      <c r="B323" t="s">
        <v>166</v>
      </c>
      <c r="C323" t="s">
        <v>985</v>
      </c>
      <c r="D323" t="s">
        <v>814</v>
      </c>
      <c r="E323" s="4">
        <v>62.239130434782609</v>
      </c>
      <c r="F323" s="4">
        <v>200.50054347826088</v>
      </c>
      <c r="G323" s="4">
        <v>6.7016304347826088</v>
      </c>
      <c r="H323" s="11">
        <v>3.3424500096226564E-2</v>
      </c>
      <c r="I323" s="4">
        <v>186.32934782608694</v>
      </c>
      <c r="J323" s="4">
        <v>6.7016304347826088</v>
      </c>
      <c r="K323" s="11">
        <v>3.5966585580698041E-2</v>
      </c>
      <c r="L323" s="4">
        <v>64.195652173913047</v>
      </c>
      <c r="M323" s="4">
        <v>0.48097826086956524</v>
      </c>
      <c r="N323" s="11">
        <v>7.4923806298679311E-3</v>
      </c>
      <c r="O323" s="4">
        <v>50.024456521739133</v>
      </c>
      <c r="P323" s="4">
        <v>0.48097826086956524</v>
      </c>
      <c r="Q323" s="9">
        <v>9.6148622956162746E-3</v>
      </c>
      <c r="R323" s="4">
        <v>9.3016304347826093</v>
      </c>
      <c r="S323" s="4">
        <v>0</v>
      </c>
      <c r="T323" s="11">
        <v>0</v>
      </c>
      <c r="U323" s="4">
        <v>4.8695652173913047</v>
      </c>
      <c r="V323" s="4">
        <v>0</v>
      </c>
      <c r="W323" s="11">
        <v>0</v>
      </c>
      <c r="X323" s="4">
        <v>17.522282608695651</v>
      </c>
      <c r="Y323" s="4">
        <v>5.4570652173913041</v>
      </c>
      <c r="Z323" s="11">
        <v>0.31143574951149161</v>
      </c>
      <c r="AA323" s="4">
        <v>0</v>
      </c>
      <c r="AB323" s="4">
        <v>0</v>
      </c>
      <c r="AC323" s="11" t="s">
        <v>1213</v>
      </c>
      <c r="AD323" s="4">
        <v>118.65489130434783</v>
      </c>
      <c r="AE323" s="4">
        <v>0.76358695652173914</v>
      </c>
      <c r="AF323" s="11">
        <v>6.4353601282491702E-3</v>
      </c>
      <c r="AG323" s="4">
        <v>0.12771739130434784</v>
      </c>
      <c r="AH323" s="4">
        <v>0</v>
      </c>
      <c r="AI323" s="11">
        <v>0</v>
      </c>
      <c r="AJ323" s="4">
        <v>0</v>
      </c>
      <c r="AK323" s="4">
        <v>0</v>
      </c>
      <c r="AL323" s="11" t="s">
        <v>1213</v>
      </c>
      <c r="AM323" s="1">
        <v>145452</v>
      </c>
      <c r="AN323" s="1">
        <v>5</v>
      </c>
      <c r="AX323"/>
      <c r="AY323"/>
    </row>
    <row r="324" spans="1:51" x14ac:dyDescent="0.25">
      <c r="A324" t="s">
        <v>702</v>
      </c>
      <c r="B324" t="s">
        <v>97</v>
      </c>
      <c r="C324" t="s">
        <v>947</v>
      </c>
      <c r="D324" t="s">
        <v>804</v>
      </c>
      <c r="E324" s="4">
        <v>55.456521739130437</v>
      </c>
      <c r="F324" s="4">
        <v>169.44836956521738</v>
      </c>
      <c r="G324" s="4">
        <v>39.603260869565219</v>
      </c>
      <c r="H324" s="11">
        <v>0.23371874849656016</v>
      </c>
      <c r="I324" s="4">
        <v>155.90489130434781</v>
      </c>
      <c r="J324" s="4">
        <v>39.603260869565219</v>
      </c>
      <c r="K324" s="11">
        <v>0.25402192669025503</v>
      </c>
      <c r="L324" s="4">
        <v>31.616847826086957</v>
      </c>
      <c r="M324" s="4">
        <v>0.19565217391304349</v>
      </c>
      <c r="N324" s="11">
        <v>6.1882251826385903E-3</v>
      </c>
      <c r="O324" s="4">
        <v>21.551630434782609</v>
      </c>
      <c r="P324" s="4">
        <v>0.19565217391304349</v>
      </c>
      <c r="Q324" s="9">
        <v>9.0783003404362635E-3</v>
      </c>
      <c r="R324" s="4">
        <v>5.3695652173913047</v>
      </c>
      <c r="S324" s="4">
        <v>0</v>
      </c>
      <c r="T324" s="11">
        <v>0</v>
      </c>
      <c r="U324" s="4">
        <v>4.6956521739130439</v>
      </c>
      <c r="V324" s="4">
        <v>0</v>
      </c>
      <c r="W324" s="11">
        <v>0</v>
      </c>
      <c r="X324" s="4">
        <v>17.190217391304348</v>
      </c>
      <c r="Y324" s="4">
        <v>3.9755434782608696</v>
      </c>
      <c r="Z324" s="11">
        <v>0.2312677837496048</v>
      </c>
      <c r="AA324" s="4">
        <v>3.4782608695652173</v>
      </c>
      <c r="AB324" s="4">
        <v>0</v>
      </c>
      <c r="AC324" s="11">
        <v>0</v>
      </c>
      <c r="AD324" s="4">
        <v>111.78532608695652</v>
      </c>
      <c r="AE324" s="4">
        <v>35.432065217391305</v>
      </c>
      <c r="AF324" s="11">
        <v>0.31696526241583006</v>
      </c>
      <c r="AG324" s="4">
        <v>5.3777173913043477</v>
      </c>
      <c r="AH324" s="4">
        <v>0</v>
      </c>
      <c r="AI324" s="11">
        <v>0</v>
      </c>
      <c r="AJ324" s="4">
        <v>0</v>
      </c>
      <c r="AK324" s="4">
        <v>0</v>
      </c>
      <c r="AL324" s="11" t="s">
        <v>1213</v>
      </c>
      <c r="AM324" s="1">
        <v>145319</v>
      </c>
      <c r="AN324" s="1">
        <v>5</v>
      </c>
      <c r="AX324"/>
      <c r="AY324"/>
    </row>
    <row r="325" spans="1:51" x14ac:dyDescent="0.25">
      <c r="A325" t="s">
        <v>702</v>
      </c>
      <c r="B325" t="s">
        <v>163</v>
      </c>
      <c r="C325" t="s">
        <v>896</v>
      </c>
      <c r="D325" t="s">
        <v>784</v>
      </c>
      <c r="E325" s="4">
        <v>57.804347826086953</v>
      </c>
      <c r="F325" s="4">
        <v>206.47793478260868</v>
      </c>
      <c r="G325" s="4">
        <v>0</v>
      </c>
      <c r="H325" s="11">
        <v>0</v>
      </c>
      <c r="I325" s="4">
        <v>185.26326086956522</v>
      </c>
      <c r="J325" s="4">
        <v>0</v>
      </c>
      <c r="K325" s="11">
        <v>0</v>
      </c>
      <c r="L325" s="4">
        <v>61.983695652173914</v>
      </c>
      <c r="M325" s="4">
        <v>0</v>
      </c>
      <c r="N325" s="11">
        <v>0</v>
      </c>
      <c r="O325" s="4">
        <v>40.769021739130437</v>
      </c>
      <c r="P325" s="4">
        <v>0</v>
      </c>
      <c r="Q325" s="9">
        <v>0</v>
      </c>
      <c r="R325" s="4">
        <v>16.084239130434781</v>
      </c>
      <c r="S325" s="4">
        <v>0</v>
      </c>
      <c r="T325" s="11">
        <v>0</v>
      </c>
      <c r="U325" s="4">
        <v>5.1304347826086953</v>
      </c>
      <c r="V325" s="4">
        <v>0</v>
      </c>
      <c r="W325" s="11">
        <v>0</v>
      </c>
      <c r="X325" s="4">
        <v>16.584239130434781</v>
      </c>
      <c r="Y325" s="4">
        <v>0</v>
      </c>
      <c r="Z325" s="11">
        <v>0</v>
      </c>
      <c r="AA325" s="4">
        <v>0</v>
      </c>
      <c r="AB325" s="4">
        <v>0</v>
      </c>
      <c r="AC325" s="11" t="s">
        <v>1213</v>
      </c>
      <c r="AD325" s="4">
        <v>124.6083695652174</v>
      </c>
      <c r="AE325" s="4">
        <v>0</v>
      </c>
      <c r="AF325" s="11">
        <v>0</v>
      </c>
      <c r="AG325" s="4">
        <v>3.3016304347826089</v>
      </c>
      <c r="AH325" s="4">
        <v>0</v>
      </c>
      <c r="AI325" s="11">
        <v>0</v>
      </c>
      <c r="AJ325" s="4">
        <v>0</v>
      </c>
      <c r="AK325" s="4">
        <v>0</v>
      </c>
      <c r="AL325" s="11" t="s">
        <v>1213</v>
      </c>
      <c r="AM325" s="1">
        <v>145447</v>
      </c>
      <c r="AN325" s="1">
        <v>5</v>
      </c>
      <c r="AX325"/>
      <c r="AY325"/>
    </row>
    <row r="326" spans="1:51" x14ac:dyDescent="0.25">
      <c r="A326" t="s">
        <v>702</v>
      </c>
      <c r="B326" t="s">
        <v>450</v>
      </c>
      <c r="C326" t="s">
        <v>1095</v>
      </c>
      <c r="D326" t="s">
        <v>813</v>
      </c>
      <c r="E326" s="4">
        <v>53.75</v>
      </c>
      <c r="F326" s="4">
        <v>180.56793478260869</v>
      </c>
      <c r="G326" s="4">
        <v>54.853260869565219</v>
      </c>
      <c r="H326" s="11">
        <v>0.30378184773284778</v>
      </c>
      <c r="I326" s="4">
        <v>169.97826086956522</v>
      </c>
      <c r="J326" s="4">
        <v>54.853260869565219</v>
      </c>
      <c r="K326" s="11">
        <v>0.3227075073538816</v>
      </c>
      <c r="L326" s="4">
        <v>26.921195652173914</v>
      </c>
      <c r="M326" s="4">
        <v>10.304347826086957</v>
      </c>
      <c r="N326" s="11">
        <v>0.38275966488341578</v>
      </c>
      <c r="O326" s="4">
        <v>21.296195652173914</v>
      </c>
      <c r="P326" s="4">
        <v>10.304347826086957</v>
      </c>
      <c r="Q326" s="9">
        <v>0.48385861936965674</v>
      </c>
      <c r="R326" s="4">
        <v>1.2771739130434783</v>
      </c>
      <c r="S326" s="4">
        <v>0</v>
      </c>
      <c r="T326" s="11">
        <v>0</v>
      </c>
      <c r="U326" s="4">
        <v>4.3478260869565215</v>
      </c>
      <c r="V326" s="4">
        <v>0</v>
      </c>
      <c r="W326" s="11">
        <v>0</v>
      </c>
      <c r="X326" s="4">
        <v>23.839673913043477</v>
      </c>
      <c r="Y326" s="4">
        <v>5.9565217391304346</v>
      </c>
      <c r="Z326" s="11">
        <v>0.24985751738287929</v>
      </c>
      <c r="AA326" s="4">
        <v>4.9646739130434785</v>
      </c>
      <c r="AB326" s="4">
        <v>0</v>
      </c>
      <c r="AC326" s="11">
        <v>0</v>
      </c>
      <c r="AD326" s="4">
        <v>124.84239130434783</v>
      </c>
      <c r="AE326" s="4">
        <v>38.592391304347828</v>
      </c>
      <c r="AF326" s="11">
        <v>0.30912890165861306</v>
      </c>
      <c r="AG326" s="4">
        <v>0</v>
      </c>
      <c r="AH326" s="4">
        <v>0</v>
      </c>
      <c r="AI326" s="11" t="s">
        <v>1213</v>
      </c>
      <c r="AJ326" s="4">
        <v>0</v>
      </c>
      <c r="AK326" s="4">
        <v>0</v>
      </c>
      <c r="AL326" s="11" t="s">
        <v>1213</v>
      </c>
      <c r="AM326" s="1">
        <v>145911</v>
      </c>
      <c r="AN326" s="1">
        <v>5</v>
      </c>
      <c r="AX326"/>
      <c r="AY326"/>
    </row>
    <row r="327" spans="1:51" x14ac:dyDescent="0.25">
      <c r="A327" t="s">
        <v>702</v>
      </c>
      <c r="B327" t="s">
        <v>115</v>
      </c>
      <c r="C327" t="s">
        <v>957</v>
      </c>
      <c r="D327" t="s">
        <v>803</v>
      </c>
      <c r="E327" s="4">
        <v>62.163043478260867</v>
      </c>
      <c r="F327" s="4">
        <v>190.84510869565219</v>
      </c>
      <c r="G327" s="4">
        <v>0</v>
      </c>
      <c r="H327" s="11">
        <v>0</v>
      </c>
      <c r="I327" s="4">
        <v>176.07065217391306</v>
      </c>
      <c r="J327" s="4">
        <v>0</v>
      </c>
      <c r="K327" s="11">
        <v>0</v>
      </c>
      <c r="L327" s="4">
        <v>33.567934782608702</v>
      </c>
      <c r="M327" s="4">
        <v>0</v>
      </c>
      <c r="N327" s="11">
        <v>0</v>
      </c>
      <c r="O327" s="4">
        <v>18.793478260869566</v>
      </c>
      <c r="P327" s="4">
        <v>0</v>
      </c>
      <c r="Q327" s="9">
        <v>0</v>
      </c>
      <c r="R327" s="4">
        <v>10.084239130434783</v>
      </c>
      <c r="S327" s="4">
        <v>0</v>
      </c>
      <c r="T327" s="11">
        <v>0</v>
      </c>
      <c r="U327" s="4">
        <v>4.6902173913043477</v>
      </c>
      <c r="V327" s="4">
        <v>0</v>
      </c>
      <c r="W327" s="11">
        <v>0</v>
      </c>
      <c r="X327" s="4">
        <v>47.073369565217391</v>
      </c>
      <c r="Y327" s="4">
        <v>0</v>
      </c>
      <c r="Z327" s="11">
        <v>0</v>
      </c>
      <c r="AA327" s="4">
        <v>0</v>
      </c>
      <c r="AB327" s="4">
        <v>0</v>
      </c>
      <c r="AC327" s="11" t="s">
        <v>1213</v>
      </c>
      <c r="AD327" s="4">
        <v>110.20380434782609</v>
      </c>
      <c r="AE327" s="4">
        <v>0</v>
      </c>
      <c r="AF327" s="11">
        <v>0</v>
      </c>
      <c r="AG327" s="4">
        <v>0</v>
      </c>
      <c r="AH327" s="4">
        <v>0</v>
      </c>
      <c r="AI327" s="11" t="s">
        <v>1213</v>
      </c>
      <c r="AJ327" s="4">
        <v>0</v>
      </c>
      <c r="AK327" s="4">
        <v>0</v>
      </c>
      <c r="AL327" s="11" t="s">
        <v>1213</v>
      </c>
      <c r="AM327" s="1">
        <v>145367</v>
      </c>
      <c r="AN327" s="1">
        <v>5</v>
      </c>
      <c r="AX327"/>
      <c r="AY327"/>
    </row>
    <row r="328" spans="1:51" x14ac:dyDescent="0.25">
      <c r="A328" t="s">
        <v>702</v>
      </c>
      <c r="B328" t="s">
        <v>177</v>
      </c>
      <c r="C328" t="s">
        <v>993</v>
      </c>
      <c r="D328" t="s">
        <v>798</v>
      </c>
      <c r="E328" s="4">
        <v>52.510869565217391</v>
      </c>
      <c r="F328" s="4">
        <v>226.94293478260866</v>
      </c>
      <c r="G328" s="4">
        <v>0</v>
      </c>
      <c r="H328" s="11">
        <v>0</v>
      </c>
      <c r="I328" s="4">
        <v>207.35597826086953</v>
      </c>
      <c r="J328" s="4">
        <v>0</v>
      </c>
      <c r="K328" s="11">
        <v>0</v>
      </c>
      <c r="L328" s="4">
        <v>42.247282608695656</v>
      </c>
      <c r="M328" s="4">
        <v>0</v>
      </c>
      <c r="N328" s="11">
        <v>0</v>
      </c>
      <c r="O328" s="4">
        <v>22.660326086956523</v>
      </c>
      <c r="P328" s="4">
        <v>0</v>
      </c>
      <c r="Q328" s="9">
        <v>0</v>
      </c>
      <c r="R328" s="4">
        <v>14.625</v>
      </c>
      <c r="S328" s="4">
        <v>0</v>
      </c>
      <c r="T328" s="11">
        <v>0</v>
      </c>
      <c r="U328" s="4">
        <v>4.9619565217391308</v>
      </c>
      <c r="V328" s="4">
        <v>0</v>
      </c>
      <c r="W328" s="11">
        <v>0</v>
      </c>
      <c r="X328" s="4">
        <v>41.657608695652172</v>
      </c>
      <c r="Y328" s="4">
        <v>0</v>
      </c>
      <c r="Z328" s="11">
        <v>0</v>
      </c>
      <c r="AA328" s="4">
        <v>0</v>
      </c>
      <c r="AB328" s="4">
        <v>0</v>
      </c>
      <c r="AC328" s="11" t="s">
        <v>1213</v>
      </c>
      <c r="AD328" s="4">
        <v>138.67391304347825</v>
      </c>
      <c r="AE328" s="4">
        <v>0</v>
      </c>
      <c r="AF328" s="11">
        <v>0</v>
      </c>
      <c r="AG328" s="4">
        <v>4.3641304347826084</v>
      </c>
      <c r="AH328" s="4">
        <v>0</v>
      </c>
      <c r="AI328" s="11">
        <v>0</v>
      </c>
      <c r="AJ328" s="4">
        <v>0</v>
      </c>
      <c r="AK328" s="4">
        <v>0</v>
      </c>
      <c r="AL328" s="11" t="s">
        <v>1213</v>
      </c>
      <c r="AM328" s="1">
        <v>145470</v>
      </c>
      <c r="AN328" s="1">
        <v>5</v>
      </c>
      <c r="AX328"/>
      <c r="AY328"/>
    </row>
    <row r="329" spans="1:51" x14ac:dyDescent="0.25">
      <c r="A329" t="s">
        <v>702</v>
      </c>
      <c r="B329" t="s">
        <v>556</v>
      </c>
      <c r="C329" t="s">
        <v>843</v>
      </c>
      <c r="D329" t="s">
        <v>744</v>
      </c>
      <c r="E329" s="4">
        <v>101.3695652173913</v>
      </c>
      <c r="F329" s="4">
        <v>343.35684782608695</v>
      </c>
      <c r="G329" s="4">
        <v>33.50358695652173</v>
      </c>
      <c r="H329" s="11">
        <v>9.7576580075931882E-2</v>
      </c>
      <c r="I329" s="4">
        <v>323.07967391304345</v>
      </c>
      <c r="J329" s="4">
        <v>33.50358695652173</v>
      </c>
      <c r="K329" s="11">
        <v>0.103700695716126</v>
      </c>
      <c r="L329" s="4">
        <v>42.372500000000002</v>
      </c>
      <c r="M329" s="4">
        <v>6.8290217391304342</v>
      </c>
      <c r="N329" s="11">
        <v>0.16116636354075012</v>
      </c>
      <c r="O329" s="4">
        <v>26.731195652173916</v>
      </c>
      <c r="P329" s="4">
        <v>6.8290217391304342</v>
      </c>
      <c r="Q329" s="9">
        <v>0.25547011918170837</v>
      </c>
      <c r="R329" s="4">
        <v>13.293478260869565</v>
      </c>
      <c r="S329" s="4">
        <v>0</v>
      </c>
      <c r="T329" s="11">
        <v>0</v>
      </c>
      <c r="U329" s="4">
        <v>2.347826086956522</v>
      </c>
      <c r="V329" s="4">
        <v>0</v>
      </c>
      <c r="W329" s="11">
        <v>0</v>
      </c>
      <c r="X329" s="4">
        <v>84.771086956521714</v>
      </c>
      <c r="Y329" s="4">
        <v>6.6705434782608704</v>
      </c>
      <c r="Z329" s="11">
        <v>7.8688898747778582E-2</v>
      </c>
      <c r="AA329" s="4">
        <v>4.6358695652173916</v>
      </c>
      <c r="AB329" s="4">
        <v>0</v>
      </c>
      <c r="AC329" s="11">
        <v>0</v>
      </c>
      <c r="AD329" s="4">
        <v>210.54478260869567</v>
      </c>
      <c r="AE329" s="4">
        <v>20.00402173913043</v>
      </c>
      <c r="AF329" s="11">
        <v>9.5010769164052641E-2</v>
      </c>
      <c r="AG329" s="4">
        <v>1.0326086956521738</v>
      </c>
      <c r="AH329" s="4">
        <v>0</v>
      </c>
      <c r="AI329" s="11">
        <v>0</v>
      </c>
      <c r="AJ329" s="4">
        <v>0</v>
      </c>
      <c r="AK329" s="4">
        <v>0</v>
      </c>
      <c r="AL329" s="11" t="s">
        <v>1213</v>
      </c>
      <c r="AM329" s="1">
        <v>146059</v>
      </c>
      <c r="AN329" s="1">
        <v>5</v>
      </c>
      <c r="AX329"/>
      <c r="AY329"/>
    </row>
    <row r="330" spans="1:51" x14ac:dyDescent="0.25">
      <c r="A330" t="s">
        <v>702</v>
      </c>
      <c r="B330" t="s">
        <v>81</v>
      </c>
      <c r="C330" t="s">
        <v>940</v>
      </c>
      <c r="D330" t="s">
        <v>742</v>
      </c>
      <c r="E330" s="4">
        <v>48.826086956521742</v>
      </c>
      <c r="F330" s="4">
        <v>189.95641304347828</v>
      </c>
      <c r="G330" s="4">
        <v>4.7988043478260867</v>
      </c>
      <c r="H330" s="11">
        <v>2.5262660370027674E-2</v>
      </c>
      <c r="I330" s="4">
        <v>177.11402173913044</v>
      </c>
      <c r="J330" s="4">
        <v>4.4074999999999998</v>
      </c>
      <c r="K330" s="11">
        <v>2.4885099196108623E-2</v>
      </c>
      <c r="L330" s="4">
        <v>20.054347826086957</v>
      </c>
      <c r="M330" s="4">
        <v>0.39130434782608697</v>
      </c>
      <c r="N330" s="11">
        <v>1.9512195121951219E-2</v>
      </c>
      <c r="O330" s="4">
        <v>16.358695652173914</v>
      </c>
      <c r="P330" s="4">
        <v>0</v>
      </c>
      <c r="Q330" s="9">
        <v>0</v>
      </c>
      <c r="R330" s="4">
        <v>0</v>
      </c>
      <c r="S330" s="4">
        <v>0</v>
      </c>
      <c r="T330" s="11" t="s">
        <v>1213</v>
      </c>
      <c r="U330" s="4">
        <v>3.6956521739130435</v>
      </c>
      <c r="V330" s="4">
        <v>0.39130434782608697</v>
      </c>
      <c r="W330" s="11">
        <v>0.10588235294117647</v>
      </c>
      <c r="X330" s="4">
        <v>39.173804347826085</v>
      </c>
      <c r="Y330" s="4">
        <v>0.72543478260869576</v>
      </c>
      <c r="Z330" s="11">
        <v>1.8518364368380603E-2</v>
      </c>
      <c r="AA330" s="4">
        <v>9.1467391304347831</v>
      </c>
      <c r="AB330" s="4">
        <v>0</v>
      </c>
      <c r="AC330" s="11">
        <v>0</v>
      </c>
      <c r="AD330" s="4">
        <v>121.58152173913044</v>
      </c>
      <c r="AE330" s="4">
        <v>3.6820652173913042</v>
      </c>
      <c r="AF330" s="11">
        <v>3.0284743641321353E-2</v>
      </c>
      <c r="AG330" s="4">
        <v>0</v>
      </c>
      <c r="AH330" s="4">
        <v>0</v>
      </c>
      <c r="AI330" s="11" t="s">
        <v>1213</v>
      </c>
      <c r="AJ330" s="4">
        <v>0</v>
      </c>
      <c r="AK330" s="4">
        <v>0</v>
      </c>
      <c r="AL330" s="11" t="s">
        <v>1213</v>
      </c>
      <c r="AM330" s="1">
        <v>145271</v>
      </c>
      <c r="AN330" s="1">
        <v>5</v>
      </c>
      <c r="AX330"/>
      <c r="AY330"/>
    </row>
    <row r="331" spans="1:51" x14ac:dyDescent="0.25">
      <c r="A331" t="s">
        <v>702</v>
      </c>
      <c r="B331" t="s">
        <v>47</v>
      </c>
      <c r="C331" t="s">
        <v>920</v>
      </c>
      <c r="D331" t="s">
        <v>793</v>
      </c>
      <c r="E331" s="4">
        <v>61.608695652173914</v>
      </c>
      <c r="F331" s="4">
        <v>253.94021739130434</v>
      </c>
      <c r="G331" s="4">
        <v>7.7391304347826084</v>
      </c>
      <c r="H331" s="11">
        <v>3.0476190476190476E-2</v>
      </c>
      <c r="I331" s="4">
        <v>238.72282608695653</v>
      </c>
      <c r="J331" s="4">
        <v>7.7391304347826084</v>
      </c>
      <c r="K331" s="11">
        <v>3.2418895845190664E-2</v>
      </c>
      <c r="L331" s="4">
        <v>59.233695652173907</v>
      </c>
      <c r="M331" s="4">
        <v>5.7826086956521738</v>
      </c>
      <c r="N331" s="11">
        <v>9.7623635195889541E-2</v>
      </c>
      <c r="O331" s="4">
        <v>44.016304347826086</v>
      </c>
      <c r="P331" s="4">
        <v>5.7826086956521738</v>
      </c>
      <c r="Q331" s="9">
        <v>0.1313742437337943</v>
      </c>
      <c r="R331" s="4">
        <v>9.9130434782608692</v>
      </c>
      <c r="S331" s="4">
        <v>0</v>
      </c>
      <c r="T331" s="11">
        <v>0</v>
      </c>
      <c r="U331" s="4">
        <v>5.3043478260869561</v>
      </c>
      <c r="V331" s="4">
        <v>0</v>
      </c>
      <c r="W331" s="11">
        <v>0</v>
      </c>
      <c r="X331" s="4">
        <v>26.277173913043477</v>
      </c>
      <c r="Y331" s="4">
        <v>1.9565217391304348</v>
      </c>
      <c r="Z331" s="11">
        <v>7.4457083764219237E-2</v>
      </c>
      <c r="AA331" s="4">
        <v>0</v>
      </c>
      <c r="AB331" s="4">
        <v>0</v>
      </c>
      <c r="AC331" s="11" t="s">
        <v>1213</v>
      </c>
      <c r="AD331" s="4">
        <v>168.42934782608697</v>
      </c>
      <c r="AE331" s="4">
        <v>0</v>
      </c>
      <c r="AF331" s="11">
        <v>0</v>
      </c>
      <c r="AG331" s="4">
        <v>0</v>
      </c>
      <c r="AH331" s="4">
        <v>0</v>
      </c>
      <c r="AI331" s="11" t="s">
        <v>1213</v>
      </c>
      <c r="AJ331" s="4">
        <v>0</v>
      </c>
      <c r="AK331" s="4">
        <v>0</v>
      </c>
      <c r="AL331" s="11" t="s">
        <v>1213</v>
      </c>
      <c r="AM331" s="1">
        <v>145151</v>
      </c>
      <c r="AN331" s="1">
        <v>5</v>
      </c>
      <c r="AX331"/>
      <c r="AY331"/>
    </row>
    <row r="332" spans="1:51" x14ac:dyDescent="0.25">
      <c r="A332" t="s">
        <v>702</v>
      </c>
      <c r="B332" t="s">
        <v>339</v>
      </c>
      <c r="C332" t="s">
        <v>1061</v>
      </c>
      <c r="D332" t="s">
        <v>804</v>
      </c>
      <c r="E332" s="4">
        <v>24.771739130434781</v>
      </c>
      <c r="F332" s="4">
        <v>95.260869565217391</v>
      </c>
      <c r="G332" s="4">
        <v>17.755434782608695</v>
      </c>
      <c r="H332" s="11">
        <v>0.18638749429484253</v>
      </c>
      <c r="I332" s="4">
        <v>85.78532608695653</v>
      </c>
      <c r="J332" s="4">
        <v>17.755434782608695</v>
      </c>
      <c r="K332" s="11">
        <v>0.20697519718711391</v>
      </c>
      <c r="L332" s="4">
        <v>18.016304347826086</v>
      </c>
      <c r="M332" s="4">
        <v>0</v>
      </c>
      <c r="N332" s="11">
        <v>0</v>
      </c>
      <c r="O332" s="4">
        <v>8.5407608695652169</v>
      </c>
      <c r="P332" s="4">
        <v>0</v>
      </c>
      <c r="Q332" s="9">
        <v>0</v>
      </c>
      <c r="R332" s="4">
        <v>4.1711956521739131</v>
      </c>
      <c r="S332" s="4">
        <v>0</v>
      </c>
      <c r="T332" s="11">
        <v>0</v>
      </c>
      <c r="U332" s="4">
        <v>5.3043478260869561</v>
      </c>
      <c r="V332" s="4">
        <v>0</v>
      </c>
      <c r="W332" s="11">
        <v>0</v>
      </c>
      <c r="X332" s="4">
        <v>21.714673913043477</v>
      </c>
      <c r="Y332" s="4">
        <v>0</v>
      </c>
      <c r="Z332" s="11">
        <v>0</v>
      </c>
      <c r="AA332" s="4">
        <v>0</v>
      </c>
      <c r="AB332" s="4">
        <v>0</v>
      </c>
      <c r="AC332" s="11" t="s">
        <v>1213</v>
      </c>
      <c r="AD332" s="4">
        <v>55.529891304347828</v>
      </c>
      <c r="AE332" s="4">
        <v>17.755434782608695</v>
      </c>
      <c r="AF332" s="11">
        <v>0.31974553462197208</v>
      </c>
      <c r="AG332" s="4">
        <v>0</v>
      </c>
      <c r="AH332" s="4">
        <v>0</v>
      </c>
      <c r="AI332" s="11" t="s">
        <v>1213</v>
      </c>
      <c r="AJ332" s="4">
        <v>0</v>
      </c>
      <c r="AK332" s="4">
        <v>0</v>
      </c>
      <c r="AL332" s="11" t="s">
        <v>1213</v>
      </c>
      <c r="AM332" s="1">
        <v>145744</v>
      </c>
      <c r="AN332" s="1">
        <v>5</v>
      </c>
      <c r="AX332"/>
      <c r="AY332"/>
    </row>
    <row r="333" spans="1:51" x14ac:dyDescent="0.25">
      <c r="A333" t="s">
        <v>702</v>
      </c>
      <c r="B333" t="s">
        <v>386</v>
      </c>
      <c r="C333" t="s">
        <v>1077</v>
      </c>
      <c r="D333" t="s">
        <v>823</v>
      </c>
      <c r="E333" s="4">
        <v>40.413043478260867</v>
      </c>
      <c r="F333" s="4">
        <v>141.74456521739131</v>
      </c>
      <c r="G333" s="4">
        <v>31.315217391304348</v>
      </c>
      <c r="H333" s="11">
        <v>0.22092711169050266</v>
      </c>
      <c r="I333" s="4">
        <v>131.85054347826087</v>
      </c>
      <c r="J333" s="4">
        <v>30.271739130434781</v>
      </c>
      <c r="K333" s="11">
        <v>0.22959131097875146</v>
      </c>
      <c r="L333" s="4">
        <v>19.788043478260867</v>
      </c>
      <c r="M333" s="4">
        <v>1.0434782608695652</v>
      </c>
      <c r="N333" s="11">
        <v>5.2732765723702286E-2</v>
      </c>
      <c r="O333" s="4">
        <v>15.353260869565217</v>
      </c>
      <c r="P333" s="4">
        <v>0</v>
      </c>
      <c r="Q333" s="9">
        <v>0</v>
      </c>
      <c r="R333" s="4">
        <v>0</v>
      </c>
      <c r="S333" s="4">
        <v>0</v>
      </c>
      <c r="T333" s="11" t="s">
        <v>1213</v>
      </c>
      <c r="U333" s="4">
        <v>4.4347826086956523</v>
      </c>
      <c r="V333" s="4">
        <v>1.0434782608695652</v>
      </c>
      <c r="W333" s="11">
        <v>0.23529411764705882</v>
      </c>
      <c r="X333" s="4">
        <v>37.747282608695649</v>
      </c>
      <c r="Y333" s="4">
        <v>12.777173913043478</v>
      </c>
      <c r="Z333" s="11">
        <v>0.33849254913253191</v>
      </c>
      <c r="AA333" s="4">
        <v>5.4592391304347823</v>
      </c>
      <c r="AB333" s="4">
        <v>0</v>
      </c>
      <c r="AC333" s="11">
        <v>0</v>
      </c>
      <c r="AD333" s="4">
        <v>78.75</v>
      </c>
      <c r="AE333" s="4">
        <v>17.494565217391305</v>
      </c>
      <c r="AF333" s="11">
        <v>0.22215320910973085</v>
      </c>
      <c r="AG333" s="4">
        <v>0</v>
      </c>
      <c r="AH333" s="4">
        <v>0</v>
      </c>
      <c r="AI333" s="11" t="s">
        <v>1213</v>
      </c>
      <c r="AJ333" s="4">
        <v>0</v>
      </c>
      <c r="AK333" s="4">
        <v>0</v>
      </c>
      <c r="AL333" s="11" t="s">
        <v>1213</v>
      </c>
      <c r="AM333" s="1">
        <v>145820</v>
      </c>
      <c r="AN333" s="1">
        <v>5</v>
      </c>
      <c r="AX333"/>
      <c r="AY333"/>
    </row>
    <row r="334" spans="1:51" x14ac:dyDescent="0.25">
      <c r="A334" t="s">
        <v>702</v>
      </c>
      <c r="B334" t="s">
        <v>208</v>
      </c>
      <c r="C334" t="s">
        <v>1008</v>
      </c>
      <c r="D334" t="s">
        <v>747</v>
      </c>
      <c r="E334" s="4">
        <v>63.391304347826086</v>
      </c>
      <c r="F334" s="4">
        <v>237.7994565217391</v>
      </c>
      <c r="G334" s="4">
        <v>74.40271739130435</v>
      </c>
      <c r="H334" s="11">
        <v>0.31288009854851212</v>
      </c>
      <c r="I334" s="4">
        <v>215.22065217391304</v>
      </c>
      <c r="J334" s="4">
        <v>74.40271739130435</v>
      </c>
      <c r="K334" s="11">
        <v>0.34570435801477756</v>
      </c>
      <c r="L334" s="4">
        <v>49.89402173913043</v>
      </c>
      <c r="M334" s="4">
        <v>10.885869565217391</v>
      </c>
      <c r="N334" s="11">
        <v>0.21817983769947172</v>
      </c>
      <c r="O334" s="4">
        <v>30.244565217391305</v>
      </c>
      <c r="P334" s="4">
        <v>10.885869565217391</v>
      </c>
      <c r="Q334" s="9">
        <v>0.3599281221922731</v>
      </c>
      <c r="R334" s="4">
        <v>14.997282608695652</v>
      </c>
      <c r="S334" s="4">
        <v>0</v>
      </c>
      <c r="T334" s="11">
        <v>0</v>
      </c>
      <c r="U334" s="4">
        <v>4.6521739130434785</v>
      </c>
      <c r="V334" s="4">
        <v>0</v>
      </c>
      <c r="W334" s="11">
        <v>0</v>
      </c>
      <c r="X334" s="4">
        <v>38.035869565217396</v>
      </c>
      <c r="Y334" s="4">
        <v>16.443478260869565</v>
      </c>
      <c r="Z334" s="11">
        <v>0.43231503443545843</v>
      </c>
      <c r="AA334" s="4">
        <v>2.9293478260869565</v>
      </c>
      <c r="AB334" s="4">
        <v>0</v>
      </c>
      <c r="AC334" s="11">
        <v>0</v>
      </c>
      <c r="AD334" s="4">
        <v>146.94021739130434</v>
      </c>
      <c r="AE334" s="4">
        <v>47.073369565217391</v>
      </c>
      <c r="AF334" s="11">
        <v>0.32035728816066872</v>
      </c>
      <c r="AG334" s="4">
        <v>0</v>
      </c>
      <c r="AH334" s="4">
        <v>0</v>
      </c>
      <c r="AI334" s="11" t="s">
        <v>1213</v>
      </c>
      <c r="AJ334" s="4">
        <v>0</v>
      </c>
      <c r="AK334" s="4">
        <v>0</v>
      </c>
      <c r="AL334" s="11" t="s">
        <v>1213</v>
      </c>
      <c r="AM334" s="1">
        <v>145546</v>
      </c>
      <c r="AN334" s="1">
        <v>5</v>
      </c>
      <c r="AX334"/>
      <c r="AY334"/>
    </row>
    <row r="335" spans="1:51" x14ac:dyDescent="0.25">
      <c r="A335" t="s">
        <v>702</v>
      </c>
      <c r="B335" t="s">
        <v>329</v>
      </c>
      <c r="C335" t="s">
        <v>905</v>
      </c>
      <c r="D335" t="s">
        <v>786</v>
      </c>
      <c r="E335" s="4">
        <v>103.68478260869566</v>
      </c>
      <c r="F335" s="4">
        <v>374.320652173913</v>
      </c>
      <c r="G335" s="4">
        <v>56.298913043478265</v>
      </c>
      <c r="H335" s="11">
        <v>0.15040290381125229</v>
      </c>
      <c r="I335" s="4">
        <v>348.07336956521738</v>
      </c>
      <c r="J335" s="4">
        <v>56.298913043478265</v>
      </c>
      <c r="K335" s="11">
        <v>0.16174438485139472</v>
      </c>
      <c r="L335" s="4">
        <v>65.733695652173907</v>
      </c>
      <c r="M335" s="4">
        <v>6.4701086956521738</v>
      </c>
      <c r="N335" s="11">
        <v>9.8429102935097157E-2</v>
      </c>
      <c r="O335" s="4">
        <v>44.703804347826086</v>
      </c>
      <c r="P335" s="4">
        <v>6.4701086956521738</v>
      </c>
      <c r="Q335" s="9">
        <v>0.14473284298826819</v>
      </c>
      <c r="R335" s="4">
        <v>16.894021739130434</v>
      </c>
      <c r="S335" s="4">
        <v>0</v>
      </c>
      <c r="T335" s="11">
        <v>0</v>
      </c>
      <c r="U335" s="4">
        <v>4.1358695652173916</v>
      </c>
      <c r="V335" s="4">
        <v>0</v>
      </c>
      <c r="W335" s="11">
        <v>0</v>
      </c>
      <c r="X335" s="4">
        <v>89.171195652173907</v>
      </c>
      <c r="Y335" s="4">
        <v>8.866847826086957</v>
      </c>
      <c r="Z335" s="11">
        <v>9.9436233429833931E-2</v>
      </c>
      <c r="AA335" s="4">
        <v>5.2173913043478262</v>
      </c>
      <c r="AB335" s="4">
        <v>0</v>
      </c>
      <c r="AC335" s="11">
        <v>0</v>
      </c>
      <c r="AD335" s="4">
        <v>214.1983695652174</v>
      </c>
      <c r="AE335" s="4">
        <v>40.961956521739133</v>
      </c>
      <c r="AF335" s="11">
        <v>0.19123374563907389</v>
      </c>
      <c r="AG335" s="4">
        <v>0</v>
      </c>
      <c r="AH335" s="4">
        <v>0</v>
      </c>
      <c r="AI335" s="11" t="s">
        <v>1213</v>
      </c>
      <c r="AJ335" s="4">
        <v>0</v>
      </c>
      <c r="AK335" s="4">
        <v>0</v>
      </c>
      <c r="AL335" s="11" t="s">
        <v>1213</v>
      </c>
      <c r="AM335" s="1">
        <v>145732</v>
      </c>
      <c r="AN335" s="1">
        <v>5</v>
      </c>
      <c r="AX335"/>
      <c r="AY335"/>
    </row>
    <row r="336" spans="1:51" x14ac:dyDescent="0.25">
      <c r="A336" t="s">
        <v>702</v>
      </c>
      <c r="B336" t="s">
        <v>78</v>
      </c>
      <c r="C336" t="s">
        <v>937</v>
      </c>
      <c r="D336" t="s">
        <v>801</v>
      </c>
      <c r="E336" s="4">
        <v>82.478260869565219</v>
      </c>
      <c r="F336" s="4">
        <v>315.69021739130437</v>
      </c>
      <c r="G336" s="4">
        <v>27.573369565217394</v>
      </c>
      <c r="H336" s="11">
        <v>8.7343123246165236E-2</v>
      </c>
      <c r="I336" s="4">
        <v>291.73641304347825</v>
      </c>
      <c r="J336" s="4">
        <v>27.573369565217394</v>
      </c>
      <c r="K336" s="11">
        <v>9.4514665747631788E-2</v>
      </c>
      <c r="L336" s="4">
        <v>33.883152173913047</v>
      </c>
      <c r="M336" s="4">
        <v>0</v>
      </c>
      <c r="N336" s="11">
        <v>0</v>
      </c>
      <c r="O336" s="4">
        <v>15.230978260869565</v>
      </c>
      <c r="P336" s="4">
        <v>0</v>
      </c>
      <c r="Q336" s="9">
        <v>0</v>
      </c>
      <c r="R336" s="4">
        <v>14.652173913043478</v>
      </c>
      <c r="S336" s="4">
        <v>0</v>
      </c>
      <c r="T336" s="11">
        <v>0</v>
      </c>
      <c r="U336" s="4">
        <v>4</v>
      </c>
      <c r="V336" s="4">
        <v>0</v>
      </c>
      <c r="W336" s="11">
        <v>0</v>
      </c>
      <c r="X336" s="4">
        <v>81.747282608695656</v>
      </c>
      <c r="Y336" s="4">
        <v>0.91032608695652173</v>
      </c>
      <c r="Z336" s="11">
        <v>1.1135857461024499E-2</v>
      </c>
      <c r="AA336" s="4">
        <v>5.3016304347826084</v>
      </c>
      <c r="AB336" s="4">
        <v>0</v>
      </c>
      <c r="AC336" s="11">
        <v>0</v>
      </c>
      <c r="AD336" s="4">
        <v>187.65760869565219</v>
      </c>
      <c r="AE336" s="4">
        <v>26.663043478260871</v>
      </c>
      <c r="AF336" s="11">
        <v>0.14208346607199746</v>
      </c>
      <c r="AG336" s="4">
        <v>7.1005434782608692</v>
      </c>
      <c r="AH336" s="4">
        <v>0</v>
      </c>
      <c r="AI336" s="11">
        <v>0</v>
      </c>
      <c r="AJ336" s="4">
        <v>0</v>
      </c>
      <c r="AK336" s="4">
        <v>0</v>
      </c>
      <c r="AL336" s="11" t="s">
        <v>1213</v>
      </c>
      <c r="AM336" s="1">
        <v>145267</v>
      </c>
      <c r="AN336" s="1">
        <v>5</v>
      </c>
      <c r="AX336"/>
      <c r="AY336"/>
    </row>
    <row r="337" spans="1:51" x14ac:dyDescent="0.25">
      <c r="A337" t="s">
        <v>702</v>
      </c>
      <c r="B337" t="s">
        <v>32</v>
      </c>
      <c r="C337" t="s">
        <v>907</v>
      </c>
      <c r="D337" t="s">
        <v>793</v>
      </c>
      <c r="E337" s="4">
        <v>68.032608695652172</v>
      </c>
      <c r="F337" s="4">
        <v>293.26630434782606</v>
      </c>
      <c r="G337" s="4">
        <v>1.4755434782608696</v>
      </c>
      <c r="H337" s="11">
        <v>5.0314115750264088E-3</v>
      </c>
      <c r="I337" s="4">
        <v>272.58695652173913</v>
      </c>
      <c r="J337" s="4">
        <v>1.4755434782608696</v>
      </c>
      <c r="K337" s="11">
        <v>5.4131110933886275E-3</v>
      </c>
      <c r="L337" s="4">
        <v>55.945652173913039</v>
      </c>
      <c r="M337" s="4">
        <v>0</v>
      </c>
      <c r="N337" s="11">
        <v>0</v>
      </c>
      <c r="O337" s="4">
        <v>41.051630434782609</v>
      </c>
      <c r="P337" s="4">
        <v>0</v>
      </c>
      <c r="Q337" s="9">
        <v>0</v>
      </c>
      <c r="R337" s="4">
        <v>9.5896739130434785</v>
      </c>
      <c r="S337" s="4">
        <v>0</v>
      </c>
      <c r="T337" s="11">
        <v>0</v>
      </c>
      <c r="U337" s="4">
        <v>5.3043478260869561</v>
      </c>
      <c r="V337" s="4">
        <v>0</v>
      </c>
      <c r="W337" s="11">
        <v>0</v>
      </c>
      <c r="X337" s="4">
        <v>62.605978260869563</v>
      </c>
      <c r="Y337" s="4">
        <v>0</v>
      </c>
      <c r="Z337" s="11">
        <v>0</v>
      </c>
      <c r="AA337" s="4">
        <v>5.7853260869565215</v>
      </c>
      <c r="AB337" s="4">
        <v>0</v>
      </c>
      <c r="AC337" s="11">
        <v>0</v>
      </c>
      <c r="AD337" s="4">
        <v>168.92934782608697</v>
      </c>
      <c r="AE337" s="4">
        <v>1.4755434782608696</v>
      </c>
      <c r="AF337" s="11">
        <v>8.7346781198725989E-3</v>
      </c>
      <c r="AG337" s="4">
        <v>0</v>
      </c>
      <c r="AH337" s="4">
        <v>0</v>
      </c>
      <c r="AI337" s="11" t="s">
        <v>1213</v>
      </c>
      <c r="AJ337" s="4">
        <v>0</v>
      </c>
      <c r="AK337" s="4">
        <v>0</v>
      </c>
      <c r="AL337" s="11" t="s">
        <v>1213</v>
      </c>
      <c r="AM337" s="1">
        <v>145044</v>
      </c>
      <c r="AN337" s="1">
        <v>5</v>
      </c>
      <c r="AX337"/>
      <c r="AY337"/>
    </row>
    <row r="338" spans="1:51" x14ac:dyDescent="0.25">
      <c r="A338" t="s">
        <v>702</v>
      </c>
      <c r="B338" t="s">
        <v>347</v>
      </c>
      <c r="C338" t="s">
        <v>1064</v>
      </c>
      <c r="D338" t="s">
        <v>763</v>
      </c>
      <c r="E338" s="4">
        <v>38.815217391304351</v>
      </c>
      <c r="F338" s="4">
        <v>146.59239130434784</v>
      </c>
      <c r="G338" s="4">
        <v>1.0135869565217392</v>
      </c>
      <c r="H338" s="11">
        <v>6.9143217291365439E-3</v>
      </c>
      <c r="I338" s="4">
        <v>137.82608695652175</v>
      </c>
      <c r="J338" s="4">
        <v>1.0135869565217392</v>
      </c>
      <c r="K338" s="11">
        <v>7.3541009463722398E-3</v>
      </c>
      <c r="L338" s="4">
        <v>41.475543478260875</v>
      </c>
      <c r="M338" s="4">
        <v>0.25</v>
      </c>
      <c r="N338" s="11">
        <v>6.027648561881674E-3</v>
      </c>
      <c r="O338" s="4">
        <v>32.709239130434781</v>
      </c>
      <c r="P338" s="4">
        <v>0.25</v>
      </c>
      <c r="Q338" s="9">
        <v>7.6431004403090478E-3</v>
      </c>
      <c r="R338" s="4">
        <v>4.5706521739130439</v>
      </c>
      <c r="S338" s="4">
        <v>0</v>
      </c>
      <c r="T338" s="11">
        <v>0</v>
      </c>
      <c r="U338" s="4">
        <v>4.1956521739130439</v>
      </c>
      <c r="V338" s="4">
        <v>0</v>
      </c>
      <c r="W338" s="11">
        <v>0</v>
      </c>
      <c r="X338" s="4">
        <v>21.902173913043477</v>
      </c>
      <c r="Y338" s="4">
        <v>0.63858695652173914</v>
      </c>
      <c r="Z338" s="11">
        <v>2.9156327543424319E-2</v>
      </c>
      <c r="AA338" s="4">
        <v>0</v>
      </c>
      <c r="AB338" s="4">
        <v>0</v>
      </c>
      <c r="AC338" s="11" t="s">
        <v>1213</v>
      </c>
      <c r="AD338" s="4">
        <v>83.214673913043484</v>
      </c>
      <c r="AE338" s="4">
        <v>0.125</v>
      </c>
      <c r="AF338" s="11">
        <v>1.5021389151944615E-3</v>
      </c>
      <c r="AG338" s="4">
        <v>0</v>
      </c>
      <c r="AH338" s="4">
        <v>0</v>
      </c>
      <c r="AI338" s="11" t="s">
        <v>1213</v>
      </c>
      <c r="AJ338" s="4">
        <v>0</v>
      </c>
      <c r="AK338" s="4">
        <v>0</v>
      </c>
      <c r="AL338" s="11" t="s">
        <v>1213</v>
      </c>
      <c r="AM338" s="1">
        <v>145760</v>
      </c>
      <c r="AN338" s="1">
        <v>5</v>
      </c>
      <c r="AX338"/>
      <c r="AY338"/>
    </row>
    <row r="339" spans="1:51" x14ac:dyDescent="0.25">
      <c r="A339" t="s">
        <v>702</v>
      </c>
      <c r="B339" t="s">
        <v>64</v>
      </c>
      <c r="C339" t="s">
        <v>876</v>
      </c>
      <c r="D339" t="s">
        <v>796</v>
      </c>
      <c r="E339" s="4">
        <v>42.293478260869563</v>
      </c>
      <c r="F339" s="4">
        <v>228.42934782608697</v>
      </c>
      <c r="G339" s="4">
        <v>22.442934782608695</v>
      </c>
      <c r="H339" s="11">
        <v>9.8248911517689316E-2</v>
      </c>
      <c r="I339" s="4">
        <v>206.99184782608697</v>
      </c>
      <c r="J339" s="4">
        <v>22.442934782608695</v>
      </c>
      <c r="K339" s="11">
        <v>0.10842424481115355</v>
      </c>
      <c r="L339" s="4">
        <v>38.483695652173914</v>
      </c>
      <c r="M339" s="4">
        <v>4.7527173913043477</v>
      </c>
      <c r="N339" s="11">
        <v>0.12349950571953114</v>
      </c>
      <c r="O339" s="4">
        <v>17.926630434782609</v>
      </c>
      <c r="P339" s="4">
        <v>4.7527173913043477</v>
      </c>
      <c r="Q339" s="9">
        <v>0.26512050932241926</v>
      </c>
      <c r="R339" s="4">
        <v>17.078804347826086</v>
      </c>
      <c r="S339" s="4">
        <v>0</v>
      </c>
      <c r="T339" s="11">
        <v>0</v>
      </c>
      <c r="U339" s="4">
        <v>3.4782608695652173</v>
      </c>
      <c r="V339" s="4">
        <v>0</v>
      </c>
      <c r="W339" s="11">
        <v>0</v>
      </c>
      <c r="X339" s="4">
        <v>62.048913043478258</v>
      </c>
      <c r="Y339" s="4">
        <v>6.2989130434782608</v>
      </c>
      <c r="Z339" s="11">
        <v>0.1015152842252781</v>
      </c>
      <c r="AA339" s="4">
        <v>0.88043478260869568</v>
      </c>
      <c r="AB339" s="4">
        <v>0</v>
      </c>
      <c r="AC339" s="11">
        <v>0</v>
      </c>
      <c r="AD339" s="4">
        <v>127.01630434782609</v>
      </c>
      <c r="AE339" s="4">
        <v>11.391304347826088</v>
      </c>
      <c r="AF339" s="11">
        <v>8.9683796157631251E-2</v>
      </c>
      <c r="AG339" s="4">
        <v>0</v>
      </c>
      <c r="AH339" s="4">
        <v>0</v>
      </c>
      <c r="AI339" s="11" t="s">
        <v>1213</v>
      </c>
      <c r="AJ339" s="4">
        <v>0</v>
      </c>
      <c r="AK339" s="4">
        <v>0</v>
      </c>
      <c r="AL339" s="11" t="s">
        <v>1213</v>
      </c>
      <c r="AM339" s="1">
        <v>145229</v>
      </c>
      <c r="AN339" s="1">
        <v>5</v>
      </c>
      <c r="AX339"/>
      <c r="AY339"/>
    </row>
    <row r="340" spans="1:51" x14ac:dyDescent="0.25">
      <c r="A340" t="s">
        <v>702</v>
      </c>
      <c r="B340" t="s">
        <v>86</v>
      </c>
      <c r="C340" t="s">
        <v>942</v>
      </c>
      <c r="D340" t="s">
        <v>803</v>
      </c>
      <c r="E340" s="4">
        <v>38.152173913043477</v>
      </c>
      <c r="F340" s="4">
        <v>108.68478260869566</v>
      </c>
      <c r="G340" s="4">
        <v>0</v>
      </c>
      <c r="H340" s="11">
        <v>0</v>
      </c>
      <c r="I340" s="4">
        <v>99.766304347826093</v>
      </c>
      <c r="J340" s="4">
        <v>0</v>
      </c>
      <c r="K340" s="11">
        <v>0</v>
      </c>
      <c r="L340" s="4">
        <v>20.703804347826086</v>
      </c>
      <c r="M340" s="4">
        <v>0</v>
      </c>
      <c r="N340" s="11">
        <v>0</v>
      </c>
      <c r="O340" s="4">
        <v>11.785326086956522</v>
      </c>
      <c r="P340" s="4">
        <v>0</v>
      </c>
      <c r="Q340" s="9">
        <v>0</v>
      </c>
      <c r="R340" s="4">
        <v>4</v>
      </c>
      <c r="S340" s="4">
        <v>0</v>
      </c>
      <c r="T340" s="11">
        <v>0</v>
      </c>
      <c r="U340" s="4">
        <v>4.9184782608695654</v>
      </c>
      <c r="V340" s="4">
        <v>0</v>
      </c>
      <c r="W340" s="11">
        <v>0</v>
      </c>
      <c r="X340" s="4">
        <v>23.274456521739129</v>
      </c>
      <c r="Y340" s="4">
        <v>0</v>
      </c>
      <c r="Z340" s="11">
        <v>0</v>
      </c>
      <c r="AA340" s="4">
        <v>0</v>
      </c>
      <c r="AB340" s="4">
        <v>0</v>
      </c>
      <c r="AC340" s="11" t="s">
        <v>1213</v>
      </c>
      <c r="AD340" s="4">
        <v>64.706521739130437</v>
      </c>
      <c r="AE340" s="4">
        <v>0</v>
      </c>
      <c r="AF340" s="11">
        <v>0</v>
      </c>
      <c r="AG340" s="4">
        <v>0</v>
      </c>
      <c r="AH340" s="4">
        <v>0</v>
      </c>
      <c r="AI340" s="11" t="s">
        <v>1213</v>
      </c>
      <c r="AJ340" s="4">
        <v>0</v>
      </c>
      <c r="AK340" s="4">
        <v>0</v>
      </c>
      <c r="AL340" s="11" t="s">
        <v>1213</v>
      </c>
      <c r="AM340" s="1">
        <v>145286</v>
      </c>
      <c r="AN340" s="1">
        <v>5</v>
      </c>
      <c r="AX340"/>
      <c r="AY340"/>
    </row>
    <row r="341" spans="1:51" x14ac:dyDescent="0.25">
      <c r="A341" t="s">
        <v>702</v>
      </c>
      <c r="B341" t="s">
        <v>36</v>
      </c>
      <c r="C341" t="s">
        <v>911</v>
      </c>
      <c r="D341" t="s">
        <v>793</v>
      </c>
      <c r="E341" s="4">
        <v>56.010869565217391</v>
      </c>
      <c r="F341" s="4">
        <v>242.98913043478262</v>
      </c>
      <c r="G341" s="4">
        <v>3.2391304347826089</v>
      </c>
      <c r="H341" s="11">
        <v>1.333035115186759E-2</v>
      </c>
      <c r="I341" s="4">
        <v>229.99456521739131</v>
      </c>
      <c r="J341" s="4">
        <v>3.2391304347826089</v>
      </c>
      <c r="K341" s="11">
        <v>1.4083508589522438E-2</v>
      </c>
      <c r="L341" s="4">
        <v>63.331521739130437</v>
      </c>
      <c r="M341" s="4">
        <v>0</v>
      </c>
      <c r="N341" s="11">
        <v>0</v>
      </c>
      <c r="O341" s="4">
        <v>55.100543478260867</v>
      </c>
      <c r="P341" s="4">
        <v>0</v>
      </c>
      <c r="Q341" s="9">
        <v>0</v>
      </c>
      <c r="R341" s="4">
        <v>3.0135869565217392</v>
      </c>
      <c r="S341" s="4">
        <v>0</v>
      </c>
      <c r="T341" s="11">
        <v>0</v>
      </c>
      <c r="U341" s="4">
        <v>5.2173913043478262</v>
      </c>
      <c r="V341" s="4">
        <v>0</v>
      </c>
      <c r="W341" s="11">
        <v>0</v>
      </c>
      <c r="X341" s="4">
        <v>37.043478260869563</v>
      </c>
      <c r="Y341" s="4">
        <v>0</v>
      </c>
      <c r="Z341" s="11">
        <v>0</v>
      </c>
      <c r="AA341" s="4">
        <v>4.7635869565217392</v>
      </c>
      <c r="AB341" s="4">
        <v>0</v>
      </c>
      <c r="AC341" s="11">
        <v>0</v>
      </c>
      <c r="AD341" s="4">
        <v>136.19293478260869</v>
      </c>
      <c r="AE341" s="4">
        <v>3.2391304347826089</v>
      </c>
      <c r="AF341" s="11">
        <v>2.3783395518665578E-2</v>
      </c>
      <c r="AG341" s="4">
        <v>1.6576086956521738</v>
      </c>
      <c r="AH341" s="4">
        <v>0</v>
      </c>
      <c r="AI341" s="11">
        <v>0</v>
      </c>
      <c r="AJ341" s="4">
        <v>0</v>
      </c>
      <c r="AK341" s="4">
        <v>0</v>
      </c>
      <c r="AL341" s="11" t="s">
        <v>1213</v>
      </c>
      <c r="AM341" s="1">
        <v>145062</v>
      </c>
      <c r="AN341" s="1">
        <v>5</v>
      </c>
      <c r="AX341"/>
      <c r="AY341"/>
    </row>
    <row r="342" spans="1:51" x14ac:dyDescent="0.25">
      <c r="A342" t="s">
        <v>702</v>
      </c>
      <c r="B342" t="s">
        <v>559</v>
      </c>
      <c r="C342" t="s">
        <v>1129</v>
      </c>
      <c r="D342" t="s">
        <v>811</v>
      </c>
      <c r="E342" s="4">
        <v>42.489130434782609</v>
      </c>
      <c r="F342" s="4">
        <v>132.31413043478261</v>
      </c>
      <c r="G342" s="4">
        <v>0</v>
      </c>
      <c r="H342" s="11">
        <v>0</v>
      </c>
      <c r="I342" s="4">
        <v>123.36847826086957</v>
      </c>
      <c r="J342" s="4">
        <v>0</v>
      </c>
      <c r="K342" s="11">
        <v>0</v>
      </c>
      <c r="L342" s="4">
        <v>28.478804347826085</v>
      </c>
      <c r="M342" s="4">
        <v>0</v>
      </c>
      <c r="N342" s="11">
        <v>0</v>
      </c>
      <c r="O342" s="4">
        <v>19.533152173913042</v>
      </c>
      <c r="P342" s="4">
        <v>0</v>
      </c>
      <c r="Q342" s="9">
        <v>0</v>
      </c>
      <c r="R342" s="4">
        <v>3.9565217391304346</v>
      </c>
      <c r="S342" s="4">
        <v>0</v>
      </c>
      <c r="T342" s="11">
        <v>0</v>
      </c>
      <c r="U342" s="4">
        <v>4.9891304347826084</v>
      </c>
      <c r="V342" s="4">
        <v>0</v>
      </c>
      <c r="W342" s="11">
        <v>0</v>
      </c>
      <c r="X342" s="4">
        <v>20.846195652173911</v>
      </c>
      <c r="Y342" s="4">
        <v>0</v>
      </c>
      <c r="Z342" s="11">
        <v>0</v>
      </c>
      <c r="AA342" s="4">
        <v>0</v>
      </c>
      <c r="AB342" s="4">
        <v>0</v>
      </c>
      <c r="AC342" s="11" t="s">
        <v>1213</v>
      </c>
      <c r="AD342" s="4">
        <v>82.989130434782609</v>
      </c>
      <c r="AE342" s="4">
        <v>0</v>
      </c>
      <c r="AF342" s="11">
        <v>0</v>
      </c>
      <c r="AG342" s="4">
        <v>0</v>
      </c>
      <c r="AH342" s="4">
        <v>0</v>
      </c>
      <c r="AI342" s="11" t="s">
        <v>1213</v>
      </c>
      <c r="AJ342" s="4">
        <v>0</v>
      </c>
      <c r="AK342" s="4">
        <v>0</v>
      </c>
      <c r="AL342" s="11" t="s">
        <v>1213</v>
      </c>
      <c r="AM342" s="1">
        <v>146063</v>
      </c>
      <c r="AN342" s="1">
        <v>5</v>
      </c>
      <c r="AX342"/>
      <c r="AY342"/>
    </row>
    <row r="343" spans="1:51" x14ac:dyDescent="0.25">
      <c r="A343" t="s">
        <v>702</v>
      </c>
      <c r="B343" t="s">
        <v>667</v>
      </c>
      <c r="C343" t="s">
        <v>1161</v>
      </c>
      <c r="D343" t="s">
        <v>759</v>
      </c>
      <c r="E343" s="4">
        <v>19.543478260869566</v>
      </c>
      <c r="F343" s="4">
        <v>104.54565217391306</v>
      </c>
      <c r="G343" s="4">
        <v>4.3478260869565216E-2</v>
      </c>
      <c r="H343" s="11">
        <v>4.1587823085400589E-4</v>
      </c>
      <c r="I343" s="4">
        <v>91.893478260869571</v>
      </c>
      <c r="J343" s="4">
        <v>0</v>
      </c>
      <c r="K343" s="11">
        <v>0</v>
      </c>
      <c r="L343" s="4">
        <v>23.872282608695652</v>
      </c>
      <c r="M343" s="4">
        <v>4.3478260869565216E-2</v>
      </c>
      <c r="N343" s="11">
        <v>1.8212862834376777E-3</v>
      </c>
      <c r="O343" s="4">
        <v>18.089673913043477</v>
      </c>
      <c r="P343" s="4">
        <v>0</v>
      </c>
      <c r="Q343" s="9">
        <v>0</v>
      </c>
      <c r="R343" s="4">
        <v>4.3478260869565216E-2</v>
      </c>
      <c r="S343" s="4">
        <v>4.3478260869565216E-2</v>
      </c>
      <c r="T343" s="11">
        <v>1</v>
      </c>
      <c r="U343" s="4">
        <v>5.7391304347826084</v>
      </c>
      <c r="V343" s="4">
        <v>0</v>
      </c>
      <c r="W343" s="11">
        <v>0</v>
      </c>
      <c r="X343" s="4">
        <v>16.483152173913044</v>
      </c>
      <c r="Y343" s="4">
        <v>0</v>
      </c>
      <c r="Z343" s="11">
        <v>0</v>
      </c>
      <c r="AA343" s="4">
        <v>6.8695652173913047</v>
      </c>
      <c r="AB343" s="4">
        <v>0</v>
      </c>
      <c r="AC343" s="11">
        <v>0</v>
      </c>
      <c r="AD343" s="4">
        <v>57.320652173913047</v>
      </c>
      <c r="AE343" s="4">
        <v>0</v>
      </c>
      <c r="AF343" s="11">
        <v>0</v>
      </c>
      <c r="AG343" s="4">
        <v>0</v>
      </c>
      <c r="AH343" s="4">
        <v>0</v>
      </c>
      <c r="AI343" s="11" t="s">
        <v>1213</v>
      </c>
      <c r="AJ343" s="4">
        <v>0</v>
      </c>
      <c r="AK343" s="4">
        <v>0</v>
      </c>
      <c r="AL343" s="11" t="s">
        <v>1213</v>
      </c>
      <c r="AM343" t="s">
        <v>1</v>
      </c>
      <c r="AN343" s="1">
        <v>5</v>
      </c>
      <c r="AX343"/>
      <c r="AY343"/>
    </row>
    <row r="344" spans="1:51" x14ac:dyDescent="0.25">
      <c r="A344" t="s">
        <v>702</v>
      </c>
      <c r="B344" t="s">
        <v>418</v>
      </c>
      <c r="C344" t="s">
        <v>1085</v>
      </c>
      <c r="D344" t="s">
        <v>781</v>
      </c>
      <c r="E344" s="4">
        <v>62.152173913043477</v>
      </c>
      <c r="F344" s="4">
        <v>123.12771739130436</v>
      </c>
      <c r="G344" s="4">
        <v>0</v>
      </c>
      <c r="H344" s="11">
        <v>0</v>
      </c>
      <c r="I344" s="4">
        <v>117.43206521739131</v>
      </c>
      <c r="J344" s="4">
        <v>0</v>
      </c>
      <c r="K344" s="11">
        <v>0</v>
      </c>
      <c r="L344" s="4">
        <v>19.157608695652176</v>
      </c>
      <c r="M344" s="4">
        <v>0</v>
      </c>
      <c r="N344" s="11">
        <v>0</v>
      </c>
      <c r="O344" s="4">
        <v>13.461956521739131</v>
      </c>
      <c r="P344" s="4">
        <v>0</v>
      </c>
      <c r="Q344" s="9">
        <v>0</v>
      </c>
      <c r="R344" s="4">
        <v>0</v>
      </c>
      <c r="S344" s="4">
        <v>0</v>
      </c>
      <c r="T344" s="11" t="s">
        <v>1213</v>
      </c>
      <c r="U344" s="4">
        <v>5.6956521739130439</v>
      </c>
      <c r="V344" s="4">
        <v>0</v>
      </c>
      <c r="W344" s="11">
        <v>0</v>
      </c>
      <c r="X344" s="4">
        <v>38.703804347826086</v>
      </c>
      <c r="Y344" s="4">
        <v>0</v>
      </c>
      <c r="Z344" s="11">
        <v>0</v>
      </c>
      <c r="AA344" s="4">
        <v>0</v>
      </c>
      <c r="AB344" s="4">
        <v>0</v>
      </c>
      <c r="AC344" s="11" t="s">
        <v>1213</v>
      </c>
      <c r="AD344" s="4">
        <v>65.266304347826093</v>
      </c>
      <c r="AE344" s="4">
        <v>0</v>
      </c>
      <c r="AF344" s="11">
        <v>0</v>
      </c>
      <c r="AG344" s="4">
        <v>0</v>
      </c>
      <c r="AH344" s="4">
        <v>0</v>
      </c>
      <c r="AI344" s="11" t="s">
        <v>1213</v>
      </c>
      <c r="AJ344" s="4">
        <v>0</v>
      </c>
      <c r="AK344" s="4">
        <v>0</v>
      </c>
      <c r="AL344" s="11" t="s">
        <v>1213</v>
      </c>
      <c r="AM344" s="1">
        <v>145866</v>
      </c>
      <c r="AN344" s="1">
        <v>5</v>
      </c>
      <c r="AX344"/>
      <c r="AY344"/>
    </row>
    <row r="345" spans="1:51" x14ac:dyDescent="0.25">
      <c r="A345" t="s">
        <v>702</v>
      </c>
      <c r="B345" t="s">
        <v>627</v>
      </c>
      <c r="C345" t="s">
        <v>885</v>
      </c>
      <c r="D345" t="s">
        <v>747</v>
      </c>
      <c r="E345" s="4">
        <v>50.154929577464792</v>
      </c>
      <c r="F345" s="4">
        <v>298.46830985915494</v>
      </c>
      <c r="G345" s="4">
        <v>12.623239436619718</v>
      </c>
      <c r="H345" s="11">
        <v>4.2293399398336574E-2</v>
      </c>
      <c r="I345" s="4">
        <v>264.08802816901408</v>
      </c>
      <c r="J345" s="4">
        <v>12.623239436619718</v>
      </c>
      <c r="K345" s="11">
        <v>4.7799362675164332E-2</v>
      </c>
      <c r="L345" s="4">
        <v>86.359154929577457</v>
      </c>
      <c r="M345" s="4">
        <v>12.623239436619718</v>
      </c>
      <c r="N345" s="11">
        <v>0.14617140993231673</v>
      </c>
      <c r="O345" s="4">
        <v>58.010563380281688</v>
      </c>
      <c r="P345" s="4">
        <v>12.623239436619718</v>
      </c>
      <c r="Q345" s="9">
        <v>0.21760242792109258</v>
      </c>
      <c r="R345" s="4">
        <v>22.827464788732396</v>
      </c>
      <c r="S345" s="4">
        <v>0</v>
      </c>
      <c r="T345" s="11">
        <v>0</v>
      </c>
      <c r="U345" s="4">
        <v>5.52112676056338</v>
      </c>
      <c r="V345" s="4">
        <v>0</v>
      </c>
      <c r="W345" s="11">
        <v>0</v>
      </c>
      <c r="X345" s="4">
        <v>27.218309859154928</v>
      </c>
      <c r="Y345" s="4">
        <v>0</v>
      </c>
      <c r="Z345" s="11">
        <v>0</v>
      </c>
      <c r="AA345" s="4">
        <v>6.03169014084507</v>
      </c>
      <c r="AB345" s="4">
        <v>0</v>
      </c>
      <c r="AC345" s="11">
        <v>0</v>
      </c>
      <c r="AD345" s="4">
        <v>178.85915492957747</v>
      </c>
      <c r="AE345" s="4">
        <v>0</v>
      </c>
      <c r="AF345" s="11">
        <v>0</v>
      </c>
      <c r="AG345" s="4">
        <v>0</v>
      </c>
      <c r="AH345" s="4">
        <v>0</v>
      </c>
      <c r="AI345" s="11" t="s">
        <v>1213</v>
      </c>
      <c r="AJ345" s="4">
        <v>0</v>
      </c>
      <c r="AK345" s="4">
        <v>0</v>
      </c>
      <c r="AL345" s="11" t="s">
        <v>1213</v>
      </c>
      <c r="AM345" s="1">
        <v>146148</v>
      </c>
      <c r="AN345" s="1">
        <v>5</v>
      </c>
      <c r="AX345"/>
      <c r="AY345"/>
    </row>
    <row r="346" spans="1:51" x14ac:dyDescent="0.25">
      <c r="A346" t="s">
        <v>702</v>
      </c>
      <c r="B346" t="s">
        <v>194</v>
      </c>
      <c r="C346" t="s">
        <v>866</v>
      </c>
      <c r="D346" t="s">
        <v>746</v>
      </c>
      <c r="E346" s="4">
        <v>78.673913043478265</v>
      </c>
      <c r="F346" s="4">
        <v>242.44434782608698</v>
      </c>
      <c r="G346" s="4">
        <v>0.38891304347826089</v>
      </c>
      <c r="H346" s="11">
        <v>1.6041332659041429E-3</v>
      </c>
      <c r="I346" s="4">
        <v>231.07478260869567</v>
      </c>
      <c r="J346" s="4">
        <v>0.38891304347826089</v>
      </c>
      <c r="K346" s="11">
        <v>1.6830613842309661E-3</v>
      </c>
      <c r="L346" s="4">
        <v>36.795652173913041</v>
      </c>
      <c r="M346" s="4">
        <v>0</v>
      </c>
      <c r="N346" s="11">
        <v>0</v>
      </c>
      <c r="O346" s="4">
        <v>32.311956521739127</v>
      </c>
      <c r="P346" s="4">
        <v>0</v>
      </c>
      <c r="Q346" s="9">
        <v>0</v>
      </c>
      <c r="R346" s="4">
        <v>0</v>
      </c>
      <c r="S346" s="4">
        <v>0</v>
      </c>
      <c r="T346" s="11" t="s">
        <v>1213</v>
      </c>
      <c r="U346" s="4">
        <v>4.4836956521739131</v>
      </c>
      <c r="V346" s="4">
        <v>0</v>
      </c>
      <c r="W346" s="11">
        <v>0</v>
      </c>
      <c r="X346" s="4">
        <v>51.367173913043473</v>
      </c>
      <c r="Y346" s="4">
        <v>0.38891304347826089</v>
      </c>
      <c r="Z346" s="11">
        <v>7.5712369175035665E-3</v>
      </c>
      <c r="AA346" s="4">
        <v>6.8858695652173916</v>
      </c>
      <c r="AB346" s="4">
        <v>0</v>
      </c>
      <c r="AC346" s="11">
        <v>0</v>
      </c>
      <c r="AD346" s="4">
        <v>126.67260869565219</v>
      </c>
      <c r="AE346" s="4">
        <v>0</v>
      </c>
      <c r="AF346" s="11">
        <v>0</v>
      </c>
      <c r="AG346" s="4">
        <v>20.723043478260873</v>
      </c>
      <c r="AH346" s="4">
        <v>0</v>
      </c>
      <c r="AI346" s="11">
        <v>0</v>
      </c>
      <c r="AJ346" s="4">
        <v>0</v>
      </c>
      <c r="AK346" s="4">
        <v>0</v>
      </c>
      <c r="AL346" s="11" t="s">
        <v>1213</v>
      </c>
      <c r="AM346" s="1">
        <v>145508</v>
      </c>
      <c r="AN346" s="1">
        <v>5</v>
      </c>
      <c r="AX346"/>
      <c r="AY346"/>
    </row>
    <row r="347" spans="1:51" x14ac:dyDescent="0.25">
      <c r="A347" t="s">
        <v>702</v>
      </c>
      <c r="B347" t="s">
        <v>14</v>
      </c>
      <c r="C347" t="s">
        <v>990</v>
      </c>
      <c r="D347" t="s">
        <v>762</v>
      </c>
      <c r="E347" s="4">
        <v>72.934782608695656</v>
      </c>
      <c r="F347" s="4">
        <v>238.76902173913044</v>
      </c>
      <c r="G347" s="4">
        <v>0</v>
      </c>
      <c r="H347" s="11">
        <v>0</v>
      </c>
      <c r="I347" s="4">
        <v>216.92934782608694</v>
      </c>
      <c r="J347" s="4">
        <v>0</v>
      </c>
      <c r="K347" s="11">
        <v>0</v>
      </c>
      <c r="L347" s="4">
        <v>18.616847826086957</v>
      </c>
      <c r="M347" s="4">
        <v>0</v>
      </c>
      <c r="N347" s="11">
        <v>0</v>
      </c>
      <c r="O347" s="4">
        <v>8.1820652173913047</v>
      </c>
      <c r="P347" s="4">
        <v>0</v>
      </c>
      <c r="Q347" s="9">
        <v>0</v>
      </c>
      <c r="R347" s="4">
        <v>4.9565217391304346</v>
      </c>
      <c r="S347" s="4">
        <v>0</v>
      </c>
      <c r="T347" s="11">
        <v>0</v>
      </c>
      <c r="U347" s="4">
        <v>5.4782608695652177</v>
      </c>
      <c r="V347" s="4">
        <v>0</v>
      </c>
      <c r="W347" s="11">
        <v>0</v>
      </c>
      <c r="X347" s="4">
        <v>63.309782608695649</v>
      </c>
      <c r="Y347" s="4">
        <v>0</v>
      </c>
      <c r="Z347" s="11">
        <v>0</v>
      </c>
      <c r="AA347" s="4">
        <v>11.404891304347826</v>
      </c>
      <c r="AB347" s="4">
        <v>0</v>
      </c>
      <c r="AC347" s="11">
        <v>0</v>
      </c>
      <c r="AD347" s="4">
        <v>135.55706521739131</v>
      </c>
      <c r="AE347" s="4">
        <v>0</v>
      </c>
      <c r="AF347" s="11">
        <v>0</v>
      </c>
      <c r="AG347" s="4">
        <v>9.8804347826086953</v>
      </c>
      <c r="AH347" s="4">
        <v>0</v>
      </c>
      <c r="AI347" s="11">
        <v>0</v>
      </c>
      <c r="AJ347" s="4">
        <v>0</v>
      </c>
      <c r="AK347" s="4">
        <v>0</v>
      </c>
      <c r="AL347" s="11" t="s">
        <v>1213</v>
      </c>
      <c r="AM347" s="1">
        <v>145949</v>
      </c>
      <c r="AN347" s="1">
        <v>5</v>
      </c>
      <c r="AX347"/>
      <c r="AY347"/>
    </row>
    <row r="348" spans="1:51" x14ac:dyDescent="0.25">
      <c r="A348" t="s">
        <v>702</v>
      </c>
      <c r="B348" t="s">
        <v>612</v>
      </c>
      <c r="C348" t="s">
        <v>1149</v>
      </c>
      <c r="D348" t="s">
        <v>774</v>
      </c>
      <c r="E348" s="4">
        <v>107.19565217391305</v>
      </c>
      <c r="F348" s="4">
        <v>279.84456521739128</v>
      </c>
      <c r="G348" s="4">
        <v>1.9717391304347827</v>
      </c>
      <c r="H348" s="11">
        <v>7.0458367805109213E-3</v>
      </c>
      <c r="I348" s="4">
        <v>265.81195652173915</v>
      </c>
      <c r="J348" s="4">
        <v>1.9717391304347827</v>
      </c>
      <c r="K348" s="11">
        <v>7.4177969879000759E-3</v>
      </c>
      <c r="L348" s="4">
        <v>46.258695652173913</v>
      </c>
      <c r="M348" s="4">
        <v>0</v>
      </c>
      <c r="N348" s="11">
        <v>0</v>
      </c>
      <c r="O348" s="4">
        <v>32.22608695652174</v>
      </c>
      <c r="P348" s="4">
        <v>0</v>
      </c>
      <c r="Q348" s="9">
        <v>0</v>
      </c>
      <c r="R348" s="4">
        <v>8.8070652173913047</v>
      </c>
      <c r="S348" s="4">
        <v>0</v>
      </c>
      <c r="T348" s="11">
        <v>0</v>
      </c>
      <c r="U348" s="4">
        <v>5.2255434782608692</v>
      </c>
      <c r="V348" s="4">
        <v>0</v>
      </c>
      <c r="W348" s="11">
        <v>0</v>
      </c>
      <c r="X348" s="4">
        <v>43.435869565217388</v>
      </c>
      <c r="Y348" s="4">
        <v>0</v>
      </c>
      <c r="Z348" s="11">
        <v>0</v>
      </c>
      <c r="AA348" s="4">
        <v>0</v>
      </c>
      <c r="AB348" s="4">
        <v>0</v>
      </c>
      <c r="AC348" s="11" t="s">
        <v>1213</v>
      </c>
      <c r="AD348" s="4">
        <v>190.15</v>
      </c>
      <c r="AE348" s="4">
        <v>1.9717391304347827</v>
      </c>
      <c r="AF348" s="11">
        <v>1.0369388011752734E-2</v>
      </c>
      <c r="AG348" s="4">
        <v>0</v>
      </c>
      <c r="AH348" s="4">
        <v>0</v>
      </c>
      <c r="AI348" s="11" t="s">
        <v>1213</v>
      </c>
      <c r="AJ348" s="4">
        <v>0</v>
      </c>
      <c r="AK348" s="4">
        <v>0</v>
      </c>
      <c r="AL348" s="11" t="s">
        <v>1213</v>
      </c>
      <c r="AM348" s="1">
        <v>146130</v>
      </c>
      <c r="AN348" s="1">
        <v>5</v>
      </c>
      <c r="AX348"/>
      <c r="AY348"/>
    </row>
    <row r="349" spans="1:51" x14ac:dyDescent="0.25">
      <c r="A349" t="s">
        <v>702</v>
      </c>
      <c r="B349" t="s">
        <v>238</v>
      </c>
      <c r="C349" t="s">
        <v>1023</v>
      </c>
      <c r="D349" t="s">
        <v>819</v>
      </c>
      <c r="E349" s="4">
        <v>29.576086956521738</v>
      </c>
      <c r="F349" s="4">
        <v>66.757391304347806</v>
      </c>
      <c r="G349" s="4">
        <v>7.6925000000000008</v>
      </c>
      <c r="H349" s="11">
        <v>0.11523068606635323</v>
      </c>
      <c r="I349" s="4">
        <v>61.711847826086945</v>
      </c>
      <c r="J349" s="4">
        <v>7.5539130434782606</v>
      </c>
      <c r="K349" s="11">
        <v>0.12240620415007337</v>
      </c>
      <c r="L349" s="4">
        <v>16.690217391304344</v>
      </c>
      <c r="M349" s="4">
        <v>3.7883695652173919</v>
      </c>
      <c r="N349" s="11">
        <v>0.22698143927059597</v>
      </c>
      <c r="O349" s="4">
        <v>11.644673913043475</v>
      </c>
      <c r="P349" s="4">
        <v>3.6497826086956526</v>
      </c>
      <c r="Q349" s="9">
        <v>0.31342935284838203</v>
      </c>
      <c r="R349" s="4">
        <v>4.7846739130434797</v>
      </c>
      <c r="S349" s="4">
        <v>0.13858695652173914</v>
      </c>
      <c r="T349" s="11">
        <v>2.8964765215020779E-2</v>
      </c>
      <c r="U349" s="4">
        <v>0.2608695652173913</v>
      </c>
      <c r="V349" s="4">
        <v>0</v>
      </c>
      <c r="W349" s="11">
        <v>0</v>
      </c>
      <c r="X349" s="4">
        <v>9.7631521739130438</v>
      </c>
      <c r="Y349" s="4">
        <v>1.1032608695652173</v>
      </c>
      <c r="Z349" s="11">
        <v>0.11300252724863895</v>
      </c>
      <c r="AA349" s="4">
        <v>0</v>
      </c>
      <c r="AB349" s="4">
        <v>0</v>
      </c>
      <c r="AC349" s="11" t="s">
        <v>1213</v>
      </c>
      <c r="AD349" s="4">
        <v>35.429999999999993</v>
      </c>
      <c r="AE349" s="4">
        <v>2.8008695652173912</v>
      </c>
      <c r="AF349" s="11">
        <v>7.9053614598289357E-2</v>
      </c>
      <c r="AG349" s="4">
        <v>3.4664130434782598</v>
      </c>
      <c r="AH349" s="4">
        <v>0</v>
      </c>
      <c r="AI349" s="11">
        <v>0</v>
      </c>
      <c r="AJ349" s="4">
        <v>1.4076086956521738</v>
      </c>
      <c r="AK349" s="4">
        <v>0</v>
      </c>
      <c r="AL349" s="11" t="s">
        <v>1213</v>
      </c>
      <c r="AM349" s="1">
        <v>145609</v>
      </c>
      <c r="AN349" s="1">
        <v>5</v>
      </c>
      <c r="AX349"/>
      <c r="AY349"/>
    </row>
    <row r="350" spans="1:51" x14ac:dyDescent="0.25">
      <c r="A350" t="s">
        <v>702</v>
      </c>
      <c r="B350" t="s">
        <v>415</v>
      </c>
      <c r="C350" t="s">
        <v>856</v>
      </c>
      <c r="D350" t="s">
        <v>818</v>
      </c>
      <c r="E350" s="4">
        <v>67.076086956521735</v>
      </c>
      <c r="F350" s="4">
        <v>202.68489130434784</v>
      </c>
      <c r="G350" s="4">
        <v>0.73228260869565198</v>
      </c>
      <c r="H350" s="11">
        <v>3.6129116678759745E-3</v>
      </c>
      <c r="I350" s="4">
        <v>197.45021739130436</v>
      </c>
      <c r="J350" s="4">
        <v>0.73228260869565198</v>
      </c>
      <c r="K350" s="11">
        <v>3.7086948719049699E-3</v>
      </c>
      <c r="L350" s="4">
        <v>19.908152173913045</v>
      </c>
      <c r="M350" s="4">
        <v>0.64532608695652161</v>
      </c>
      <c r="N350" s="11">
        <v>3.2415167481095235E-2</v>
      </c>
      <c r="O350" s="4">
        <v>14.673478260869565</v>
      </c>
      <c r="P350" s="4">
        <v>0.64532608695652161</v>
      </c>
      <c r="Q350" s="9">
        <v>4.3979080861655154E-2</v>
      </c>
      <c r="R350" s="4">
        <v>0</v>
      </c>
      <c r="S350" s="4">
        <v>0</v>
      </c>
      <c r="T350" s="11" t="s">
        <v>1213</v>
      </c>
      <c r="U350" s="4">
        <v>5.234673913043479</v>
      </c>
      <c r="V350" s="4">
        <v>0</v>
      </c>
      <c r="W350" s="11">
        <v>0</v>
      </c>
      <c r="X350" s="4">
        <v>46.346521739130438</v>
      </c>
      <c r="Y350" s="4">
        <v>8.6956521739130432E-2</v>
      </c>
      <c r="Z350" s="11">
        <v>1.8762254097207237E-3</v>
      </c>
      <c r="AA350" s="4">
        <v>0</v>
      </c>
      <c r="AB350" s="4">
        <v>0</v>
      </c>
      <c r="AC350" s="11" t="s">
        <v>1213</v>
      </c>
      <c r="AD350" s="4">
        <v>120.59641304347826</v>
      </c>
      <c r="AE350" s="4">
        <v>0</v>
      </c>
      <c r="AF350" s="11">
        <v>0</v>
      </c>
      <c r="AG350" s="4">
        <v>15.833804347826087</v>
      </c>
      <c r="AH350" s="4">
        <v>0</v>
      </c>
      <c r="AI350" s="11">
        <v>0</v>
      </c>
      <c r="AJ350" s="4">
        <v>0</v>
      </c>
      <c r="AK350" s="4">
        <v>0</v>
      </c>
      <c r="AL350" s="11" t="s">
        <v>1213</v>
      </c>
      <c r="AM350" s="1">
        <v>145862</v>
      </c>
      <c r="AN350" s="1">
        <v>5</v>
      </c>
      <c r="AX350"/>
      <c r="AY350"/>
    </row>
    <row r="351" spans="1:51" x14ac:dyDescent="0.25">
      <c r="A351" t="s">
        <v>702</v>
      </c>
      <c r="B351" t="s">
        <v>428</v>
      </c>
      <c r="C351" t="s">
        <v>1087</v>
      </c>
      <c r="D351" t="s">
        <v>765</v>
      </c>
      <c r="E351" s="4">
        <v>37.065217391304351</v>
      </c>
      <c r="F351" s="4">
        <v>90.573369565217391</v>
      </c>
      <c r="G351" s="4">
        <v>0</v>
      </c>
      <c r="H351" s="11">
        <v>0</v>
      </c>
      <c r="I351" s="4">
        <v>80.975543478260875</v>
      </c>
      <c r="J351" s="4">
        <v>0</v>
      </c>
      <c r="K351" s="11">
        <v>0</v>
      </c>
      <c r="L351" s="4">
        <v>16.288043478260867</v>
      </c>
      <c r="M351" s="4">
        <v>0</v>
      </c>
      <c r="N351" s="11">
        <v>0</v>
      </c>
      <c r="O351" s="4">
        <v>12.288043478260869</v>
      </c>
      <c r="P351" s="4">
        <v>0</v>
      </c>
      <c r="Q351" s="9">
        <v>0</v>
      </c>
      <c r="R351" s="4">
        <v>0</v>
      </c>
      <c r="S351" s="4">
        <v>0</v>
      </c>
      <c r="T351" s="11" t="s">
        <v>1213</v>
      </c>
      <c r="U351" s="4">
        <v>4</v>
      </c>
      <c r="V351" s="4">
        <v>0</v>
      </c>
      <c r="W351" s="11">
        <v>0</v>
      </c>
      <c r="X351" s="4">
        <v>16.622282608695652</v>
      </c>
      <c r="Y351" s="4">
        <v>0</v>
      </c>
      <c r="Z351" s="11">
        <v>0</v>
      </c>
      <c r="AA351" s="4">
        <v>5.5978260869565215</v>
      </c>
      <c r="AB351" s="4">
        <v>0</v>
      </c>
      <c r="AC351" s="11">
        <v>0</v>
      </c>
      <c r="AD351" s="4">
        <v>52.065217391304351</v>
      </c>
      <c r="AE351" s="4">
        <v>0</v>
      </c>
      <c r="AF351" s="11">
        <v>0</v>
      </c>
      <c r="AG351" s="4">
        <v>0</v>
      </c>
      <c r="AH351" s="4">
        <v>0</v>
      </c>
      <c r="AI351" s="11" t="s">
        <v>1213</v>
      </c>
      <c r="AJ351" s="4">
        <v>0</v>
      </c>
      <c r="AK351" s="4">
        <v>0</v>
      </c>
      <c r="AL351" s="11" t="s">
        <v>1213</v>
      </c>
      <c r="AM351" s="1">
        <v>145880</v>
      </c>
      <c r="AN351" s="1">
        <v>5</v>
      </c>
      <c r="AX351"/>
      <c r="AY351"/>
    </row>
    <row r="352" spans="1:51" x14ac:dyDescent="0.25">
      <c r="A352" t="s">
        <v>702</v>
      </c>
      <c r="B352" t="s">
        <v>456</v>
      </c>
      <c r="C352" t="s">
        <v>862</v>
      </c>
      <c r="D352" t="s">
        <v>746</v>
      </c>
      <c r="E352" s="4">
        <v>37.706521739130437</v>
      </c>
      <c r="F352" s="4">
        <v>145.84815217391304</v>
      </c>
      <c r="G352" s="4">
        <v>0</v>
      </c>
      <c r="H352" s="11">
        <v>0</v>
      </c>
      <c r="I352" s="4">
        <v>141.44978260869564</v>
      </c>
      <c r="J352" s="4">
        <v>0</v>
      </c>
      <c r="K352" s="11">
        <v>0</v>
      </c>
      <c r="L352" s="4">
        <v>29.8204347826087</v>
      </c>
      <c r="M352" s="4">
        <v>0</v>
      </c>
      <c r="N352" s="11">
        <v>0</v>
      </c>
      <c r="O352" s="4">
        <v>25.42206521739131</v>
      </c>
      <c r="P352" s="4">
        <v>0</v>
      </c>
      <c r="Q352" s="9">
        <v>0</v>
      </c>
      <c r="R352" s="4">
        <v>0</v>
      </c>
      <c r="S352" s="4">
        <v>0</v>
      </c>
      <c r="T352" s="11" t="s">
        <v>1213</v>
      </c>
      <c r="U352" s="4">
        <v>4.3983695652173918</v>
      </c>
      <c r="V352" s="4">
        <v>0</v>
      </c>
      <c r="W352" s="11">
        <v>0</v>
      </c>
      <c r="X352" s="4">
        <v>21.536956521739132</v>
      </c>
      <c r="Y352" s="4">
        <v>0</v>
      </c>
      <c r="Z352" s="11">
        <v>0</v>
      </c>
      <c r="AA352" s="4">
        <v>0</v>
      </c>
      <c r="AB352" s="4">
        <v>0</v>
      </c>
      <c r="AC352" s="11" t="s">
        <v>1213</v>
      </c>
      <c r="AD352" s="4">
        <v>94.490760869565207</v>
      </c>
      <c r="AE352" s="4">
        <v>0</v>
      </c>
      <c r="AF352" s="11">
        <v>0</v>
      </c>
      <c r="AG352" s="4">
        <v>0</v>
      </c>
      <c r="AH352" s="4">
        <v>0</v>
      </c>
      <c r="AI352" s="11" t="s">
        <v>1213</v>
      </c>
      <c r="AJ352" s="4">
        <v>0</v>
      </c>
      <c r="AK352" s="4">
        <v>0</v>
      </c>
      <c r="AL352" s="11" t="s">
        <v>1213</v>
      </c>
      <c r="AM352" s="1">
        <v>145921</v>
      </c>
      <c r="AN352" s="1">
        <v>5</v>
      </c>
      <c r="AX352"/>
      <c r="AY352"/>
    </row>
    <row r="353" spans="1:51" x14ac:dyDescent="0.25">
      <c r="A353" t="s">
        <v>702</v>
      </c>
      <c r="B353" t="s">
        <v>80</v>
      </c>
      <c r="C353" t="s">
        <v>939</v>
      </c>
      <c r="D353" t="s">
        <v>789</v>
      </c>
      <c r="E353" s="4">
        <v>133.20652173913044</v>
      </c>
      <c r="F353" s="4">
        <v>448.56771739130431</v>
      </c>
      <c r="G353" s="4">
        <v>115.82858695652175</v>
      </c>
      <c r="H353" s="11">
        <v>0.25821873145516544</v>
      </c>
      <c r="I353" s="4">
        <v>436.67641304347819</v>
      </c>
      <c r="J353" s="4">
        <v>115.82858695652175</v>
      </c>
      <c r="K353" s="11">
        <v>0.26525038563278008</v>
      </c>
      <c r="L353" s="4">
        <v>47.024456521739125</v>
      </c>
      <c r="M353" s="4">
        <v>10.239130434782609</v>
      </c>
      <c r="N353" s="11">
        <v>0.21774053741693156</v>
      </c>
      <c r="O353" s="4">
        <v>38.309782608695649</v>
      </c>
      <c r="P353" s="4">
        <v>10.239130434782609</v>
      </c>
      <c r="Q353" s="9">
        <v>0.26727195346857713</v>
      </c>
      <c r="R353" s="4">
        <v>4.1467391304347823</v>
      </c>
      <c r="S353" s="4">
        <v>0</v>
      </c>
      <c r="T353" s="11">
        <v>0</v>
      </c>
      <c r="U353" s="4">
        <v>4.5679347826086953</v>
      </c>
      <c r="V353" s="4">
        <v>0</v>
      </c>
      <c r="W353" s="11">
        <v>0</v>
      </c>
      <c r="X353" s="4">
        <v>110.45630434782606</v>
      </c>
      <c r="Y353" s="4">
        <v>55.502500000000005</v>
      </c>
      <c r="Z353" s="11">
        <v>0.50248376792711669</v>
      </c>
      <c r="AA353" s="4">
        <v>3.1766304347826089</v>
      </c>
      <c r="AB353" s="4">
        <v>0</v>
      </c>
      <c r="AC353" s="11">
        <v>0</v>
      </c>
      <c r="AD353" s="4">
        <v>287.9103260869565</v>
      </c>
      <c r="AE353" s="4">
        <v>50.086956521739133</v>
      </c>
      <c r="AF353" s="11">
        <v>0.17396721125803438</v>
      </c>
      <c r="AG353" s="4">
        <v>0</v>
      </c>
      <c r="AH353" s="4">
        <v>0</v>
      </c>
      <c r="AI353" s="11" t="s">
        <v>1213</v>
      </c>
      <c r="AJ353" s="4">
        <v>0</v>
      </c>
      <c r="AK353" s="4">
        <v>0</v>
      </c>
      <c r="AL353" s="11" t="s">
        <v>1213</v>
      </c>
      <c r="AM353" s="1">
        <v>145269</v>
      </c>
      <c r="AN353" s="1">
        <v>5</v>
      </c>
      <c r="AX353"/>
      <c r="AY353"/>
    </row>
    <row r="354" spans="1:51" x14ac:dyDescent="0.25">
      <c r="A354" t="s">
        <v>702</v>
      </c>
      <c r="B354" t="s">
        <v>664</v>
      </c>
      <c r="C354" t="s">
        <v>986</v>
      </c>
      <c r="D354" t="s">
        <v>799</v>
      </c>
      <c r="E354" s="4">
        <v>77.847826086956516</v>
      </c>
      <c r="F354" s="4">
        <v>310.35206521739127</v>
      </c>
      <c r="G354" s="4">
        <v>0.21739130434782608</v>
      </c>
      <c r="H354" s="11">
        <v>7.0046675602287588E-4</v>
      </c>
      <c r="I354" s="4">
        <v>310.35206521739127</v>
      </c>
      <c r="J354" s="4">
        <v>0.21739130434782608</v>
      </c>
      <c r="K354" s="11">
        <v>7.0046675602287588E-4</v>
      </c>
      <c r="L354" s="4">
        <v>84.767934782608705</v>
      </c>
      <c r="M354" s="4">
        <v>0.21739130434782608</v>
      </c>
      <c r="N354" s="11">
        <v>2.564546427907394E-3</v>
      </c>
      <c r="O354" s="4">
        <v>84.767934782608705</v>
      </c>
      <c r="P354" s="4">
        <v>0.21739130434782608</v>
      </c>
      <c r="Q354" s="9">
        <v>2.564546427907394E-3</v>
      </c>
      <c r="R354" s="4">
        <v>0</v>
      </c>
      <c r="S354" s="4">
        <v>0</v>
      </c>
      <c r="T354" s="11" t="s">
        <v>1213</v>
      </c>
      <c r="U354" s="4">
        <v>0</v>
      </c>
      <c r="V354" s="4">
        <v>0</v>
      </c>
      <c r="W354" s="11" t="s">
        <v>1213</v>
      </c>
      <c r="X354" s="4">
        <v>73.611630434782626</v>
      </c>
      <c r="Y354" s="4">
        <v>0</v>
      </c>
      <c r="Z354" s="11">
        <v>0</v>
      </c>
      <c r="AA354" s="4">
        <v>0</v>
      </c>
      <c r="AB354" s="4">
        <v>0</v>
      </c>
      <c r="AC354" s="11" t="s">
        <v>1213</v>
      </c>
      <c r="AD354" s="4">
        <v>151.97249999999994</v>
      </c>
      <c r="AE354" s="4">
        <v>0</v>
      </c>
      <c r="AF354" s="11">
        <v>0</v>
      </c>
      <c r="AG354" s="4">
        <v>0</v>
      </c>
      <c r="AH354" s="4">
        <v>0</v>
      </c>
      <c r="AI354" s="11" t="s">
        <v>1213</v>
      </c>
      <c r="AJ354" s="4">
        <v>0</v>
      </c>
      <c r="AK354" s="4">
        <v>0</v>
      </c>
      <c r="AL354" s="11" t="s">
        <v>1213</v>
      </c>
      <c r="AM354" s="1">
        <v>146195</v>
      </c>
      <c r="AN354" s="1">
        <v>5</v>
      </c>
      <c r="AX354"/>
      <c r="AY354"/>
    </row>
    <row r="355" spans="1:51" x14ac:dyDescent="0.25">
      <c r="A355" t="s">
        <v>702</v>
      </c>
      <c r="B355" t="s">
        <v>523</v>
      </c>
      <c r="C355" t="s">
        <v>1114</v>
      </c>
      <c r="D355" t="s">
        <v>806</v>
      </c>
      <c r="E355" s="4">
        <v>33.478260869565219</v>
      </c>
      <c r="F355" s="4">
        <v>108.82467391304348</v>
      </c>
      <c r="G355" s="4">
        <v>0</v>
      </c>
      <c r="H355" s="11">
        <v>0</v>
      </c>
      <c r="I355" s="4">
        <v>104.10478260869564</v>
      </c>
      <c r="J355" s="4">
        <v>0</v>
      </c>
      <c r="K355" s="11">
        <v>0</v>
      </c>
      <c r="L355" s="4">
        <v>7.8009782608695666</v>
      </c>
      <c r="M355" s="4">
        <v>0</v>
      </c>
      <c r="N355" s="11">
        <v>0</v>
      </c>
      <c r="O355" s="4">
        <v>3.1897826086956527</v>
      </c>
      <c r="P355" s="4">
        <v>0</v>
      </c>
      <c r="Q355" s="9">
        <v>0</v>
      </c>
      <c r="R355" s="4">
        <v>4.6111956521739135</v>
      </c>
      <c r="S355" s="4">
        <v>0</v>
      </c>
      <c r="T355" s="11">
        <v>0</v>
      </c>
      <c r="U355" s="4">
        <v>0</v>
      </c>
      <c r="V355" s="4">
        <v>0</v>
      </c>
      <c r="W355" s="11" t="s">
        <v>1213</v>
      </c>
      <c r="X355" s="4">
        <v>38.935000000000002</v>
      </c>
      <c r="Y355" s="4">
        <v>0</v>
      </c>
      <c r="Z355" s="11">
        <v>0</v>
      </c>
      <c r="AA355" s="4">
        <v>0.10869565217391304</v>
      </c>
      <c r="AB355" s="4">
        <v>0</v>
      </c>
      <c r="AC355" s="11">
        <v>0</v>
      </c>
      <c r="AD355" s="4">
        <v>61.97999999999999</v>
      </c>
      <c r="AE355" s="4">
        <v>0</v>
      </c>
      <c r="AF355" s="11">
        <v>0</v>
      </c>
      <c r="AG355" s="4">
        <v>0</v>
      </c>
      <c r="AH355" s="4">
        <v>0</v>
      </c>
      <c r="AI355" s="11" t="s">
        <v>1213</v>
      </c>
      <c r="AJ355" s="4">
        <v>0</v>
      </c>
      <c r="AK355" s="4">
        <v>0</v>
      </c>
      <c r="AL355" s="11" t="s">
        <v>1213</v>
      </c>
      <c r="AM355" s="1">
        <v>146017</v>
      </c>
      <c r="AN355" s="1">
        <v>5</v>
      </c>
      <c r="AX355"/>
      <c r="AY355"/>
    </row>
    <row r="356" spans="1:51" x14ac:dyDescent="0.25">
      <c r="A356" t="s">
        <v>702</v>
      </c>
      <c r="B356" t="s">
        <v>307</v>
      </c>
      <c r="C356" t="s">
        <v>1045</v>
      </c>
      <c r="D356" t="s">
        <v>789</v>
      </c>
      <c r="E356" s="4">
        <v>59.782608695652172</v>
      </c>
      <c r="F356" s="4">
        <v>215.41543478260871</v>
      </c>
      <c r="G356" s="4">
        <v>0</v>
      </c>
      <c r="H356" s="11">
        <v>0</v>
      </c>
      <c r="I356" s="4">
        <v>197.74423913043478</v>
      </c>
      <c r="J356" s="4">
        <v>0</v>
      </c>
      <c r="K356" s="11">
        <v>0</v>
      </c>
      <c r="L356" s="4">
        <v>50.050543478260856</v>
      </c>
      <c r="M356" s="4">
        <v>0</v>
      </c>
      <c r="N356" s="11">
        <v>0</v>
      </c>
      <c r="O356" s="4">
        <v>32.379347826086949</v>
      </c>
      <c r="P356" s="4">
        <v>0</v>
      </c>
      <c r="Q356" s="9">
        <v>0</v>
      </c>
      <c r="R356" s="4">
        <v>16.019021739130434</v>
      </c>
      <c r="S356" s="4">
        <v>0</v>
      </c>
      <c r="T356" s="11">
        <v>0</v>
      </c>
      <c r="U356" s="4">
        <v>1.6521739130434783</v>
      </c>
      <c r="V356" s="4">
        <v>0</v>
      </c>
      <c r="W356" s="11">
        <v>0</v>
      </c>
      <c r="X356" s="4">
        <v>35.622065217391302</v>
      </c>
      <c r="Y356" s="4">
        <v>0</v>
      </c>
      <c r="Z356" s="11">
        <v>0</v>
      </c>
      <c r="AA356" s="4">
        <v>0</v>
      </c>
      <c r="AB356" s="4">
        <v>0</v>
      </c>
      <c r="AC356" s="11" t="s">
        <v>1213</v>
      </c>
      <c r="AD356" s="4">
        <v>129.74282608695654</v>
      </c>
      <c r="AE356" s="4">
        <v>0</v>
      </c>
      <c r="AF356" s="11">
        <v>0</v>
      </c>
      <c r="AG356" s="4">
        <v>0</v>
      </c>
      <c r="AH356" s="4">
        <v>0</v>
      </c>
      <c r="AI356" s="11" t="s">
        <v>1213</v>
      </c>
      <c r="AJ356" s="4">
        <v>0</v>
      </c>
      <c r="AK356" s="4">
        <v>0</v>
      </c>
      <c r="AL356" s="11" t="s">
        <v>1213</v>
      </c>
      <c r="AM356" s="1">
        <v>145703</v>
      </c>
      <c r="AN356" s="1">
        <v>5</v>
      </c>
      <c r="AX356"/>
      <c r="AY356"/>
    </row>
    <row r="357" spans="1:51" x14ac:dyDescent="0.25">
      <c r="A357" t="s">
        <v>702</v>
      </c>
      <c r="B357" t="s">
        <v>473</v>
      </c>
      <c r="C357" t="s">
        <v>837</v>
      </c>
      <c r="D357" t="s">
        <v>747</v>
      </c>
      <c r="E357" s="4">
        <v>63.076086956521742</v>
      </c>
      <c r="F357" s="4">
        <v>262.44717391304346</v>
      </c>
      <c r="G357" s="4">
        <v>16.95380434782609</v>
      </c>
      <c r="H357" s="11">
        <v>6.4598921356430333E-2</v>
      </c>
      <c r="I357" s="4">
        <v>246.20804347826083</v>
      </c>
      <c r="J357" s="4">
        <v>16.95380434782609</v>
      </c>
      <c r="K357" s="11">
        <v>6.8859668873178154E-2</v>
      </c>
      <c r="L357" s="4">
        <v>24.133478260869563</v>
      </c>
      <c r="M357" s="4">
        <v>0.47826086956521741</v>
      </c>
      <c r="N357" s="11">
        <v>1.9817320337975394E-2</v>
      </c>
      <c r="O357" s="4">
        <v>15.600869565217391</v>
      </c>
      <c r="P357" s="4">
        <v>0.47826086956521741</v>
      </c>
      <c r="Q357" s="9">
        <v>3.0656039239730228E-2</v>
      </c>
      <c r="R357" s="4">
        <v>3.5869565217391304</v>
      </c>
      <c r="S357" s="4">
        <v>0</v>
      </c>
      <c r="T357" s="11">
        <v>0</v>
      </c>
      <c r="U357" s="4">
        <v>4.9456521739130439</v>
      </c>
      <c r="V357" s="4">
        <v>0</v>
      </c>
      <c r="W357" s="11">
        <v>0</v>
      </c>
      <c r="X357" s="4">
        <v>55.315326086956524</v>
      </c>
      <c r="Y357" s="4">
        <v>0</v>
      </c>
      <c r="Z357" s="11">
        <v>0</v>
      </c>
      <c r="AA357" s="4">
        <v>7.7065217391304346</v>
      </c>
      <c r="AB357" s="4">
        <v>0</v>
      </c>
      <c r="AC357" s="11">
        <v>0</v>
      </c>
      <c r="AD357" s="4">
        <v>173.02358695652171</v>
      </c>
      <c r="AE357" s="4">
        <v>16.475543478260871</v>
      </c>
      <c r="AF357" s="11">
        <v>9.5221372808557789E-2</v>
      </c>
      <c r="AG357" s="4">
        <v>2.2682608695652173</v>
      </c>
      <c r="AH357" s="4">
        <v>0</v>
      </c>
      <c r="AI357" s="11">
        <v>0</v>
      </c>
      <c r="AJ357" s="4">
        <v>0</v>
      </c>
      <c r="AK357" s="4">
        <v>0</v>
      </c>
      <c r="AL357" s="11" t="s">
        <v>1213</v>
      </c>
      <c r="AM357" s="1">
        <v>145945</v>
      </c>
      <c r="AN357" s="1">
        <v>5</v>
      </c>
      <c r="AX357"/>
      <c r="AY357"/>
    </row>
    <row r="358" spans="1:51" x14ac:dyDescent="0.25">
      <c r="A358" t="s">
        <v>702</v>
      </c>
      <c r="B358" t="s">
        <v>147</v>
      </c>
      <c r="C358" t="s">
        <v>916</v>
      </c>
      <c r="D358" t="s">
        <v>746</v>
      </c>
      <c r="E358" s="4">
        <v>59.228260869565219</v>
      </c>
      <c r="F358" s="4">
        <v>252.81793478260869</v>
      </c>
      <c r="G358" s="4">
        <v>79.350543478260875</v>
      </c>
      <c r="H358" s="11">
        <v>0.31386437653836646</v>
      </c>
      <c r="I358" s="4">
        <v>235.52989130434781</v>
      </c>
      <c r="J358" s="4">
        <v>73.111413043478251</v>
      </c>
      <c r="K358" s="11">
        <v>0.31041246034035186</v>
      </c>
      <c r="L358" s="4">
        <v>16.891304347826086</v>
      </c>
      <c r="M358" s="4">
        <v>4.9347826086956523</v>
      </c>
      <c r="N358" s="11">
        <v>0.29214929214929219</v>
      </c>
      <c r="O358" s="4">
        <v>10.407608695652174</v>
      </c>
      <c r="P358" s="4">
        <v>0</v>
      </c>
      <c r="Q358" s="9">
        <v>0</v>
      </c>
      <c r="R358" s="4">
        <v>6.4836956521739131</v>
      </c>
      <c r="S358" s="4">
        <v>4.9347826086956523</v>
      </c>
      <c r="T358" s="11">
        <v>0.76110645431684831</v>
      </c>
      <c r="U358" s="4">
        <v>0</v>
      </c>
      <c r="V358" s="4">
        <v>0</v>
      </c>
      <c r="W358" s="11" t="s">
        <v>1213</v>
      </c>
      <c r="X358" s="4">
        <v>60.157608695652172</v>
      </c>
      <c r="Y358" s="4">
        <v>6.5461956521739131</v>
      </c>
      <c r="Z358" s="11">
        <v>0.10881741801427411</v>
      </c>
      <c r="AA358" s="4">
        <v>10.804347826086957</v>
      </c>
      <c r="AB358" s="4">
        <v>1.3043478260869565</v>
      </c>
      <c r="AC358" s="11">
        <v>0.12072434607645875</v>
      </c>
      <c r="AD358" s="4">
        <v>164.96467391304347</v>
      </c>
      <c r="AE358" s="4">
        <v>66.565217391304344</v>
      </c>
      <c r="AF358" s="11">
        <v>0.40351195084586622</v>
      </c>
      <c r="AG358" s="4">
        <v>0</v>
      </c>
      <c r="AH358" s="4">
        <v>0</v>
      </c>
      <c r="AI358" s="11" t="s">
        <v>1213</v>
      </c>
      <c r="AJ358" s="4">
        <v>0</v>
      </c>
      <c r="AK358" s="4">
        <v>0</v>
      </c>
      <c r="AL358" s="11" t="s">
        <v>1213</v>
      </c>
      <c r="AM358" s="1">
        <v>145427</v>
      </c>
      <c r="AN358" s="1">
        <v>5</v>
      </c>
      <c r="AX358"/>
      <c r="AY358"/>
    </row>
    <row r="359" spans="1:51" x14ac:dyDescent="0.25">
      <c r="A359" t="s">
        <v>702</v>
      </c>
      <c r="B359" t="s">
        <v>513</v>
      </c>
      <c r="C359" t="s">
        <v>1112</v>
      </c>
      <c r="D359" t="s">
        <v>767</v>
      </c>
      <c r="E359" s="4">
        <v>54.847826086956523</v>
      </c>
      <c r="F359" s="4">
        <v>136.0625</v>
      </c>
      <c r="G359" s="4">
        <v>1.4456521739130435</v>
      </c>
      <c r="H359" s="11">
        <v>1.0624912624073815E-2</v>
      </c>
      <c r="I359" s="4">
        <v>125.39402173913044</v>
      </c>
      <c r="J359" s="4">
        <v>0</v>
      </c>
      <c r="K359" s="11">
        <v>0</v>
      </c>
      <c r="L359" s="4">
        <v>35.654891304347828</v>
      </c>
      <c r="M359" s="4">
        <v>0.79347826086956519</v>
      </c>
      <c r="N359" s="11">
        <v>2.2254401341361175E-2</v>
      </c>
      <c r="O359" s="4">
        <v>25.638586956521738</v>
      </c>
      <c r="P359" s="4">
        <v>0</v>
      </c>
      <c r="Q359" s="9">
        <v>0</v>
      </c>
      <c r="R359" s="4">
        <v>4.8451086956521738</v>
      </c>
      <c r="S359" s="4">
        <v>4.3478260869565216E-2</v>
      </c>
      <c r="T359" s="11">
        <v>8.9736399326977006E-3</v>
      </c>
      <c r="U359" s="4">
        <v>5.1711956521739131</v>
      </c>
      <c r="V359" s="4">
        <v>0.75</v>
      </c>
      <c r="W359" s="11">
        <v>0.14503415659485022</v>
      </c>
      <c r="X359" s="4">
        <v>26.994565217391305</v>
      </c>
      <c r="Y359" s="4">
        <v>0</v>
      </c>
      <c r="Z359" s="11">
        <v>0</v>
      </c>
      <c r="AA359" s="4">
        <v>0.65217391304347827</v>
      </c>
      <c r="AB359" s="4">
        <v>0.65217391304347827</v>
      </c>
      <c r="AC359" s="11">
        <v>1</v>
      </c>
      <c r="AD359" s="4">
        <v>72.760869565217391</v>
      </c>
      <c r="AE359" s="4">
        <v>0</v>
      </c>
      <c r="AF359" s="11">
        <v>0</v>
      </c>
      <c r="AG359" s="4">
        <v>0</v>
      </c>
      <c r="AH359" s="4">
        <v>0</v>
      </c>
      <c r="AI359" s="11" t="s">
        <v>1213</v>
      </c>
      <c r="AJ359" s="4">
        <v>0</v>
      </c>
      <c r="AK359" s="4">
        <v>0</v>
      </c>
      <c r="AL359" s="11" t="s">
        <v>1213</v>
      </c>
      <c r="AM359" s="1">
        <v>146006</v>
      </c>
      <c r="AN359" s="1">
        <v>5</v>
      </c>
      <c r="AX359"/>
      <c r="AY359"/>
    </row>
    <row r="360" spans="1:51" x14ac:dyDescent="0.25">
      <c r="A360" t="s">
        <v>702</v>
      </c>
      <c r="B360" t="s">
        <v>88</v>
      </c>
      <c r="C360" t="s">
        <v>914</v>
      </c>
      <c r="D360" t="s">
        <v>758</v>
      </c>
      <c r="E360" s="4">
        <v>104.97826086956522</v>
      </c>
      <c r="F360" s="4">
        <v>299.8478260869565</v>
      </c>
      <c r="G360" s="4">
        <v>13.633152173913045</v>
      </c>
      <c r="H360" s="11">
        <v>4.5466903501776269E-2</v>
      </c>
      <c r="I360" s="4">
        <v>284.37771739130437</v>
      </c>
      <c r="J360" s="4">
        <v>10.557065217391305</v>
      </c>
      <c r="K360" s="11">
        <v>3.712339108083057E-2</v>
      </c>
      <c r="L360" s="4">
        <v>24.817934782608695</v>
      </c>
      <c r="M360" s="4">
        <v>4.8695652173913047</v>
      </c>
      <c r="N360" s="11">
        <v>0.19621154056717399</v>
      </c>
      <c r="O360" s="4">
        <v>12.744565217391305</v>
      </c>
      <c r="P360" s="4">
        <v>2.347826086956522</v>
      </c>
      <c r="Q360" s="9">
        <v>0.1842217484008529</v>
      </c>
      <c r="R360" s="4">
        <v>5.3614130434782608</v>
      </c>
      <c r="S360" s="4">
        <v>2.5217391304347827</v>
      </c>
      <c r="T360" s="11">
        <v>0.47034972123669544</v>
      </c>
      <c r="U360" s="4">
        <v>6.7119565217391308</v>
      </c>
      <c r="V360" s="4">
        <v>0</v>
      </c>
      <c r="W360" s="11">
        <v>0</v>
      </c>
      <c r="X360" s="4">
        <v>67.834239130434781</v>
      </c>
      <c r="Y360" s="4">
        <v>0</v>
      </c>
      <c r="Z360" s="11">
        <v>0</v>
      </c>
      <c r="AA360" s="4">
        <v>3.3967391304347827</v>
      </c>
      <c r="AB360" s="4">
        <v>0.55434782608695654</v>
      </c>
      <c r="AC360" s="11">
        <v>0.16320000000000001</v>
      </c>
      <c r="AD360" s="4">
        <v>203.79891304347825</v>
      </c>
      <c r="AE360" s="4">
        <v>8.2092391304347831</v>
      </c>
      <c r="AF360" s="11">
        <v>4.028107416197766E-2</v>
      </c>
      <c r="AG360" s="4">
        <v>0</v>
      </c>
      <c r="AH360" s="4">
        <v>0</v>
      </c>
      <c r="AI360" s="11" t="s">
        <v>1213</v>
      </c>
      <c r="AJ360" s="4">
        <v>0</v>
      </c>
      <c r="AK360" s="4">
        <v>0</v>
      </c>
      <c r="AL360" s="11" t="s">
        <v>1213</v>
      </c>
      <c r="AM360" s="1">
        <v>145290</v>
      </c>
      <c r="AN360" s="1">
        <v>5</v>
      </c>
      <c r="AX360"/>
      <c r="AY360"/>
    </row>
    <row r="361" spans="1:51" x14ac:dyDescent="0.25">
      <c r="A361" t="s">
        <v>702</v>
      </c>
      <c r="B361" t="s">
        <v>344</v>
      </c>
      <c r="C361" t="s">
        <v>874</v>
      </c>
      <c r="D361" t="s">
        <v>757</v>
      </c>
      <c r="E361" s="4">
        <v>44.532608695652172</v>
      </c>
      <c r="F361" s="4">
        <v>145.92934782608697</v>
      </c>
      <c r="G361" s="4">
        <v>4.1195652173913047</v>
      </c>
      <c r="H361" s="11">
        <v>2.822986108524822E-2</v>
      </c>
      <c r="I361" s="4">
        <v>141.80978260869566</v>
      </c>
      <c r="J361" s="4">
        <v>0</v>
      </c>
      <c r="K361" s="11">
        <v>0</v>
      </c>
      <c r="L361" s="4">
        <v>24.766304347826086</v>
      </c>
      <c r="M361" s="4">
        <v>3.4239130434782608</v>
      </c>
      <c r="N361" s="11">
        <v>0.13824884792626729</v>
      </c>
      <c r="O361" s="4">
        <v>21.342391304347824</v>
      </c>
      <c r="P361" s="4">
        <v>0</v>
      </c>
      <c r="Q361" s="9">
        <v>0</v>
      </c>
      <c r="R361" s="4">
        <v>3.4239130434782608</v>
      </c>
      <c r="S361" s="4">
        <v>3.4239130434782608</v>
      </c>
      <c r="T361" s="11">
        <v>1</v>
      </c>
      <c r="U361" s="4">
        <v>0</v>
      </c>
      <c r="V361" s="4">
        <v>0</v>
      </c>
      <c r="W361" s="11" t="s">
        <v>1213</v>
      </c>
      <c r="X361" s="4">
        <v>40.054347826086953</v>
      </c>
      <c r="Y361" s="4">
        <v>0</v>
      </c>
      <c r="Z361" s="11">
        <v>0</v>
      </c>
      <c r="AA361" s="4">
        <v>0.69565217391304346</v>
      </c>
      <c r="AB361" s="4">
        <v>0.69565217391304346</v>
      </c>
      <c r="AC361" s="11">
        <v>1</v>
      </c>
      <c r="AD361" s="4">
        <v>80.391304347826093</v>
      </c>
      <c r="AE361" s="4">
        <v>0</v>
      </c>
      <c r="AF361" s="11">
        <v>0</v>
      </c>
      <c r="AG361" s="4">
        <v>2.1739130434782608E-2</v>
      </c>
      <c r="AH361" s="4">
        <v>0</v>
      </c>
      <c r="AI361" s="11">
        <v>0</v>
      </c>
      <c r="AJ361" s="4">
        <v>0</v>
      </c>
      <c r="AK361" s="4">
        <v>0</v>
      </c>
      <c r="AL361" s="11" t="s">
        <v>1213</v>
      </c>
      <c r="AM361" s="1">
        <v>145757</v>
      </c>
      <c r="AN361" s="1">
        <v>5</v>
      </c>
      <c r="AX361"/>
      <c r="AY361"/>
    </row>
    <row r="362" spans="1:51" x14ac:dyDescent="0.25">
      <c r="A362" t="s">
        <v>702</v>
      </c>
      <c r="B362" t="s">
        <v>457</v>
      </c>
      <c r="C362" t="s">
        <v>1096</v>
      </c>
      <c r="D362" t="s">
        <v>767</v>
      </c>
      <c r="E362" s="4">
        <v>64.402173913043484</v>
      </c>
      <c r="F362" s="4">
        <v>165.58695652173913</v>
      </c>
      <c r="G362" s="4">
        <v>1.7826086956521738</v>
      </c>
      <c r="H362" s="11">
        <v>1.0765393199422345E-2</v>
      </c>
      <c r="I362" s="4">
        <v>153.2853260869565</v>
      </c>
      <c r="J362" s="4">
        <v>0</v>
      </c>
      <c r="K362" s="11">
        <v>0</v>
      </c>
      <c r="L362" s="4">
        <v>19.192934782608695</v>
      </c>
      <c r="M362" s="4">
        <v>1</v>
      </c>
      <c r="N362" s="11">
        <v>5.2102506017273113E-2</v>
      </c>
      <c r="O362" s="4">
        <v>12.755434782608695</v>
      </c>
      <c r="P362" s="4">
        <v>0</v>
      </c>
      <c r="Q362" s="9">
        <v>0</v>
      </c>
      <c r="R362" s="4">
        <v>1</v>
      </c>
      <c r="S362" s="4">
        <v>1</v>
      </c>
      <c r="T362" s="11">
        <v>1</v>
      </c>
      <c r="U362" s="4">
        <v>5.4375</v>
      </c>
      <c r="V362" s="4">
        <v>0</v>
      </c>
      <c r="W362" s="11">
        <v>0</v>
      </c>
      <c r="X362" s="4">
        <v>26.641304347826086</v>
      </c>
      <c r="Y362" s="4">
        <v>0</v>
      </c>
      <c r="Z362" s="11">
        <v>0</v>
      </c>
      <c r="AA362" s="4">
        <v>5.8641304347826084</v>
      </c>
      <c r="AB362" s="4">
        <v>0.78260869565217395</v>
      </c>
      <c r="AC362" s="11">
        <v>0.1334569045412419</v>
      </c>
      <c r="AD362" s="4">
        <v>113.88858695652173</v>
      </c>
      <c r="AE362" s="4">
        <v>0</v>
      </c>
      <c r="AF362" s="11">
        <v>0</v>
      </c>
      <c r="AG362" s="4">
        <v>0</v>
      </c>
      <c r="AH362" s="4">
        <v>0</v>
      </c>
      <c r="AI362" s="11" t="s">
        <v>1213</v>
      </c>
      <c r="AJ362" s="4">
        <v>0</v>
      </c>
      <c r="AK362" s="4">
        <v>0</v>
      </c>
      <c r="AL362" s="11" t="s">
        <v>1213</v>
      </c>
      <c r="AM362" s="1">
        <v>145922</v>
      </c>
      <c r="AN362" s="1">
        <v>5</v>
      </c>
      <c r="AX362"/>
      <c r="AY362"/>
    </row>
    <row r="363" spans="1:51" x14ac:dyDescent="0.25">
      <c r="A363" t="s">
        <v>702</v>
      </c>
      <c r="B363" t="s">
        <v>317</v>
      </c>
      <c r="C363" t="s">
        <v>1051</v>
      </c>
      <c r="D363" t="s">
        <v>761</v>
      </c>
      <c r="E363" s="4">
        <v>63.836956521739133</v>
      </c>
      <c r="F363" s="4">
        <v>200.14402173913044</v>
      </c>
      <c r="G363" s="4">
        <v>49.116847826086961</v>
      </c>
      <c r="H363" s="11">
        <v>0.24540751904199423</v>
      </c>
      <c r="I363" s="4">
        <v>180.58695652173913</v>
      </c>
      <c r="J363" s="4">
        <v>44.584239130434781</v>
      </c>
      <c r="K363" s="11">
        <v>0.2468851570964247</v>
      </c>
      <c r="L363" s="4">
        <v>28.899456521739129</v>
      </c>
      <c r="M363" s="4">
        <v>6.1059782608695654</v>
      </c>
      <c r="N363" s="11">
        <v>0.21128349788434417</v>
      </c>
      <c r="O363" s="4">
        <v>20.891304347826086</v>
      </c>
      <c r="P363" s="4">
        <v>2.5298913043478262</v>
      </c>
      <c r="Q363" s="9">
        <v>0.12109781477627472</v>
      </c>
      <c r="R363" s="4">
        <v>3.5760869565217392</v>
      </c>
      <c r="S363" s="4">
        <v>3.5760869565217392</v>
      </c>
      <c r="T363" s="11">
        <v>1</v>
      </c>
      <c r="U363" s="4">
        <v>4.4320652173913047</v>
      </c>
      <c r="V363" s="4">
        <v>0</v>
      </c>
      <c r="W363" s="11">
        <v>0</v>
      </c>
      <c r="X363" s="4">
        <v>28.323369565217391</v>
      </c>
      <c r="Y363" s="4">
        <v>4.5706521739130439</v>
      </c>
      <c r="Z363" s="11">
        <v>0.16137388467811573</v>
      </c>
      <c r="AA363" s="4">
        <v>11.548913043478262</v>
      </c>
      <c r="AB363" s="4">
        <v>0.95652173913043481</v>
      </c>
      <c r="AC363" s="11">
        <v>8.2823529411764699E-2</v>
      </c>
      <c r="AD363" s="4">
        <v>131.37228260869566</v>
      </c>
      <c r="AE363" s="4">
        <v>37.483695652173914</v>
      </c>
      <c r="AF363" s="11">
        <v>0.28532423208191127</v>
      </c>
      <c r="AG363" s="4">
        <v>0</v>
      </c>
      <c r="AH363" s="4">
        <v>0</v>
      </c>
      <c r="AI363" s="11" t="s">
        <v>1213</v>
      </c>
      <c r="AJ363" s="4">
        <v>0</v>
      </c>
      <c r="AK363" s="4">
        <v>0</v>
      </c>
      <c r="AL363" s="11" t="s">
        <v>1213</v>
      </c>
      <c r="AM363" s="1">
        <v>145717</v>
      </c>
      <c r="AN363" s="1">
        <v>5</v>
      </c>
      <c r="AX363"/>
      <c r="AY363"/>
    </row>
    <row r="364" spans="1:51" x14ac:dyDescent="0.25">
      <c r="A364" t="s">
        <v>702</v>
      </c>
      <c r="B364" t="s">
        <v>274</v>
      </c>
      <c r="C364" t="s">
        <v>1035</v>
      </c>
      <c r="D364" t="s">
        <v>746</v>
      </c>
      <c r="E364" s="4">
        <v>50.206521739130437</v>
      </c>
      <c r="F364" s="4">
        <v>143.51902173913044</v>
      </c>
      <c r="G364" s="4">
        <v>9</v>
      </c>
      <c r="H364" s="11">
        <v>6.2709457540471455E-2</v>
      </c>
      <c r="I364" s="4">
        <v>131.71195652173913</v>
      </c>
      <c r="J364" s="4">
        <v>8.1739130434782599</v>
      </c>
      <c r="K364" s="11">
        <v>6.2059005570455947E-2</v>
      </c>
      <c r="L364" s="4">
        <v>33.733695652173914</v>
      </c>
      <c r="M364" s="4">
        <v>0.39130434782608697</v>
      </c>
      <c r="N364" s="11">
        <v>1.1599806669888836E-2</v>
      </c>
      <c r="O364" s="4">
        <v>22.361413043478262</v>
      </c>
      <c r="P364" s="4">
        <v>0</v>
      </c>
      <c r="Q364" s="9">
        <v>0</v>
      </c>
      <c r="R364" s="4">
        <v>6.2418478260869561</v>
      </c>
      <c r="S364" s="4">
        <v>0.39130434782608697</v>
      </c>
      <c r="T364" s="11">
        <v>6.2690465824989119E-2</v>
      </c>
      <c r="U364" s="4">
        <v>5.1304347826086953</v>
      </c>
      <c r="V364" s="4">
        <v>0</v>
      </c>
      <c r="W364" s="11">
        <v>0</v>
      </c>
      <c r="X364" s="4">
        <v>23.929347826086957</v>
      </c>
      <c r="Y364" s="4">
        <v>0.43478260869565216</v>
      </c>
      <c r="Z364" s="11">
        <v>1.8169429934135815E-2</v>
      </c>
      <c r="AA364" s="4">
        <v>0.43478260869565216</v>
      </c>
      <c r="AB364" s="4">
        <v>0.43478260869565216</v>
      </c>
      <c r="AC364" s="11">
        <v>1</v>
      </c>
      <c r="AD364" s="4">
        <v>85.421195652173907</v>
      </c>
      <c r="AE364" s="4">
        <v>7.7391304347826084</v>
      </c>
      <c r="AF364" s="11">
        <v>9.0599650071576276E-2</v>
      </c>
      <c r="AG364" s="4">
        <v>0</v>
      </c>
      <c r="AH364" s="4">
        <v>0</v>
      </c>
      <c r="AI364" s="11" t="s">
        <v>1213</v>
      </c>
      <c r="AJ364" s="4">
        <v>0</v>
      </c>
      <c r="AK364" s="4">
        <v>0</v>
      </c>
      <c r="AL364" s="11" t="s">
        <v>1213</v>
      </c>
      <c r="AM364" s="1">
        <v>145656</v>
      </c>
      <c r="AN364" s="1">
        <v>5</v>
      </c>
      <c r="AX364"/>
      <c r="AY364"/>
    </row>
    <row r="365" spans="1:51" x14ac:dyDescent="0.25">
      <c r="A365" t="s">
        <v>702</v>
      </c>
      <c r="B365" t="s">
        <v>580</v>
      </c>
      <c r="C365" t="s">
        <v>1120</v>
      </c>
      <c r="D365" t="s">
        <v>824</v>
      </c>
      <c r="E365" s="4">
        <v>24.565217391304348</v>
      </c>
      <c r="F365" s="4">
        <v>86.467391304347828</v>
      </c>
      <c r="G365" s="4">
        <v>2.2173913043478262</v>
      </c>
      <c r="H365" s="11">
        <v>2.5644248900062856E-2</v>
      </c>
      <c r="I365" s="4">
        <v>78.747282608695656</v>
      </c>
      <c r="J365" s="4">
        <v>0</v>
      </c>
      <c r="K365" s="11">
        <v>0</v>
      </c>
      <c r="L365" s="4">
        <v>19.426630434782609</v>
      </c>
      <c r="M365" s="4">
        <v>1.6956521739130435</v>
      </c>
      <c r="N365" s="11">
        <v>8.7284934955937893E-2</v>
      </c>
      <c r="O365" s="4">
        <v>17.730978260869566</v>
      </c>
      <c r="P365" s="4">
        <v>0</v>
      </c>
      <c r="Q365" s="9">
        <v>0</v>
      </c>
      <c r="R365" s="4">
        <v>1.6956521739130435</v>
      </c>
      <c r="S365" s="4">
        <v>1.6956521739130435</v>
      </c>
      <c r="T365" s="11">
        <v>1</v>
      </c>
      <c r="U365" s="4">
        <v>0</v>
      </c>
      <c r="V365" s="4">
        <v>0</v>
      </c>
      <c r="W365" s="11" t="s">
        <v>1213</v>
      </c>
      <c r="X365" s="4">
        <v>8.1657608695652169</v>
      </c>
      <c r="Y365" s="4">
        <v>0</v>
      </c>
      <c r="Z365" s="11">
        <v>0</v>
      </c>
      <c r="AA365" s="4">
        <v>6.0244565217391308</v>
      </c>
      <c r="AB365" s="4">
        <v>0.52173913043478259</v>
      </c>
      <c r="AC365" s="11">
        <v>8.6603518267929627E-2</v>
      </c>
      <c r="AD365" s="4">
        <v>52.850543478260867</v>
      </c>
      <c r="AE365" s="4">
        <v>0</v>
      </c>
      <c r="AF365" s="11">
        <v>0</v>
      </c>
      <c r="AG365" s="4">
        <v>0</v>
      </c>
      <c r="AH365" s="4">
        <v>0</v>
      </c>
      <c r="AI365" s="11" t="s">
        <v>1213</v>
      </c>
      <c r="AJ365" s="4">
        <v>0</v>
      </c>
      <c r="AK365" s="4">
        <v>0</v>
      </c>
      <c r="AL365" s="11" t="s">
        <v>1213</v>
      </c>
      <c r="AM365" s="1">
        <v>146092</v>
      </c>
      <c r="AN365" s="1">
        <v>5</v>
      </c>
      <c r="AX365"/>
      <c r="AY365"/>
    </row>
    <row r="366" spans="1:51" x14ac:dyDescent="0.25">
      <c r="A366" t="s">
        <v>702</v>
      </c>
      <c r="B366" t="s">
        <v>416</v>
      </c>
      <c r="C366" t="s">
        <v>836</v>
      </c>
      <c r="D366" t="s">
        <v>824</v>
      </c>
      <c r="E366" s="4">
        <v>67.956521739130437</v>
      </c>
      <c r="F366" s="4">
        <v>207.95380434782606</v>
      </c>
      <c r="G366" s="4">
        <v>1.0652173913043477</v>
      </c>
      <c r="H366" s="11">
        <v>5.1223751094384984E-3</v>
      </c>
      <c r="I366" s="4">
        <v>190.88043478260869</v>
      </c>
      <c r="J366" s="4">
        <v>0.44565217391304346</v>
      </c>
      <c r="K366" s="11">
        <v>2.3347189795569728E-3</v>
      </c>
      <c r="L366" s="4">
        <v>27.510869565217391</v>
      </c>
      <c r="M366" s="4">
        <v>0.71739130434782605</v>
      </c>
      <c r="N366" s="11">
        <v>2.6076649545634135E-2</v>
      </c>
      <c r="O366" s="4">
        <v>17.442934782608695</v>
      </c>
      <c r="P366" s="4">
        <v>0.44565217391304346</v>
      </c>
      <c r="Q366" s="9">
        <v>2.554915095809316E-2</v>
      </c>
      <c r="R366" s="4">
        <v>4.9184782608695654</v>
      </c>
      <c r="S366" s="4">
        <v>0.17391304347826086</v>
      </c>
      <c r="T366" s="11">
        <v>3.5359116022099443E-2</v>
      </c>
      <c r="U366" s="4">
        <v>5.1494565217391308</v>
      </c>
      <c r="V366" s="4">
        <v>9.7826086956521743E-2</v>
      </c>
      <c r="W366" s="11">
        <v>1.8997361477572559E-2</v>
      </c>
      <c r="X366" s="4">
        <v>64.013586956521735</v>
      </c>
      <c r="Y366" s="4">
        <v>0</v>
      </c>
      <c r="Z366" s="11">
        <v>0</v>
      </c>
      <c r="AA366" s="4">
        <v>7.0054347826086953</v>
      </c>
      <c r="AB366" s="4">
        <v>0.34782608695652173</v>
      </c>
      <c r="AC366" s="11">
        <v>4.965089216446858E-2</v>
      </c>
      <c r="AD366" s="4">
        <v>109.42391304347827</v>
      </c>
      <c r="AE366" s="4">
        <v>0</v>
      </c>
      <c r="AF366" s="11">
        <v>0</v>
      </c>
      <c r="AG366" s="4">
        <v>0</v>
      </c>
      <c r="AH366" s="4">
        <v>0</v>
      </c>
      <c r="AI366" s="11" t="s">
        <v>1213</v>
      </c>
      <c r="AJ366" s="4">
        <v>0</v>
      </c>
      <c r="AK366" s="4">
        <v>0</v>
      </c>
      <c r="AL366" s="11" t="s">
        <v>1213</v>
      </c>
      <c r="AM366" s="1">
        <v>145863</v>
      </c>
      <c r="AN366" s="1">
        <v>5</v>
      </c>
      <c r="AX366"/>
      <c r="AY366"/>
    </row>
    <row r="367" spans="1:51" x14ac:dyDescent="0.25">
      <c r="A367" t="s">
        <v>702</v>
      </c>
      <c r="B367" t="s">
        <v>658</v>
      </c>
      <c r="C367" t="s">
        <v>1160</v>
      </c>
      <c r="D367" t="s">
        <v>758</v>
      </c>
      <c r="E367" s="4">
        <v>47.554347826086953</v>
      </c>
      <c r="F367" s="4">
        <v>138.72826086956522</v>
      </c>
      <c r="G367" s="4">
        <v>59.875</v>
      </c>
      <c r="H367" s="11">
        <v>0.43159915380396457</v>
      </c>
      <c r="I367" s="4">
        <v>124.54347826086956</v>
      </c>
      <c r="J367" s="4">
        <v>46.951086956521735</v>
      </c>
      <c r="K367" s="11">
        <v>0.37698551230581251</v>
      </c>
      <c r="L367" s="4">
        <v>19.6875</v>
      </c>
      <c r="M367" s="4">
        <v>10.573369565217391</v>
      </c>
      <c r="N367" s="11">
        <v>0.53706004140786745</v>
      </c>
      <c r="O367" s="4">
        <v>10.720108695652174</v>
      </c>
      <c r="P367" s="4">
        <v>1.6059782608695652</v>
      </c>
      <c r="Q367" s="9">
        <v>0.14980988593155894</v>
      </c>
      <c r="R367" s="4">
        <v>4.4456521739130439</v>
      </c>
      <c r="S367" s="4">
        <v>4.4456521739130439</v>
      </c>
      <c r="T367" s="11">
        <v>1</v>
      </c>
      <c r="U367" s="4">
        <v>4.5217391304347823</v>
      </c>
      <c r="V367" s="4">
        <v>4.5217391304347823</v>
      </c>
      <c r="W367" s="11">
        <v>1</v>
      </c>
      <c r="X367" s="4">
        <v>36.233695652173914</v>
      </c>
      <c r="Y367" s="4">
        <v>7.7146739130434785</v>
      </c>
      <c r="Z367" s="11">
        <v>0.21291435428228589</v>
      </c>
      <c r="AA367" s="4">
        <v>5.2173913043478262</v>
      </c>
      <c r="AB367" s="4">
        <v>3.9565217391304346</v>
      </c>
      <c r="AC367" s="11">
        <v>0.7583333333333333</v>
      </c>
      <c r="AD367" s="4">
        <v>77.589673913043484</v>
      </c>
      <c r="AE367" s="4">
        <v>37.630434782608695</v>
      </c>
      <c r="AF367" s="11">
        <v>0.48499282036913804</v>
      </c>
      <c r="AG367" s="4">
        <v>0</v>
      </c>
      <c r="AH367" s="4">
        <v>0</v>
      </c>
      <c r="AI367" s="11" t="s">
        <v>1213</v>
      </c>
      <c r="AJ367" s="4">
        <v>0</v>
      </c>
      <c r="AK367" s="4">
        <v>0</v>
      </c>
      <c r="AL367" s="11" t="s">
        <v>1213</v>
      </c>
      <c r="AM367" s="1">
        <v>146188</v>
      </c>
      <c r="AN367" s="1">
        <v>5</v>
      </c>
      <c r="AX367"/>
      <c r="AY367"/>
    </row>
    <row r="368" spans="1:51" x14ac:dyDescent="0.25">
      <c r="A368" t="s">
        <v>702</v>
      </c>
      <c r="B368" t="s">
        <v>273</v>
      </c>
      <c r="C368" t="s">
        <v>1034</v>
      </c>
      <c r="D368" t="s">
        <v>746</v>
      </c>
      <c r="E368" s="4">
        <v>79.923913043478265</v>
      </c>
      <c r="F368" s="4">
        <v>238.81521739130434</v>
      </c>
      <c r="G368" s="4">
        <v>29.543478260869566</v>
      </c>
      <c r="H368" s="11">
        <v>0.12370852487369716</v>
      </c>
      <c r="I368" s="4">
        <v>228.25543478260869</v>
      </c>
      <c r="J368" s="4">
        <v>29.304347826086957</v>
      </c>
      <c r="K368" s="11">
        <v>0.12838400914307485</v>
      </c>
      <c r="L368" s="4">
        <v>42.024456521739133</v>
      </c>
      <c r="M368" s="4">
        <v>0.2391304347826087</v>
      </c>
      <c r="N368" s="11">
        <v>5.690268347882315E-3</v>
      </c>
      <c r="O368" s="4">
        <v>31.464673913043477</v>
      </c>
      <c r="P368" s="4">
        <v>0</v>
      </c>
      <c r="Q368" s="9">
        <v>0</v>
      </c>
      <c r="R368" s="4">
        <v>6.4103260869565215</v>
      </c>
      <c r="S368" s="4">
        <v>0.2391304347826087</v>
      </c>
      <c r="T368" s="11">
        <v>3.7303942348452739E-2</v>
      </c>
      <c r="U368" s="4">
        <v>4.1494565217391308</v>
      </c>
      <c r="V368" s="4">
        <v>0</v>
      </c>
      <c r="W368" s="11">
        <v>0</v>
      </c>
      <c r="X368" s="4">
        <v>54.918478260869563</v>
      </c>
      <c r="Y368" s="4">
        <v>0.2608695652173913</v>
      </c>
      <c r="Z368" s="11">
        <v>4.7501237011380506E-3</v>
      </c>
      <c r="AA368" s="4">
        <v>0</v>
      </c>
      <c r="AB368" s="4">
        <v>0</v>
      </c>
      <c r="AC368" s="11" t="s">
        <v>1213</v>
      </c>
      <c r="AD368" s="4">
        <v>141.87228260869566</v>
      </c>
      <c r="AE368" s="4">
        <v>29.043478260869566</v>
      </c>
      <c r="AF368" s="11">
        <v>0.20471566205060429</v>
      </c>
      <c r="AG368" s="4">
        <v>0</v>
      </c>
      <c r="AH368" s="4">
        <v>0</v>
      </c>
      <c r="AI368" s="11" t="s">
        <v>1213</v>
      </c>
      <c r="AJ368" s="4">
        <v>0</v>
      </c>
      <c r="AK368" s="4">
        <v>0</v>
      </c>
      <c r="AL368" s="11" t="s">
        <v>1213</v>
      </c>
      <c r="AM368" s="1">
        <v>145655</v>
      </c>
      <c r="AN368" s="1">
        <v>5</v>
      </c>
      <c r="AX368"/>
      <c r="AY368"/>
    </row>
    <row r="369" spans="1:51" x14ac:dyDescent="0.25">
      <c r="A369" t="s">
        <v>702</v>
      </c>
      <c r="B369" t="s">
        <v>505</v>
      </c>
      <c r="C369" t="s">
        <v>883</v>
      </c>
      <c r="D369" t="s">
        <v>781</v>
      </c>
      <c r="E369" s="4">
        <v>121.30434782608695</v>
      </c>
      <c r="F369" s="4">
        <v>363.31967391304346</v>
      </c>
      <c r="G369" s="4">
        <v>83.649021739130433</v>
      </c>
      <c r="H369" s="11">
        <v>0.23023532097287663</v>
      </c>
      <c r="I369" s="4">
        <v>334.66206521739122</v>
      </c>
      <c r="J369" s="4">
        <v>83.388152173913056</v>
      </c>
      <c r="K369" s="11">
        <v>0.24917121132251852</v>
      </c>
      <c r="L369" s="4">
        <v>75.110326086956505</v>
      </c>
      <c r="M369" s="4">
        <v>8.9994565217391322</v>
      </c>
      <c r="N369" s="11">
        <v>0.11981650181255116</v>
      </c>
      <c r="O369" s="4">
        <v>56.066847826086942</v>
      </c>
      <c r="P369" s="4">
        <v>8.7385869565217416</v>
      </c>
      <c r="Q369" s="9">
        <v>0.15586014365615589</v>
      </c>
      <c r="R369" s="4">
        <v>14.434782608695652</v>
      </c>
      <c r="S369" s="4">
        <v>0.2608695652173913</v>
      </c>
      <c r="T369" s="11">
        <v>1.8072289156626505E-2</v>
      </c>
      <c r="U369" s="4">
        <v>4.6086956521739131</v>
      </c>
      <c r="V369" s="4">
        <v>0</v>
      </c>
      <c r="W369" s="11">
        <v>0</v>
      </c>
      <c r="X369" s="4">
        <v>84.040652173913031</v>
      </c>
      <c r="Y369" s="4">
        <v>7.0466304347826094</v>
      </c>
      <c r="Z369" s="11">
        <v>8.3847879002656597E-2</v>
      </c>
      <c r="AA369" s="4">
        <v>9.6141304347826093</v>
      </c>
      <c r="AB369" s="4">
        <v>0</v>
      </c>
      <c r="AC369" s="11">
        <v>0</v>
      </c>
      <c r="AD369" s="4">
        <v>181.4594565217391</v>
      </c>
      <c r="AE369" s="4">
        <v>67.602934782608699</v>
      </c>
      <c r="AF369" s="11">
        <v>0.37255118073446764</v>
      </c>
      <c r="AG369" s="4">
        <v>13.095108695652174</v>
      </c>
      <c r="AH369" s="4">
        <v>0</v>
      </c>
      <c r="AI369" s="11">
        <v>0</v>
      </c>
      <c r="AJ369" s="4">
        <v>0</v>
      </c>
      <c r="AK369" s="4">
        <v>0</v>
      </c>
      <c r="AL369" s="11" t="s">
        <v>1213</v>
      </c>
      <c r="AM369" s="1">
        <v>145994</v>
      </c>
      <c r="AN369" s="1">
        <v>5</v>
      </c>
      <c r="AX369"/>
      <c r="AY369"/>
    </row>
    <row r="370" spans="1:51" x14ac:dyDescent="0.25">
      <c r="A370" t="s">
        <v>702</v>
      </c>
      <c r="B370" t="s">
        <v>549</v>
      </c>
      <c r="C370" t="s">
        <v>964</v>
      </c>
      <c r="D370" t="s">
        <v>805</v>
      </c>
      <c r="E370" s="4">
        <v>30.793478260869566</v>
      </c>
      <c r="F370" s="4">
        <v>106.46739130434784</v>
      </c>
      <c r="G370" s="4">
        <v>0</v>
      </c>
      <c r="H370" s="11">
        <v>0</v>
      </c>
      <c r="I370" s="4">
        <v>100.52717391304348</v>
      </c>
      <c r="J370" s="4">
        <v>0</v>
      </c>
      <c r="K370" s="11">
        <v>0</v>
      </c>
      <c r="L370" s="4">
        <v>20.366847826086957</v>
      </c>
      <c r="M370" s="4">
        <v>0</v>
      </c>
      <c r="N370" s="11">
        <v>0</v>
      </c>
      <c r="O370" s="4">
        <v>17.752717391304348</v>
      </c>
      <c r="P370" s="4">
        <v>0</v>
      </c>
      <c r="Q370" s="9">
        <v>0</v>
      </c>
      <c r="R370" s="4">
        <v>0.24184782608695651</v>
      </c>
      <c r="S370" s="4">
        <v>0</v>
      </c>
      <c r="T370" s="11">
        <v>0</v>
      </c>
      <c r="U370" s="4">
        <v>2.3722826086956523</v>
      </c>
      <c r="V370" s="4">
        <v>0</v>
      </c>
      <c r="W370" s="11">
        <v>0</v>
      </c>
      <c r="X370" s="4">
        <v>19.296195652173914</v>
      </c>
      <c r="Y370" s="4">
        <v>0</v>
      </c>
      <c r="Z370" s="11">
        <v>0</v>
      </c>
      <c r="AA370" s="4">
        <v>3.3260869565217392</v>
      </c>
      <c r="AB370" s="4">
        <v>0</v>
      </c>
      <c r="AC370" s="11">
        <v>0</v>
      </c>
      <c r="AD370" s="4">
        <v>63.478260869565219</v>
      </c>
      <c r="AE370" s="4">
        <v>0</v>
      </c>
      <c r="AF370" s="11">
        <v>0</v>
      </c>
      <c r="AG370" s="4">
        <v>0</v>
      </c>
      <c r="AH370" s="4">
        <v>0</v>
      </c>
      <c r="AI370" s="11" t="s">
        <v>1213</v>
      </c>
      <c r="AJ370" s="4">
        <v>0</v>
      </c>
      <c r="AK370" s="4">
        <v>0</v>
      </c>
      <c r="AL370" s="11" t="s">
        <v>1213</v>
      </c>
      <c r="AM370" s="1">
        <v>146049</v>
      </c>
      <c r="AN370" s="1">
        <v>5</v>
      </c>
      <c r="AX370"/>
      <c r="AY370"/>
    </row>
    <row r="371" spans="1:51" x14ac:dyDescent="0.25">
      <c r="A371" t="s">
        <v>702</v>
      </c>
      <c r="B371" t="s">
        <v>82</v>
      </c>
      <c r="C371" t="s">
        <v>843</v>
      </c>
      <c r="D371" t="s">
        <v>744</v>
      </c>
      <c r="E371" s="4">
        <v>66.847826086956516</v>
      </c>
      <c r="F371" s="4">
        <v>251.19576086956522</v>
      </c>
      <c r="G371" s="4">
        <v>0</v>
      </c>
      <c r="H371" s="11">
        <v>0</v>
      </c>
      <c r="I371" s="4">
        <v>239.58880434782608</v>
      </c>
      <c r="J371" s="4">
        <v>0</v>
      </c>
      <c r="K371" s="11">
        <v>0</v>
      </c>
      <c r="L371" s="4">
        <v>28.724782608695655</v>
      </c>
      <c r="M371" s="4">
        <v>0</v>
      </c>
      <c r="N371" s="11">
        <v>0</v>
      </c>
      <c r="O371" s="4">
        <v>22.943913043478261</v>
      </c>
      <c r="P371" s="4">
        <v>0</v>
      </c>
      <c r="Q371" s="9">
        <v>0</v>
      </c>
      <c r="R371" s="4">
        <v>0</v>
      </c>
      <c r="S371" s="4">
        <v>0</v>
      </c>
      <c r="T371" s="11" t="s">
        <v>1213</v>
      </c>
      <c r="U371" s="4">
        <v>5.780869565217392</v>
      </c>
      <c r="V371" s="4">
        <v>0</v>
      </c>
      <c r="W371" s="11">
        <v>0</v>
      </c>
      <c r="X371" s="4">
        <v>59.419347826086955</v>
      </c>
      <c r="Y371" s="4">
        <v>0</v>
      </c>
      <c r="Z371" s="11">
        <v>0</v>
      </c>
      <c r="AA371" s="4">
        <v>5.8260869565217392</v>
      </c>
      <c r="AB371" s="4">
        <v>0</v>
      </c>
      <c r="AC371" s="11">
        <v>0</v>
      </c>
      <c r="AD371" s="4">
        <v>157.22554347826087</v>
      </c>
      <c r="AE371" s="4">
        <v>0</v>
      </c>
      <c r="AF371" s="11">
        <v>0</v>
      </c>
      <c r="AG371" s="4">
        <v>0</v>
      </c>
      <c r="AH371" s="4">
        <v>0</v>
      </c>
      <c r="AI371" s="11" t="s">
        <v>1213</v>
      </c>
      <c r="AJ371" s="4">
        <v>0</v>
      </c>
      <c r="AK371" s="4">
        <v>0</v>
      </c>
      <c r="AL371" s="11" t="s">
        <v>1213</v>
      </c>
      <c r="AM371" s="1">
        <v>145273</v>
      </c>
      <c r="AN371" s="1">
        <v>5</v>
      </c>
      <c r="AX371"/>
      <c r="AY371"/>
    </row>
    <row r="372" spans="1:51" x14ac:dyDescent="0.25">
      <c r="A372" t="s">
        <v>702</v>
      </c>
      <c r="B372" t="s">
        <v>330</v>
      </c>
      <c r="C372" t="s">
        <v>991</v>
      </c>
      <c r="D372" t="s">
        <v>815</v>
      </c>
      <c r="E372" s="4">
        <v>139.20652173913044</v>
      </c>
      <c r="F372" s="4">
        <v>365.29891304347825</v>
      </c>
      <c r="G372" s="4">
        <v>0</v>
      </c>
      <c r="H372" s="11">
        <v>0</v>
      </c>
      <c r="I372" s="4">
        <v>360.08152173913038</v>
      </c>
      <c r="J372" s="4">
        <v>0</v>
      </c>
      <c r="K372" s="11">
        <v>0</v>
      </c>
      <c r="L372" s="4">
        <v>35.323369565217391</v>
      </c>
      <c r="M372" s="4">
        <v>0</v>
      </c>
      <c r="N372" s="11">
        <v>0</v>
      </c>
      <c r="O372" s="4">
        <v>30.105978260869566</v>
      </c>
      <c r="P372" s="4">
        <v>0</v>
      </c>
      <c r="Q372" s="9">
        <v>0</v>
      </c>
      <c r="R372" s="4">
        <v>0</v>
      </c>
      <c r="S372" s="4">
        <v>0</v>
      </c>
      <c r="T372" s="11" t="s">
        <v>1213</v>
      </c>
      <c r="U372" s="4">
        <v>5.2173913043478262</v>
      </c>
      <c r="V372" s="4">
        <v>0</v>
      </c>
      <c r="W372" s="11">
        <v>0</v>
      </c>
      <c r="X372" s="4">
        <v>71.459239130434781</v>
      </c>
      <c r="Y372" s="4">
        <v>0</v>
      </c>
      <c r="Z372" s="11">
        <v>0</v>
      </c>
      <c r="AA372" s="4">
        <v>0</v>
      </c>
      <c r="AB372" s="4">
        <v>0</v>
      </c>
      <c r="AC372" s="11" t="s">
        <v>1213</v>
      </c>
      <c r="AD372" s="4">
        <v>242.94293478260869</v>
      </c>
      <c r="AE372" s="4">
        <v>0</v>
      </c>
      <c r="AF372" s="11">
        <v>0</v>
      </c>
      <c r="AG372" s="4">
        <v>15.573369565217391</v>
      </c>
      <c r="AH372" s="4">
        <v>0</v>
      </c>
      <c r="AI372" s="11">
        <v>0</v>
      </c>
      <c r="AJ372" s="4">
        <v>0</v>
      </c>
      <c r="AK372" s="4">
        <v>0</v>
      </c>
      <c r="AL372" s="11" t="s">
        <v>1213</v>
      </c>
      <c r="AM372" s="1">
        <v>145733</v>
      </c>
      <c r="AN372" s="1">
        <v>5</v>
      </c>
      <c r="AX372"/>
      <c r="AY372"/>
    </row>
    <row r="373" spans="1:51" x14ac:dyDescent="0.25">
      <c r="A373" t="s">
        <v>702</v>
      </c>
      <c r="B373" t="s">
        <v>173</v>
      </c>
      <c r="C373" t="s">
        <v>991</v>
      </c>
      <c r="D373" t="s">
        <v>815</v>
      </c>
      <c r="E373" s="4">
        <v>51.271739130434781</v>
      </c>
      <c r="F373" s="4">
        <v>136.29489130434783</v>
      </c>
      <c r="G373" s="4">
        <v>28.783369565217392</v>
      </c>
      <c r="H373" s="11">
        <v>0.21118450801610639</v>
      </c>
      <c r="I373" s="4">
        <v>121.26347826086958</v>
      </c>
      <c r="J373" s="4">
        <v>28.783369565217392</v>
      </c>
      <c r="K373" s="11">
        <v>0.23736222956838504</v>
      </c>
      <c r="L373" s="4">
        <v>25.060108695652175</v>
      </c>
      <c r="M373" s="4">
        <v>0.18478260869565216</v>
      </c>
      <c r="N373" s="11">
        <v>7.3735757071042227E-3</v>
      </c>
      <c r="O373" s="4">
        <v>10.028695652173912</v>
      </c>
      <c r="P373" s="4">
        <v>0.18478260869565216</v>
      </c>
      <c r="Q373" s="9">
        <v>1.8425388016994712E-2</v>
      </c>
      <c r="R373" s="4">
        <v>7.3605434782608707</v>
      </c>
      <c r="S373" s="4">
        <v>0</v>
      </c>
      <c r="T373" s="11">
        <v>0</v>
      </c>
      <c r="U373" s="4">
        <v>7.6708695652173944</v>
      </c>
      <c r="V373" s="4">
        <v>0</v>
      </c>
      <c r="W373" s="11">
        <v>0</v>
      </c>
      <c r="X373" s="4">
        <v>23.992608695652176</v>
      </c>
      <c r="Y373" s="4">
        <v>0.27630434782608698</v>
      </c>
      <c r="Z373" s="11">
        <v>1.151622782378631E-2</v>
      </c>
      <c r="AA373" s="4">
        <v>0</v>
      </c>
      <c r="AB373" s="4">
        <v>0</v>
      </c>
      <c r="AC373" s="11" t="s">
        <v>1213</v>
      </c>
      <c r="AD373" s="4">
        <v>86.398043478260874</v>
      </c>
      <c r="AE373" s="4">
        <v>28.322282608695652</v>
      </c>
      <c r="AF373" s="11">
        <v>0.32781162013028675</v>
      </c>
      <c r="AG373" s="4">
        <v>0.84413043478260863</v>
      </c>
      <c r="AH373" s="4">
        <v>0</v>
      </c>
      <c r="AI373" s="11">
        <v>0</v>
      </c>
      <c r="AJ373" s="4">
        <v>0</v>
      </c>
      <c r="AK373" s="4">
        <v>0</v>
      </c>
      <c r="AL373" s="11" t="s">
        <v>1213</v>
      </c>
      <c r="AM373" s="1">
        <v>145465</v>
      </c>
      <c r="AN373" s="1">
        <v>5</v>
      </c>
      <c r="AX373"/>
      <c r="AY373"/>
    </row>
    <row r="374" spans="1:51" x14ac:dyDescent="0.25">
      <c r="A374" t="s">
        <v>702</v>
      </c>
      <c r="B374" t="s">
        <v>673</v>
      </c>
      <c r="C374" t="s">
        <v>904</v>
      </c>
      <c r="D374" t="s">
        <v>790</v>
      </c>
      <c r="E374" s="4">
        <v>95.239130434782609</v>
      </c>
      <c r="F374" s="4">
        <v>169.04282608695647</v>
      </c>
      <c r="G374" s="4">
        <v>77.519565217391303</v>
      </c>
      <c r="H374" s="11">
        <v>0.45857944410793783</v>
      </c>
      <c r="I374" s="4">
        <v>160.83130434782601</v>
      </c>
      <c r="J374" s="4">
        <v>77.519565217391303</v>
      </c>
      <c r="K374" s="11">
        <v>0.48199301455481325</v>
      </c>
      <c r="L374" s="4">
        <v>27.381739130434788</v>
      </c>
      <c r="M374" s="4">
        <v>11.956521739130435</v>
      </c>
      <c r="N374" s="11">
        <v>0.43666042109943148</v>
      </c>
      <c r="O374" s="4">
        <v>22.311521739130438</v>
      </c>
      <c r="P374" s="4">
        <v>11.956521739130435</v>
      </c>
      <c r="Q374" s="9">
        <v>0.53589001588183138</v>
      </c>
      <c r="R374" s="4">
        <v>0.17934782608695651</v>
      </c>
      <c r="S374" s="4">
        <v>0</v>
      </c>
      <c r="T374" s="11">
        <v>0</v>
      </c>
      <c r="U374" s="4">
        <v>4.8908695652173915</v>
      </c>
      <c r="V374" s="4">
        <v>0</v>
      </c>
      <c r="W374" s="11">
        <v>0</v>
      </c>
      <c r="X374" s="4">
        <v>44.966630434782623</v>
      </c>
      <c r="Y374" s="4">
        <v>23.166304347826088</v>
      </c>
      <c r="Z374" s="11">
        <v>0.51518879942372708</v>
      </c>
      <c r="AA374" s="4">
        <v>3.1413043478260869</v>
      </c>
      <c r="AB374" s="4">
        <v>0</v>
      </c>
      <c r="AC374" s="11">
        <v>0</v>
      </c>
      <c r="AD374" s="4">
        <v>93.553152173912963</v>
      </c>
      <c r="AE374" s="4">
        <v>42.396739130434781</v>
      </c>
      <c r="AF374" s="11">
        <v>0.45318343792008531</v>
      </c>
      <c r="AG374" s="4">
        <v>0</v>
      </c>
      <c r="AH374" s="4">
        <v>0</v>
      </c>
      <c r="AI374" s="11" t="s">
        <v>1213</v>
      </c>
      <c r="AJ374" s="4">
        <v>0</v>
      </c>
      <c r="AK374" s="4">
        <v>0</v>
      </c>
      <c r="AL374" s="11" t="s">
        <v>1213</v>
      </c>
      <c r="AM374" s="7">
        <v>1.4000000000000001E+248</v>
      </c>
      <c r="AN374" s="1">
        <v>5</v>
      </c>
      <c r="AX374"/>
      <c r="AY374"/>
    </row>
    <row r="375" spans="1:51" x14ac:dyDescent="0.25">
      <c r="A375" t="s">
        <v>702</v>
      </c>
      <c r="B375" t="s">
        <v>445</v>
      </c>
      <c r="C375" t="s">
        <v>845</v>
      </c>
      <c r="D375" t="s">
        <v>767</v>
      </c>
      <c r="E375" s="4">
        <v>22.380434782608695</v>
      </c>
      <c r="F375" s="4">
        <v>68.578913043478252</v>
      </c>
      <c r="G375" s="4">
        <v>0</v>
      </c>
      <c r="H375" s="11">
        <v>0</v>
      </c>
      <c r="I375" s="4">
        <v>64.704239130434786</v>
      </c>
      <c r="J375" s="4">
        <v>0</v>
      </c>
      <c r="K375" s="11">
        <v>0</v>
      </c>
      <c r="L375" s="4">
        <v>2.9269565217391302</v>
      </c>
      <c r="M375" s="4">
        <v>0</v>
      </c>
      <c r="N375" s="11">
        <v>0</v>
      </c>
      <c r="O375" s="4">
        <v>2.9269565217391302</v>
      </c>
      <c r="P375" s="4">
        <v>0</v>
      </c>
      <c r="Q375" s="9">
        <v>0</v>
      </c>
      <c r="R375" s="4">
        <v>0</v>
      </c>
      <c r="S375" s="4">
        <v>0</v>
      </c>
      <c r="T375" s="11" t="s">
        <v>1213</v>
      </c>
      <c r="U375" s="4">
        <v>0</v>
      </c>
      <c r="V375" s="4">
        <v>0</v>
      </c>
      <c r="W375" s="11" t="s">
        <v>1213</v>
      </c>
      <c r="X375" s="4">
        <v>19.087500000000006</v>
      </c>
      <c r="Y375" s="4">
        <v>0</v>
      </c>
      <c r="Z375" s="11">
        <v>0</v>
      </c>
      <c r="AA375" s="4">
        <v>3.8746739130434777</v>
      </c>
      <c r="AB375" s="4">
        <v>0</v>
      </c>
      <c r="AC375" s="11">
        <v>0</v>
      </c>
      <c r="AD375" s="4">
        <v>42.689782608695644</v>
      </c>
      <c r="AE375" s="4">
        <v>0</v>
      </c>
      <c r="AF375" s="11">
        <v>0</v>
      </c>
      <c r="AG375" s="4">
        <v>0</v>
      </c>
      <c r="AH375" s="4">
        <v>0</v>
      </c>
      <c r="AI375" s="11" t="s">
        <v>1213</v>
      </c>
      <c r="AJ375" s="4">
        <v>0</v>
      </c>
      <c r="AK375" s="4">
        <v>0</v>
      </c>
      <c r="AL375" s="11" t="s">
        <v>1213</v>
      </c>
      <c r="AM375" s="1">
        <v>145905</v>
      </c>
      <c r="AN375" s="1">
        <v>5</v>
      </c>
      <c r="AX375"/>
      <c r="AY375"/>
    </row>
    <row r="376" spans="1:51" x14ac:dyDescent="0.25">
      <c r="A376" t="s">
        <v>702</v>
      </c>
      <c r="B376" t="s">
        <v>391</v>
      </c>
      <c r="C376" t="s">
        <v>917</v>
      </c>
      <c r="D376" t="s">
        <v>781</v>
      </c>
      <c r="E376" s="4">
        <v>113.23913043478261</v>
      </c>
      <c r="F376" s="4">
        <v>259.92391304347819</v>
      </c>
      <c r="G376" s="4">
        <v>0</v>
      </c>
      <c r="H376" s="11">
        <v>0</v>
      </c>
      <c r="I376" s="4">
        <v>238.15543478260867</v>
      </c>
      <c r="J376" s="4">
        <v>0</v>
      </c>
      <c r="K376" s="11">
        <v>0</v>
      </c>
      <c r="L376" s="4">
        <v>36.431521739130432</v>
      </c>
      <c r="M376" s="4">
        <v>0</v>
      </c>
      <c r="N376" s="11">
        <v>0</v>
      </c>
      <c r="O376" s="4">
        <v>20.71086956521739</v>
      </c>
      <c r="P376" s="4">
        <v>0</v>
      </c>
      <c r="Q376" s="9">
        <v>0</v>
      </c>
      <c r="R376" s="4">
        <v>10.503260869565217</v>
      </c>
      <c r="S376" s="4">
        <v>0</v>
      </c>
      <c r="T376" s="11">
        <v>0</v>
      </c>
      <c r="U376" s="4">
        <v>5.2173913043478262</v>
      </c>
      <c r="V376" s="4">
        <v>0</v>
      </c>
      <c r="W376" s="11">
        <v>0</v>
      </c>
      <c r="X376" s="4">
        <v>78.054347826086953</v>
      </c>
      <c r="Y376" s="4">
        <v>0</v>
      </c>
      <c r="Z376" s="11">
        <v>0</v>
      </c>
      <c r="AA376" s="4">
        <v>6.0478260869565226</v>
      </c>
      <c r="AB376" s="4">
        <v>0</v>
      </c>
      <c r="AC376" s="11">
        <v>0</v>
      </c>
      <c r="AD376" s="4">
        <v>139.3902173913043</v>
      </c>
      <c r="AE376" s="4">
        <v>0</v>
      </c>
      <c r="AF376" s="11">
        <v>0</v>
      </c>
      <c r="AG376" s="4">
        <v>0</v>
      </c>
      <c r="AH376" s="4">
        <v>0</v>
      </c>
      <c r="AI376" s="11" t="s">
        <v>1213</v>
      </c>
      <c r="AJ376" s="4">
        <v>0</v>
      </c>
      <c r="AK376" s="4">
        <v>0</v>
      </c>
      <c r="AL376" s="11" t="s">
        <v>1213</v>
      </c>
      <c r="AM376" s="1">
        <v>145829</v>
      </c>
      <c r="AN376" s="1">
        <v>5</v>
      </c>
      <c r="AX376"/>
      <c r="AY376"/>
    </row>
    <row r="377" spans="1:51" x14ac:dyDescent="0.25">
      <c r="A377" t="s">
        <v>702</v>
      </c>
      <c r="B377" t="s">
        <v>487</v>
      </c>
      <c r="C377" t="s">
        <v>971</v>
      </c>
      <c r="D377" t="s">
        <v>762</v>
      </c>
      <c r="E377" s="4">
        <v>49.369565217391305</v>
      </c>
      <c r="F377" s="4">
        <v>126.25847826086958</v>
      </c>
      <c r="G377" s="4">
        <v>0</v>
      </c>
      <c r="H377" s="11">
        <v>0</v>
      </c>
      <c r="I377" s="4">
        <v>120.88347826086958</v>
      </c>
      <c r="J377" s="4">
        <v>0</v>
      </c>
      <c r="K377" s="11">
        <v>0</v>
      </c>
      <c r="L377" s="4">
        <v>11.32413043478261</v>
      </c>
      <c r="M377" s="4">
        <v>0</v>
      </c>
      <c r="N377" s="11">
        <v>0</v>
      </c>
      <c r="O377" s="4">
        <v>6.0252173913043485</v>
      </c>
      <c r="P377" s="4">
        <v>0</v>
      </c>
      <c r="Q377" s="9">
        <v>0</v>
      </c>
      <c r="R377" s="4">
        <v>0</v>
      </c>
      <c r="S377" s="4">
        <v>0</v>
      </c>
      <c r="T377" s="11" t="s">
        <v>1213</v>
      </c>
      <c r="U377" s="4">
        <v>5.2989130434782608</v>
      </c>
      <c r="V377" s="4">
        <v>0</v>
      </c>
      <c r="W377" s="11">
        <v>0</v>
      </c>
      <c r="X377" s="4">
        <v>36.871956521739108</v>
      </c>
      <c r="Y377" s="4">
        <v>0</v>
      </c>
      <c r="Z377" s="11">
        <v>0</v>
      </c>
      <c r="AA377" s="4">
        <v>7.6086956521739135E-2</v>
      </c>
      <c r="AB377" s="4">
        <v>0</v>
      </c>
      <c r="AC377" s="11">
        <v>0</v>
      </c>
      <c r="AD377" s="4">
        <v>77.98630434782612</v>
      </c>
      <c r="AE377" s="4">
        <v>0</v>
      </c>
      <c r="AF377" s="11">
        <v>0</v>
      </c>
      <c r="AG377" s="4">
        <v>0</v>
      </c>
      <c r="AH377" s="4">
        <v>0</v>
      </c>
      <c r="AI377" s="11" t="s">
        <v>1213</v>
      </c>
      <c r="AJ377" s="4">
        <v>0</v>
      </c>
      <c r="AK377" s="4">
        <v>0</v>
      </c>
      <c r="AL377" s="11" t="s">
        <v>1213</v>
      </c>
      <c r="AM377" s="1">
        <v>145968</v>
      </c>
      <c r="AN377" s="1">
        <v>5</v>
      </c>
      <c r="AX377"/>
      <c r="AY377"/>
    </row>
    <row r="378" spans="1:51" x14ac:dyDescent="0.25">
      <c r="A378" t="s">
        <v>702</v>
      </c>
      <c r="B378" t="s">
        <v>303</v>
      </c>
      <c r="C378" t="s">
        <v>892</v>
      </c>
      <c r="D378" t="s">
        <v>785</v>
      </c>
      <c r="E378" s="4">
        <v>64.967391304347828</v>
      </c>
      <c r="F378" s="4">
        <v>228.8641304347826</v>
      </c>
      <c r="G378" s="4">
        <v>47.970108695652172</v>
      </c>
      <c r="H378" s="11">
        <v>0.20960081688869892</v>
      </c>
      <c r="I378" s="4">
        <v>212.60695652173911</v>
      </c>
      <c r="J378" s="4">
        <v>47.970108695652172</v>
      </c>
      <c r="K378" s="11">
        <v>0.22562812374743355</v>
      </c>
      <c r="L378" s="4">
        <v>50.853260869565212</v>
      </c>
      <c r="M378" s="4">
        <v>9.6032608695652169</v>
      </c>
      <c r="N378" s="11">
        <v>0.18884257774927862</v>
      </c>
      <c r="O378" s="4">
        <v>39.345108695652172</v>
      </c>
      <c r="P378" s="4">
        <v>9.6032608695652169</v>
      </c>
      <c r="Q378" s="9">
        <v>0.24407762967055735</v>
      </c>
      <c r="R378" s="4">
        <v>4.7201086956521738</v>
      </c>
      <c r="S378" s="4">
        <v>0</v>
      </c>
      <c r="T378" s="11">
        <v>0</v>
      </c>
      <c r="U378" s="4">
        <v>6.7880434782608692</v>
      </c>
      <c r="V378" s="4">
        <v>0</v>
      </c>
      <c r="W378" s="11">
        <v>0</v>
      </c>
      <c r="X378" s="4">
        <v>37.983804347826087</v>
      </c>
      <c r="Y378" s="4">
        <v>17.614130434782609</v>
      </c>
      <c r="Z378" s="11">
        <v>0.46372738953386883</v>
      </c>
      <c r="AA378" s="4">
        <v>4.749021739130435</v>
      </c>
      <c r="AB378" s="4">
        <v>0</v>
      </c>
      <c r="AC378" s="11">
        <v>0</v>
      </c>
      <c r="AD378" s="4">
        <v>135.27804347826086</v>
      </c>
      <c r="AE378" s="4">
        <v>20.752717391304348</v>
      </c>
      <c r="AF378" s="11">
        <v>0.15340787653126653</v>
      </c>
      <c r="AG378" s="4">
        <v>0</v>
      </c>
      <c r="AH378" s="4">
        <v>0</v>
      </c>
      <c r="AI378" s="11" t="s">
        <v>1213</v>
      </c>
      <c r="AJ378" s="4">
        <v>0</v>
      </c>
      <c r="AK378" s="4">
        <v>0</v>
      </c>
      <c r="AL378" s="11" t="s">
        <v>1213</v>
      </c>
      <c r="AM378" s="1">
        <v>145697</v>
      </c>
      <c r="AN378" s="1">
        <v>5</v>
      </c>
      <c r="AX378"/>
      <c r="AY378"/>
    </row>
    <row r="379" spans="1:51" x14ac:dyDescent="0.25">
      <c r="A379" t="s">
        <v>702</v>
      </c>
      <c r="B379" t="s">
        <v>601</v>
      </c>
      <c r="C379" t="s">
        <v>975</v>
      </c>
      <c r="D379" t="s">
        <v>793</v>
      </c>
      <c r="E379" s="4">
        <v>42.695652173913047</v>
      </c>
      <c r="F379" s="4">
        <v>152.5271739130435</v>
      </c>
      <c r="G379" s="4">
        <v>23.203804347826086</v>
      </c>
      <c r="H379" s="11">
        <v>0.15212898628184568</v>
      </c>
      <c r="I379" s="4">
        <v>135.88586956521738</v>
      </c>
      <c r="J379" s="4">
        <v>23.203804347826086</v>
      </c>
      <c r="K379" s="11">
        <v>0.17075950885893693</v>
      </c>
      <c r="L379" s="4">
        <v>39.804347826086961</v>
      </c>
      <c r="M379" s="4">
        <v>0</v>
      </c>
      <c r="N379" s="11">
        <v>0</v>
      </c>
      <c r="O379" s="4">
        <v>23.163043478260871</v>
      </c>
      <c r="P379" s="4">
        <v>0</v>
      </c>
      <c r="Q379" s="9">
        <v>0</v>
      </c>
      <c r="R379" s="4">
        <v>12.288043478260869</v>
      </c>
      <c r="S379" s="4">
        <v>0</v>
      </c>
      <c r="T379" s="11">
        <v>0</v>
      </c>
      <c r="U379" s="4">
        <v>4.3532608695652177</v>
      </c>
      <c r="V379" s="4">
        <v>0</v>
      </c>
      <c r="W379" s="11">
        <v>0</v>
      </c>
      <c r="X379" s="4">
        <v>30.980978260869566</v>
      </c>
      <c r="Y379" s="4">
        <v>8.6956521739130432E-2</v>
      </c>
      <c r="Z379" s="11">
        <v>2.8067713358477324E-3</v>
      </c>
      <c r="AA379" s="4">
        <v>0</v>
      </c>
      <c r="AB379" s="4">
        <v>0</v>
      </c>
      <c r="AC379" s="11" t="s">
        <v>1213</v>
      </c>
      <c r="AD379" s="4">
        <v>81.741847826086953</v>
      </c>
      <c r="AE379" s="4">
        <v>23.116847826086957</v>
      </c>
      <c r="AF379" s="11">
        <v>0.28280309830125328</v>
      </c>
      <c r="AG379" s="4">
        <v>0</v>
      </c>
      <c r="AH379" s="4">
        <v>0</v>
      </c>
      <c r="AI379" s="11" t="s">
        <v>1213</v>
      </c>
      <c r="AJ379" s="4">
        <v>0</v>
      </c>
      <c r="AK379" s="4">
        <v>0</v>
      </c>
      <c r="AL379" s="11" t="s">
        <v>1213</v>
      </c>
      <c r="AM379" s="1">
        <v>146116</v>
      </c>
      <c r="AN379" s="1">
        <v>5</v>
      </c>
      <c r="AX379"/>
      <c r="AY379"/>
    </row>
    <row r="380" spans="1:51" x14ac:dyDescent="0.25">
      <c r="A380" t="s">
        <v>702</v>
      </c>
      <c r="B380" t="s">
        <v>606</v>
      </c>
      <c r="C380" t="s">
        <v>1147</v>
      </c>
      <c r="D380" t="s">
        <v>743</v>
      </c>
      <c r="E380" s="4">
        <v>59.989130434782609</v>
      </c>
      <c r="F380" s="4">
        <v>205.67163043478266</v>
      </c>
      <c r="G380" s="4">
        <v>0</v>
      </c>
      <c r="H380" s="11">
        <v>0</v>
      </c>
      <c r="I380" s="4">
        <v>199.93250000000006</v>
      </c>
      <c r="J380" s="4">
        <v>0</v>
      </c>
      <c r="K380" s="11">
        <v>0</v>
      </c>
      <c r="L380" s="4">
        <v>46.483152173913048</v>
      </c>
      <c r="M380" s="4">
        <v>0</v>
      </c>
      <c r="N380" s="11">
        <v>0</v>
      </c>
      <c r="O380" s="4">
        <v>40.744021739130439</v>
      </c>
      <c r="P380" s="4">
        <v>0</v>
      </c>
      <c r="Q380" s="9">
        <v>0</v>
      </c>
      <c r="R380" s="4">
        <v>0</v>
      </c>
      <c r="S380" s="4">
        <v>0</v>
      </c>
      <c r="T380" s="11" t="s">
        <v>1213</v>
      </c>
      <c r="U380" s="4">
        <v>5.7391304347826084</v>
      </c>
      <c r="V380" s="4">
        <v>0</v>
      </c>
      <c r="W380" s="11">
        <v>0</v>
      </c>
      <c r="X380" s="4">
        <v>31.188369565217389</v>
      </c>
      <c r="Y380" s="4">
        <v>0</v>
      </c>
      <c r="Z380" s="11">
        <v>0</v>
      </c>
      <c r="AA380" s="4">
        <v>0</v>
      </c>
      <c r="AB380" s="4">
        <v>0</v>
      </c>
      <c r="AC380" s="11" t="s">
        <v>1213</v>
      </c>
      <c r="AD380" s="4">
        <v>128.00010869565222</v>
      </c>
      <c r="AE380" s="4">
        <v>0</v>
      </c>
      <c r="AF380" s="11">
        <v>0</v>
      </c>
      <c r="AG380" s="4">
        <v>0</v>
      </c>
      <c r="AH380" s="4">
        <v>0</v>
      </c>
      <c r="AI380" s="11" t="s">
        <v>1213</v>
      </c>
      <c r="AJ380" s="4">
        <v>0</v>
      </c>
      <c r="AK380" s="4">
        <v>0</v>
      </c>
      <c r="AL380" s="11" t="s">
        <v>1213</v>
      </c>
      <c r="AM380" s="1">
        <v>146123</v>
      </c>
      <c r="AN380" s="1">
        <v>5</v>
      </c>
      <c r="AX380"/>
      <c r="AY380"/>
    </row>
    <row r="381" spans="1:51" x14ac:dyDescent="0.25">
      <c r="A381" t="s">
        <v>702</v>
      </c>
      <c r="B381" t="s">
        <v>501</v>
      </c>
      <c r="C381" t="s">
        <v>869</v>
      </c>
      <c r="D381" t="s">
        <v>774</v>
      </c>
      <c r="E381" s="4">
        <v>45.352112676056336</v>
      </c>
      <c r="F381" s="4">
        <v>205.78366197183098</v>
      </c>
      <c r="G381" s="4">
        <v>10.788732394366196</v>
      </c>
      <c r="H381" s="11">
        <v>5.2427545952812467E-2</v>
      </c>
      <c r="I381" s="4">
        <v>186.70971830985914</v>
      </c>
      <c r="J381" s="4">
        <v>10.788732394366196</v>
      </c>
      <c r="K381" s="11">
        <v>5.7783453866399527E-2</v>
      </c>
      <c r="L381" s="4">
        <v>99.422957746478872</v>
      </c>
      <c r="M381" s="4">
        <v>0</v>
      </c>
      <c r="N381" s="11">
        <v>0</v>
      </c>
      <c r="O381" s="4">
        <v>80.349014084507033</v>
      </c>
      <c r="P381" s="4">
        <v>0</v>
      </c>
      <c r="Q381" s="9">
        <v>0</v>
      </c>
      <c r="R381" s="4">
        <v>14.742957746478874</v>
      </c>
      <c r="S381" s="4">
        <v>0</v>
      </c>
      <c r="T381" s="11">
        <v>0</v>
      </c>
      <c r="U381" s="4">
        <v>4.330985915492958</v>
      </c>
      <c r="V381" s="4">
        <v>0</v>
      </c>
      <c r="W381" s="11">
        <v>0</v>
      </c>
      <c r="X381" s="4">
        <v>5.6433802816901411</v>
      </c>
      <c r="Y381" s="4">
        <v>1.6901408450704225</v>
      </c>
      <c r="Z381" s="11">
        <v>0.29949086552860138</v>
      </c>
      <c r="AA381" s="4">
        <v>0</v>
      </c>
      <c r="AB381" s="4">
        <v>0</v>
      </c>
      <c r="AC381" s="11" t="s">
        <v>1213</v>
      </c>
      <c r="AD381" s="4">
        <v>100.71732394366197</v>
      </c>
      <c r="AE381" s="4">
        <v>9.0985915492957741</v>
      </c>
      <c r="AF381" s="11">
        <v>9.0337900105300989E-2</v>
      </c>
      <c r="AG381" s="4">
        <v>0</v>
      </c>
      <c r="AH381" s="4">
        <v>0</v>
      </c>
      <c r="AI381" s="11" t="s">
        <v>1213</v>
      </c>
      <c r="AJ381" s="4">
        <v>0</v>
      </c>
      <c r="AK381" s="4">
        <v>0</v>
      </c>
      <c r="AL381" s="11" t="s">
        <v>1213</v>
      </c>
      <c r="AM381" s="1">
        <v>145986</v>
      </c>
      <c r="AN381" s="1">
        <v>5</v>
      </c>
      <c r="AX381"/>
      <c r="AY381"/>
    </row>
    <row r="382" spans="1:51" x14ac:dyDescent="0.25">
      <c r="A382" t="s">
        <v>702</v>
      </c>
      <c r="B382" t="s">
        <v>66</v>
      </c>
      <c r="C382" t="s">
        <v>917</v>
      </c>
      <c r="D382" t="s">
        <v>781</v>
      </c>
      <c r="E382" s="4">
        <v>93.228260869565219</v>
      </c>
      <c r="F382" s="4">
        <v>197.39402173913044</v>
      </c>
      <c r="G382" s="4">
        <v>0</v>
      </c>
      <c r="H382" s="11">
        <v>0</v>
      </c>
      <c r="I382" s="4">
        <v>181.49728260869566</v>
      </c>
      <c r="J382" s="4">
        <v>0</v>
      </c>
      <c r="K382" s="11">
        <v>0</v>
      </c>
      <c r="L382" s="4">
        <v>43.619565217391312</v>
      </c>
      <c r="M382" s="4">
        <v>0</v>
      </c>
      <c r="N382" s="11">
        <v>0</v>
      </c>
      <c r="O382" s="4">
        <v>33.290760869565219</v>
      </c>
      <c r="P382" s="4">
        <v>0</v>
      </c>
      <c r="Q382" s="9">
        <v>0</v>
      </c>
      <c r="R382" s="4">
        <v>4.7635869565217392</v>
      </c>
      <c r="S382" s="4">
        <v>0</v>
      </c>
      <c r="T382" s="11">
        <v>0</v>
      </c>
      <c r="U382" s="4">
        <v>5.5652173913043477</v>
      </c>
      <c r="V382" s="4">
        <v>0</v>
      </c>
      <c r="W382" s="11">
        <v>0</v>
      </c>
      <c r="X382" s="4">
        <v>46.592391304347828</v>
      </c>
      <c r="Y382" s="4">
        <v>0</v>
      </c>
      <c r="Z382" s="11">
        <v>0</v>
      </c>
      <c r="AA382" s="4">
        <v>5.5679347826086953</v>
      </c>
      <c r="AB382" s="4">
        <v>0</v>
      </c>
      <c r="AC382" s="11">
        <v>0</v>
      </c>
      <c r="AD382" s="4">
        <v>101.61413043478261</v>
      </c>
      <c r="AE382" s="4">
        <v>0</v>
      </c>
      <c r="AF382" s="11">
        <v>0</v>
      </c>
      <c r="AG382" s="4">
        <v>0</v>
      </c>
      <c r="AH382" s="4">
        <v>0</v>
      </c>
      <c r="AI382" s="11" t="s">
        <v>1213</v>
      </c>
      <c r="AJ382" s="4">
        <v>0</v>
      </c>
      <c r="AK382" s="4">
        <v>0</v>
      </c>
      <c r="AL382" s="11" t="s">
        <v>1213</v>
      </c>
      <c r="AM382" s="1">
        <v>145235</v>
      </c>
      <c r="AN382" s="1">
        <v>5</v>
      </c>
      <c r="AX382"/>
      <c r="AY382"/>
    </row>
    <row r="383" spans="1:51" x14ac:dyDescent="0.25">
      <c r="A383" t="s">
        <v>702</v>
      </c>
      <c r="B383" t="s">
        <v>272</v>
      </c>
      <c r="C383" t="s">
        <v>917</v>
      </c>
      <c r="D383" t="s">
        <v>781</v>
      </c>
      <c r="E383" s="4">
        <v>120.69565217391305</v>
      </c>
      <c r="F383" s="4">
        <v>327.71739130434781</v>
      </c>
      <c r="G383" s="4">
        <v>55.725543478260867</v>
      </c>
      <c r="H383" s="11">
        <v>0.17004145936981757</v>
      </c>
      <c r="I383" s="4">
        <v>308.28260869565219</v>
      </c>
      <c r="J383" s="4">
        <v>55.725543478260867</v>
      </c>
      <c r="K383" s="11">
        <v>0.18076122981454057</v>
      </c>
      <c r="L383" s="4">
        <v>54.557065217391298</v>
      </c>
      <c r="M383" s="4">
        <v>7.0163043478260869</v>
      </c>
      <c r="N383" s="11">
        <v>0.12860487124570405</v>
      </c>
      <c r="O383" s="4">
        <v>35.122282608695649</v>
      </c>
      <c r="P383" s="4">
        <v>7.0163043478260869</v>
      </c>
      <c r="Q383" s="9">
        <v>0.19976789168278533</v>
      </c>
      <c r="R383" s="4">
        <v>13.695652173913043</v>
      </c>
      <c r="S383" s="4">
        <v>0</v>
      </c>
      <c r="T383" s="11">
        <v>0</v>
      </c>
      <c r="U383" s="4">
        <v>5.7391304347826084</v>
      </c>
      <c r="V383" s="4">
        <v>0</v>
      </c>
      <c r="W383" s="11">
        <v>0</v>
      </c>
      <c r="X383" s="4">
        <v>91.146739130434781</v>
      </c>
      <c r="Y383" s="4">
        <v>10.171195652173912</v>
      </c>
      <c r="Z383" s="11">
        <v>0.11159143760062011</v>
      </c>
      <c r="AA383" s="4">
        <v>0</v>
      </c>
      <c r="AB383" s="4">
        <v>0</v>
      </c>
      <c r="AC383" s="11" t="s">
        <v>1213</v>
      </c>
      <c r="AD383" s="4">
        <v>182.01358695652175</v>
      </c>
      <c r="AE383" s="4">
        <v>38.538043478260867</v>
      </c>
      <c r="AF383" s="11">
        <v>0.21173168510473117</v>
      </c>
      <c r="AG383" s="4">
        <v>0</v>
      </c>
      <c r="AH383" s="4">
        <v>0</v>
      </c>
      <c r="AI383" s="11" t="s">
        <v>1213</v>
      </c>
      <c r="AJ383" s="4">
        <v>0</v>
      </c>
      <c r="AK383" s="4">
        <v>0</v>
      </c>
      <c r="AL383" s="11" t="s">
        <v>1213</v>
      </c>
      <c r="AM383" s="1">
        <v>145654</v>
      </c>
      <c r="AN383" s="1">
        <v>5</v>
      </c>
      <c r="AX383"/>
      <c r="AY383"/>
    </row>
    <row r="384" spans="1:51" x14ac:dyDescent="0.25">
      <c r="A384" t="s">
        <v>702</v>
      </c>
      <c r="B384" t="s">
        <v>348</v>
      </c>
      <c r="C384" t="s">
        <v>877</v>
      </c>
      <c r="D384" t="s">
        <v>790</v>
      </c>
      <c r="E384" s="4">
        <v>93.217391304347828</v>
      </c>
      <c r="F384" s="4">
        <v>304.16413043478258</v>
      </c>
      <c r="G384" s="4">
        <v>107.30706521739131</v>
      </c>
      <c r="H384" s="11">
        <v>0.35279329309476082</v>
      </c>
      <c r="I384" s="4">
        <v>285.05108695652166</v>
      </c>
      <c r="J384" s="4">
        <v>106.72010869565217</v>
      </c>
      <c r="K384" s="11">
        <v>0.37438941150899735</v>
      </c>
      <c r="L384" s="4">
        <v>79.082608695652169</v>
      </c>
      <c r="M384" s="4">
        <v>19.896739130434781</v>
      </c>
      <c r="N384" s="11">
        <v>0.25159437022376163</v>
      </c>
      <c r="O384" s="4">
        <v>68.060869565217388</v>
      </c>
      <c r="P384" s="4">
        <v>19.309782608695652</v>
      </c>
      <c r="Q384" s="9">
        <v>0.28371342787785869</v>
      </c>
      <c r="R384" s="4">
        <v>5.7173913043478262</v>
      </c>
      <c r="S384" s="4">
        <v>0.58695652173913049</v>
      </c>
      <c r="T384" s="11">
        <v>0.10266159695817491</v>
      </c>
      <c r="U384" s="4">
        <v>5.3043478260869561</v>
      </c>
      <c r="V384" s="4">
        <v>0</v>
      </c>
      <c r="W384" s="11">
        <v>0</v>
      </c>
      <c r="X384" s="4">
        <v>56.388586956521728</v>
      </c>
      <c r="Y384" s="4">
        <v>8.7228260869565215</v>
      </c>
      <c r="Z384" s="11">
        <v>0.15469134017637706</v>
      </c>
      <c r="AA384" s="4">
        <v>8.0913043478260871</v>
      </c>
      <c r="AB384" s="4">
        <v>0</v>
      </c>
      <c r="AC384" s="11">
        <v>0</v>
      </c>
      <c r="AD384" s="4">
        <v>160.60163043478258</v>
      </c>
      <c r="AE384" s="4">
        <v>78.6875</v>
      </c>
      <c r="AF384" s="11">
        <v>0.48995455268403126</v>
      </c>
      <c r="AG384" s="4">
        <v>0</v>
      </c>
      <c r="AH384" s="4">
        <v>0</v>
      </c>
      <c r="AI384" s="11" t="s">
        <v>1213</v>
      </c>
      <c r="AJ384" s="4">
        <v>0</v>
      </c>
      <c r="AK384" s="4">
        <v>0</v>
      </c>
      <c r="AL384" s="11" t="s">
        <v>1213</v>
      </c>
      <c r="AM384" s="1">
        <v>145761</v>
      </c>
      <c r="AN384" s="1">
        <v>5</v>
      </c>
      <c r="AX384"/>
      <c r="AY384"/>
    </row>
    <row r="385" spans="1:51" x14ac:dyDescent="0.25">
      <c r="A385" t="s">
        <v>702</v>
      </c>
      <c r="B385" t="s">
        <v>102</v>
      </c>
      <c r="C385" t="s">
        <v>952</v>
      </c>
      <c r="D385" t="s">
        <v>781</v>
      </c>
      <c r="E385" s="4">
        <v>140.2608695652174</v>
      </c>
      <c r="F385" s="4">
        <v>458.45326086956527</v>
      </c>
      <c r="G385" s="4">
        <v>1.9891304347826089</v>
      </c>
      <c r="H385" s="11">
        <v>4.3387856616173949E-3</v>
      </c>
      <c r="I385" s="4">
        <v>428.45652173913038</v>
      </c>
      <c r="J385" s="4">
        <v>1.9891304347826089</v>
      </c>
      <c r="K385" s="11">
        <v>4.6425490892485679E-3</v>
      </c>
      <c r="L385" s="4">
        <v>111.06739130434784</v>
      </c>
      <c r="M385" s="4">
        <v>0.25</v>
      </c>
      <c r="N385" s="11">
        <v>2.2508856745806498E-3</v>
      </c>
      <c r="O385" s="4">
        <v>81.070652173913047</v>
      </c>
      <c r="P385" s="4">
        <v>0.25</v>
      </c>
      <c r="Q385" s="9">
        <v>3.0837299725145805E-3</v>
      </c>
      <c r="R385" s="4">
        <v>24.497282608695652</v>
      </c>
      <c r="S385" s="4">
        <v>0</v>
      </c>
      <c r="T385" s="11">
        <v>0</v>
      </c>
      <c r="U385" s="4">
        <v>5.4994565217391305</v>
      </c>
      <c r="V385" s="4">
        <v>0</v>
      </c>
      <c r="W385" s="11">
        <v>0</v>
      </c>
      <c r="X385" s="4">
        <v>146.63315217391303</v>
      </c>
      <c r="Y385" s="4">
        <v>0.12771739130434784</v>
      </c>
      <c r="Z385" s="11">
        <v>8.7099942551101739E-4</v>
      </c>
      <c r="AA385" s="4">
        <v>0</v>
      </c>
      <c r="AB385" s="4">
        <v>0</v>
      </c>
      <c r="AC385" s="11" t="s">
        <v>1213</v>
      </c>
      <c r="AD385" s="4">
        <v>200.75271739130434</v>
      </c>
      <c r="AE385" s="4">
        <v>1.611413043478261</v>
      </c>
      <c r="AF385" s="11">
        <v>8.0268554489218574E-3</v>
      </c>
      <c r="AG385" s="4">
        <v>0</v>
      </c>
      <c r="AH385" s="4">
        <v>0</v>
      </c>
      <c r="AI385" s="11" t="s">
        <v>1213</v>
      </c>
      <c r="AJ385" s="4">
        <v>0</v>
      </c>
      <c r="AK385" s="4">
        <v>0</v>
      </c>
      <c r="AL385" s="11" t="s">
        <v>1213</v>
      </c>
      <c r="AM385" s="1">
        <v>145334</v>
      </c>
      <c r="AN385" s="1">
        <v>5</v>
      </c>
      <c r="AX385"/>
      <c r="AY385"/>
    </row>
    <row r="386" spans="1:51" x14ac:dyDescent="0.25">
      <c r="A386" t="s">
        <v>702</v>
      </c>
      <c r="B386" t="s">
        <v>145</v>
      </c>
      <c r="C386" t="s">
        <v>974</v>
      </c>
      <c r="D386" t="s">
        <v>781</v>
      </c>
      <c r="E386" s="4">
        <v>170.15217391304347</v>
      </c>
      <c r="F386" s="4">
        <v>339.79891304347831</v>
      </c>
      <c r="G386" s="4">
        <v>0.27717391304347827</v>
      </c>
      <c r="H386" s="11">
        <v>8.1569982246533263E-4</v>
      </c>
      <c r="I386" s="4">
        <v>321.66847826086956</v>
      </c>
      <c r="J386" s="4">
        <v>0.27717391304347827</v>
      </c>
      <c r="K386" s="11">
        <v>8.6167570581377668E-4</v>
      </c>
      <c r="L386" s="4">
        <v>51.135869565217391</v>
      </c>
      <c r="M386" s="4">
        <v>0</v>
      </c>
      <c r="N386" s="11">
        <v>0</v>
      </c>
      <c r="O386" s="4">
        <v>44.451086956521742</v>
      </c>
      <c r="P386" s="4">
        <v>0</v>
      </c>
      <c r="Q386" s="9">
        <v>0</v>
      </c>
      <c r="R386" s="4">
        <v>2.3913043478260869</v>
      </c>
      <c r="S386" s="4">
        <v>0</v>
      </c>
      <c r="T386" s="11">
        <v>0</v>
      </c>
      <c r="U386" s="4">
        <v>4.2934782608695654</v>
      </c>
      <c r="V386" s="4">
        <v>0</v>
      </c>
      <c r="W386" s="11">
        <v>0</v>
      </c>
      <c r="X386" s="4">
        <v>98.029891304347828</v>
      </c>
      <c r="Y386" s="4">
        <v>0</v>
      </c>
      <c r="Z386" s="11">
        <v>0</v>
      </c>
      <c r="AA386" s="4">
        <v>11.445652173913043</v>
      </c>
      <c r="AB386" s="4">
        <v>0</v>
      </c>
      <c r="AC386" s="11">
        <v>0</v>
      </c>
      <c r="AD386" s="4">
        <v>177.82880434782609</v>
      </c>
      <c r="AE386" s="4">
        <v>0.27717391304347827</v>
      </c>
      <c r="AF386" s="11">
        <v>1.5586558885102612E-3</v>
      </c>
      <c r="AG386" s="4">
        <v>1.3586956521739131</v>
      </c>
      <c r="AH386" s="4">
        <v>0</v>
      </c>
      <c r="AI386" s="11">
        <v>0</v>
      </c>
      <c r="AJ386" s="4">
        <v>0</v>
      </c>
      <c r="AK386" s="4">
        <v>0</v>
      </c>
      <c r="AL386" s="11" t="s">
        <v>1213</v>
      </c>
      <c r="AM386" s="1">
        <v>145424</v>
      </c>
      <c r="AN386" s="1">
        <v>5</v>
      </c>
      <c r="AX386"/>
      <c r="AY386"/>
    </row>
    <row r="387" spans="1:51" x14ac:dyDescent="0.25">
      <c r="A387" t="s">
        <v>702</v>
      </c>
      <c r="B387" t="s">
        <v>439</v>
      </c>
      <c r="C387" t="s">
        <v>1012</v>
      </c>
      <c r="D387" t="s">
        <v>758</v>
      </c>
      <c r="E387" s="4">
        <v>51.5</v>
      </c>
      <c r="F387" s="4">
        <v>167.62793478260869</v>
      </c>
      <c r="G387" s="4">
        <v>34.706521739130437</v>
      </c>
      <c r="H387" s="11">
        <v>0.20704497603063723</v>
      </c>
      <c r="I387" s="4">
        <v>150.77489130434782</v>
      </c>
      <c r="J387" s="4">
        <v>34.706521739130437</v>
      </c>
      <c r="K387" s="11">
        <v>0.23018767540726207</v>
      </c>
      <c r="L387" s="4">
        <v>9.2413043478260875</v>
      </c>
      <c r="M387" s="4">
        <v>0.72554347826086951</v>
      </c>
      <c r="N387" s="11">
        <v>7.8510938602681712E-2</v>
      </c>
      <c r="O387" s="4">
        <v>0.79836956521739133</v>
      </c>
      <c r="P387" s="4">
        <v>0.72554347826086951</v>
      </c>
      <c r="Q387" s="9">
        <v>0.90878148400272285</v>
      </c>
      <c r="R387" s="4">
        <v>3.3885869565217392</v>
      </c>
      <c r="S387" s="4">
        <v>0</v>
      </c>
      <c r="T387" s="11">
        <v>0</v>
      </c>
      <c r="U387" s="4">
        <v>5.0543478260869561</v>
      </c>
      <c r="V387" s="4">
        <v>0</v>
      </c>
      <c r="W387" s="11">
        <v>0</v>
      </c>
      <c r="X387" s="4">
        <v>55.37445652173912</v>
      </c>
      <c r="Y387" s="4">
        <v>21.225543478260871</v>
      </c>
      <c r="Z387" s="11">
        <v>0.38330928755802895</v>
      </c>
      <c r="AA387" s="4">
        <v>8.4101086956521733</v>
      </c>
      <c r="AB387" s="4">
        <v>0</v>
      </c>
      <c r="AC387" s="11">
        <v>0</v>
      </c>
      <c r="AD387" s="4">
        <v>94.602065217391313</v>
      </c>
      <c r="AE387" s="4">
        <v>12.755434782608695</v>
      </c>
      <c r="AF387" s="11">
        <v>0.13483251928271625</v>
      </c>
      <c r="AG387" s="4">
        <v>0</v>
      </c>
      <c r="AH387" s="4">
        <v>0</v>
      </c>
      <c r="AI387" s="11" t="s">
        <v>1213</v>
      </c>
      <c r="AJ387" s="4">
        <v>0</v>
      </c>
      <c r="AK387" s="4">
        <v>0</v>
      </c>
      <c r="AL387" s="11" t="s">
        <v>1213</v>
      </c>
      <c r="AM387" s="1">
        <v>145897</v>
      </c>
      <c r="AN387" s="1">
        <v>5</v>
      </c>
      <c r="AX387"/>
      <c r="AY387"/>
    </row>
    <row r="388" spans="1:51" x14ac:dyDescent="0.25">
      <c r="A388" t="s">
        <v>702</v>
      </c>
      <c r="B388" t="s">
        <v>123</v>
      </c>
      <c r="C388" t="s">
        <v>952</v>
      </c>
      <c r="D388" t="s">
        <v>781</v>
      </c>
      <c r="E388" s="4">
        <v>203.79347826086956</v>
      </c>
      <c r="F388" s="4">
        <v>609.22739130434775</v>
      </c>
      <c r="G388" s="4">
        <v>2.7880434782608692</v>
      </c>
      <c r="H388" s="11">
        <v>4.5763593660680703E-3</v>
      </c>
      <c r="I388" s="4">
        <v>573.40293478260867</v>
      </c>
      <c r="J388" s="4">
        <v>8.1521739130434784E-2</v>
      </c>
      <c r="K388" s="11">
        <v>1.4217182052153553E-4</v>
      </c>
      <c r="L388" s="4">
        <v>187.03913043478261</v>
      </c>
      <c r="M388" s="4">
        <v>2.7065217391304346</v>
      </c>
      <c r="N388" s="11">
        <v>1.4470350310327994E-2</v>
      </c>
      <c r="O388" s="4">
        <v>153.41576086956522</v>
      </c>
      <c r="P388" s="4">
        <v>0</v>
      </c>
      <c r="Q388" s="9">
        <v>0</v>
      </c>
      <c r="R388" s="4">
        <v>28.405978260869563</v>
      </c>
      <c r="S388" s="4">
        <v>2.7065217391304346</v>
      </c>
      <c r="T388" s="11">
        <v>9.5280004591807452E-2</v>
      </c>
      <c r="U388" s="4">
        <v>5.2173913043478262</v>
      </c>
      <c r="V388" s="4">
        <v>0</v>
      </c>
      <c r="W388" s="11">
        <v>0</v>
      </c>
      <c r="X388" s="4">
        <v>55.956521739130437</v>
      </c>
      <c r="Y388" s="4">
        <v>8.1521739130434784E-2</v>
      </c>
      <c r="Z388" s="11">
        <v>1.4568764568764568E-3</v>
      </c>
      <c r="AA388" s="4">
        <v>2.2010869565217392</v>
      </c>
      <c r="AB388" s="4">
        <v>0</v>
      </c>
      <c r="AC388" s="11">
        <v>0</v>
      </c>
      <c r="AD388" s="4">
        <v>352.28336956521736</v>
      </c>
      <c r="AE388" s="4">
        <v>0</v>
      </c>
      <c r="AF388" s="11">
        <v>0</v>
      </c>
      <c r="AG388" s="4">
        <v>11.747282608695652</v>
      </c>
      <c r="AH388" s="4">
        <v>0</v>
      </c>
      <c r="AI388" s="11">
        <v>0</v>
      </c>
      <c r="AJ388" s="4">
        <v>0</v>
      </c>
      <c r="AK388" s="4">
        <v>0</v>
      </c>
      <c r="AL388" s="11" t="s">
        <v>1213</v>
      </c>
      <c r="AM388" s="1">
        <v>145382</v>
      </c>
      <c r="AN388" s="1">
        <v>5</v>
      </c>
      <c r="AX388"/>
      <c r="AY388"/>
    </row>
    <row r="389" spans="1:51" x14ac:dyDescent="0.25">
      <c r="A389" t="s">
        <v>702</v>
      </c>
      <c r="B389" t="s">
        <v>442</v>
      </c>
      <c r="C389" t="s">
        <v>1093</v>
      </c>
      <c r="D389" t="s">
        <v>781</v>
      </c>
      <c r="E389" s="4">
        <v>86.739130434782609</v>
      </c>
      <c r="F389" s="4">
        <v>227.75271739130437</v>
      </c>
      <c r="G389" s="4">
        <v>77.510326086956525</v>
      </c>
      <c r="H389" s="11">
        <v>0.34032667963203794</v>
      </c>
      <c r="I389" s="4">
        <v>217.96141304347827</v>
      </c>
      <c r="J389" s="4">
        <v>73.83641304347826</v>
      </c>
      <c r="K389" s="11">
        <v>0.33875910424910671</v>
      </c>
      <c r="L389" s="4">
        <v>41.900000000000006</v>
      </c>
      <c r="M389" s="4">
        <v>21.119565217391305</v>
      </c>
      <c r="N389" s="11">
        <v>0.50404690256303819</v>
      </c>
      <c r="O389" s="4">
        <v>32.108695652173921</v>
      </c>
      <c r="P389" s="4">
        <v>17.445652173913043</v>
      </c>
      <c r="Q389" s="9">
        <v>0.54333107650643175</v>
      </c>
      <c r="R389" s="4">
        <v>4.052173913043478</v>
      </c>
      <c r="S389" s="4">
        <v>3.6739130434782608</v>
      </c>
      <c r="T389" s="11">
        <v>0.90665236051502152</v>
      </c>
      <c r="U389" s="4">
        <v>5.7391304347826084</v>
      </c>
      <c r="V389" s="4">
        <v>0</v>
      </c>
      <c r="W389" s="11">
        <v>0</v>
      </c>
      <c r="X389" s="4">
        <v>69.403804347826096</v>
      </c>
      <c r="Y389" s="4">
        <v>13.736413043478262</v>
      </c>
      <c r="Z389" s="11">
        <v>0.19792017415409191</v>
      </c>
      <c r="AA389" s="4">
        <v>0</v>
      </c>
      <c r="AB389" s="4">
        <v>0</v>
      </c>
      <c r="AC389" s="11" t="s">
        <v>1213</v>
      </c>
      <c r="AD389" s="4">
        <v>116.44891304347827</v>
      </c>
      <c r="AE389" s="4">
        <v>42.654347826086955</v>
      </c>
      <c r="AF389" s="11">
        <v>0.36629236556429856</v>
      </c>
      <c r="AG389" s="4">
        <v>0</v>
      </c>
      <c r="AH389" s="4">
        <v>0</v>
      </c>
      <c r="AI389" s="11" t="s">
        <v>1213</v>
      </c>
      <c r="AJ389" s="4">
        <v>0</v>
      </c>
      <c r="AK389" s="4">
        <v>0</v>
      </c>
      <c r="AL389" s="11" t="s">
        <v>1213</v>
      </c>
      <c r="AM389" s="1">
        <v>145901</v>
      </c>
      <c r="AN389" s="1">
        <v>5</v>
      </c>
      <c r="AX389"/>
      <c r="AY389"/>
    </row>
    <row r="390" spans="1:51" x14ac:dyDescent="0.25">
      <c r="A390" t="s">
        <v>702</v>
      </c>
      <c r="B390" t="s">
        <v>600</v>
      </c>
      <c r="C390" t="s">
        <v>1145</v>
      </c>
      <c r="D390" t="s">
        <v>800</v>
      </c>
      <c r="E390" s="4">
        <v>63.423913043478258</v>
      </c>
      <c r="F390" s="4">
        <v>95.12880434782609</v>
      </c>
      <c r="G390" s="4">
        <v>83.732065217391309</v>
      </c>
      <c r="H390" s="11">
        <v>0.88019675839965261</v>
      </c>
      <c r="I390" s="4">
        <v>85.924999999999997</v>
      </c>
      <c r="J390" s="4">
        <v>81.079891304347825</v>
      </c>
      <c r="K390" s="11">
        <v>0.94361235151990486</v>
      </c>
      <c r="L390" s="4">
        <v>12.274456521739131</v>
      </c>
      <c r="M390" s="4">
        <v>3.1141304347826084</v>
      </c>
      <c r="N390" s="11">
        <v>0.25370821341598404</v>
      </c>
      <c r="O390" s="4">
        <v>3.0706521739130435</v>
      </c>
      <c r="P390" s="4">
        <v>0.46195652173913043</v>
      </c>
      <c r="Q390" s="9">
        <v>0.15044247787610621</v>
      </c>
      <c r="R390" s="4">
        <v>9.2038043478260878</v>
      </c>
      <c r="S390" s="4">
        <v>2.652173913043478</v>
      </c>
      <c r="T390" s="11">
        <v>0.28816061411278415</v>
      </c>
      <c r="U390" s="4">
        <v>0</v>
      </c>
      <c r="V390" s="4">
        <v>0</v>
      </c>
      <c r="W390" s="11" t="s">
        <v>1213</v>
      </c>
      <c r="X390" s="4">
        <v>1.3913043478260869</v>
      </c>
      <c r="Y390" s="4">
        <v>0</v>
      </c>
      <c r="Z390" s="11">
        <v>0</v>
      </c>
      <c r="AA390" s="4">
        <v>0</v>
      </c>
      <c r="AB390" s="4">
        <v>0</v>
      </c>
      <c r="AC390" s="11" t="s">
        <v>1213</v>
      </c>
      <c r="AD390" s="4">
        <v>81.463043478260872</v>
      </c>
      <c r="AE390" s="4">
        <v>80.6179347826087</v>
      </c>
      <c r="AF390" s="11">
        <v>0.98962586395538121</v>
      </c>
      <c r="AG390" s="4">
        <v>0</v>
      </c>
      <c r="AH390" s="4">
        <v>0</v>
      </c>
      <c r="AI390" s="11" t="s">
        <v>1213</v>
      </c>
      <c r="AJ390" s="4">
        <v>0</v>
      </c>
      <c r="AK390" s="4">
        <v>0</v>
      </c>
      <c r="AL390" s="11" t="s">
        <v>1213</v>
      </c>
      <c r="AM390" s="1">
        <v>146114</v>
      </c>
      <c r="AN390" s="1">
        <v>5</v>
      </c>
      <c r="AX390"/>
      <c r="AY390"/>
    </row>
    <row r="391" spans="1:51" x14ac:dyDescent="0.25">
      <c r="A391" t="s">
        <v>702</v>
      </c>
      <c r="B391" t="s">
        <v>529</v>
      </c>
      <c r="C391" t="s">
        <v>876</v>
      </c>
      <c r="D391" t="s">
        <v>796</v>
      </c>
      <c r="E391" s="4">
        <v>108.83098591549296</v>
      </c>
      <c r="F391" s="4">
        <v>425.45422535211264</v>
      </c>
      <c r="G391" s="4">
        <v>4.51056338028169</v>
      </c>
      <c r="H391" s="11">
        <v>1.0601759511375581E-2</v>
      </c>
      <c r="I391" s="4">
        <v>390.16197183098592</v>
      </c>
      <c r="J391" s="4">
        <v>4.51056338028169</v>
      </c>
      <c r="K391" s="11">
        <v>1.1560745807988737E-2</v>
      </c>
      <c r="L391" s="4">
        <v>44.528169014084504</v>
      </c>
      <c r="M391" s="4">
        <v>0</v>
      </c>
      <c r="N391" s="11">
        <v>0</v>
      </c>
      <c r="O391" s="4">
        <v>32.552816901408448</v>
      </c>
      <c r="P391" s="4">
        <v>0</v>
      </c>
      <c r="Q391" s="9">
        <v>0</v>
      </c>
      <c r="R391" s="4">
        <v>11.975352112676056</v>
      </c>
      <c r="S391" s="4">
        <v>0</v>
      </c>
      <c r="T391" s="11">
        <v>0</v>
      </c>
      <c r="U391" s="4">
        <v>0</v>
      </c>
      <c r="V391" s="4">
        <v>0</v>
      </c>
      <c r="W391" s="11" t="s">
        <v>1213</v>
      </c>
      <c r="X391" s="4">
        <v>123.56338028169014</v>
      </c>
      <c r="Y391" s="4">
        <v>1.4647887323943662</v>
      </c>
      <c r="Z391" s="11">
        <v>1.1854553744443178E-2</v>
      </c>
      <c r="AA391" s="4">
        <v>23.316901408450704</v>
      </c>
      <c r="AB391" s="4">
        <v>0</v>
      </c>
      <c r="AC391" s="11">
        <v>0</v>
      </c>
      <c r="AD391" s="4">
        <v>234.04577464788733</v>
      </c>
      <c r="AE391" s="4">
        <v>3.045774647887324</v>
      </c>
      <c r="AF391" s="11">
        <v>1.3013585280356257E-2</v>
      </c>
      <c r="AG391" s="4">
        <v>0</v>
      </c>
      <c r="AH391" s="4">
        <v>0</v>
      </c>
      <c r="AI391" s="11" t="s">
        <v>1213</v>
      </c>
      <c r="AJ391" s="4">
        <v>0</v>
      </c>
      <c r="AK391" s="4">
        <v>0</v>
      </c>
      <c r="AL391" s="11" t="s">
        <v>1213</v>
      </c>
      <c r="AM391" s="1">
        <v>146026</v>
      </c>
      <c r="AN391" s="1">
        <v>5</v>
      </c>
      <c r="AX391"/>
      <c r="AY391"/>
    </row>
    <row r="392" spans="1:51" x14ac:dyDescent="0.25">
      <c r="A392" t="s">
        <v>702</v>
      </c>
      <c r="B392" t="s">
        <v>109</v>
      </c>
      <c r="C392" t="s">
        <v>954</v>
      </c>
      <c r="D392" t="s">
        <v>774</v>
      </c>
      <c r="E392" s="4">
        <v>16.315217391304348</v>
      </c>
      <c r="F392" s="4">
        <v>112.4429347826087</v>
      </c>
      <c r="G392" s="4">
        <v>1.2418478260869565</v>
      </c>
      <c r="H392" s="11">
        <v>1.1044249498537904E-2</v>
      </c>
      <c r="I392" s="4">
        <v>96.22282608695653</v>
      </c>
      <c r="J392" s="4">
        <v>1.2418478260869565</v>
      </c>
      <c r="K392" s="11">
        <v>1.2905958768709404E-2</v>
      </c>
      <c r="L392" s="4">
        <v>29.586956521739133</v>
      </c>
      <c r="M392" s="4">
        <v>1.2418478260869565</v>
      </c>
      <c r="N392" s="11">
        <v>4.1972814107274062E-2</v>
      </c>
      <c r="O392" s="4">
        <v>18.108695652173914</v>
      </c>
      <c r="P392" s="4">
        <v>1.2418478260869565</v>
      </c>
      <c r="Q392" s="9">
        <v>6.8577430972388956E-2</v>
      </c>
      <c r="R392" s="4">
        <v>5.7391304347826084</v>
      </c>
      <c r="S392" s="4">
        <v>0</v>
      </c>
      <c r="T392" s="11">
        <v>0</v>
      </c>
      <c r="U392" s="4">
        <v>5.7391304347826084</v>
      </c>
      <c r="V392" s="4">
        <v>0</v>
      </c>
      <c r="W392" s="11">
        <v>0</v>
      </c>
      <c r="X392" s="4">
        <v>24.168478260869566</v>
      </c>
      <c r="Y392" s="4">
        <v>0</v>
      </c>
      <c r="Z392" s="11">
        <v>0</v>
      </c>
      <c r="AA392" s="4">
        <v>4.7418478260869561</v>
      </c>
      <c r="AB392" s="4">
        <v>0</v>
      </c>
      <c r="AC392" s="11">
        <v>0</v>
      </c>
      <c r="AD392" s="4">
        <v>53.945652173913047</v>
      </c>
      <c r="AE392" s="4">
        <v>0</v>
      </c>
      <c r="AF392" s="11">
        <v>0</v>
      </c>
      <c r="AG392" s="4">
        <v>0</v>
      </c>
      <c r="AH392" s="4">
        <v>0</v>
      </c>
      <c r="AI392" s="11" t="s">
        <v>1213</v>
      </c>
      <c r="AJ392" s="4">
        <v>0</v>
      </c>
      <c r="AK392" s="4">
        <v>0</v>
      </c>
      <c r="AL392" s="11" t="s">
        <v>1213</v>
      </c>
      <c r="AM392" s="1">
        <v>145344</v>
      </c>
      <c r="AN392" s="1">
        <v>5</v>
      </c>
      <c r="AX392"/>
      <c r="AY392"/>
    </row>
    <row r="393" spans="1:51" x14ac:dyDescent="0.25">
      <c r="A393" t="s">
        <v>702</v>
      </c>
      <c r="B393" t="s">
        <v>319</v>
      </c>
      <c r="C393" t="s">
        <v>870</v>
      </c>
      <c r="D393" t="s">
        <v>773</v>
      </c>
      <c r="E393" s="4">
        <v>69.326086956521735</v>
      </c>
      <c r="F393" s="4">
        <v>224.4189130434782</v>
      </c>
      <c r="G393" s="4">
        <v>0</v>
      </c>
      <c r="H393" s="11">
        <v>0</v>
      </c>
      <c r="I393" s="4">
        <v>220.70695652173907</v>
      </c>
      <c r="J393" s="4">
        <v>0</v>
      </c>
      <c r="K393" s="11">
        <v>0</v>
      </c>
      <c r="L393" s="4">
        <v>28.527173913043473</v>
      </c>
      <c r="M393" s="4">
        <v>0</v>
      </c>
      <c r="N393" s="11">
        <v>0</v>
      </c>
      <c r="O393" s="4">
        <v>24.815217391304344</v>
      </c>
      <c r="P393" s="4">
        <v>0</v>
      </c>
      <c r="Q393" s="9">
        <v>0</v>
      </c>
      <c r="R393" s="4">
        <v>0</v>
      </c>
      <c r="S393" s="4">
        <v>0</v>
      </c>
      <c r="T393" s="11" t="s">
        <v>1213</v>
      </c>
      <c r="U393" s="4">
        <v>3.7119565217391304</v>
      </c>
      <c r="V393" s="4">
        <v>0</v>
      </c>
      <c r="W393" s="11">
        <v>0</v>
      </c>
      <c r="X393" s="4">
        <v>68.344565217391306</v>
      </c>
      <c r="Y393" s="4">
        <v>0</v>
      </c>
      <c r="Z393" s="11">
        <v>0</v>
      </c>
      <c r="AA393" s="4">
        <v>0</v>
      </c>
      <c r="AB393" s="4">
        <v>0</v>
      </c>
      <c r="AC393" s="11" t="s">
        <v>1213</v>
      </c>
      <c r="AD393" s="4">
        <v>127.54717391304342</v>
      </c>
      <c r="AE393" s="4">
        <v>0</v>
      </c>
      <c r="AF393" s="11">
        <v>0</v>
      </c>
      <c r="AG393" s="4">
        <v>0</v>
      </c>
      <c r="AH393" s="4">
        <v>0</v>
      </c>
      <c r="AI393" s="11" t="s">
        <v>1213</v>
      </c>
      <c r="AJ393" s="4">
        <v>0</v>
      </c>
      <c r="AK393" s="4">
        <v>0</v>
      </c>
      <c r="AL393" s="11" t="s">
        <v>1213</v>
      </c>
      <c r="AM393" s="1">
        <v>145719</v>
      </c>
      <c r="AN393" s="1">
        <v>5</v>
      </c>
      <c r="AX393"/>
      <c r="AY393"/>
    </row>
    <row r="394" spans="1:51" x14ac:dyDescent="0.25">
      <c r="A394" t="s">
        <v>702</v>
      </c>
      <c r="B394" t="s">
        <v>366</v>
      </c>
      <c r="C394" t="s">
        <v>1071</v>
      </c>
      <c r="D394" t="s">
        <v>781</v>
      </c>
      <c r="E394" s="4">
        <v>24.076086956521738</v>
      </c>
      <c r="F394" s="4">
        <v>100.92728260869566</v>
      </c>
      <c r="G394" s="4">
        <v>19.1175</v>
      </c>
      <c r="H394" s="11">
        <v>0.18941855468476548</v>
      </c>
      <c r="I394" s="4">
        <v>90.719673913043479</v>
      </c>
      <c r="J394" s="4">
        <v>17.496847826086956</v>
      </c>
      <c r="K394" s="11">
        <v>0.19286718163094385</v>
      </c>
      <c r="L394" s="4">
        <v>31.201304347826088</v>
      </c>
      <c r="M394" s="4">
        <v>3.4947826086956528</v>
      </c>
      <c r="N394" s="11">
        <v>0.11200758050806127</v>
      </c>
      <c r="O394" s="4">
        <v>24.276304347826088</v>
      </c>
      <c r="P394" s="4">
        <v>1.8741304347826089</v>
      </c>
      <c r="Q394" s="9">
        <v>7.7199989254148352E-2</v>
      </c>
      <c r="R394" s="4">
        <v>1.6206521739130437</v>
      </c>
      <c r="S394" s="4">
        <v>1.6206521739130437</v>
      </c>
      <c r="T394" s="11">
        <v>1</v>
      </c>
      <c r="U394" s="4">
        <v>5.3043478260869561</v>
      </c>
      <c r="V394" s="4">
        <v>0</v>
      </c>
      <c r="W394" s="11">
        <v>0</v>
      </c>
      <c r="X394" s="4">
        <v>15.693369565217393</v>
      </c>
      <c r="Y394" s="4">
        <v>5.1906521739130431</v>
      </c>
      <c r="Z394" s="11">
        <v>0.33075447260335639</v>
      </c>
      <c r="AA394" s="4">
        <v>3.2826086956521738</v>
      </c>
      <c r="AB394" s="4">
        <v>0</v>
      </c>
      <c r="AC394" s="11">
        <v>0</v>
      </c>
      <c r="AD394" s="4">
        <v>50.75</v>
      </c>
      <c r="AE394" s="4">
        <v>10.432065217391303</v>
      </c>
      <c r="AF394" s="11">
        <v>0.20555793531805522</v>
      </c>
      <c r="AG394" s="4">
        <v>0</v>
      </c>
      <c r="AH394" s="4">
        <v>0</v>
      </c>
      <c r="AI394" s="11" t="s">
        <v>1213</v>
      </c>
      <c r="AJ394" s="4">
        <v>0</v>
      </c>
      <c r="AK394" s="4">
        <v>0</v>
      </c>
      <c r="AL394" s="11" t="s">
        <v>1213</v>
      </c>
      <c r="AM394" s="1">
        <v>145786</v>
      </c>
      <c r="AN394" s="1">
        <v>5</v>
      </c>
      <c r="AX394"/>
      <c r="AY394"/>
    </row>
    <row r="395" spans="1:51" x14ac:dyDescent="0.25">
      <c r="A395" t="s">
        <v>702</v>
      </c>
      <c r="B395" t="s">
        <v>16</v>
      </c>
      <c r="C395" t="s">
        <v>917</v>
      </c>
      <c r="D395" t="s">
        <v>781</v>
      </c>
      <c r="E395" s="4">
        <v>37.804347826086953</v>
      </c>
      <c r="F395" s="4">
        <v>211.42500000000001</v>
      </c>
      <c r="G395" s="4">
        <v>6.6086956521739131</v>
      </c>
      <c r="H395" s="11">
        <v>3.1257872305422311E-2</v>
      </c>
      <c r="I395" s="4">
        <v>204.97065217391304</v>
      </c>
      <c r="J395" s="4">
        <v>6.6086956521739131</v>
      </c>
      <c r="K395" s="11">
        <v>3.2242155557794597E-2</v>
      </c>
      <c r="L395" s="4">
        <v>24.911956521739135</v>
      </c>
      <c r="M395" s="4">
        <v>0</v>
      </c>
      <c r="N395" s="11">
        <v>0</v>
      </c>
      <c r="O395" s="4">
        <v>18.457608695652176</v>
      </c>
      <c r="P395" s="4">
        <v>0</v>
      </c>
      <c r="Q395" s="9">
        <v>0</v>
      </c>
      <c r="R395" s="4">
        <v>1.2369565217391305</v>
      </c>
      <c r="S395" s="4">
        <v>0</v>
      </c>
      <c r="T395" s="11">
        <v>0</v>
      </c>
      <c r="U395" s="4">
        <v>5.2173913043478262</v>
      </c>
      <c r="V395" s="4">
        <v>0</v>
      </c>
      <c r="W395" s="11">
        <v>0</v>
      </c>
      <c r="X395" s="4">
        <v>34.930434782608707</v>
      </c>
      <c r="Y395" s="4">
        <v>0</v>
      </c>
      <c r="Z395" s="11">
        <v>0</v>
      </c>
      <c r="AA395" s="4">
        <v>0</v>
      </c>
      <c r="AB395" s="4">
        <v>0</v>
      </c>
      <c r="AC395" s="11" t="s">
        <v>1213</v>
      </c>
      <c r="AD395" s="4">
        <v>151.58260869565217</v>
      </c>
      <c r="AE395" s="4">
        <v>6.6086956521739131</v>
      </c>
      <c r="AF395" s="11">
        <v>4.3597980725103257E-2</v>
      </c>
      <c r="AG395" s="4">
        <v>0</v>
      </c>
      <c r="AH395" s="4">
        <v>0</v>
      </c>
      <c r="AI395" s="11" t="s">
        <v>1213</v>
      </c>
      <c r="AJ395" s="4">
        <v>0</v>
      </c>
      <c r="AK395" s="4">
        <v>0</v>
      </c>
      <c r="AL395" s="11" t="s">
        <v>1213</v>
      </c>
      <c r="AM395" s="1">
        <v>146185</v>
      </c>
      <c r="AN395" s="1">
        <v>5</v>
      </c>
      <c r="AX395"/>
      <c r="AY395"/>
    </row>
    <row r="396" spans="1:51" x14ac:dyDescent="0.25">
      <c r="A396" t="s">
        <v>702</v>
      </c>
      <c r="B396" t="s">
        <v>659</v>
      </c>
      <c r="C396" t="s">
        <v>1037</v>
      </c>
      <c r="D396" t="s">
        <v>781</v>
      </c>
      <c r="E396" s="4">
        <v>40.478260869565219</v>
      </c>
      <c r="F396" s="4">
        <v>191.32391304347823</v>
      </c>
      <c r="G396" s="4">
        <v>17.331521739130434</v>
      </c>
      <c r="H396" s="11">
        <v>9.0587326296174261E-2</v>
      </c>
      <c r="I396" s="4">
        <v>181.96521739130432</v>
      </c>
      <c r="J396" s="4">
        <v>17.331521739130434</v>
      </c>
      <c r="K396" s="11">
        <v>9.5246344260728283E-2</v>
      </c>
      <c r="L396" s="4">
        <v>52.501086956521739</v>
      </c>
      <c r="M396" s="4">
        <v>3.6739130434782608</v>
      </c>
      <c r="N396" s="11">
        <v>6.9977847249539343E-2</v>
      </c>
      <c r="O396" s="4">
        <v>43.142391304347825</v>
      </c>
      <c r="P396" s="4">
        <v>3.6739130434782608</v>
      </c>
      <c r="Q396" s="9">
        <v>8.5157844347585096E-2</v>
      </c>
      <c r="R396" s="4">
        <v>7.0978260869565233</v>
      </c>
      <c r="S396" s="4">
        <v>0</v>
      </c>
      <c r="T396" s="11">
        <v>0</v>
      </c>
      <c r="U396" s="4">
        <v>2.2608695652173911</v>
      </c>
      <c r="V396" s="4">
        <v>0</v>
      </c>
      <c r="W396" s="11">
        <v>0</v>
      </c>
      <c r="X396" s="4">
        <v>25.322826086956535</v>
      </c>
      <c r="Y396" s="4">
        <v>0</v>
      </c>
      <c r="Z396" s="11">
        <v>0</v>
      </c>
      <c r="AA396" s="4">
        <v>0</v>
      </c>
      <c r="AB396" s="4">
        <v>0</v>
      </c>
      <c r="AC396" s="11" t="s">
        <v>1213</v>
      </c>
      <c r="AD396" s="4">
        <v>113.49999999999996</v>
      </c>
      <c r="AE396" s="4">
        <v>13.657608695652174</v>
      </c>
      <c r="AF396" s="11">
        <v>0.12033135414671524</v>
      </c>
      <c r="AG396" s="4">
        <v>0</v>
      </c>
      <c r="AH396" s="4">
        <v>0</v>
      </c>
      <c r="AI396" s="11" t="s">
        <v>1213</v>
      </c>
      <c r="AJ396" s="4">
        <v>0</v>
      </c>
      <c r="AK396" s="4">
        <v>0</v>
      </c>
      <c r="AL396" s="11" t="s">
        <v>1213</v>
      </c>
      <c r="AM396" s="1">
        <v>146189</v>
      </c>
      <c r="AN396" s="1">
        <v>5</v>
      </c>
      <c r="AX396"/>
      <c r="AY396"/>
    </row>
    <row r="397" spans="1:51" x14ac:dyDescent="0.25">
      <c r="A397" t="s">
        <v>702</v>
      </c>
      <c r="B397" t="s">
        <v>524</v>
      </c>
      <c r="C397" t="s">
        <v>917</v>
      </c>
      <c r="D397" t="s">
        <v>781</v>
      </c>
      <c r="E397" s="4">
        <v>83.282608695652172</v>
      </c>
      <c r="F397" s="4">
        <v>196.92934782608697</v>
      </c>
      <c r="G397" s="4">
        <v>0</v>
      </c>
      <c r="H397" s="11">
        <v>0</v>
      </c>
      <c r="I397" s="4">
        <v>173.60054347826087</v>
      </c>
      <c r="J397" s="4">
        <v>0</v>
      </c>
      <c r="K397" s="11">
        <v>0</v>
      </c>
      <c r="L397" s="4">
        <v>9.1847826086956523</v>
      </c>
      <c r="M397" s="4">
        <v>0</v>
      </c>
      <c r="N397" s="11">
        <v>0</v>
      </c>
      <c r="O397" s="4">
        <v>3.0923913043478262</v>
      </c>
      <c r="P397" s="4">
        <v>0</v>
      </c>
      <c r="Q397" s="9">
        <v>0</v>
      </c>
      <c r="R397" s="4">
        <v>0</v>
      </c>
      <c r="S397" s="4">
        <v>0</v>
      </c>
      <c r="T397" s="11" t="s">
        <v>1213</v>
      </c>
      <c r="U397" s="4">
        <v>6.0923913043478262</v>
      </c>
      <c r="V397" s="4">
        <v>0</v>
      </c>
      <c r="W397" s="11">
        <v>0</v>
      </c>
      <c r="X397" s="4">
        <v>49.918478260869563</v>
      </c>
      <c r="Y397" s="4">
        <v>0</v>
      </c>
      <c r="Z397" s="11">
        <v>0</v>
      </c>
      <c r="AA397" s="4">
        <v>17.236413043478262</v>
      </c>
      <c r="AB397" s="4">
        <v>0</v>
      </c>
      <c r="AC397" s="11">
        <v>0</v>
      </c>
      <c r="AD397" s="4">
        <v>120.58967391304348</v>
      </c>
      <c r="AE397" s="4">
        <v>0</v>
      </c>
      <c r="AF397" s="11">
        <v>0</v>
      </c>
      <c r="AG397" s="4">
        <v>0</v>
      </c>
      <c r="AH397" s="4">
        <v>0</v>
      </c>
      <c r="AI397" s="11" t="s">
        <v>1213</v>
      </c>
      <c r="AJ397" s="4">
        <v>0</v>
      </c>
      <c r="AK397" s="4">
        <v>0</v>
      </c>
      <c r="AL397" s="11" t="s">
        <v>1213</v>
      </c>
      <c r="AM397" s="1">
        <v>146018</v>
      </c>
      <c r="AN397" s="1">
        <v>5</v>
      </c>
      <c r="AX397"/>
      <c r="AY397"/>
    </row>
    <row r="398" spans="1:51" x14ac:dyDescent="0.25">
      <c r="A398" t="s">
        <v>702</v>
      </c>
      <c r="B398" t="s">
        <v>230</v>
      </c>
      <c r="C398" t="s">
        <v>888</v>
      </c>
      <c r="D398" t="s">
        <v>772</v>
      </c>
      <c r="E398" s="4">
        <v>56.521739130434781</v>
      </c>
      <c r="F398" s="4">
        <v>204.84510869565219</v>
      </c>
      <c r="G398" s="4">
        <v>0</v>
      </c>
      <c r="H398" s="11">
        <v>0</v>
      </c>
      <c r="I398" s="4">
        <v>179.04076086956522</v>
      </c>
      <c r="J398" s="4">
        <v>0</v>
      </c>
      <c r="K398" s="11">
        <v>0</v>
      </c>
      <c r="L398" s="4">
        <v>54.548913043478258</v>
      </c>
      <c r="M398" s="4">
        <v>0</v>
      </c>
      <c r="N398" s="11">
        <v>0</v>
      </c>
      <c r="O398" s="4">
        <v>33.934782608695649</v>
      </c>
      <c r="P398" s="4">
        <v>0</v>
      </c>
      <c r="Q398" s="9">
        <v>0</v>
      </c>
      <c r="R398" s="4">
        <v>15.347826086956522</v>
      </c>
      <c r="S398" s="4">
        <v>0</v>
      </c>
      <c r="T398" s="11">
        <v>0</v>
      </c>
      <c r="U398" s="4">
        <v>5.2663043478260869</v>
      </c>
      <c r="V398" s="4">
        <v>0</v>
      </c>
      <c r="W398" s="11">
        <v>0</v>
      </c>
      <c r="X398" s="4">
        <v>31.274456521739129</v>
      </c>
      <c r="Y398" s="4">
        <v>0</v>
      </c>
      <c r="Z398" s="11">
        <v>0</v>
      </c>
      <c r="AA398" s="4">
        <v>5.1902173913043477</v>
      </c>
      <c r="AB398" s="4">
        <v>0</v>
      </c>
      <c r="AC398" s="11">
        <v>0</v>
      </c>
      <c r="AD398" s="4">
        <v>90.538043478260875</v>
      </c>
      <c r="AE398" s="4">
        <v>0</v>
      </c>
      <c r="AF398" s="11">
        <v>0</v>
      </c>
      <c r="AG398" s="4">
        <v>23.293478260869566</v>
      </c>
      <c r="AH398" s="4">
        <v>0</v>
      </c>
      <c r="AI398" s="11">
        <v>0</v>
      </c>
      <c r="AJ398" s="4">
        <v>0</v>
      </c>
      <c r="AK398" s="4">
        <v>0</v>
      </c>
      <c r="AL398" s="11" t="s">
        <v>1213</v>
      </c>
      <c r="AM398" s="1">
        <v>145600</v>
      </c>
      <c r="AN398" s="1">
        <v>5</v>
      </c>
      <c r="AX398"/>
      <c r="AY398"/>
    </row>
    <row r="399" spans="1:51" x14ac:dyDescent="0.25">
      <c r="A399" t="s">
        <v>702</v>
      </c>
      <c r="B399" t="s">
        <v>29</v>
      </c>
      <c r="C399" t="s">
        <v>905</v>
      </c>
      <c r="D399" t="s">
        <v>786</v>
      </c>
      <c r="E399" s="4">
        <v>81.760869565217391</v>
      </c>
      <c r="F399" s="4">
        <v>264.4082608695652</v>
      </c>
      <c r="G399" s="4">
        <v>2.6153260869565216</v>
      </c>
      <c r="H399" s="11">
        <v>9.8912419693524007E-3</v>
      </c>
      <c r="I399" s="4">
        <v>232.9816304347826</v>
      </c>
      <c r="J399" s="4">
        <v>2.6153260869565216</v>
      </c>
      <c r="K399" s="11">
        <v>1.1225460488347886E-2</v>
      </c>
      <c r="L399" s="4">
        <v>45.506413043478261</v>
      </c>
      <c r="M399" s="4">
        <v>0</v>
      </c>
      <c r="N399" s="11">
        <v>0</v>
      </c>
      <c r="O399" s="4">
        <v>20.452065217391304</v>
      </c>
      <c r="P399" s="4">
        <v>0</v>
      </c>
      <c r="Q399" s="9">
        <v>0</v>
      </c>
      <c r="R399" s="4">
        <v>19.489130434782609</v>
      </c>
      <c r="S399" s="4">
        <v>0</v>
      </c>
      <c r="T399" s="11">
        <v>0</v>
      </c>
      <c r="U399" s="4">
        <v>5.5652173913043477</v>
      </c>
      <c r="V399" s="4">
        <v>0</v>
      </c>
      <c r="W399" s="11">
        <v>0</v>
      </c>
      <c r="X399" s="4">
        <v>45.886086956521737</v>
      </c>
      <c r="Y399" s="4">
        <v>2.2783695652173912</v>
      </c>
      <c r="Z399" s="11">
        <v>4.9652731717485646E-2</v>
      </c>
      <c r="AA399" s="4">
        <v>6.3722826086956523</v>
      </c>
      <c r="AB399" s="4">
        <v>0</v>
      </c>
      <c r="AC399" s="11">
        <v>0</v>
      </c>
      <c r="AD399" s="4">
        <v>147.76</v>
      </c>
      <c r="AE399" s="4">
        <v>0.33695652173913043</v>
      </c>
      <c r="AF399" s="11">
        <v>2.2804312516183705E-3</v>
      </c>
      <c r="AG399" s="4">
        <v>18.883478260869566</v>
      </c>
      <c r="AH399" s="4">
        <v>0</v>
      </c>
      <c r="AI399" s="11">
        <v>0</v>
      </c>
      <c r="AJ399" s="4">
        <v>0</v>
      </c>
      <c r="AK399" s="4">
        <v>0</v>
      </c>
      <c r="AL399" s="11" t="s">
        <v>1213</v>
      </c>
      <c r="AM399" s="1">
        <v>145031</v>
      </c>
      <c r="AN399" s="1">
        <v>5</v>
      </c>
      <c r="AX399"/>
      <c r="AY399"/>
    </row>
    <row r="400" spans="1:51" x14ac:dyDescent="0.25">
      <c r="A400" t="s">
        <v>702</v>
      </c>
      <c r="B400" t="s">
        <v>485</v>
      </c>
      <c r="C400" t="s">
        <v>837</v>
      </c>
      <c r="D400" t="s">
        <v>747</v>
      </c>
      <c r="E400" s="4">
        <v>75.565217391304344</v>
      </c>
      <c r="F400" s="4">
        <v>228.76782608695649</v>
      </c>
      <c r="G400" s="4">
        <v>35.696413043478259</v>
      </c>
      <c r="H400" s="11">
        <v>0.15603773333890827</v>
      </c>
      <c r="I400" s="4">
        <v>201.90293478260867</v>
      </c>
      <c r="J400" s="4">
        <v>35.696413043478259</v>
      </c>
      <c r="K400" s="11">
        <v>0.17679987208661935</v>
      </c>
      <c r="L400" s="4">
        <v>28.6875</v>
      </c>
      <c r="M400" s="4">
        <v>9.1059782608695645</v>
      </c>
      <c r="N400" s="11">
        <v>0.3174197215117931</v>
      </c>
      <c r="O400" s="4">
        <v>22.605978260869566</v>
      </c>
      <c r="P400" s="4">
        <v>9.1059782608695645</v>
      </c>
      <c r="Q400" s="9">
        <v>0.40281283808150015</v>
      </c>
      <c r="R400" s="4">
        <v>0.60869565217391308</v>
      </c>
      <c r="S400" s="4">
        <v>0</v>
      </c>
      <c r="T400" s="11">
        <v>0</v>
      </c>
      <c r="U400" s="4">
        <v>5.4728260869565215</v>
      </c>
      <c r="V400" s="4">
        <v>0</v>
      </c>
      <c r="W400" s="11">
        <v>0</v>
      </c>
      <c r="X400" s="4">
        <v>66.961956521739125</v>
      </c>
      <c r="Y400" s="4">
        <v>7.7119565217391308</v>
      </c>
      <c r="Z400" s="11">
        <v>0.1151692232773314</v>
      </c>
      <c r="AA400" s="4">
        <v>20.783369565217392</v>
      </c>
      <c r="AB400" s="4">
        <v>0</v>
      </c>
      <c r="AC400" s="11">
        <v>0</v>
      </c>
      <c r="AD400" s="4">
        <v>112.33499999999998</v>
      </c>
      <c r="AE400" s="4">
        <v>18.878478260869564</v>
      </c>
      <c r="AF400" s="11">
        <v>0.1680551765778214</v>
      </c>
      <c r="AG400" s="4">
        <v>0</v>
      </c>
      <c r="AH400" s="4">
        <v>0</v>
      </c>
      <c r="AI400" s="11" t="s">
        <v>1213</v>
      </c>
      <c r="AJ400" s="4">
        <v>0</v>
      </c>
      <c r="AK400" s="4">
        <v>0</v>
      </c>
      <c r="AL400" s="11" t="s">
        <v>1213</v>
      </c>
      <c r="AM400" s="1">
        <v>145965</v>
      </c>
      <c r="AN400" s="1">
        <v>5</v>
      </c>
      <c r="AX400"/>
      <c r="AY400"/>
    </row>
    <row r="401" spans="1:51" x14ac:dyDescent="0.25">
      <c r="A401" t="s">
        <v>702</v>
      </c>
      <c r="B401" t="s">
        <v>512</v>
      </c>
      <c r="C401" t="s">
        <v>837</v>
      </c>
      <c r="D401" t="s">
        <v>747</v>
      </c>
      <c r="E401" s="4">
        <v>107.65217391304348</v>
      </c>
      <c r="F401" s="4">
        <v>422.90173913043475</v>
      </c>
      <c r="G401" s="4">
        <v>46.515869565217386</v>
      </c>
      <c r="H401" s="11">
        <v>0.10999214536422275</v>
      </c>
      <c r="I401" s="4">
        <v>381.27673913043475</v>
      </c>
      <c r="J401" s="4">
        <v>46.515869565217386</v>
      </c>
      <c r="K401" s="11">
        <v>0.12200028166235526</v>
      </c>
      <c r="L401" s="4">
        <v>38.282717391304352</v>
      </c>
      <c r="M401" s="4">
        <v>10.562608695652173</v>
      </c>
      <c r="N401" s="11">
        <v>0.27591063057742593</v>
      </c>
      <c r="O401" s="4">
        <v>26.236521739130438</v>
      </c>
      <c r="P401" s="4">
        <v>10.562608695652173</v>
      </c>
      <c r="Q401" s="9">
        <v>0.40259180697335267</v>
      </c>
      <c r="R401" s="4">
        <v>1.8070652173913044</v>
      </c>
      <c r="S401" s="4">
        <v>0</v>
      </c>
      <c r="T401" s="11">
        <v>0</v>
      </c>
      <c r="U401" s="4">
        <v>10.239130434782609</v>
      </c>
      <c r="V401" s="4">
        <v>0</v>
      </c>
      <c r="W401" s="11">
        <v>0</v>
      </c>
      <c r="X401" s="4">
        <v>113.12326086956521</v>
      </c>
      <c r="Y401" s="4">
        <v>11.316195652173912</v>
      </c>
      <c r="Z401" s="11">
        <v>0.10003420662724576</v>
      </c>
      <c r="AA401" s="4">
        <v>29.578804347826086</v>
      </c>
      <c r="AB401" s="4">
        <v>0</v>
      </c>
      <c r="AC401" s="11">
        <v>0</v>
      </c>
      <c r="AD401" s="4">
        <v>241.91695652173911</v>
      </c>
      <c r="AE401" s="4">
        <v>24.637065217391307</v>
      </c>
      <c r="AF401" s="11">
        <v>0.10184100185295351</v>
      </c>
      <c r="AG401" s="4">
        <v>0</v>
      </c>
      <c r="AH401" s="4">
        <v>0</v>
      </c>
      <c r="AI401" s="11" t="s">
        <v>1213</v>
      </c>
      <c r="AJ401" s="4">
        <v>0</v>
      </c>
      <c r="AK401" s="4">
        <v>0</v>
      </c>
      <c r="AL401" s="11" t="s">
        <v>1213</v>
      </c>
      <c r="AM401" s="1">
        <v>146003</v>
      </c>
      <c r="AN401" s="1">
        <v>5</v>
      </c>
      <c r="AX401"/>
      <c r="AY401"/>
    </row>
    <row r="402" spans="1:51" x14ac:dyDescent="0.25">
      <c r="A402" t="s">
        <v>702</v>
      </c>
      <c r="B402" t="s">
        <v>150</v>
      </c>
      <c r="C402" t="s">
        <v>859</v>
      </c>
      <c r="D402" t="s">
        <v>804</v>
      </c>
      <c r="E402" s="4">
        <v>57.293478260869563</v>
      </c>
      <c r="F402" s="4">
        <v>238.67684782608694</v>
      </c>
      <c r="G402" s="4">
        <v>40.092608695652189</v>
      </c>
      <c r="H402" s="11">
        <v>0.16797862490988597</v>
      </c>
      <c r="I402" s="4">
        <v>213.47032608695653</v>
      </c>
      <c r="J402" s="4">
        <v>37.997500000000009</v>
      </c>
      <c r="K402" s="11">
        <v>0.177998978577106</v>
      </c>
      <c r="L402" s="4">
        <v>38.682934782608697</v>
      </c>
      <c r="M402" s="4">
        <v>4.601413043478261</v>
      </c>
      <c r="N402" s="11">
        <v>0.11895201512856753</v>
      </c>
      <c r="O402" s="4">
        <v>21.386739130434783</v>
      </c>
      <c r="P402" s="4">
        <v>2.5063043478260871</v>
      </c>
      <c r="Q402" s="9">
        <v>0.11718964413136951</v>
      </c>
      <c r="R402" s="4">
        <v>15.086956521739131</v>
      </c>
      <c r="S402" s="4">
        <v>0</v>
      </c>
      <c r="T402" s="11">
        <v>0</v>
      </c>
      <c r="U402" s="4">
        <v>2.2092391304347827</v>
      </c>
      <c r="V402" s="4">
        <v>2.0951086956521738</v>
      </c>
      <c r="W402" s="11">
        <v>0.94833948339483387</v>
      </c>
      <c r="X402" s="4">
        <v>29.675108695652174</v>
      </c>
      <c r="Y402" s="4">
        <v>9.0120652173913047</v>
      </c>
      <c r="Z402" s="11">
        <v>0.30369106006717678</v>
      </c>
      <c r="AA402" s="4">
        <v>7.9103260869565215</v>
      </c>
      <c r="AB402" s="4">
        <v>0</v>
      </c>
      <c r="AC402" s="11">
        <v>0</v>
      </c>
      <c r="AD402" s="4">
        <v>134.57695652173913</v>
      </c>
      <c r="AE402" s="4">
        <v>26.479130434782618</v>
      </c>
      <c r="AF402" s="11">
        <v>0.19675827956850298</v>
      </c>
      <c r="AG402" s="4">
        <v>27.831521739130434</v>
      </c>
      <c r="AH402" s="4">
        <v>0</v>
      </c>
      <c r="AI402" s="11">
        <v>0</v>
      </c>
      <c r="AJ402" s="4">
        <v>0</v>
      </c>
      <c r="AK402" s="4">
        <v>0</v>
      </c>
      <c r="AL402" s="11" t="s">
        <v>1213</v>
      </c>
      <c r="AM402" s="1">
        <v>145431</v>
      </c>
      <c r="AN402" s="1">
        <v>5</v>
      </c>
      <c r="AX402"/>
      <c r="AY402"/>
    </row>
    <row r="403" spans="1:51" x14ac:dyDescent="0.25">
      <c r="A403" t="s">
        <v>702</v>
      </c>
      <c r="B403" t="s">
        <v>655</v>
      </c>
      <c r="C403" t="s">
        <v>900</v>
      </c>
      <c r="D403" t="s">
        <v>786</v>
      </c>
      <c r="E403" s="4">
        <v>16.902173913043477</v>
      </c>
      <c r="F403" s="4">
        <v>80.587717391304338</v>
      </c>
      <c r="G403" s="4">
        <v>6.726304347826086</v>
      </c>
      <c r="H403" s="11">
        <v>8.3465626841937021E-2</v>
      </c>
      <c r="I403" s="4">
        <v>73.351304347826073</v>
      </c>
      <c r="J403" s="4">
        <v>4.2996739130434767</v>
      </c>
      <c r="K403" s="11">
        <v>5.8617552220404476E-2</v>
      </c>
      <c r="L403" s="4">
        <v>19.456521739130434</v>
      </c>
      <c r="M403" s="4">
        <v>2.5135869565217392</v>
      </c>
      <c r="N403" s="11">
        <v>0.12918994413407822</v>
      </c>
      <c r="O403" s="4">
        <v>12.220108695652174</v>
      </c>
      <c r="P403" s="4">
        <v>8.6956521739130432E-2</v>
      </c>
      <c r="Q403" s="9">
        <v>7.1158550144540802E-3</v>
      </c>
      <c r="R403" s="4">
        <v>0</v>
      </c>
      <c r="S403" s="4">
        <v>0</v>
      </c>
      <c r="T403" s="11" t="s">
        <v>1213</v>
      </c>
      <c r="U403" s="4">
        <v>7.2364130434782608</v>
      </c>
      <c r="V403" s="4">
        <v>2.4266304347826089</v>
      </c>
      <c r="W403" s="11">
        <v>0.33533608711978974</v>
      </c>
      <c r="X403" s="4">
        <v>9.0076086956521753</v>
      </c>
      <c r="Y403" s="4">
        <v>0.29293478260869565</v>
      </c>
      <c r="Z403" s="11">
        <v>3.2520815735489317E-2</v>
      </c>
      <c r="AA403" s="4">
        <v>0</v>
      </c>
      <c r="AB403" s="4">
        <v>0</v>
      </c>
      <c r="AC403" s="11" t="s">
        <v>1213</v>
      </c>
      <c r="AD403" s="4">
        <v>52.123586956521727</v>
      </c>
      <c r="AE403" s="4">
        <v>3.9197826086956509</v>
      </c>
      <c r="AF403" s="11">
        <v>7.5201704977926623E-2</v>
      </c>
      <c r="AG403" s="4">
        <v>0</v>
      </c>
      <c r="AH403" s="4">
        <v>0</v>
      </c>
      <c r="AI403" s="11" t="s">
        <v>1213</v>
      </c>
      <c r="AJ403" s="4">
        <v>0</v>
      </c>
      <c r="AK403" s="4">
        <v>0</v>
      </c>
      <c r="AL403" s="11" t="s">
        <v>1213</v>
      </c>
      <c r="AM403" s="1">
        <v>146184</v>
      </c>
      <c r="AN403" s="1">
        <v>5</v>
      </c>
      <c r="AX403"/>
      <c r="AY403"/>
    </row>
    <row r="404" spans="1:51" x14ac:dyDescent="0.25">
      <c r="A404" t="s">
        <v>702</v>
      </c>
      <c r="B404" t="s">
        <v>121</v>
      </c>
      <c r="C404" t="s">
        <v>960</v>
      </c>
      <c r="D404" t="s">
        <v>778</v>
      </c>
      <c r="E404" s="4">
        <v>47.728260869565219</v>
      </c>
      <c r="F404" s="4">
        <v>176.73369565217394</v>
      </c>
      <c r="G404" s="4">
        <v>0</v>
      </c>
      <c r="H404" s="11">
        <v>0</v>
      </c>
      <c r="I404" s="4">
        <v>162.78804347826087</v>
      </c>
      <c r="J404" s="4">
        <v>0</v>
      </c>
      <c r="K404" s="11">
        <v>0</v>
      </c>
      <c r="L404" s="4">
        <v>42.755434782608695</v>
      </c>
      <c r="M404" s="4">
        <v>0</v>
      </c>
      <c r="N404" s="11">
        <v>0</v>
      </c>
      <c r="O404" s="4">
        <v>32.875</v>
      </c>
      <c r="P404" s="4">
        <v>0</v>
      </c>
      <c r="Q404" s="9">
        <v>0</v>
      </c>
      <c r="R404" s="4">
        <v>4.8016304347826084</v>
      </c>
      <c r="S404" s="4">
        <v>0</v>
      </c>
      <c r="T404" s="11">
        <v>0</v>
      </c>
      <c r="U404" s="4">
        <v>5.0788043478260869</v>
      </c>
      <c r="V404" s="4">
        <v>0</v>
      </c>
      <c r="W404" s="11">
        <v>0</v>
      </c>
      <c r="X404" s="4">
        <v>5.3125</v>
      </c>
      <c r="Y404" s="4">
        <v>0</v>
      </c>
      <c r="Z404" s="11">
        <v>0</v>
      </c>
      <c r="AA404" s="4">
        <v>4.0652173913043477</v>
      </c>
      <c r="AB404" s="4">
        <v>0</v>
      </c>
      <c r="AC404" s="11">
        <v>0</v>
      </c>
      <c r="AD404" s="4">
        <v>124.60054347826087</v>
      </c>
      <c r="AE404" s="4">
        <v>0</v>
      </c>
      <c r="AF404" s="11">
        <v>0</v>
      </c>
      <c r="AG404" s="4">
        <v>0</v>
      </c>
      <c r="AH404" s="4">
        <v>0</v>
      </c>
      <c r="AI404" s="11" t="s">
        <v>1213</v>
      </c>
      <c r="AJ404" s="4">
        <v>0</v>
      </c>
      <c r="AK404" s="4">
        <v>0</v>
      </c>
      <c r="AL404" s="11" t="s">
        <v>1213</v>
      </c>
      <c r="AM404" s="1">
        <v>145380</v>
      </c>
      <c r="AN404" s="1">
        <v>5</v>
      </c>
      <c r="AX404"/>
      <c r="AY404"/>
    </row>
    <row r="405" spans="1:51" x14ac:dyDescent="0.25">
      <c r="A405" t="s">
        <v>702</v>
      </c>
      <c r="B405" t="s">
        <v>335</v>
      </c>
      <c r="C405" t="s">
        <v>925</v>
      </c>
      <c r="D405" t="s">
        <v>781</v>
      </c>
      <c r="E405" s="4">
        <v>260.31521739130437</v>
      </c>
      <c r="F405" s="4">
        <v>995.12271739130438</v>
      </c>
      <c r="G405" s="4">
        <v>0</v>
      </c>
      <c r="H405" s="11">
        <v>0</v>
      </c>
      <c r="I405" s="4">
        <v>945.47869565217388</v>
      </c>
      <c r="J405" s="4">
        <v>0</v>
      </c>
      <c r="K405" s="11">
        <v>0</v>
      </c>
      <c r="L405" s="4">
        <v>283.98663043478263</v>
      </c>
      <c r="M405" s="4">
        <v>0</v>
      </c>
      <c r="N405" s="11">
        <v>0</v>
      </c>
      <c r="O405" s="4">
        <v>234.34260869565219</v>
      </c>
      <c r="P405" s="4">
        <v>0</v>
      </c>
      <c r="Q405" s="9">
        <v>0</v>
      </c>
      <c r="R405" s="4">
        <v>44.508152173913047</v>
      </c>
      <c r="S405" s="4">
        <v>0</v>
      </c>
      <c r="T405" s="11">
        <v>0</v>
      </c>
      <c r="U405" s="4">
        <v>5.1358695652173916</v>
      </c>
      <c r="V405" s="4">
        <v>0</v>
      </c>
      <c r="W405" s="11">
        <v>0</v>
      </c>
      <c r="X405" s="4">
        <v>95.35847826086956</v>
      </c>
      <c r="Y405" s="4">
        <v>0</v>
      </c>
      <c r="Z405" s="11">
        <v>0</v>
      </c>
      <c r="AA405" s="4">
        <v>0</v>
      </c>
      <c r="AB405" s="4">
        <v>0</v>
      </c>
      <c r="AC405" s="11" t="s">
        <v>1213</v>
      </c>
      <c r="AD405" s="4">
        <v>615.77760869565213</v>
      </c>
      <c r="AE405" s="4">
        <v>0</v>
      </c>
      <c r="AF405" s="11">
        <v>0</v>
      </c>
      <c r="AG405" s="4">
        <v>0</v>
      </c>
      <c r="AH405" s="4">
        <v>0</v>
      </c>
      <c r="AI405" s="11" t="s">
        <v>1213</v>
      </c>
      <c r="AJ405" s="4">
        <v>0</v>
      </c>
      <c r="AK405" s="4">
        <v>0</v>
      </c>
      <c r="AL405" s="11" t="s">
        <v>1213</v>
      </c>
      <c r="AM405" s="1">
        <v>145739</v>
      </c>
      <c r="AN405" s="1">
        <v>5</v>
      </c>
      <c r="AX405"/>
      <c r="AY405"/>
    </row>
    <row r="406" spans="1:51" x14ac:dyDescent="0.25">
      <c r="A406" t="s">
        <v>702</v>
      </c>
      <c r="B406" t="s">
        <v>352</v>
      </c>
      <c r="C406" t="s">
        <v>858</v>
      </c>
      <c r="D406" t="s">
        <v>791</v>
      </c>
      <c r="E406" s="4">
        <v>74.934782608695656</v>
      </c>
      <c r="F406" s="4">
        <v>376.71032608695668</v>
      </c>
      <c r="G406" s="4">
        <v>76.50380434782609</v>
      </c>
      <c r="H406" s="11">
        <v>0.20308390572273982</v>
      </c>
      <c r="I406" s="4">
        <v>352.84891304347843</v>
      </c>
      <c r="J406" s="4">
        <v>76.50380434782609</v>
      </c>
      <c r="K406" s="11">
        <v>0.21681745789705523</v>
      </c>
      <c r="L406" s="4">
        <v>56.527173913043484</v>
      </c>
      <c r="M406" s="4">
        <v>0.41032608695652173</v>
      </c>
      <c r="N406" s="11">
        <v>7.2589174117873275E-3</v>
      </c>
      <c r="O406" s="4">
        <v>34.334239130434781</v>
      </c>
      <c r="P406" s="4">
        <v>0.41032608695652173</v>
      </c>
      <c r="Q406" s="9">
        <v>1.1950929956470123E-2</v>
      </c>
      <c r="R406" s="4">
        <v>16.975543478260871</v>
      </c>
      <c r="S406" s="4">
        <v>0</v>
      </c>
      <c r="T406" s="11">
        <v>0</v>
      </c>
      <c r="U406" s="4">
        <v>5.2173913043478262</v>
      </c>
      <c r="V406" s="4">
        <v>0</v>
      </c>
      <c r="W406" s="11">
        <v>0</v>
      </c>
      <c r="X406" s="4">
        <v>73.309782608695656</v>
      </c>
      <c r="Y406" s="4">
        <v>0.42934782608695654</v>
      </c>
      <c r="Z406" s="11">
        <v>5.8566239157832305E-3</v>
      </c>
      <c r="AA406" s="4">
        <v>1.6684782608695652</v>
      </c>
      <c r="AB406" s="4">
        <v>0</v>
      </c>
      <c r="AC406" s="11">
        <v>0</v>
      </c>
      <c r="AD406" s="4">
        <v>245.20489130434797</v>
      </c>
      <c r="AE406" s="4">
        <v>75.664130434782606</v>
      </c>
      <c r="AF406" s="11">
        <v>0.30857512683492272</v>
      </c>
      <c r="AG406" s="4">
        <v>0</v>
      </c>
      <c r="AH406" s="4">
        <v>0</v>
      </c>
      <c r="AI406" s="11" t="s">
        <v>1213</v>
      </c>
      <c r="AJ406" s="4">
        <v>0</v>
      </c>
      <c r="AK406" s="4">
        <v>0</v>
      </c>
      <c r="AL406" s="11" t="s">
        <v>1213</v>
      </c>
      <c r="AM406" s="1">
        <v>145768</v>
      </c>
      <c r="AN406" s="1">
        <v>5</v>
      </c>
      <c r="AX406"/>
      <c r="AY406"/>
    </row>
    <row r="407" spans="1:51" x14ac:dyDescent="0.25">
      <c r="A407" t="s">
        <v>702</v>
      </c>
      <c r="B407" t="s">
        <v>407</v>
      </c>
      <c r="C407" t="s">
        <v>912</v>
      </c>
      <c r="D407" t="s">
        <v>781</v>
      </c>
      <c r="E407" s="4">
        <v>15.565217391304348</v>
      </c>
      <c r="F407" s="4">
        <v>46.814239130434778</v>
      </c>
      <c r="G407" s="4">
        <v>0</v>
      </c>
      <c r="H407" s="11">
        <v>0</v>
      </c>
      <c r="I407" s="4">
        <v>39.491847826086953</v>
      </c>
      <c r="J407" s="4">
        <v>0</v>
      </c>
      <c r="K407" s="11">
        <v>0</v>
      </c>
      <c r="L407" s="4">
        <v>13.191956521739129</v>
      </c>
      <c r="M407" s="4">
        <v>0</v>
      </c>
      <c r="N407" s="11">
        <v>0</v>
      </c>
      <c r="O407" s="4">
        <v>5.8695652173913047</v>
      </c>
      <c r="P407" s="4">
        <v>0</v>
      </c>
      <c r="Q407" s="9">
        <v>0</v>
      </c>
      <c r="R407" s="4">
        <v>5.4963043478260865</v>
      </c>
      <c r="S407" s="4">
        <v>0</v>
      </c>
      <c r="T407" s="11">
        <v>0</v>
      </c>
      <c r="U407" s="4">
        <v>1.826086956521739</v>
      </c>
      <c r="V407" s="4">
        <v>0</v>
      </c>
      <c r="W407" s="11">
        <v>0</v>
      </c>
      <c r="X407" s="4">
        <v>0</v>
      </c>
      <c r="Y407" s="4">
        <v>0</v>
      </c>
      <c r="Z407" s="11" t="s">
        <v>1213</v>
      </c>
      <c r="AA407" s="4">
        <v>0</v>
      </c>
      <c r="AB407" s="4">
        <v>0</v>
      </c>
      <c r="AC407" s="11" t="s">
        <v>1213</v>
      </c>
      <c r="AD407" s="4">
        <v>33.622282608695649</v>
      </c>
      <c r="AE407" s="4">
        <v>0</v>
      </c>
      <c r="AF407" s="11">
        <v>0</v>
      </c>
      <c r="AG407" s="4">
        <v>0</v>
      </c>
      <c r="AH407" s="4">
        <v>0</v>
      </c>
      <c r="AI407" s="11" t="s">
        <v>1213</v>
      </c>
      <c r="AJ407" s="4">
        <v>0</v>
      </c>
      <c r="AK407" s="4">
        <v>0</v>
      </c>
      <c r="AL407" s="11" t="s">
        <v>1213</v>
      </c>
      <c r="AM407" s="1">
        <v>145848</v>
      </c>
      <c r="AN407" s="1">
        <v>5</v>
      </c>
      <c r="AX407"/>
      <c r="AY407"/>
    </row>
    <row r="408" spans="1:51" x14ac:dyDescent="0.25">
      <c r="A408" t="s">
        <v>702</v>
      </c>
      <c r="B408" t="s">
        <v>24</v>
      </c>
      <c r="C408" t="s">
        <v>901</v>
      </c>
      <c r="D408" t="s">
        <v>787</v>
      </c>
      <c r="E408" s="4">
        <v>41.804347826086953</v>
      </c>
      <c r="F408" s="4">
        <v>142.46032608695654</v>
      </c>
      <c r="G408" s="4">
        <v>0</v>
      </c>
      <c r="H408" s="11">
        <v>0</v>
      </c>
      <c r="I408" s="4">
        <v>136.72119565217392</v>
      </c>
      <c r="J408" s="4">
        <v>0</v>
      </c>
      <c r="K408" s="11">
        <v>0</v>
      </c>
      <c r="L408" s="4">
        <v>30.221195652173911</v>
      </c>
      <c r="M408" s="4">
        <v>0</v>
      </c>
      <c r="N408" s="11">
        <v>0</v>
      </c>
      <c r="O408" s="4">
        <v>24.482065217391302</v>
      </c>
      <c r="P408" s="4">
        <v>0</v>
      </c>
      <c r="Q408" s="9">
        <v>0</v>
      </c>
      <c r="R408" s="4">
        <v>0</v>
      </c>
      <c r="S408" s="4">
        <v>0</v>
      </c>
      <c r="T408" s="11" t="s">
        <v>1213</v>
      </c>
      <c r="U408" s="4">
        <v>5.7391304347826084</v>
      </c>
      <c r="V408" s="4">
        <v>0</v>
      </c>
      <c r="W408" s="11">
        <v>0</v>
      </c>
      <c r="X408" s="4">
        <v>29.641847826086959</v>
      </c>
      <c r="Y408" s="4">
        <v>0</v>
      </c>
      <c r="Z408" s="11">
        <v>0</v>
      </c>
      <c r="AA408" s="4">
        <v>0</v>
      </c>
      <c r="AB408" s="4">
        <v>0</v>
      </c>
      <c r="AC408" s="11" t="s">
        <v>1213</v>
      </c>
      <c r="AD408" s="4">
        <v>82.597282608695664</v>
      </c>
      <c r="AE408" s="4">
        <v>0</v>
      </c>
      <c r="AF408" s="11">
        <v>0</v>
      </c>
      <c r="AG408" s="4">
        <v>0</v>
      </c>
      <c r="AH408" s="4">
        <v>0</v>
      </c>
      <c r="AI408" s="11" t="s">
        <v>1213</v>
      </c>
      <c r="AJ408" s="4">
        <v>0</v>
      </c>
      <c r="AK408" s="4">
        <v>0</v>
      </c>
      <c r="AL408" s="11" t="s">
        <v>1213</v>
      </c>
      <c r="AM408" s="1">
        <v>145021</v>
      </c>
      <c r="AN408" s="1">
        <v>5</v>
      </c>
      <c r="AX408"/>
      <c r="AY408"/>
    </row>
    <row r="409" spans="1:51" x14ac:dyDescent="0.25">
      <c r="A409" t="s">
        <v>702</v>
      </c>
      <c r="B409" t="s">
        <v>660</v>
      </c>
      <c r="C409" t="s">
        <v>917</v>
      </c>
      <c r="D409" t="s">
        <v>781</v>
      </c>
      <c r="E409" s="4">
        <v>112.65217391304348</v>
      </c>
      <c r="F409" s="4">
        <v>276.52173913043481</v>
      </c>
      <c r="G409" s="4">
        <v>34.622282608695656</v>
      </c>
      <c r="H409" s="11">
        <v>0.1252063679245283</v>
      </c>
      <c r="I409" s="4">
        <v>265.00815217391306</v>
      </c>
      <c r="J409" s="4">
        <v>33.543478260869563</v>
      </c>
      <c r="K409" s="11">
        <v>0.12657526942362313</v>
      </c>
      <c r="L409" s="4">
        <v>16.75</v>
      </c>
      <c r="M409" s="4">
        <v>1.0788043478260869</v>
      </c>
      <c r="N409" s="11">
        <v>6.4406229720960412E-2</v>
      </c>
      <c r="O409" s="4">
        <v>10.948369565217391</v>
      </c>
      <c r="P409" s="4">
        <v>0</v>
      </c>
      <c r="Q409" s="9">
        <v>0</v>
      </c>
      <c r="R409" s="4">
        <v>0</v>
      </c>
      <c r="S409" s="4">
        <v>0</v>
      </c>
      <c r="T409" s="11" t="s">
        <v>1213</v>
      </c>
      <c r="U409" s="4">
        <v>5.8016304347826084</v>
      </c>
      <c r="V409" s="4">
        <v>1.0788043478260869</v>
      </c>
      <c r="W409" s="11">
        <v>0.18594847775175644</v>
      </c>
      <c r="X409" s="4">
        <v>81.067934782608702</v>
      </c>
      <c r="Y409" s="4">
        <v>12.065217391304348</v>
      </c>
      <c r="Z409" s="11">
        <v>0.14882847853048636</v>
      </c>
      <c r="AA409" s="4">
        <v>5.7119565217391308</v>
      </c>
      <c r="AB409" s="4">
        <v>0</v>
      </c>
      <c r="AC409" s="11">
        <v>0</v>
      </c>
      <c r="AD409" s="4">
        <v>172.99184782608697</v>
      </c>
      <c r="AE409" s="4">
        <v>21.478260869565219</v>
      </c>
      <c r="AF409" s="11">
        <v>0.12415764753930979</v>
      </c>
      <c r="AG409" s="4">
        <v>0</v>
      </c>
      <c r="AH409" s="4">
        <v>0</v>
      </c>
      <c r="AI409" s="11" t="s">
        <v>1213</v>
      </c>
      <c r="AJ409" s="4">
        <v>0</v>
      </c>
      <c r="AK409" s="4">
        <v>0</v>
      </c>
      <c r="AL409" s="11" t="s">
        <v>1213</v>
      </c>
      <c r="AM409" s="1">
        <v>146191</v>
      </c>
      <c r="AN409" s="1">
        <v>5</v>
      </c>
      <c r="AX409"/>
      <c r="AY409"/>
    </row>
    <row r="410" spans="1:51" x14ac:dyDescent="0.25">
      <c r="A410" t="s">
        <v>702</v>
      </c>
      <c r="B410" t="s">
        <v>643</v>
      </c>
      <c r="C410" t="s">
        <v>874</v>
      </c>
      <c r="D410" t="s">
        <v>757</v>
      </c>
      <c r="E410" s="4">
        <v>84.152173913043484</v>
      </c>
      <c r="F410" s="4">
        <v>336.02760869565213</v>
      </c>
      <c r="G410" s="4">
        <v>36.576521739130442</v>
      </c>
      <c r="H410" s="11">
        <v>0.10884975160555523</v>
      </c>
      <c r="I410" s="4">
        <v>331.50586956521738</v>
      </c>
      <c r="J410" s="4">
        <v>36.576521739130442</v>
      </c>
      <c r="K410" s="11">
        <v>0.11033446191194729</v>
      </c>
      <c r="L410" s="4">
        <v>39.877934782608698</v>
      </c>
      <c r="M410" s="4">
        <v>1.6768478260869566</v>
      </c>
      <c r="N410" s="11">
        <v>4.204951523262565E-2</v>
      </c>
      <c r="O410" s="4">
        <v>35.356195652173916</v>
      </c>
      <c r="P410" s="4">
        <v>1.6768478260869566</v>
      </c>
      <c r="Q410" s="9">
        <v>4.7427269680918108E-2</v>
      </c>
      <c r="R410" s="4">
        <v>0</v>
      </c>
      <c r="S410" s="4">
        <v>0</v>
      </c>
      <c r="T410" s="11" t="s">
        <v>1213</v>
      </c>
      <c r="U410" s="4">
        <v>4.5217391304347823</v>
      </c>
      <c r="V410" s="4">
        <v>0</v>
      </c>
      <c r="W410" s="11">
        <v>0</v>
      </c>
      <c r="X410" s="4">
        <v>55.312065217391307</v>
      </c>
      <c r="Y410" s="4">
        <v>12.966956521739132</v>
      </c>
      <c r="Z410" s="11">
        <v>0.23443269512312551</v>
      </c>
      <c r="AA410" s="4">
        <v>0</v>
      </c>
      <c r="AB410" s="4">
        <v>0</v>
      </c>
      <c r="AC410" s="11" t="s">
        <v>1213</v>
      </c>
      <c r="AD410" s="4">
        <v>230.06043478260867</v>
      </c>
      <c r="AE410" s="4">
        <v>21.932717391304351</v>
      </c>
      <c r="AF410" s="11">
        <v>9.5334590721908641E-2</v>
      </c>
      <c r="AG410" s="4">
        <v>10.777173913043478</v>
      </c>
      <c r="AH410" s="4">
        <v>0</v>
      </c>
      <c r="AI410" s="11">
        <v>0</v>
      </c>
      <c r="AJ410" s="4">
        <v>0</v>
      </c>
      <c r="AK410" s="4">
        <v>0</v>
      </c>
      <c r="AL410" s="11" t="s">
        <v>1213</v>
      </c>
      <c r="AM410" s="1">
        <v>146171</v>
      </c>
      <c r="AN410" s="1">
        <v>5</v>
      </c>
      <c r="AX410"/>
      <c r="AY410"/>
    </row>
    <row r="411" spans="1:51" x14ac:dyDescent="0.25">
      <c r="A411" t="s">
        <v>702</v>
      </c>
      <c r="B411" t="s">
        <v>569</v>
      </c>
      <c r="C411" t="s">
        <v>855</v>
      </c>
      <c r="D411" t="s">
        <v>832</v>
      </c>
      <c r="E411" s="4">
        <v>73.532608695652172</v>
      </c>
      <c r="F411" s="4">
        <v>265.69315217391312</v>
      </c>
      <c r="G411" s="4">
        <v>69.084456521739142</v>
      </c>
      <c r="H411" s="11">
        <v>0.26001594680362317</v>
      </c>
      <c r="I411" s="4">
        <v>265.69315217391312</v>
      </c>
      <c r="J411" s="4">
        <v>69.084456521739142</v>
      </c>
      <c r="K411" s="11">
        <v>0.26001594680362317</v>
      </c>
      <c r="L411" s="4">
        <v>13.649456521739131</v>
      </c>
      <c r="M411" s="4">
        <v>1.3668478260869565</v>
      </c>
      <c r="N411" s="11">
        <v>0.10013935894883536</v>
      </c>
      <c r="O411" s="4">
        <v>13.649456521739131</v>
      </c>
      <c r="P411" s="4">
        <v>1.3668478260869565</v>
      </c>
      <c r="Q411" s="9">
        <v>0.10013935894883536</v>
      </c>
      <c r="R411" s="4">
        <v>0</v>
      </c>
      <c r="S411" s="4">
        <v>0</v>
      </c>
      <c r="T411" s="11" t="s">
        <v>1213</v>
      </c>
      <c r="U411" s="4">
        <v>0</v>
      </c>
      <c r="V411" s="4">
        <v>0</v>
      </c>
      <c r="W411" s="11" t="s">
        <v>1213</v>
      </c>
      <c r="X411" s="4">
        <v>63.847826086956523</v>
      </c>
      <c r="Y411" s="4">
        <v>4.5896739130434785</v>
      </c>
      <c r="Z411" s="11">
        <v>7.1884576098059247E-2</v>
      </c>
      <c r="AA411" s="4">
        <v>0</v>
      </c>
      <c r="AB411" s="4">
        <v>0</v>
      </c>
      <c r="AC411" s="11" t="s">
        <v>1213</v>
      </c>
      <c r="AD411" s="4">
        <v>185.96489130434787</v>
      </c>
      <c r="AE411" s="4">
        <v>63.127934782608712</v>
      </c>
      <c r="AF411" s="11">
        <v>0.33946157438553443</v>
      </c>
      <c r="AG411" s="4">
        <v>2.2309782608695654</v>
      </c>
      <c r="AH411" s="4">
        <v>0</v>
      </c>
      <c r="AI411" s="11">
        <v>0</v>
      </c>
      <c r="AJ411" s="4">
        <v>0</v>
      </c>
      <c r="AK411" s="4">
        <v>0</v>
      </c>
      <c r="AL411" s="11" t="s">
        <v>1213</v>
      </c>
      <c r="AM411" s="1">
        <v>146076</v>
      </c>
      <c r="AN411" s="1">
        <v>5</v>
      </c>
      <c r="AX411"/>
      <c r="AY411"/>
    </row>
    <row r="412" spans="1:51" x14ac:dyDescent="0.25">
      <c r="A412" t="s">
        <v>702</v>
      </c>
      <c r="B412" t="s">
        <v>590</v>
      </c>
      <c r="C412" t="s">
        <v>930</v>
      </c>
      <c r="D412" t="s">
        <v>800</v>
      </c>
      <c r="E412" s="4">
        <v>87.108695652173907</v>
      </c>
      <c r="F412" s="4">
        <v>292.26576086956521</v>
      </c>
      <c r="G412" s="4">
        <v>35.89076086956522</v>
      </c>
      <c r="H412" s="11">
        <v>0.12280179779793927</v>
      </c>
      <c r="I412" s="4">
        <v>287.13532608695652</v>
      </c>
      <c r="J412" s="4">
        <v>35.89076086956522</v>
      </c>
      <c r="K412" s="11">
        <v>0.12499597788499213</v>
      </c>
      <c r="L412" s="4">
        <v>55.937717391304361</v>
      </c>
      <c r="M412" s="4">
        <v>8.8154347826086958</v>
      </c>
      <c r="N412" s="11">
        <v>0.15759375236822007</v>
      </c>
      <c r="O412" s="4">
        <v>50.807282608695665</v>
      </c>
      <c r="P412" s="4">
        <v>8.8154347826086958</v>
      </c>
      <c r="Q412" s="9">
        <v>0.17350730702334263</v>
      </c>
      <c r="R412" s="4">
        <v>0</v>
      </c>
      <c r="S412" s="4">
        <v>0</v>
      </c>
      <c r="T412" s="11" t="s">
        <v>1213</v>
      </c>
      <c r="U412" s="4">
        <v>5.1304347826086953</v>
      </c>
      <c r="V412" s="4">
        <v>0</v>
      </c>
      <c r="W412" s="11">
        <v>0</v>
      </c>
      <c r="X412" s="4">
        <v>40.533695652173918</v>
      </c>
      <c r="Y412" s="4">
        <v>1.2402173913043477</v>
      </c>
      <c r="Z412" s="11">
        <v>3.0597195033654226E-2</v>
      </c>
      <c r="AA412" s="4">
        <v>0</v>
      </c>
      <c r="AB412" s="4">
        <v>0</v>
      </c>
      <c r="AC412" s="11" t="s">
        <v>1213</v>
      </c>
      <c r="AD412" s="4">
        <v>190.87858695652176</v>
      </c>
      <c r="AE412" s="4">
        <v>25.835108695652174</v>
      </c>
      <c r="AF412" s="11">
        <v>0.13534838615259073</v>
      </c>
      <c r="AG412" s="4">
        <v>4.9157608695652177</v>
      </c>
      <c r="AH412" s="4">
        <v>0</v>
      </c>
      <c r="AI412" s="11">
        <v>0</v>
      </c>
      <c r="AJ412" s="4">
        <v>0</v>
      </c>
      <c r="AK412" s="4">
        <v>0</v>
      </c>
      <c r="AL412" s="11" t="s">
        <v>1213</v>
      </c>
      <c r="AM412" s="1">
        <v>146102</v>
      </c>
      <c r="AN412" s="1">
        <v>5</v>
      </c>
      <c r="AX412"/>
      <c r="AY412"/>
    </row>
    <row r="413" spans="1:51" x14ac:dyDescent="0.25">
      <c r="A413" t="s">
        <v>702</v>
      </c>
      <c r="B413" t="s">
        <v>325</v>
      </c>
      <c r="C413" t="s">
        <v>686</v>
      </c>
      <c r="D413" t="s">
        <v>746</v>
      </c>
      <c r="E413" s="4">
        <v>93.684782608695656</v>
      </c>
      <c r="F413" s="4">
        <v>384.4375</v>
      </c>
      <c r="G413" s="4">
        <v>7.9456521739130448</v>
      </c>
      <c r="H413" s="11">
        <v>2.0668254719981908E-2</v>
      </c>
      <c r="I413" s="4">
        <v>378.87228260869563</v>
      </c>
      <c r="J413" s="4">
        <v>7.9456521739130448</v>
      </c>
      <c r="K413" s="11">
        <v>2.097184866415636E-2</v>
      </c>
      <c r="L413" s="4">
        <v>28.432065217391305</v>
      </c>
      <c r="M413" s="4">
        <v>0</v>
      </c>
      <c r="N413" s="11">
        <v>0</v>
      </c>
      <c r="O413" s="4">
        <v>22.866847826086957</v>
      </c>
      <c r="P413" s="4">
        <v>0</v>
      </c>
      <c r="Q413" s="9">
        <v>0</v>
      </c>
      <c r="R413" s="4">
        <v>0</v>
      </c>
      <c r="S413" s="4">
        <v>0</v>
      </c>
      <c r="T413" s="11" t="s">
        <v>1213</v>
      </c>
      <c r="U413" s="4">
        <v>5.5652173913043477</v>
      </c>
      <c r="V413" s="4">
        <v>0</v>
      </c>
      <c r="W413" s="11">
        <v>0</v>
      </c>
      <c r="X413" s="4">
        <v>98.372282608695656</v>
      </c>
      <c r="Y413" s="4">
        <v>2.9483695652173911</v>
      </c>
      <c r="Z413" s="11">
        <v>2.9971547747299796E-2</v>
      </c>
      <c r="AA413" s="4">
        <v>0</v>
      </c>
      <c r="AB413" s="4">
        <v>0</v>
      </c>
      <c r="AC413" s="11" t="s">
        <v>1213</v>
      </c>
      <c r="AD413" s="4">
        <v>224.04619565217391</v>
      </c>
      <c r="AE413" s="4">
        <v>4.9972826086956532</v>
      </c>
      <c r="AF413" s="11">
        <v>2.230469744933232E-2</v>
      </c>
      <c r="AG413" s="4">
        <v>33.586956521739133</v>
      </c>
      <c r="AH413" s="4">
        <v>0</v>
      </c>
      <c r="AI413" s="11">
        <v>0</v>
      </c>
      <c r="AJ413" s="4">
        <v>0</v>
      </c>
      <c r="AK413" s="4">
        <v>0</v>
      </c>
      <c r="AL413" s="11" t="s">
        <v>1213</v>
      </c>
      <c r="AM413" s="1">
        <v>145728</v>
      </c>
      <c r="AN413" s="1">
        <v>5</v>
      </c>
      <c r="AX413"/>
      <c r="AY413"/>
    </row>
    <row r="414" spans="1:51" x14ac:dyDescent="0.25">
      <c r="A414" t="s">
        <v>702</v>
      </c>
      <c r="B414" t="s">
        <v>595</v>
      </c>
      <c r="C414" t="s">
        <v>858</v>
      </c>
      <c r="D414" t="s">
        <v>791</v>
      </c>
      <c r="E414" s="4">
        <v>31.586956521739129</v>
      </c>
      <c r="F414" s="4">
        <v>141.70923913043478</v>
      </c>
      <c r="G414" s="4">
        <v>2.2173913043478262</v>
      </c>
      <c r="H414" s="11">
        <v>1.5647471667721336E-2</v>
      </c>
      <c r="I414" s="4">
        <v>136.2853260869565</v>
      </c>
      <c r="J414" s="4">
        <v>2.2173913043478262</v>
      </c>
      <c r="K414" s="11">
        <v>1.6270213147767835E-2</v>
      </c>
      <c r="L414" s="4">
        <v>22.817934782608695</v>
      </c>
      <c r="M414" s="4">
        <v>0</v>
      </c>
      <c r="N414" s="11">
        <v>0</v>
      </c>
      <c r="O414" s="4">
        <v>17.394021739130434</v>
      </c>
      <c r="P414" s="4">
        <v>0</v>
      </c>
      <c r="Q414" s="9">
        <v>0</v>
      </c>
      <c r="R414" s="4">
        <v>0</v>
      </c>
      <c r="S414" s="4">
        <v>0</v>
      </c>
      <c r="T414" s="11" t="s">
        <v>1213</v>
      </c>
      <c r="U414" s="4">
        <v>5.4239130434782608</v>
      </c>
      <c r="V414" s="4">
        <v>0</v>
      </c>
      <c r="W414" s="11">
        <v>0</v>
      </c>
      <c r="X414" s="4">
        <v>37.600543478260867</v>
      </c>
      <c r="Y414" s="4">
        <v>2.2173913043478262</v>
      </c>
      <c r="Z414" s="11">
        <v>5.8972320589723209E-2</v>
      </c>
      <c r="AA414" s="4">
        <v>0</v>
      </c>
      <c r="AB414" s="4">
        <v>0</v>
      </c>
      <c r="AC414" s="11" t="s">
        <v>1213</v>
      </c>
      <c r="AD414" s="4">
        <v>81.290760869565219</v>
      </c>
      <c r="AE414" s="4">
        <v>0</v>
      </c>
      <c r="AF414" s="11">
        <v>0</v>
      </c>
      <c r="AG414" s="4">
        <v>0</v>
      </c>
      <c r="AH414" s="4">
        <v>0</v>
      </c>
      <c r="AI414" s="11" t="s">
        <v>1213</v>
      </c>
      <c r="AJ414" s="4">
        <v>0</v>
      </c>
      <c r="AK414" s="4">
        <v>0</v>
      </c>
      <c r="AL414" s="11" t="s">
        <v>1213</v>
      </c>
      <c r="AM414" s="1">
        <v>146108</v>
      </c>
      <c r="AN414" s="1">
        <v>5</v>
      </c>
      <c r="AX414"/>
      <c r="AY414"/>
    </row>
    <row r="415" spans="1:51" x14ac:dyDescent="0.25">
      <c r="A415" t="s">
        <v>702</v>
      </c>
      <c r="B415" t="s">
        <v>579</v>
      </c>
      <c r="C415" t="s">
        <v>907</v>
      </c>
      <c r="D415" t="s">
        <v>793</v>
      </c>
      <c r="E415" s="4">
        <v>85.206521739130437</v>
      </c>
      <c r="F415" s="4">
        <v>287.98097826086956</v>
      </c>
      <c r="G415" s="4">
        <v>9.4402173913043477</v>
      </c>
      <c r="H415" s="11">
        <v>3.278069769855723E-2</v>
      </c>
      <c r="I415" s="4">
        <v>283.41576086956525</v>
      </c>
      <c r="J415" s="4">
        <v>9.4402173913043477</v>
      </c>
      <c r="K415" s="11">
        <v>3.3308724124375577E-2</v>
      </c>
      <c r="L415" s="4">
        <v>81.070652173913047</v>
      </c>
      <c r="M415" s="4">
        <v>0.28260869565217389</v>
      </c>
      <c r="N415" s="11">
        <v>3.4859556211034384E-3</v>
      </c>
      <c r="O415" s="4">
        <v>76.505434782608702</v>
      </c>
      <c r="P415" s="4">
        <v>0.28260869565217389</v>
      </c>
      <c r="Q415" s="9">
        <v>3.6939688854159261E-3</v>
      </c>
      <c r="R415" s="4">
        <v>0</v>
      </c>
      <c r="S415" s="4">
        <v>0</v>
      </c>
      <c r="T415" s="11" t="s">
        <v>1213</v>
      </c>
      <c r="U415" s="4">
        <v>4.5652173913043477</v>
      </c>
      <c r="V415" s="4">
        <v>0</v>
      </c>
      <c r="W415" s="11">
        <v>0</v>
      </c>
      <c r="X415" s="4">
        <v>39.192934782608695</v>
      </c>
      <c r="Y415" s="4">
        <v>0</v>
      </c>
      <c r="Z415" s="11">
        <v>0</v>
      </c>
      <c r="AA415" s="4">
        <v>0</v>
      </c>
      <c r="AB415" s="4">
        <v>0</v>
      </c>
      <c r="AC415" s="11" t="s">
        <v>1213</v>
      </c>
      <c r="AD415" s="4">
        <v>154.57065217391303</v>
      </c>
      <c r="AE415" s="4">
        <v>9.1576086956521738</v>
      </c>
      <c r="AF415" s="11">
        <v>5.9245455504377487E-2</v>
      </c>
      <c r="AG415" s="4">
        <v>13.146739130434783</v>
      </c>
      <c r="AH415" s="4">
        <v>0</v>
      </c>
      <c r="AI415" s="11">
        <v>0</v>
      </c>
      <c r="AJ415" s="4">
        <v>0</v>
      </c>
      <c r="AK415" s="4">
        <v>0</v>
      </c>
      <c r="AL415" s="11" t="s">
        <v>1213</v>
      </c>
      <c r="AM415" s="1">
        <v>146091</v>
      </c>
      <c r="AN415" s="1">
        <v>5</v>
      </c>
      <c r="AX415"/>
      <c r="AY415"/>
    </row>
    <row r="416" spans="1:51" x14ac:dyDescent="0.25">
      <c r="A416" t="s">
        <v>702</v>
      </c>
      <c r="B416" t="s">
        <v>573</v>
      </c>
      <c r="C416" t="s">
        <v>978</v>
      </c>
      <c r="D416" t="s">
        <v>811</v>
      </c>
      <c r="E416" s="4">
        <v>77.510869565217391</v>
      </c>
      <c r="F416" s="4">
        <v>209.40663043478256</v>
      </c>
      <c r="G416" s="4">
        <v>33.35499999999999</v>
      </c>
      <c r="H416" s="11">
        <v>0.15928339962658464</v>
      </c>
      <c r="I416" s="4">
        <v>203.84141304347821</v>
      </c>
      <c r="J416" s="4">
        <v>33.35499999999999</v>
      </c>
      <c r="K416" s="11">
        <v>0.16363210744072676</v>
      </c>
      <c r="L416" s="4">
        <v>34.214673913043477</v>
      </c>
      <c r="M416" s="4">
        <v>0.3233695652173913</v>
      </c>
      <c r="N416" s="11">
        <v>9.4511952982288937E-3</v>
      </c>
      <c r="O416" s="4">
        <v>28.649456521739129</v>
      </c>
      <c r="P416" s="4">
        <v>0.3233695652173913</v>
      </c>
      <c r="Q416" s="9">
        <v>1.1287109930759745E-2</v>
      </c>
      <c r="R416" s="4">
        <v>0</v>
      </c>
      <c r="S416" s="4">
        <v>0</v>
      </c>
      <c r="T416" s="11" t="s">
        <v>1213</v>
      </c>
      <c r="U416" s="4">
        <v>5.5652173913043477</v>
      </c>
      <c r="V416" s="4">
        <v>0</v>
      </c>
      <c r="W416" s="11">
        <v>0</v>
      </c>
      <c r="X416" s="4">
        <v>42.222826086956523</v>
      </c>
      <c r="Y416" s="4">
        <v>0</v>
      </c>
      <c r="Z416" s="11">
        <v>0</v>
      </c>
      <c r="AA416" s="4">
        <v>0</v>
      </c>
      <c r="AB416" s="4">
        <v>0</v>
      </c>
      <c r="AC416" s="11" t="s">
        <v>1213</v>
      </c>
      <c r="AD416" s="4">
        <v>117.39847826086952</v>
      </c>
      <c r="AE416" s="4">
        <v>33.031630434782599</v>
      </c>
      <c r="AF416" s="11">
        <v>0.28136336112793109</v>
      </c>
      <c r="AG416" s="4">
        <v>15.570652173913043</v>
      </c>
      <c r="AH416" s="4">
        <v>0</v>
      </c>
      <c r="AI416" s="11">
        <v>0</v>
      </c>
      <c r="AJ416" s="4">
        <v>0</v>
      </c>
      <c r="AK416" s="4">
        <v>0</v>
      </c>
      <c r="AL416" s="11" t="s">
        <v>1213</v>
      </c>
      <c r="AM416" s="1">
        <v>146083</v>
      </c>
      <c r="AN416" s="1">
        <v>5</v>
      </c>
      <c r="AX416"/>
      <c r="AY416"/>
    </row>
    <row r="417" spans="1:51" x14ac:dyDescent="0.25">
      <c r="A417" t="s">
        <v>702</v>
      </c>
      <c r="B417" t="s">
        <v>662</v>
      </c>
      <c r="C417" t="s">
        <v>1110</v>
      </c>
      <c r="D417" t="s">
        <v>788</v>
      </c>
      <c r="E417" s="4">
        <v>36.163043478260867</v>
      </c>
      <c r="F417" s="4">
        <v>133.02076086956521</v>
      </c>
      <c r="G417" s="4">
        <v>51.079673913043479</v>
      </c>
      <c r="H417" s="11">
        <v>0.38399775778707312</v>
      </c>
      <c r="I417" s="4">
        <v>127.5425</v>
      </c>
      <c r="J417" s="4">
        <v>51.079673913043479</v>
      </c>
      <c r="K417" s="11">
        <v>0.40049139630353392</v>
      </c>
      <c r="L417" s="4">
        <v>39.672499999999999</v>
      </c>
      <c r="M417" s="4">
        <v>3.8790217391304349</v>
      </c>
      <c r="N417" s="11">
        <v>9.7776085175636393E-2</v>
      </c>
      <c r="O417" s="4">
        <v>34.194239130434781</v>
      </c>
      <c r="P417" s="4">
        <v>3.8790217391304349</v>
      </c>
      <c r="Q417" s="9">
        <v>0.11344079698143916</v>
      </c>
      <c r="R417" s="4">
        <v>0</v>
      </c>
      <c r="S417" s="4">
        <v>0</v>
      </c>
      <c r="T417" s="11" t="s">
        <v>1213</v>
      </c>
      <c r="U417" s="4">
        <v>5.4782608695652177</v>
      </c>
      <c r="V417" s="4">
        <v>0</v>
      </c>
      <c r="W417" s="11">
        <v>0</v>
      </c>
      <c r="X417" s="4">
        <v>2.6927173913043476</v>
      </c>
      <c r="Y417" s="4">
        <v>2.6927173913043476</v>
      </c>
      <c r="Z417" s="11">
        <v>1</v>
      </c>
      <c r="AA417" s="4">
        <v>0</v>
      </c>
      <c r="AB417" s="4">
        <v>0</v>
      </c>
      <c r="AC417" s="11" t="s">
        <v>1213</v>
      </c>
      <c r="AD417" s="4">
        <v>81.103913043478258</v>
      </c>
      <c r="AE417" s="4">
        <v>44.507934782608693</v>
      </c>
      <c r="AF417" s="11">
        <v>0.54877666332509556</v>
      </c>
      <c r="AG417" s="4">
        <v>9.5516304347826093</v>
      </c>
      <c r="AH417" s="4">
        <v>0</v>
      </c>
      <c r="AI417" s="11">
        <v>0</v>
      </c>
      <c r="AJ417" s="4">
        <v>0</v>
      </c>
      <c r="AK417" s="4">
        <v>0</v>
      </c>
      <c r="AL417" s="11" t="s">
        <v>1213</v>
      </c>
      <c r="AM417" s="1">
        <v>146193</v>
      </c>
      <c r="AN417" s="1">
        <v>5</v>
      </c>
      <c r="AX417"/>
      <c r="AY417"/>
    </row>
    <row r="418" spans="1:51" x14ac:dyDescent="0.25">
      <c r="A418" t="s">
        <v>702</v>
      </c>
      <c r="B418" t="s">
        <v>162</v>
      </c>
      <c r="C418" t="s">
        <v>899</v>
      </c>
      <c r="D418" t="s">
        <v>785</v>
      </c>
      <c r="E418" s="4">
        <v>86.163043478260875</v>
      </c>
      <c r="F418" s="4">
        <v>223.93423913043469</v>
      </c>
      <c r="G418" s="4">
        <v>43.782608695652172</v>
      </c>
      <c r="H418" s="11">
        <v>0.19551547304988126</v>
      </c>
      <c r="I418" s="4">
        <v>206.3899999999999</v>
      </c>
      <c r="J418" s="4">
        <v>43.782608695652172</v>
      </c>
      <c r="K418" s="11">
        <v>0.21213532000412905</v>
      </c>
      <c r="L418" s="4">
        <v>19.52282608695652</v>
      </c>
      <c r="M418" s="4">
        <v>0</v>
      </c>
      <c r="N418" s="11">
        <v>0</v>
      </c>
      <c r="O418" s="4">
        <v>9.8508695652173905</v>
      </c>
      <c r="P418" s="4">
        <v>0</v>
      </c>
      <c r="Q418" s="9">
        <v>0</v>
      </c>
      <c r="R418" s="4">
        <v>6.9002173913043485</v>
      </c>
      <c r="S418" s="4">
        <v>0</v>
      </c>
      <c r="T418" s="11">
        <v>0</v>
      </c>
      <c r="U418" s="4">
        <v>2.7717391304347827</v>
      </c>
      <c r="V418" s="4">
        <v>0</v>
      </c>
      <c r="W418" s="11">
        <v>0</v>
      </c>
      <c r="X418" s="4">
        <v>68.273913043478245</v>
      </c>
      <c r="Y418" s="4">
        <v>10.391304347826088</v>
      </c>
      <c r="Z418" s="11">
        <v>0.15220021651913651</v>
      </c>
      <c r="AA418" s="4">
        <v>7.8722826086956523</v>
      </c>
      <c r="AB418" s="4">
        <v>0</v>
      </c>
      <c r="AC418" s="11">
        <v>0</v>
      </c>
      <c r="AD418" s="4">
        <v>114.03695652173904</v>
      </c>
      <c r="AE418" s="4">
        <v>33.391304347826086</v>
      </c>
      <c r="AF418" s="11">
        <v>0.29281125493261168</v>
      </c>
      <c r="AG418" s="4">
        <v>14.228260869565217</v>
      </c>
      <c r="AH418" s="4">
        <v>0</v>
      </c>
      <c r="AI418" s="11">
        <v>0</v>
      </c>
      <c r="AJ418" s="4">
        <v>0</v>
      </c>
      <c r="AK418" s="4">
        <v>0</v>
      </c>
      <c r="AL418" s="11" t="s">
        <v>1213</v>
      </c>
      <c r="AM418" s="1">
        <v>145446</v>
      </c>
      <c r="AN418" s="1">
        <v>5</v>
      </c>
      <c r="AX418"/>
      <c r="AY418"/>
    </row>
    <row r="419" spans="1:51" x14ac:dyDescent="0.25">
      <c r="A419" t="s">
        <v>702</v>
      </c>
      <c r="B419" t="s">
        <v>546</v>
      </c>
      <c r="C419" t="s">
        <v>851</v>
      </c>
      <c r="D419" t="s">
        <v>770</v>
      </c>
      <c r="E419" s="4">
        <v>53.032608695652172</v>
      </c>
      <c r="F419" s="4">
        <v>173.74554347826091</v>
      </c>
      <c r="G419" s="4">
        <v>0</v>
      </c>
      <c r="H419" s="11">
        <v>0</v>
      </c>
      <c r="I419" s="4">
        <v>169.48467391304351</v>
      </c>
      <c r="J419" s="4">
        <v>0</v>
      </c>
      <c r="K419" s="11">
        <v>0</v>
      </c>
      <c r="L419" s="4">
        <v>29.607173913043479</v>
      </c>
      <c r="M419" s="4">
        <v>0</v>
      </c>
      <c r="N419" s="11">
        <v>0</v>
      </c>
      <c r="O419" s="4">
        <v>25.346304347826088</v>
      </c>
      <c r="P419" s="4">
        <v>0</v>
      </c>
      <c r="Q419" s="9">
        <v>0</v>
      </c>
      <c r="R419" s="4">
        <v>0</v>
      </c>
      <c r="S419" s="4">
        <v>0</v>
      </c>
      <c r="T419" s="11" t="s">
        <v>1213</v>
      </c>
      <c r="U419" s="4">
        <v>4.2608695652173916</v>
      </c>
      <c r="V419" s="4">
        <v>0</v>
      </c>
      <c r="W419" s="11">
        <v>0</v>
      </c>
      <c r="X419" s="4">
        <v>29.505543478260876</v>
      </c>
      <c r="Y419" s="4">
        <v>0</v>
      </c>
      <c r="Z419" s="11">
        <v>0</v>
      </c>
      <c r="AA419" s="4">
        <v>0</v>
      </c>
      <c r="AB419" s="4">
        <v>0</v>
      </c>
      <c r="AC419" s="11" t="s">
        <v>1213</v>
      </c>
      <c r="AD419" s="4">
        <v>114.63282608695654</v>
      </c>
      <c r="AE419" s="4">
        <v>0</v>
      </c>
      <c r="AF419" s="11">
        <v>0</v>
      </c>
      <c r="AG419" s="4">
        <v>0</v>
      </c>
      <c r="AH419" s="4">
        <v>0</v>
      </c>
      <c r="AI419" s="11" t="s">
        <v>1213</v>
      </c>
      <c r="AJ419" s="4">
        <v>0</v>
      </c>
      <c r="AK419" s="4">
        <v>0</v>
      </c>
      <c r="AL419" s="11" t="s">
        <v>1213</v>
      </c>
      <c r="AM419" s="1">
        <v>146046</v>
      </c>
      <c r="AN419" s="1">
        <v>5</v>
      </c>
      <c r="AX419"/>
      <c r="AY419"/>
    </row>
    <row r="420" spans="1:51" x14ac:dyDescent="0.25">
      <c r="A420" t="s">
        <v>702</v>
      </c>
      <c r="B420" t="s">
        <v>245</v>
      </c>
      <c r="C420" t="s">
        <v>890</v>
      </c>
      <c r="D420" t="s">
        <v>820</v>
      </c>
      <c r="E420" s="4">
        <v>51.836956521739133</v>
      </c>
      <c r="F420" s="4">
        <v>163.63858695652175</v>
      </c>
      <c r="G420" s="4">
        <v>16.459239130434781</v>
      </c>
      <c r="H420" s="11">
        <v>0.10058287251531907</v>
      </c>
      <c r="I420" s="4">
        <v>145.92663043478262</v>
      </c>
      <c r="J420" s="4">
        <v>16.459239130434781</v>
      </c>
      <c r="K420" s="11">
        <v>0.11279119569467978</v>
      </c>
      <c r="L420" s="4">
        <v>21.644021739130434</v>
      </c>
      <c r="M420" s="4">
        <v>0</v>
      </c>
      <c r="N420" s="11">
        <v>0</v>
      </c>
      <c r="O420" s="4">
        <v>8.9157608695652169</v>
      </c>
      <c r="P420" s="4">
        <v>0</v>
      </c>
      <c r="Q420" s="9">
        <v>0</v>
      </c>
      <c r="R420" s="4">
        <v>7.9891304347826084</v>
      </c>
      <c r="S420" s="4">
        <v>0</v>
      </c>
      <c r="T420" s="11">
        <v>0</v>
      </c>
      <c r="U420" s="4">
        <v>4.7391304347826084</v>
      </c>
      <c r="V420" s="4">
        <v>0</v>
      </c>
      <c r="W420" s="11">
        <v>0</v>
      </c>
      <c r="X420" s="4">
        <v>45.233695652173914</v>
      </c>
      <c r="Y420" s="4">
        <v>0.52717391304347827</v>
      </c>
      <c r="Z420" s="11">
        <v>1.1654451519884658E-2</v>
      </c>
      <c r="AA420" s="4">
        <v>4.9836956521739131</v>
      </c>
      <c r="AB420" s="4">
        <v>0</v>
      </c>
      <c r="AC420" s="11">
        <v>0</v>
      </c>
      <c r="AD420" s="4">
        <v>91.777173913043484</v>
      </c>
      <c r="AE420" s="4">
        <v>15.932065217391305</v>
      </c>
      <c r="AF420" s="11">
        <v>0.17359507313317937</v>
      </c>
      <c r="AG420" s="4">
        <v>0</v>
      </c>
      <c r="AH420" s="4">
        <v>0</v>
      </c>
      <c r="AI420" s="11" t="s">
        <v>1213</v>
      </c>
      <c r="AJ420" s="4">
        <v>0</v>
      </c>
      <c r="AK420" s="4">
        <v>0</v>
      </c>
      <c r="AL420" s="11" t="s">
        <v>1213</v>
      </c>
      <c r="AM420" s="1">
        <v>145616</v>
      </c>
      <c r="AN420" s="1">
        <v>5</v>
      </c>
      <c r="AX420"/>
      <c r="AY420"/>
    </row>
    <row r="421" spans="1:51" x14ac:dyDescent="0.25">
      <c r="A421" t="s">
        <v>702</v>
      </c>
      <c r="B421" t="s">
        <v>567</v>
      </c>
      <c r="C421" t="s">
        <v>958</v>
      </c>
      <c r="D421" t="s">
        <v>807</v>
      </c>
      <c r="E421" s="4">
        <v>59.413043478260867</v>
      </c>
      <c r="F421" s="4">
        <v>183.25923913043476</v>
      </c>
      <c r="G421" s="4">
        <v>3.2798913043478262</v>
      </c>
      <c r="H421" s="11">
        <v>1.7897549503702585E-2</v>
      </c>
      <c r="I421" s="4">
        <v>163.45760869565217</v>
      </c>
      <c r="J421" s="4">
        <v>3.2798913043478262</v>
      </c>
      <c r="K421" s="11">
        <v>2.0065699789202095E-2</v>
      </c>
      <c r="L421" s="4">
        <v>22.722934782608696</v>
      </c>
      <c r="M421" s="4">
        <v>3.2798913043478262</v>
      </c>
      <c r="N421" s="11">
        <v>0.14434276803268101</v>
      </c>
      <c r="O421" s="4">
        <v>4.2854347826086956</v>
      </c>
      <c r="P421" s="4">
        <v>3.2798913043478262</v>
      </c>
      <c r="Q421" s="9">
        <v>0.7653578856592097</v>
      </c>
      <c r="R421" s="4">
        <v>13.057065217391305</v>
      </c>
      <c r="S421" s="4">
        <v>0</v>
      </c>
      <c r="T421" s="11">
        <v>0</v>
      </c>
      <c r="U421" s="4">
        <v>5.3804347826086953</v>
      </c>
      <c r="V421" s="4">
        <v>0</v>
      </c>
      <c r="W421" s="11">
        <v>0</v>
      </c>
      <c r="X421" s="4">
        <v>48.595326086956526</v>
      </c>
      <c r="Y421" s="4">
        <v>0</v>
      </c>
      <c r="Z421" s="11">
        <v>0</v>
      </c>
      <c r="AA421" s="4">
        <v>1.3641304347826086</v>
      </c>
      <c r="AB421" s="4">
        <v>0</v>
      </c>
      <c r="AC421" s="11">
        <v>0</v>
      </c>
      <c r="AD421" s="4">
        <v>110.57684782608695</v>
      </c>
      <c r="AE421" s="4">
        <v>0</v>
      </c>
      <c r="AF421" s="11">
        <v>0</v>
      </c>
      <c r="AG421" s="4">
        <v>0</v>
      </c>
      <c r="AH421" s="4">
        <v>0</v>
      </c>
      <c r="AI421" s="11" t="s">
        <v>1213</v>
      </c>
      <c r="AJ421" s="4">
        <v>0</v>
      </c>
      <c r="AK421" s="4">
        <v>0</v>
      </c>
      <c r="AL421" s="11" t="s">
        <v>1213</v>
      </c>
      <c r="AM421" s="1">
        <v>146074</v>
      </c>
      <c r="AN421" s="1">
        <v>5</v>
      </c>
      <c r="AX421"/>
      <c r="AY421"/>
    </row>
    <row r="422" spans="1:51" x14ac:dyDescent="0.25">
      <c r="A422" t="s">
        <v>702</v>
      </c>
      <c r="B422" t="s">
        <v>625</v>
      </c>
      <c r="C422" t="s">
        <v>898</v>
      </c>
      <c r="D422" t="s">
        <v>781</v>
      </c>
      <c r="E422" s="4">
        <v>22.945652173913043</v>
      </c>
      <c r="F422" s="4">
        <v>121.33152173913044</v>
      </c>
      <c r="G422" s="4">
        <v>2.6086956521739131</v>
      </c>
      <c r="H422" s="11">
        <v>2.1500559910414333E-2</v>
      </c>
      <c r="I422" s="4">
        <v>113.75</v>
      </c>
      <c r="J422" s="4">
        <v>2.6086956521739131</v>
      </c>
      <c r="K422" s="11">
        <v>2.2933588150979456E-2</v>
      </c>
      <c r="L422" s="4">
        <v>50.692934782608695</v>
      </c>
      <c r="M422" s="4">
        <v>0</v>
      </c>
      <c r="N422" s="11">
        <v>0</v>
      </c>
      <c r="O422" s="4">
        <v>43.111413043478258</v>
      </c>
      <c r="P422" s="4">
        <v>0</v>
      </c>
      <c r="Q422" s="9">
        <v>0</v>
      </c>
      <c r="R422" s="4">
        <v>3.9945652173913042</v>
      </c>
      <c r="S422" s="4">
        <v>0</v>
      </c>
      <c r="T422" s="11">
        <v>0</v>
      </c>
      <c r="U422" s="4">
        <v>3.5869565217391304</v>
      </c>
      <c r="V422" s="4">
        <v>0</v>
      </c>
      <c r="W422" s="11">
        <v>0</v>
      </c>
      <c r="X422" s="4">
        <v>0</v>
      </c>
      <c r="Y422" s="4">
        <v>0</v>
      </c>
      <c r="Z422" s="11" t="s">
        <v>1213</v>
      </c>
      <c r="AA422" s="4">
        <v>0</v>
      </c>
      <c r="AB422" s="4">
        <v>0</v>
      </c>
      <c r="AC422" s="11" t="s">
        <v>1213</v>
      </c>
      <c r="AD422" s="4">
        <v>70.638586956521735</v>
      </c>
      <c r="AE422" s="4">
        <v>2.6086956521739131</v>
      </c>
      <c r="AF422" s="11">
        <v>3.6930178880553957E-2</v>
      </c>
      <c r="AG422" s="4">
        <v>0</v>
      </c>
      <c r="AH422" s="4">
        <v>0</v>
      </c>
      <c r="AI422" s="11" t="s">
        <v>1213</v>
      </c>
      <c r="AJ422" s="4">
        <v>0</v>
      </c>
      <c r="AK422" s="4">
        <v>0</v>
      </c>
      <c r="AL422" s="11" t="s">
        <v>1213</v>
      </c>
      <c r="AM422" s="1">
        <v>146145</v>
      </c>
      <c r="AN422" s="1">
        <v>5</v>
      </c>
      <c r="AX422"/>
      <c r="AY422"/>
    </row>
    <row r="423" spans="1:51" x14ac:dyDescent="0.25">
      <c r="A423" t="s">
        <v>702</v>
      </c>
      <c r="B423" t="s">
        <v>431</v>
      </c>
      <c r="C423" t="s">
        <v>917</v>
      </c>
      <c r="D423" t="s">
        <v>781</v>
      </c>
      <c r="E423" s="4">
        <v>118.60869565217391</v>
      </c>
      <c r="F423" s="4">
        <v>317.95673913043476</v>
      </c>
      <c r="G423" s="4">
        <v>28.663260869565217</v>
      </c>
      <c r="H423" s="11">
        <v>9.0148304288045752E-2</v>
      </c>
      <c r="I423" s="4">
        <v>285.26108695652175</v>
      </c>
      <c r="J423" s="4">
        <v>28.663260869565217</v>
      </c>
      <c r="K423" s="11">
        <v>0.1004807952440213</v>
      </c>
      <c r="L423" s="4">
        <v>38.692934782608695</v>
      </c>
      <c r="M423" s="4">
        <v>0</v>
      </c>
      <c r="N423" s="11">
        <v>0</v>
      </c>
      <c r="O423" s="4">
        <v>22.258152173913043</v>
      </c>
      <c r="P423" s="4">
        <v>0</v>
      </c>
      <c r="Q423" s="9">
        <v>0</v>
      </c>
      <c r="R423" s="4">
        <v>13.086956521739131</v>
      </c>
      <c r="S423" s="4">
        <v>0</v>
      </c>
      <c r="T423" s="11">
        <v>0</v>
      </c>
      <c r="U423" s="4">
        <v>3.347826086956522</v>
      </c>
      <c r="V423" s="4">
        <v>0</v>
      </c>
      <c r="W423" s="11">
        <v>0</v>
      </c>
      <c r="X423" s="4">
        <v>100.31554347826086</v>
      </c>
      <c r="Y423" s="4">
        <v>19.666086956521738</v>
      </c>
      <c r="Z423" s="11">
        <v>0.19604227096455423</v>
      </c>
      <c r="AA423" s="4">
        <v>16.260869565217391</v>
      </c>
      <c r="AB423" s="4">
        <v>0</v>
      </c>
      <c r="AC423" s="11">
        <v>0</v>
      </c>
      <c r="AD423" s="4">
        <v>154.23086956521738</v>
      </c>
      <c r="AE423" s="4">
        <v>8.9971739130434791</v>
      </c>
      <c r="AF423" s="11">
        <v>5.8335753007208294E-2</v>
      </c>
      <c r="AG423" s="4">
        <v>8.4565217391304355</v>
      </c>
      <c r="AH423" s="4">
        <v>0</v>
      </c>
      <c r="AI423" s="11">
        <v>0</v>
      </c>
      <c r="AJ423" s="4">
        <v>0</v>
      </c>
      <c r="AK423" s="4">
        <v>0</v>
      </c>
      <c r="AL423" s="11" t="s">
        <v>1213</v>
      </c>
      <c r="AM423" s="1">
        <v>145885</v>
      </c>
      <c r="AN423" s="1">
        <v>5</v>
      </c>
      <c r="AX423"/>
      <c r="AY423"/>
    </row>
    <row r="424" spans="1:51" x14ac:dyDescent="0.25">
      <c r="A424" t="s">
        <v>702</v>
      </c>
      <c r="B424" t="s">
        <v>188</v>
      </c>
      <c r="C424" t="s">
        <v>905</v>
      </c>
      <c r="D424" t="s">
        <v>786</v>
      </c>
      <c r="E424" s="4">
        <v>85.119565217391298</v>
      </c>
      <c r="F424" s="4">
        <v>320.86250000000001</v>
      </c>
      <c r="G424" s="4">
        <v>110.0826086956522</v>
      </c>
      <c r="H424" s="11">
        <v>0.34308343510273775</v>
      </c>
      <c r="I424" s="4">
        <v>298.91413043478258</v>
      </c>
      <c r="J424" s="4">
        <v>110.0826086956522</v>
      </c>
      <c r="K424" s="11">
        <v>0.36827502445445665</v>
      </c>
      <c r="L424" s="4">
        <v>70.835326086956528</v>
      </c>
      <c r="M424" s="4">
        <v>15.829891304347827</v>
      </c>
      <c r="N424" s="11">
        <v>0.22347453140704482</v>
      </c>
      <c r="O424" s="4">
        <v>54.112500000000004</v>
      </c>
      <c r="P424" s="4">
        <v>15.829891304347827</v>
      </c>
      <c r="Q424" s="9">
        <v>0.29253668384103165</v>
      </c>
      <c r="R424" s="4">
        <v>5.7663043478260869</v>
      </c>
      <c r="S424" s="4">
        <v>0</v>
      </c>
      <c r="T424" s="11">
        <v>0</v>
      </c>
      <c r="U424" s="4">
        <v>10.956521739130435</v>
      </c>
      <c r="V424" s="4">
        <v>0</v>
      </c>
      <c r="W424" s="11">
        <v>0</v>
      </c>
      <c r="X424" s="4">
        <v>52.073369565217391</v>
      </c>
      <c r="Y424" s="4">
        <v>15.073369565217394</v>
      </c>
      <c r="Z424" s="11">
        <v>0.28946407138756985</v>
      </c>
      <c r="AA424" s="4">
        <v>5.2255434782608692</v>
      </c>
      <c r="AB424" s="4">
        <v>0</v>
      </c>
      <c r="AC424" s="11">
        <v>0</v>
      </c>
      <c r="AD424" s="4">
        <v>192.72826086956522</v>
      </c>
      <c r="AE424" s="4">
        <v>79.179347826086982</v>
      </c>
      <c r="AF424" s="11">
        <v>0.41083413231064253</v>
      </c>
      <c r="AG424" s="4">
        <v>0</v>
      </c>
      <c r="AH424" s="4">
        <v>0</v>
      </c>
      <c r="AI424" s="11" t="s">
        <v>1213</v>
      </c>
      <c r="AJ424" s="4">
        <v>0</v>
      </c>
      <c r="AK424" s="4">
        <v>0</v>
      </c>
      <c r="AL424" s="11" t="s">
        <v>1213</v>
      </c>
      <c r="AM424" s="1">
        <v>145494</v>
      </c>
      <c r="AN424" s="1">
        <v>5</v>
      </c>
      <c r="AX424"/>
      <c r="AY424"/>
    </row>
    <row r="425" spans="1:51" x14ac:dyDescent="0.25">
      <c r="A425" t="s">
        <v>702</v>
      </c>
      <c r="B425" t="s">
        <v>484</v>
      </c>
      <c r="C425" t="s">
        <v>1107</v>
      </c>
      <c r="D425" t="s">
        <v>777</v>
      </c>
      <c r="E425" s="4">
        <v>18.554347826086957</v>
      </c>
      <c r="F425" s="4">
        <v>70.482500000000002</v>
      </c>
      <c r="G425" s="4">
        <v>0</v>
      </c>
      <c r="H425" s="11">
        <v>0</v>
      </c>
      <c r="I425" s="4">
        <v>63.694456521739127</v>
      </c>
      <c r="J425" s="4">
        <v>0</v>
      </c>
      <c r="K425" s="11">
        <v>0</v>
      </c>
      <c r="L425" s="4">
        <v>15.40228260869565</v>
      </c>
      <c r="M425" s="4">
        <v>0</v>
      </c>
      <c r="N425" s="11">
        <v>0</v>
      </c>
      <c r="O425" s="4">
        <v>10.021847826086955</v>
      </c>
      <c r="P425" s="4">
        <v>0</v>
      </c>
      <c r="Q425" s="9">
        <v>0</v>
      </c>
      <c r="R425" s="4">
        <v>0</v>
      </c>
      <c r="S425" s="4">
        <v>0</v>
      </c>
      <c r="T425" s="11" t="s">
        <v>1213</v>
      </c>
      <c r="U425" s="4">
        <v>5.3804347826086953</v>
      </c>
      <c r="V425" s="4">
        <v>0</v>
      </c>
      <c r="W425" s="11">
        <v>0</v>
      </c>
      <c r="X425" s="4">
        <v>16.836086956521743</v>
      </c>
      <c r="Y425" s="4">
        <v>0</v>
      </c>
      <c r="Z425" s="11">
        <v>0</v>
      </c>
      <c r="AA425" s="4">
        <v>1.4076086956521738</v>
      </c>
      <c r="AB425" s="4">
        <v>0</v>
      </c>
      <c r="AC425" s="11">
        <v>0</v>
      </c>
      <c r="AD425" s="4">
        <v>36.836521739130433</v>
      </c>
      <c r="AE425" s="4">
        <v>0</v>
      </c>
      <c r="AF425" s="11">
        <v>0</v>
      </c>
      <c r="AG425" s="4">
        <v>0</v>
      </c>
      <c r="AH425" s="4">
        <v>0</v>
      </c>
      <c r="AI425" s="11" t="s">
        <v>1213</v>
      </c>
      <c r="AJ425" s="4">
        <v>0</v>
      </c>
      <c r="AK425" s="4">
        <v>0</v>
      </c>
      <c r="AL425" s="11" t="s">
        <v>1213</v>
      </c>
      <c r="AM425" s="1">
        <v>145964</v>
      </c>
      <c r="AN425" s="1">
        <v>5</v>
      </c>
      <c r="AX425"/>
      <c r="AY425"/>
    </row>
    <row r="426" spans="1:51" x14ac:dyDescent="0.25">
      <c r="A426" t="s">
        <v>702</v>
      </c>
      <c r="B426" t="s">
        <v>311</v>
      </c>
      <c r="C426" t="s">
        <v>1048</v>
      </c>
      <c r="D426" t="s">
        <v>790</v>
      </c>
      <c r="E426" s="4">
        <v>186.77173913043478</v>
      </c>
      <c r="F426" s="4">
        <v>566.93271739130432</v>
      </c>
      <c r="G426" s="4">
        <v>12.666413043478261</v>
      </c>
      <c r="H426" s="11">
        <v>2.2342004006686633E-2</v>
      </c>
      <c r="I426" s="4">
        <v>526.15554347826082</v>
      </c>
      <c r="J426" s="4">
        <v>7.3511956521739128</v>
      </c>
      <c r="K426" s="11">
        <v>1.3971525613086394E-2</v>
      </c>
      <c r="L426" s="4">
        <v>134.41847826086956</v>
      </c>
      <c r="M426" s="4">
        <v>4.2065217391304346</v>
      </c>
      <c r="N426" s="11">
        <v>3.1294222294100997E-2</v>
      </c>
      <c r="O426" s="4">
        <v>105.13586956521739</v>
      </c>
      <c r="P426" s="4">
        <v>0.27717391304347827</v>
      </c>
      <c r="Q426" s="9">
        <v>2.6363401395709486E-3</v>
      </c>
      <c r="R426" s="4">
        <v>24.309782608695652</v>
      </c>
      <c r="S426" s="4">
        <v>3.9293478260869565</v>
      </c>
      <c r="T426" s="11">
        <v>0.16163648558014757</v>
      </c>
      <c r="U426" s="4">
        <v>4.9728260869565215</v>
      </c>
      <c r="V426" s="4">
        <v>0</v>
      </c>
      <c r="W426" s="11">
        <v>0</v>
      </c>
      <c r="X426" s="4">
        <v>96.247282608695656</v>
      </c>
      <c r="Y426" s="4">
        <v>0</v>
      </c>
      <c r="Z426" s="11">
        <v>0</v>
      </c>
      <c r="AA426" s="4">
        <v>11.494565217391305</v>
      </c>
      <c r="AB426" s="4">
        <v>1.3858695652173914</v>
      </c>
      <c r="AC426" s="11">
        <v>0.12056737588652483</v>
      </c>
      <c r="AD426" s="4">
        <v>283.13923913043476</v>
      </c>
      <c r="AE426" s="4">
        <v>7.0740217391304343</v>
      </c>
      <c r="AF426" s="11">
        <v>2.4984250720090476E-2</v>
      </c>
      <c r="AG426" s="4">
        <v>41.633152173913047</v>
      </c>
      <c r="AH426" s="4">
        <v>0</v>
      </c>
      <c r="AI426" s="11">
        <v>0</v>
      </c>
      <c r="AJ426" s="4">
        <v>0</v>
      </c>
      <c r="AK426" s="4">
        <v>0</v>
      </c>
      <c r="AL426" s="11" t="s">
        <v>1213</v>
      </c>
      <c r="AM426" s="1">
        <v>145710</v>
      </c>
      <c r="AN426" s="1">
        <v>5</v>
      </c>
      <c r="AX426"/>
      <c r="AY426"/>
    </row>
    <row r="427" spans="1:51" x14ac:dyDescent="0.25">
      <c r="A427" t="s">
        <v>702</v>
      </c>
      <c r="B427" t="s">
        <v>581</v>
      </c>
      <c r="C427" t="s">
        <v>1060</v>
      </c>
      <c r="D427" t="s">
        <v>781</v>
      </c>
      <c r="E427" s="4">
        <v>140.56521739130434</v>
      </c>
      <c r="F427" s="4">
        <v>415.68619565217386</v>
      </c>
      <c r="G427" s="4">
        <v>5.262282608695652</v>
      </c>
      <c r="H427" s="11">
        <v>1.2659267167723982E-2</v>
      </c>
      <c r="I427" s="4">
        <v>358.99054347826086</v>
      </c>
      <c r="J427" s="4">
        <v>2.1861956521739128</v>
      </c>
      <c r="K427" s="11">
        <v>6.0898418966467867E-3</v>
      </c>
      <c r="L427" s="4">
        <v>98.4920652173913</v>
      </c>
      <c r="M427" s="4">
        <v>3.1632608695652173</v>
      </c>
      <c r="N427" s="11">
        <v>3.2116910764164404E-2</v>
      </c>
      <c r="O427" s="4">
        <v>75.280108695652174</v>
      </c>
      <c r="P427" s="4">
        <v>8.7173913043478254E-2</v>
      </c>
      <c r="Q427" s="9">
        <v>1.1579939847843632E-3</v>
      </c>
      <c r="R427" s="4">
        <v>18.157608695652176</v>
      </c>
      <c r="S427" s="4">
        <v>3.0760869565217392</v>
      </c>
      <c r="T427" s="11">
        <v>0.16941035618078418</v>
      </c>
      <c r="U427" s="4">
        <v>5.0543478260869561</v>
      </c>
      <c r="V427" s="4">
        <v>0</v>
      </c>
      <c r="W427" s="11">
        <v>0</v>
      </c>
      <c r="X427" s="4">
        <v>102.02380434782609</v>
      </c>
      <c r="Y427" s="4">
        <v>1.1977173913043477</v>
      </c>
      <c r="Z427" s="11">
        <v>1.1739587628206972E-2</v>
      </c>
      <c r="AA427" s="4">
        <v>33.483695652173914</v>
      </c>
      <c r="AB427" s="4">
        <v>0</v>
      </c>
      <c r="AC427" s="11">
        <v>0</v>
      </c>
      <c r="AD427" s="4">
        <v>181.68663043478259</v>
      </c>
      <c r="AE427" s="4">
        <v>0.90130434782608693</v>
      </c>
      <c r="AF427" s="11">
        <v>4.960763186973271E-3</v>
      </c>
      <c r="AG427" s="4">
        <v>0</v>
      </c>
      <c r="AH427" s="4">
        <v>0</v>
      </c>
      <c r="AI427" s="11" t="s">
        <v>1213</v>
      </c>
      <c r="AJ427" s="4">
        <v>0</v>
      </c>
      <c r="AK427" s="4">
        <v>0</v>
      </c>
      <c r="AL427" s="11" t="s">
        <v>1213</v>
      </c>
      <c r="AM427" s="1">
        <v>146093</v>
      </c>
      <c r="AN427" s="1">
        <v>5</v>
      </c>
      <c r="AX427"/>
      <c r="AY427"/>
    </row>
    <row r="428" spans="1:51" x14ac:dyDescent="0.25">
      <c r="A428" t="s">
        <v>702</v>
      </c>
      <c r="B428" t="s">
        <v>423</v>
      </c>
      <c r="C428" t="s">
        <v>908</v>
      </c>
      <c r="D428" t="s">
        <v>794</v>
      </c>
      <c r="E428" s="4">
        <v>174.02173913043478</v>
      </c>
      <c r="F428" s="4">
        <v>408.02434782608697</v>
      </c>
      <c r="G428" s="4">
        <v>27.779782608695655</v>
      </c>
      <c r="H428" s="11">
        <v>6.8083639510003666E-2</v>
      </c>
      <c r="I428" s="4">
        <v>382.08358695652169</v>
      </c>
      <c r="J428" s="4">
        <v>22.781956521739133</v>
      </c>
      <c r="K428" s="11">
        <v>5.9625582724472152E-2</v>
      </c>
      <c r="L428" s="4">
        <v>129.6988043478261</v>
      </c>
      <c r="M428" s="4">
        <v>7.6716304347826085</v>
      </c>
      <c r="N428" s="11">
        <v>5.9149584865939388E-2</v>
      </c>
      <c r="O428" s="4">
        <v>115.1825</v>
      </c>
      <c r="P428" s="4">
        <v>3.5846739130434777</v>
      </c>
      <c r="Q428" s="9">
        <v>3.1121688737815879E-2</v>
      </c>
      <c r="R428" s="4">
        <v>9.2989130434782616</v>
      </c>
      <c r="S428" s="4">
        <v>4.0869565217391308</v>
      </c>
      <c r="T428" s="11">
        <v>0.43950905902980714</v>
      </c>
      <c r="U428" s="4">
        <v>5.2173913043478262</v>
      </c>
      <c r="V428" s="4">
        <v>0</v>
      </c>
      <c r="W428" s="11">
        <v>0</v>
      </c>
      <c r="X428" s="4">
        <v>74.054347826086953</v>
      </c>
      <c r="Y428" s="4">
        <v>0</v>
      </c>
      <c r="Z428" s="11">
        <v>0</v>
      </c>
      <c r="AA428" s="4">
        <v>11.424456521739133</v>
      </c>
      <c r="AB428" s="4">
        <v>0.91086956521739137</v>
      </c>
      <c r="AC428" s="11">
        <v>7.9729794015508296E-2</v>
      </c>
      <c r="AD428" s="4">
        <v>192.84673913043477</v>
      </c>
      <c r="AE428" s="4">
        <v>19.197282608695655</v>
      </c>
      <c r="AF428" s="11">
        <v>9.9546835457307303E-2</v>
      </c>
      <c r="AG428" s="4">
        <v>0</v>
      </c>
      <c r="AH428" s="4">
        <v>0</v>
      </c>
      <c r="AI428" s="11" t="s">
        <v>1213</v>
      </c>
      <c r="AJ428" s="4">
        <v>0</v>
      </c>
      <c r="AK428" s="4">
        <v>0</v>
      </c>
      <c r="AL428" s="11" t="s">
        <v>1213</v>
      </c>
      <c r="AM428" s="1">
        <v>145874</v>
      </c>
      <c r="AN428" s="1">
        <v>5</v>
      </c>
      <c r="AX428"/>
      <c r="AY428"/>
    </row>
    <row r="429" spans="1:51" x14ac:dyDescent="0.25">
      <c r="A429" t="s">
        <v>702</v>
      </c>
      <c r="B429" t="s">
        <v>604</v>
      </c>
      <c r="C429" t="s">
        <v>1146</v>
      </c>
      <c r="D429" t="s">
        <v>764</v>
      </c>
      <c r="E429" s="4">
        <v>44.239130434782609</v>
      </c>
      <c r="F429" s="4">
        <v>159.6653260869565</v>
      </c>
      <c r="G429" s="4">
        <v>0</v>
      </c>
      <c r="H429" s="11">
        <v>0</v>
      </c>
      <c r="I429" s="4">
        <v>155.41217391304346</v>
      </c>
      <c r="J429" s="4">
        <v>0</v>
      </c>
      <c r="K429" s="11">
        <v>0</v>
      </c>
      <c r="L429" s="4">
        <v>19.244347826086951</v>
      </c>
      <c r="M429" s="4">
        <v>0</v>
      </c>
      <c r="N429" s="11">
        <v>0</v>
      </c>
      <c r="O429" s="4">
        <v>14.991195652173909</v>
      </c>
      <c r="P429" s="4">
        <v>0</v>
      </c>
      <c r="Q429" s="9">
        <v>0</v>
      </c>
      <c r="R429" s="4">
        <v>0</v>
      </c>
      <c r="S429" s="4">
        <v>0</v>
      </c>
      <c r="T429" s="11" t="s">
        <v>1213</v>
      </c>
      <c r="U429" s="4">
        <v>4.253152173913044</v>
      </c>
      <c r="V429" s="4">
        <v>0</v>
      </c>
      <c r="W429" s="11">
        <v>0</v>
      </c>
      <c r="X429" s="4">
        <v>33.782608695652172</v>
      </c>
      <c r="Y429" s="4">
        <v>0</v>
      </c>
      <c r="Z429" s="11">
        <v>0</v>
      </c>
      <c r="AA429" s="4">
        <v>0</v>
      </c>
      <c r="AB429" s="4">
        <v>0</v>
      </c>
      <c r="AC429" s="11" t="s">
        <v>1213</v>
      </c>
      <c r="AD429" s="4">
        <v>101.55141304347826</v>
      </c>
      <c r="AE429" s="4">
        <v>0</v>
      </c>
      <c r="AF429" s="11">
        <v>0</v>
      </c>
      <c r="AG429" s="4">
        <v>5.0869565217391299</v>
      </c>
      <c r="AH429" s="4">
        <v>0</v>
      </c>
      <c r="AI429" s="11">
        <v>0</v>
      </c>
      <c r="AJ429" s="4">
        <v>0</v>
      </c>
      <c r="AK429" s="4">
        <v>0</v>
      </c>
      <c r="AL429" s="11" t="s">
        <v>1213</v>
      </c>
      <c r="AM429" s="1">
        <v>146119</v>
      </c>
      <c r="AN429" s="1">
        <v>5</v>
      </c>
      <c r="AX429"/>
      <c r="AY429"/>
    </row>
    <row r="430" spans="1:51" x14ac:dyDescent="0.25">
      <c r="A430" t="s">
        <v>702</v>
      </c>
      <c r="B430" t="s">
        <v>189</v>
      </c>
      <c r="C430" t="s">
        <v>999</v>
      </c>
      <c r="D430" t="s">
        <v>797</v>
      </c>
      <c r="E430" s="4">
        <v>55.826086956521742</v>
      </c>
      <c r="F430" s="4">
        <v>173.43771739130437</v>
      </c>
      <c r="G430" s="4">
        <v>15.230978260869566</v>
      </c>
      <c r="H430" s="11">
        <v>8.7818142961982967E-2</v>
      </c>
      <c r="I430" s="4">
        <v>163.40543478260872</v>
      </c>
      <c r="J430" s="4">
        <v>15.230978260869566</v>
      </c>
      <c r="K430" s="11">
        <v>9.3209741041554411E-2</v>
      </c>
      <c r="L430" s="4">
        <v>27.042717391304347</v>
      </c>
      <c r="M430" s="4">
        <v>0</v>
      </c>
      <c r="N430" s="11">
        <v>0</v>
      </c>
      <c r="O430" s="4">
        <v>23.999239130434781</v>
      </c>
      <c r="P430" s="4">
        <v>0</v>
      </c>
      <c r="Q430" s="9">
        <v>0</v>
      </c>
      <c r="R430" s="4">
        <v>0</v>
      </c>
      <c r="S430" s="4">
        <v>0</v>
      </c>
      <c r="T430" s="11" t="s">
        <v>1213</v>
      </c>
      <c r="U430" s="4">
        <v>3.0434782608695654</v>
      </c>
      <c r="V430" s="4">
        <v>0</v>
      </c>
      <c r="W430" s="11">
        <v>0</v>
      </c>
      <c r="X430" s="4">
        <v>22.918043478260874</v>
      </c>
      <c r="Y430" s="4">
        <v>4.5407608695652177</v>
      </c>
      <c r="Z430" s="11">
        <v>0.19813038900429697</v>
      </c>
      <c r="AA430" s="4">
        <v>6.9888043478260862</v>
      </c>
      <c r="AB430" s="4">
        <v>0</v>
      </c>
      <c r="AC430" s="11">
        <v>0</v>
      </c>
      <c r="AD430" s="4">
        <v>116.48815217391306</v>
      </c>
      <c r="AE430" s="4">
        <v>10.690217391304348</v>
      </c>
      <c r="AF430" s="11">
        <v>9.1770855591770367E-2</v>
      </c>
      <c r="AG430" s="4">
        <v>0</v>
      </c>
      <c r="AH430" s="4">
        <v>0</v>
      </c>
      <c r="AI430" s="11" t="s">
        <v>1213</v>
      </c>
      <c r="AJ430" s="4">
        <v>0</v>
      </c>
      <c r="AK430" s="4">
        <v>0</v>
      </c>
      <c r="AL430" s="11" t="s">
        <v>1213</v>
      </c>
      <c r="AM430" s="1">
        <v>145495</v>
      </c>
      <c r="AN430" s="1">
        <v>5</v>
      </c>
      <c r="AX430"/>
      <c r="AY430"/>
    </row>
    <row r="431" spans="1:51" x14ac:dyDescent="0.25">
      <c r="A431" t="s">
        <v>702</v>
      </c>
      <c r="B431" t="s">
        <v>39</v>
      </c>
      <c r="C431" t="s">
        <v>914</v>
      </c>
      <c r="D431" t="s">
        <v>758</v>
      </c>
      <c r="E431" s="4">
        <v>52.706521739130437</v>
      </c>
      <c r="F431" s="4">
        <v>329.87793478260869</v>
      </c>
      <c r="G431" s="4">
        <v>5.4714130434782611</v>
      </c>
      <c r="H431" s="11">
        <v>1.6586174662103277E-2</v>
      </c>
      <c r="I431" s="4">
        <v>284.16619565217394</v>
      </c>
      <c r="J431" s="4">
        <v>5.4714130434782611</v>
      </c>
      <c r="K431" s="11">
        <v>1.925427136370365E-2</v>
      </c>
      <c r="L431" s="4">
        <v>126.67467391304351</v>
      </c>
      <c r="M431" s="4">
        <v>0</v>
      </c>
      <c r="N431" s="11">
        <v>0</v>
      </c>
      <c r="O431" s="4">
        <v>80.962934782608713</v>
      </c>
      <c r="P431" s="4">
        <v>0</v>
      </c>
      <c r="Q431" s="9">
        <v>0</v>
      </c>
      <c r="R431" s="4">
        <v>45.711739130434786</v>
      </c>
      <c r="S431" s="4">
        <v>0</v>
      </c>
      <c r="T431" s="11">
        <v>0</v>
      </c>
      <c r="U431" s="4">
        <v>0</v>
      </c>
      <c r="V431" s="4">
        <v>0</v>
      </c>
      <c r="W431" s="11" t="s">
        <v>1213</v>
      </c>
      <c r="X431" s="4">
        <v>60.390217391304361</v>
      </c>
      <c r="Y431" s="4">
        <v>0</v>
      </c>
      <c r="Z431" s="11">
        <v>0</v>
      </c>
      <c r="AA431" s="4">
        <v>0</v>
      </c>
      <c r="AB431" s="4">
        <v>0</v>
      </c>
      <c r="AC431" s="11" t="s">
        <v>1213</v>
      </c>
      <c r="AD431" s="4">
        <v>142.81304347826085</v>
      </c>
      <c r="AE431" s="4">
        <v>5.4714130434782611</v>
      </c>
      <c r="AF431" s="11">
        <v>3.8311717965110972E-2</v>
      </c>
      <c r="AG431" s="4">
        <v>0</v>
      </c>
      <c r="AH431" s="4">
        <v>0</v>
      </c>
      <c r="AI431" s="11" t="s">
        <v>1213</v>
      </c>
      <c r="AJ431" s="4">
        <v>0</v>
      </c>
      <c r="AK431" s="4">
        <v>0</v>
      </c>
      <c r="AL431" s="11" t="s">
        <v>1213</v>
      </c>
      <c r="AM431" s="1">
        <v>145102</v>
      </c>
      <c r="AN431" s="1">
        <v>5</v>
      </c>
      <c r="AX431"/>
      <c r="AY431"/>
    </row>
    <row r="432" spans="1:51" x14ac:dyDescent="0.25">
      <c r="A432" t="s">
        <v>702</v>
      </c>
      <c r="B432" t="s">
        <v>618</v>
      </c>
      <c r="C432" t="s">
        <v>1088</v>
      </c>
      <c r="D432" t="s">
        <v>826</v>
      </c>
      <c r="E432" s="4">
        <v>38.858695652173914</v>
      </c>
      <c r="F432" s="4">
        <v>137.53130434782605</v>
      </c>
      <c r="G432" s="4">
        <v>0</v>
      </c>
      <c r="H432" s="11">
        <v>0</v>
      </c>
      <c r="I432" s="4">
        <v>131.79217391304346</v>
      </c>
      <c r="J432" s="4">
        <v>0</v>
      </c>
      <c r="K432" s="11">
        <v>0</v>
      </c>
      <c r="L432" s="4">
        <v>31.366086956521748</v>
      </c>
      <c r="M432" s="4">
        <v>0</v>
      </c>
      <c r="N432" s="11">
        <v>0</v>
      </c>
      <c r="O432" s="4">
        <v>25.626956521739139</v>
      </c>
      <c r="P432" s="4">
        <v>0</v>
      </c>
      <c r="Q432" s="9">
        <v>0</v>
      </c>
      <c r="R432" s="4">
        <v>0</v>
      </c>
      <c r="S432" s="4">
        <v>0</v>
      </c>
      <c r="T432" s="11" t="s">
        <v>1213</v>
      </c>
      <c r="U432" s="4">
        <v>5.7391304347826084</v>
      </c>
      <c r="V432" s="4">
        <v>0</v>
      </c>
      <c r="W432" s="11">
        <v>0</v>
      </c>
      <c r="X432" s="4">
        <v>20.804021739130437</v>
      </c>
      <c r="Y432" s="4">
        <v>0</v>
      </c>
      <c r="Z432" s="11">
        <v>0</v>
      </c>
      <c r="AA432" s="4">
        <v>0</v>
      </c>
      <c r="AB432" s="4">
        <v>0</v>
      </c>
      <c r="AC432" s="11" t="s">
        <v>1213</v>
      </c>
      <c r="AD432" s="4">
        <v>85.361195652173876</v>
      </c>
      <c r="AE432" s="4">
        <v>0</v>
      </c>
      <c r="AF432" s="11">
        <v>0</v>
      </c>
      <c r="AG432" s="4">
        <v>0</v>
      </c>
      <c r="AH432" s="4">
        <v>0</v>
      </c>
      <c r="AI432" s="11" t="s">
        <v>1213</v>
      </c>
      <c r="AJ432" s="4">
        <v>0</v>
      </c>
      <c r="AK432" s="4">
        <v>0</v>
      </c>
      <c r="AL432" s="11" t="s">
        <v>1213</v>
      </c>
      <c r="AM432" s="1">
        <v>146138</v>
      </c>
      <c r="AN432" s="1">
        <v>5</v>
      </c>
      <c r="AX432"/>
      <c r="AY432"/>
    </row>
    <row r="433" spans="1:51" x14ac:dyDescent="0.25">
      <c r="A433" t="s">
        <v>702</v>
      </c>
      <c r="B433" t="s">
        <v>646</v>
      </c>
      <c r="C433" t="s">
        <v>917</v>
      </c>
      <c r="D433" t="s">
        <v>781</v>
      </c>
      <c r="E433" s="4">
        <v>21.652173913043477</v>
      </c>
      <c r="F433" s="4">
        <v>122.79663043478257</v>
      </c>
      <c r="G433" s="4">
        <v>1.1852173913043478</v>
      </c>
      <c r="H433" s="11">
        <v>9.651872263171081E-3</v>
      </c>
      <c r="I433" s="4">
        <v>114.0140217391304</v>
      </c>
      <c r="J433" s="4">
        <v>1.1852173913043478</v>
      </c>
      <c r="K433" s="11">
        <v>1.0395365177242695E-2</v>
      </c>
      <c r="L433" s="4">
        <v>28.19880434782608</v>
      </c>
      <c r="M433" s="4">
        <v>0.92108695652173911</v>
      </c>
      <c r="N433" s="11">
        <v>3.2664042955876181E-2</v>
      </c>
      <c r="O433" s="4">
        <v>19.416195652173904</v>
      </c>
      <c r="P433" s="4">
        <v>0.92108695652173911</v>
      </c>
      <c r="Q433" s="9">
        <v>4.7439105632344152E-2</v>
      </c>
      <c r="R433" s="4">
        <v>4.3478260869565215</v>
      </c>
      <c r="S433" s="4">
        <v>0</v>
      </c>
      <c r="T433" s="11">
        <v>0</v>
      </c>
      <c r="U433" s="4">
        <v>4.4347826086956523</v>
      </c>
      <c r="V433" s="4">
        <v>0</v>
      </c>
      <c r="W433" s="11">
        <v>0</v>
      </c>
      <c r="X433" s="4">
        <v>13.007608695652172</v>
      </c>
      <c r="Y433" s="4">
        <v>0.26413043478260867</v>
      </c>
      <c r="Z433" s="11">
        <v>2.030584106292304E-2</v>
      </c>
      <c r="AA433" s="4">
        <v>0</v>
      </c>
      <c r="AB433" s="4">
        <v>0</v>
      </c>
      <c r="AC433" s="11" t="s">
        <v>1213</v>
      </c>
      <c r="AD433" s="4">
        <v>81.590217391304321</v>
      </c>
      <c r="AE433" s="4">
        <v>0</v>
      </c>
      <c r="AF433" s="11">
        <v>0</v>
      </c>
      <c r="AG433" s="4">
        <v>0</v>
      </c>
      <c r="AH433" s="4">
        <v>0</v>
      </c>
      <c r="AI433" s="11" t="s">
        <v>1213</v>
      </c>
      <c r="AJ433" s="4">
        <v>0</v>
      </c>
      <c r="AK433" s="4">
        <v>0</v>
      </c>
      <c r="AL433" s="11" t="s">
        <v>1213</v>
      </c>
      <c r="AM433" s="1">
        <v>146174</v>
      </c>
      <c r="AN433" s="1">
        <v>5</v>
      </c>
      <c r="AX433"/>
      <c r="AY433"/>
    </row>
    <row r="434" spans="1:51" x14ac:dyDescent="0.25">
      <c r="A434" t="s">
        <v>702</v>
      </c>
      <c r="B434" t="s">
        <v>520</v>
      </c>
      <c r="C434" t="s">
        <v>1113</v>
      </c>
      <c r="D434" t="s">
        <v>799</v>
      </c>
      <c r="E434" s="4">
        <v>13.945652173913043</v>
      </c>
      <c r="F434" s="4">
        <v>90.434782608695656</v>
      </c>
      <c r="G434" s="4">
        <v>13.010869565217391</v>
      </c>
      <c r="H434" s="11">
        <v>0.1438701923076923</v>
      </c>
      <c r="I434" s="4">
        <v>79.679347826086968</v>
      </c>
      <c r="J434" s="4">
        <v>13.010869565217391</v>
      </c>
      <c r="K434" s="11">
        <v>0.16329036218538978</v>
      </c>
      <c r="L434" s="4">
        <v>28.154891304347828</v>
      </c>
      <c r="M434" s="4">
        <v>0</v>
      </c>
      <c r="N434" s="11">
        <v>0</v>
      </c>
      <c r="O434" s="4">
        <v>17.399456521739129</v>
      </c>
      <c r="P434" s="4">
        <v>0</v>
      </c>
      <c r="Q434" s="9">
        <v>0</v>
      </c>
      <c r="R434" s="4">
        <v>3.1032608695652173</v>
      </c>
      <c r="S434" s="4">
        <v>0</v>
      </c>
      <c r="T434" s="11">
        <v>0</v>
      </c>
      <c r="U434" s="4">
        <v>7.6521739130434785</v>
      </c>
      <c r="V434" s="4">
        <v>0</v>
      </c>
      <c r="W434" s="11">
        <v>0</v>
      </c>
      <c r="X434" s="4">
        <v>9.9646739130434785</v>
      </c>
      <c r="Y434" s="4">
        <v>8.5652173913043477</v>
      </c>
      <c r="Z434" s="11">
        <v>0.85955822197982001</v>
      </c>
      <c r="AA434" s="4">
        <v>0</v>
      </c>
      <c r="AB434" s="4">
        <v>0</v>
      </c>
      <c r="AC434" s="11" t="s">
        <v>1213</v>
      </c>
      <c r="AD434" s="4">
        <v>52.315217391304351</v>
      </c>
      <c r="AE434" s="4">
        <v>4.4456521739130439</v>
      </c>
      <c r="AF434" s="11">
        <v>8.4978184084770411E-2</v>
      </c>
      <c r="AG434" s="4">
        <v>0</v>
      </c>
      <c r="AH434" s="4">
        <v>0</v>
      </c>
      <c r="AI434" s="11" t="s">
        <v>1213</v>
      </c>
      <c r="AJ434" s="4">
        <v>0</v>
      </c>
      <c r="AK434" s="4">
        <v>0</v>
      </c>
      <c r="AL434" s="11" t="s">
        <v>1213</v>
      </c>
      <c r="AM434" s="1">
        <v>146014</v>
      </c>
      <c r="AN434" s="1">
        <v>5</v>
      </c>
      <c r="AX434"/>
      <c r="AY434"/>
    </row>
    <row r="435" spans="1:51" x14ac:dyDescent="0.25">
      <c r="A435" t="s">
        <v>702</v>
      </c>
      <c r="B435" t="s">
        <v>248</v>
      </c>
      <c r="C435" t="s">
        <v>1027</v>
      </c>
      <c r="D435" t="s">
        <v>758</v>
      </c>
      <c r="E435" s="4">
        <v>54.173913043478258</v>
      </c>
      <c r="F435" s="4">
        <v>253.12228260869563</v>
      </c>
      <c r="G435" s="4">
        <v>1.6847826086956523</v>
      </c>
      <c r="H435" s="11">
        <v>6.6560027482850071E-3</v>
      </c>
      <c r="I435" s="4">
        <v>227.69836956521738</v>
      </c>
      <c r="J435" s="4">
        <v>1.6847826086956523</v>
      </c>
      <c r="K435" s="11">
        <v>7.3991860895301527E-3</v>
      </c>
      <c r="L435" s="4">
        <v>22.040760869565219</v>
      </c>
      <c r="M435" s="4">
        <v>0.41576086956521741</v>
      </c>
      <c r="N435" s="11">
        <v>1.8863272099617804E-2</v>
      </c>
      <c r="O435" s="4">
        <v>6.3478260869565215</v>
      </c>
      <c r="P435" s="4">
        <v>0.41576086956521741</v>
      </c>
      <c r="Q435" s="9">
        <v>6.5496575342465752E-2</v>
      </c>
      <c r="R435" s="4">
        <v>10.214673913043478</v>
      </c>
      <c r="S435" s="4">
        <v>0</v>
      </c>
      <c r="T435" s="11">
        <v>0</v>
      </c>
      <c r="U435" s="4">
        <v>5.4782608695652177</v>
      </c>
      <c r="V435" s="4">
        <v>0</v>
      </c>
      <c r="W435" s="11">
        <v>0</v>
      </c>
      <c r="X435" s="4">
        <v>72.260869565217391</v>
      </c>
      <c r="Y435" s="4">
        <v>0.76358695652173914</v>
      </c>
      <c r="Z435" s="11">
        <v>1.0567087845968713E-2</v>
      </c>
      <c r="AA435" s="4">
        <v>9.7309782608695645</v>
      </c>
      <c r="AB435" s="4">
        <v>0</v>
      </c>
      <c r="AC435" s="11">
        <v>0</v>
      </c>
      <c r="AD435" s="4">
        <v>149.08967391304347</v>
      </c>
      <c r="AE435" s="4">
        <v>0.50543478260869568</v>
      </c>
      <c r="AF435" s="11">
        <v>3.3901394331541058E-3</v>
      </c>
      <c r="AG435" s="4">
        <v>0</v>
      </c>
      <c r="AH435" s="4">
        <v>0</v>
      </c>
      <c r="AI435" s="11" t="s">
        <v>1213</v>
      </c>
      <c r="AJ435" s="4">
        <v>0</v>
      </c>
      <c r="AK435" s="4">
        <v>0</v>
      </c>
      <c r="AL435" s="11" t="s">
        <v>1213</v>
      </c>
      <c r="AM435" s="1">
        <v>145620</v>
      </c>
      <c r="AN435" s="1">
        <v>5</v>
      </c>
      <c r="AX435"/>
      <c r="AY435"/>
    </row>
    <row r="436" spans="1:51" x14ac:dyDescent="0.25">
      <c r="A436" t="s">
        <v>702</v>
      </c>
      <c r="B436" t="s">
        <v>665</v>
      </c>
      <c r="C436" t="s">
        <v>919</v>
      </c>
      <c r="D436" t="s">
        <v>797</v>
      </c>
      <c r="E436" s="4">
        <v>5.5108695652173916</v>
      </c>
      <c r="F436" s="4">
        <v>59.031195652173906</v>
      </c>
      <c r="G436" s="4">
        <v>4.4646739130434785</v>
      </c>
      <c r="H436" s="11">
        <v>7.5632449312909356E-2</v>
      </c>
      <c r="I436" s="4">
        <v>53.726847826086953</v>
      </c>
      <c r="J436" s="4">
        <v>4.4646739130434785</v>
      </c>
      <c r="K436" s="11">
        <v>8.3099494827903631E-2</v>
      </c>
      <c r="L436" s="4">
        <v>32.042499999999997</v>
      </c>
      <c r="M436" s="4">
        <v>4.4646739130434785</v>
      </c>
      <c r="N436" s="11">
        <v>0.13933600415209421</v>
      </c>
      <c r="O436" s="4">
        <v>26.738152173913043</v>
      </c>
      <c r="P436" s="4">
        <v>4.4646739130434785</v>
      </c>
      <c r="Q436" s="9">
        <v>0.16697765365399547</v>
      </c>
      <c r="R436" s="4">
        <v>8.6956521739130432E-2</v>
      </c>
      <c r="S436" s="4">
        <v>0</v>
      </c>
      <c r="T436" s="11">
        <v>0</v>
      </c>
      <c r="U436" s="4">
        <v>5.2173913043478262</v>
      </c>
      <c r="V436" s="4">
        <v>0</v>
      </c>
      <c r="W436" s="11">
        <v>0</v>
      </c>
      <c r="X436" s="4">
        <v>2.0196739130434782</v>
      </c>
      <c r="Y436" s="4">
        <v>0</v>
      </c>
      <c r="Z436" s="11">
        <v>0</v>
      </c>
      <c r="AA436" s="4">
        <v>0</v>
      </c>
      <c r="AB436" s="4">
        <v>0</v>
      </c>
      <c r="AC436" s="11" t="s">
        <v>1213</v>
      </c>
      <c r="AD436" s="4">
        <v>24.969021739130429</v>
      </c>
      <c r="AE436" s="4">
        <v>0</v>
      </c>
      <c r="AF436" s="11">
        <v>0</v>
      </c>
      <c r="AG436" s="4">
        <v>0</v>
      </c>
      <c r="AH436" s="4">
        <v>0</v>
      </c>
      <c r="AI436" s="11" t="s">
        <v>1213</v>
      </c>
      <c r="AJ436" s="4">
        <v>0</v>
      </c>
      <c r="AK436" s="4">
        <v>0</v>
      </c>
      <c r="AL436" s="11" t="s">
        <v>1213</v>
      </c>
      <c r="AM436" s="1">
        <v>146196</v>
      </c>
      <c r="AN436" s="1">
        <v>5</v>
      </c>
      <c r="AX436"/>
      <c r="AY436"/>
    </row>
    <row r="437" spans="1:51" x14ac:dyDescent="0.25">
      <c r="A437" t="s">
        <v>702</v>
      </c>
      <c r="B437" t="s">
        <v>622</v>
      </c>
      <c r="C437" t="s">
        <v>961</v>
      </c>
      <c r="D437" t="s">
        <v>746</v>
      </c>
      <c r="E437" s="4">
        <v>60.358695652173914</v>
      </c>
      <c r="F437" s="4">
        <v>284.10054347826087</v>
      </c>
      <c r="G437" s="4">
        <v>0</v>
      </c>
      <c r="H437" s="11">
        <v>0</v>
      </c>
      <c r="I437" s="4">
        <v>266.8125</v>
      </c>
      <c r="J437" s="4">
        <v>0</v>
      </c>
      <c r="K437" s="11">
        <v>0</v>
      </c>
      <c r="L437" s="4">
        <v>49.198369565217391</v>
      </c>
      <c r="M437" s="4">
        <v>0</v>
      </c>
      <c r="N437" s="11">
        <v>0</v>
      </c>
      <c r="O437" s="4">
        <v>37.301630434782609</v>
      </c>
      <c r="P437" s="4">
        <v>0</v>
      </c>
      <c r="Q437" s="9">
        <v>0</v>
      </c>
      <c r="R437" s="4">
        <v>6.1576086956521738</v>
      </c>
      <c r="S437" s="4">
        <v>0</v>
      </c>
      <c r="T437" s="11">
        <v>0</v>
      </c>
      <c r="U437" s="4">
        <v>5.7391304347826084</v>
      </c>
      <c r="V437" s="4">
        <v>0</v>
      </c>
      <c r="W437" s="11">
        <v>0</v>
      </c>
      <c r="X437" s="4">
        <v>53.315217391304351</v>
      </c>
      <c r="Y437" s="4">
        <v>0</v>
      </c>
      <c r="Z437" s="11">
        <v>0</v>
      </c>
      <c r="AA437" s="4">
        <v>5.3913043478260869</v>
      </c>
      <c r="AB437" s="4">
        <v>0</v>
      </c>
      <c r="AC437" s="11">
        <v>0</v>
      </c>
      <c r="AD437" s="4">
        <v>176.19565217391303</v>
      </c>
      <c r="AE437" s="4">
        <v>0</v>
      </c>
      <c r="AF437" s="11">
        <v>0</v>
      </c>
      <c r="AG437" s="4">
        <v>0</v>
      </c>
      <c r="AH437" s="4">
        <v>0</v>
      </c>
      <c r="AI437" s="11" t="s">
        <v>1213</v>
      </c>
      <c r="AJ437" s="4">
        <v>0</v>
      </c>
      <c r="AK437" s="4">
        <v>0</v>
      </c>
      <c r="AL437" s="11" t="s">
        <v>1213</v>
      </c>
      <c r="AM437" s="1">
        <v>146142</v>
      </c>
      <c r="AN437" s="1">
        <v>5</v>
      </c>
      <c r="AX437"/>
      <c r="AY437"/>
    </row>
    <row r="438" spans="1:51" x14ac:dyDescent="0.25">
      <c r="A438" t="s">
        <v>702</v>
      </c>
      <c r="B438" t="s">
        <v>134</v>
      </c>
      <c r="C438" t="s">
        <v>966</v>
      </c>
      <c r="D438" t="s">
        <v>784</v>
      </c>
      <c r="E438" s="4">
        <v>67.391304347826093</v>
      </c>
      <c r="F438" s="4">
        <v>268.76130434782613</v>
      </c>
      <c r="G438" s="4">
        <v>16.035869565217389</v>
      </c>
      <c r="H438" s="11">
        <v>5.9665842164778493E-2</v>
      </c>
      <c r="I438" s="4">
        <v>247.67336956521746</v>
      </c>
      <c r="J438" s="4">
        <v>13.774999999999999</v>
      </c>
      <c r="K438" s="11">
        <v>5.5617606463632174E-2</v>
      </c>
      <c r="L438" s="4">
        <v>95.616195652173914</v>
      </c>
      <c r="M438" s="4">
        <v>6.320652173913043</v>
      </c>
      <c r="N438" s="11">
        <v>6.6104409726840424E-2</v>
      </c>
      <c r="O438" s="4">
        <v>74.528260869565216</v>
      </c>
      <c r="P438" s="4">
        <v>4.0597826086956523</v>
      </c>
      <c r="Q438" s="9">
        <v>5.4473062450777356E-2</v>
      </c>
      <c r="R438" s="4">
        <v>16.337934782608695</v>
      </c>
      <c r="S438" s="4">
        <v>2.2608695652173911</v>
      </c>
      <c r="T438" s="11">
        <v>0.1383816005694935</v>
      </c>
      <c r="U438" s="4">
        <v>4.75</v>
      </c>
      <c r="V438" s="4">
        <v>0</v>
      </c>
      <c r="W438" s="11">
        <v>0</v>
      </c>
      <c r="X438" s="4">
        <v>17.143695652173914</v>
      </c>
      <c r="Y438" s="4">
        <v>9.7826086956521743E-2</v>
      </c>
      <c r="Z438" s="11">
        <v>5.7062426294366038E-3</v>
      </c>
      <c r="AA438" s="4">
        <v>0</v>
      </c>
      <c r="AB438" s="4">
        <v>0</v>
      </c>
      <c r="AC438" s="11" t="s">
        <v>1213</v>
      </c>
      <c r="AD438" s="4">
        <v>156.00141304347832</v>
      </c>
      <c r="AE438" s="4">
        <v>9.6173913043478247</v>
      </c>
      <c r="AF438" s="11">
        <v>6.1649385840289873E-2</v>
      </c>
      <c r="AG438" s="4">
        <v>0</v>
      </c>
      <c r="AH438" s="4">
        <v>0</v>
      </c>
      <c r="AI438" s="11" t="s">
        <v>1213</v>
      </c>
      <c r="AJ438" s="4">
        <v>0</v>
      </c>
      <c r="AK438" s="4">
        <v>0</v>
      </c>
      <c r="AL438" s="11" t="s">
        <v>1213</v>
      </c>
      <c r="AM438" s="1">
        <v>145409</v>
      </c>
      <c r="AN438" s="1">
        <v>5</v>
      </c>
      <c r="AX438"/>
      <c r="AY438"/>
    </row>
    <row r="439" spans="1:51" x14ac:dyDescent="0.25">
      <c r="A439" t="s">
        <v>702</v>
      </c>
      <c r="B439" t="s">
        <v>361</v>
      </c>
      <c r="C439" t="s">
        <v>927</v>
      </c>
      <c r="D439" t="s">
        <v>781</v>
      </c>
      <c r="E439" s="4">
        <v>356.66304347826087</v>
      </c>
      <c r="F439" s="4">
        <v>448.60054347826087</v>
      </c>
      <c r="G439" s="4">
        <v>0</v>
      </c>
      <c r="H439" s="11">
        <v>0</v>
      </c>
      <c r="I439" s="4">
        <v>418.7771739130435</v>
      </c>
      <c r="J439" s="4">
        <v>0</v>
      </c>
      <c r="K439" s="11">
        <v>0</v>
      </c>
      <c r="L439" s="4">
        <v>54.214673913043477</v>
      </c>
      <c r="M439" s="4">
        <v>0</v>
      </c>
      <c r="N439" s="11">
        <v>0</v>
      </c>
      <c r="O439" s="4">
        <v>33.464673913043477</v>
      </c>
      <c r="P439" s="4">
        <v>0</v>
      </c>
      <c r="Q439" s="9">
        <v>0</v>
      </c>
      <c r="R439" s="4">
        <v>15.25</v>
      </c>
      <c r="S439" s="4">
        <v>0</v>
      </c>
      <c r="T439" s="11">
        <v>0</v>
      </c>
      <c r="U439" s="4">
        <v>5.5</v>
      </c>
      <c r="V439" s="4">
        <v>0</v>
      </c>
      <c r="W439" s="11">
        <v>0</v>
      </c>
      <c r="X439" s="4">
        <v>159.25543478260869</v>
      </c>
      <c r="Y439" s="4">
        <v>0</v>
      </c>
      <c r="Z439" s="11">
        <v>0</v>
      </c>
      <c r="AA439" s="4">
        <v>9.0733695652173907</v>
      </c>
      <c r="AB439" s="4">
        <v>0</v>
      </c>
      <c r="AC439" s="11">
        <v>0</v>
      </c>
      <c r="AD439" s="4">
        <v>226.05706521739131</v>
      </c>
      <c r="AE439" s="4">
        <v>0</v>
      </c>
      <c r="AF439" s="11">
        <v>0</v>
      </c>
      <c r="AG439" s="4">
        <v>0</v>
      </c>
      <c r="AH439" s="4">
        <v>0</v>
      </c>
      <c r="AI439" s="11" t="s">
        <v>1213</v>
      </c>
      <c r="AJ439" s="4">
        <v>0</v>
      </c>
      <c r="AK439" s="4">
        <v>0</v>
      </c>
      <c r="AL439" s="11" t="s">
        <v>1213</v>
      </c>
      <c r="AM439" s="1">
        <v>145778</v>
      </c>
      <c r="AN439" s="1">
        <v>5</v>
      </c>
      <c r="AX439"/>
      <c r="AY439"/>
    </row>
    <row r="440" spans="1:51" x14ac:dyDescent="0.25">
      <c r="A440" t="s">
        <v>702</v>
      </c>
      <c r="B440" t="s">
        <v>403</v>
      </c>
      <c r="C440" t="s">
        <v>906</v>
      </c>
      <c r="D440" t="s">
        <v>792</v>
      </c>
      <c r="E440" s="4">
        <v>59.684782608695649</v>
      </c>
      <c r="F440" s="4">
        <v>284.66684782608695</v>
      </c>
      <c r="G440" s="4">
        <v>0</v>
      </c>
      <c r="H440" s="11">
        <v>0</v>
      </c>
      <c r="I440" s="4">
        <v>253.29934782608694</v>
      </c>
      <c r="J440" s="4">
        <v>0</v>
      </c>
      <c r="K440" s="11">
        <v>0</v>
      </c>
      <c r="L440" s="4">
        <v>137.96217391304353</v>
      </c>
      <c r="M440" s="4">
        <v>0</v>
      </c>
      <c r="N440" s="11">
        <v>0</v>
      </c>
      <c r="O440" s="4">
        <v>106.86489130434788</v>
      </c>
      <c r="P440" s="4">
        <v>0</v>
      </c>
      <c r="Q440" s="9">
        <v>0</v>
      </c>
      <c r="R440" s="4">
        <v>26.097282608695654</v>
      </c>
      <c r="S440" s="4">
        <v>0</v>
      </c>
      <c r="T440" s="11">
        <v>0</v>
      </c>
      <c r="U440" s="4">
        <v>5</v>
      </c>
      <c r="V440" s="4">
        <v>0</v>
      </c>
      <c r="W440" s="11">
        <v>0</v>
      </c>
      <c r="X440" s="4">
        <v>2.1688043478260868</v>
      </c>
      <c r="Y440" s="4">
        <v>0</v>
      </c>
      <c r="Z440" s="11">
        <v>0</v>
      </c>
      <c r="AA440" s="4">
        <v>0.2702173913043478</v>
      </c>
      <c r="AB440" s="4">
        <v>0</v>
      </c>
      <c r="AC440" s="11">
        <v>0</v>
      </c>
      <c r="AD440" s="4">
        <v>144.265652173913</v>
      </c>
      <c r="AE440" s="4">
        <v>0</v>
      </c>
      <c r="AF440" s="11">
        <v>0</v>
      </c>
      <c r="AG440" s="4">
        <v>0</v>
      </c>
      <c r="AH440" s="4">
        <v>0</v>
      </c>
      <c r="AI440" s="11" t="s">
        <v>1213</v>
      </c>
      <c r="AJ440" s="4">
        <v>0</v>
      </c>
      <c r="AK440" s="4">
        <v>0</v>
      </c>
      <c r="AL440" s="11" t="s">
        <v>1213</v>
      </c>
      <c r="AM440" s="1">
        <v>145843</v>
      </c>
      <c r="AN440" s="1">
        <v>5</v>
      </c>
      <c r="AX440"/>
      <c r="AY440"/>
    </row>
    <row r="441" spans="1:51" x14ac:dyDescent="0.25">
      <c r="A441" t="s">
        <v>702</v>
      </c>
      <c r="B441" t="s">
        <v>314</v>
      </c>
      <c r="C441" t="s">
        <v>1050</v>
      </c>
      <c r="D441" t="s">
        <v>792</v>
      </c>
      <c r="E441" s="4">
        <v>87.586956521739125</v>
      </c>
      <c r="F441" s="4">
        <v>172.61956521739131</v>
      </c>
      <c r="G441" s="4">
        <v>6.5570652173913047</v>
      </c>
      <c r="H441" s="11">
        <v>3.7985643221459607E-2</v>
      </c>
      <c r="I441" s="4">
        <v>155.53804347826087</v>
      </c>
      <c r="J441" s="4">
        <v>6.5570652173913047</v>
      </c>
      <c r="K441" s="11">
        <v>4.2157308082043397E-2</v>
      </c>
      <c r="L441" s="4">
        <v>32.668478260869563</v>
      </c>
      <c r="M441" s="4">
        <v>1.7119565217391304</v>
      </c>
      <c r="N441" s="11">
        <v>5.2403926135418402E-2</v>
      </c>
      <c r="O441" s="4">
        <v>15.586956521739131</v>
      </c>
      <c r="P441" s="4">
        <v>1.7119565217391304</v>
      </c>
      <c r="Q441" s="9">
        <v>0.10983263598326359</v>
      </c>
      <c r="R441" s="4">
        <v>11.081521739130435</v>
      </c>
      <c r="S441" s="4">
        <v>0</v>
      </c>
      <c r="T441" s="11">
        <v>0</v>
      </c>
      <c r="U441" s="4">
        <v>6</v>
      </c>
      <c r="V441" s="4">
        <v>0</v>
      </c>
      <c r="W441" s="11">
        <v>0</v>
      </c>
      <c r="X441" s="4">
        <v>45.980978260869563</v>
      </c>
      <c r="Y441" s="4">
        <v>4.8451086956521738</v>
      </c>
      <c r="Z441" s="11">
        <v>0.10537202293008688</v>
      </c>
      <c r="AA441" s="4">
        <v>0</v>
      </c>
      <c r="AB441" s="4">
        <v>0</v>
      </c>
      <c r="AC441" s="11" t="s">
        <v>1213</v>
      </c>
      <c r="AD441" s="4">
        <v>93.970108695652172</v>
      </c>
      <c r="AE441" s="4">
        <v>0</v>
      </c>
      <c r="AF441" s="11">
        <v>0</v>
      </c>
      <c r="AG441" s="4">
        <v>0</v>
      </c>
      <c r="AH441" s="4">
        <v>0</v>
      </c>
      <c r="AI441" s="11" t="s">
        <v>1213</v>
      </c>
      <c r="AJ441" s="4">
        <v>0</v>
      </c>
      <c r="AK441" s="4">
        <v>0</v>
      </c>
      <c r="AL441" s="11" t="s">
        <v>1213</v>
      </c>
      <c r="AM441" s="1">
        <v>145713</v>
      </c>
      <c r="AN441" s="1">
        <v>5</v>
      </c>
      <c r="AX441"/>
      <c r="AY441"/>
    </row>
    <row r="442" spans="1:51" x14ac:dyDescent="0.25">
      <c r="A442" t="s">
        <v>702</v>
      </c>
      <c r="B442" t="s">
        <v>183</v>
      </c>
      <c r="C442" t="s">
        <v>996</v>
      </c>
      <c r="D442" t="s">
        <v>742</v>
      </c>
      <c r="E442" s="4">
        <v>74.760869565217391</v>
      </c>
      <c r="F442" s="4">
        <v>216.36391304347831</v>
      </c>
      <c r="G442" s="4">
        <v>0</v>
      </c>
      <c r="H442" s="11">
        <v>0</v>
      </c>
      <c r="I442" s="4">
        <v>194.63271739130442</v>
      </c>
      <c r="J442" s="4">
        <v>0</v>
      </c>
      <c r="K442" s="11">
        <v>0</v>
      </c>
      <c r="L442" s="4">
        <v>37.168043478260877</v>
      </c>
      <c r="M442" s="4">
        <v>0</v>
      </c>
      <c r="N442" s="11">
        <v>0</v>
      </c>
      <c r="O442" s="4">
        <v>22.15673913043479</v>
      </c>
      <c r="P442" s="4">
        <v>0</v>
      </c>
      <c r="Q442" s="9">
        <v>0</v>
      </c>
      <c r="R442" s="4">
        <v>9.7333695652173908</v>
      </c>
      <c r="S442" s="4">
        <v>0</v>
      </c>
      <c r="T442" s="11">
        <v>0</v>
      </c>
      <c r="U442" s="4">
        <v>5.2779347826086953</v>
      </c>
      <c r="V442" s="4">
        <v>0</v>
      </c>
      <c r="W442" s="11">
        <v>0</v>
      </c>
      <c r="X442" s="4">
        <v>24.754891304347833</v>
      </c>
      <c r="Y442" s="4">
        <v>0</v>
      </c>
      <c r="Z442" s="11">
        <v>0</v>
      </c>
      <c r="AA442" s="4">
        <v>6.7198913043478248</v>
      </c>
      <c r="AB442" s="4">
        <v>0</v>
      </c>
      <c r="AC442" s="11">
        <v>0</v>
      </c>
      <c r="AD442" s="4">
        <v>147.72108695652179</v>
      </c>
      <c r="AE442" s="4">
        <v>0</v>
      </c>
      <c r="AF442" s="11">
        <v>0</v>
      </c>
      <c r="AG442" s="4">
        <v>0</v>
      </c>
      <c r="AH442" s="4">
        <v>0</v>
      </c>
      <c r="AI442" s="11" t="s">
        <v>1213</v>
      </c>
      <c r="AJ442" s="4">
        <v>0</v>
      </c>
      <c r="AK442" s="4">
        <v>0</v>
      </c>
      <c r="AL442" s="11" t="s">
        <v>1213</v>
      </c>
      <c r="AM442" s="1">
        <v>145483</v>
      </c>
      <c r="AN442" s="1">
        <v>5</v>
      </c>
      <c r="AX442"/>
      <c r="AY442"/>
    </row>
    <row r="443" spans="1:51" x14ac:dyDescent="0.25">
      <c r="A443" t="s">
        <v>702</v>
      </c>
      <c r="B443" t="s">
        <v>340</v>
      </c>
      <c r="C443" t="s">
        <v>917</v>
      </c>
      <c r="D443" t="s">
        <v>781</v>
      </c>
      <c r="E443" s="4">
        <v>32.173913043478258</v>
      </c>
      <c r="F443" s="4">
        <v>177.88967391304351</v>
      </c>
      <c r="G443" s="4">
        <v>2.2663043478260869</v>
      </c>
      <c r="H443" s="11">
        <v>1.2739943235456757E-2</v>
      </c>
      <c r="I443" s="4">
        <v>163.10706521739132</v>
      </c>
      <c r="J443" s="4">
        <v>2.2663043478260869</v>
      </c>
      <c r="K443" s="11">
        <v>1.3894581113365785E-2</v>
      </c>
      <c r="L443" s="4">
        <v>31.269021739130434</v>
      </c>
      <c r="M443" s="4">
        <v>0</v>
      </c>
      <c r="N443" s="11">
        <v>0</v>
      </c>
      <c r="O443" s="4">
        <v>16.486413043478262</v>
      </c>
      <c r="P443" s="4">
        <v>0</v>
      </c>
      <c r="Q443" s="9">
        <v>0</v>
      </c>
      <c r="R443" s="4">
        <v>9.2173913043478262</v>
      </c>
      <c r="S443" s="4">
        <v>0</v>
      </c>
      <c r="T443" s="11">
        <v>0</v>
      </c>
      <c r="U443" s="4">
        <v>5.5652173913043477</v>
      </c>
      <c r="V443" s="4">
        <v>0</v>
      </c>
      <c r="W443" s="11">
        <v>0</v>
      </c>
      <c r="X443" s="4">
        <v>65.283695652173932</v>
      </c>
      <c r="Y443" s="4">
        <v>2.2663043478260869</v>
      </c>
      <c r="Z443" s="11">
        <v>3.4714706714839901E-2</v>
      </c>
      <c r="AA443" s="4">
        <v>0</v>
      </c>
      <c r="AB443" s="4">
        <v>0</v>
      </c>
      <c r="AC443" s="11" t="s">
        <v>1213</v>
      </c>
      <c r="AD443" s="4">
        <v>81.336956521739125</v>
      </c>
      <c r="AE443" s="4">
        <v>0</v>
      </c>
      <c r="AF443" s="11">
        <v>0</v>
      </c>
      <c r="AG443" s="4">
        <v>0</v>
      </c>
      <c r="AH443" s="4">
        <v>0</v>
      </c>
      <c r="AI443" s="11" t="s">
        <v>1213</v>
      </c>
      <c r="AJ443" s="4">
        <v>0</v>
      </c>
      <c r="AK443" s="4">
        <v>0</v>
      </c>
      <c r="AL443" s="11" t="s">
        <v>1213</v>
      </c>
      <c r="AM443" s="1">
        <v>145748</v>
      </c>
      <c r="AN443" s="1">
        <v>5</v>
      </c>
      <c r="AX443"/>
      <c r="AY443"/>
    </row>
    <row r="444" spans="1:51" x14ac:dyDescent="0.25">
      <c r="A444" t="s">
        <v>702</v>
      </c>
      <c r="B444" t="s">
        <v>514</v>
      </c>
      <c r="C444" t="s">
        <v>925</v>
      </c>
      <c r="D444" t="s">
        <v>781</v>
      </c>
      <c r="E444" s="4">
        <v>47.633802816901408</v>
      </c>
      <c r="F444" s="4">
        <v>237.54732394366192</v>
      </c>
      <c r="G444" s="4">
        <v>0</v>
      </c>
      <c r="H444" s="11">
        <v>0</v>
      </c>
      <c r="I444" s="4">
        <v>232.26563380281684</v>
      </c>
      <c r="J444" s="4">
        <v>0</v>
      </c>
      <c r="K444" s="11">
        <v>0</v>
      </c>
      <c r="L444" s="4">
        <v>79.098309859154924</v>
      </c>
      <c r="M444" s="4">
        <v>0</v>
      </c>
      <c r="N444" s="11">
        <v>0</v>
      </c>
      <c r="O444" s="4">
        <v>73.816619718309852</v>
      </c>
      <c r="P444" s="4">
        <v>0</v>
      </c>
      <c r="Q444" s="9">
        <v>0</v>
      </c>
      <c r="R444" s="4">
        <v>0</v>
      </c>
      <c r="S444" s="4">
        <v>0</v>
      </c>
      <c r="T444" s="11" t="s">
        <v>1213</v>
      </c>
      <c r="U444" s="4">
        <v>5.28169014084507</v>
      </c>
      <c r="V444" s="4">
        <v>0</v>
      </c>
      <c r="W444" s="11">
        <v>0</v>
      </c>
      <c r="X444" s="4">
        <v>9.6539436619718284</v>
      </c>
      <c r="Y444" s="4">
        <v>0</v>
      </c>
      <c r="Z444" s="11">
        <v>0</v>
      </c>
      <c r="AA444" s="4">
        <v>0</v>
      </c>
      <c r="AB444" s="4">
        <v>0</v>
      </c>
      <c r="AC444" s="11" t="s">
        <v>1213</v>
      </c>
      <c r="AD444" s="4">
        <v>148.79507042253516</v>
      </c>
      <c r="AE444" s="4">
        <v>0</v>
      </c>
      <c r="AF444" s="11">
        <v>0</v>
      </c>
      <c r="AG444" s="4">
        <v>0</v>
      </c>
      <c r="AH444" s="4">
        <v>0</v>
      </c>
      <c r="AI444" s="11" t="s">
        <v>1213</v>
      </c>
      <c r="AJ444" s="4">
        <v>0</v>
      </c>
      <c r="AK444" s="4">
        <v>0</v>
      </c>
      <c r="AL444" s="11" t="s">
        <v>1213</v>
      </c>
      <c r="AM444" s="1">
        <v>146007</v>
      </c>
      <c r="AN444" s="1">
        <v>5</v>
      </c>
      <c r="AX444"/>
      <c r="AY444"/>
    </row>
    <row r="445" spans="1:51" x14ac:dyDescent="0.25">
      <c r="A445" t="s">
        <v>702</v>
      </c>
      <c r="B445" t="s">
        <v>296</v>
      </c>
      <c r="C445" t="s">
        <v>893</v>
      </c>
      <c r="D445" t="s">
        <v>741</v>
      </c>
      <c r="E445" s="4">
        <v>67.130434782608702</v>
      </c>
      <c r="F445" s="4">
        <v>244.01489130434783</v>
      </c>
      <c r="G445" s="4">
        <v>16.106195652173913</v>
      </c>
      <c r="H445" s="11">
        <v>6.600497029538023E-2</v>
      </c>
      <c r="I445" s="4">
        <v>220.11706521739129</v>
      </c>
      <c r="J445" s="4">
        <v>16.106195652173913</v>
      </c>
      <c r="K445" s="11">
        <v>7.3171044854096909E-2</v>
      </c>
      <c r="L445" s="4">
        <v>28.158260869565218</v>
      </c>
      <c r="M445" s="4">
        <v>0</v>
      </c>
      <c r="N445" s="11">
        <v>0</v>
      </c>
      <c r="O445" s="4">
        <v>22.840434782608693</v>
      </c>
      <c r="P445" s="4">
        <v>0</v>
      </c>
      <c r="Q445" s="9">
        <v>0</v>
      </c>
      <c r="R445" s="4">
        <v>0.4722826086956522</v>
      </c>
      <c r="S445" s="4">
        <v>0</v>
      </c>
      <c r="T445" s="11">
        <v>0</v>
      </c>
      <c r="U445" s="4">
        <v>4.8455434782608702</v>
      </c>
      <c r="V445" s="4">
        <v>0</v>
      </c>
      <c r="W445" s="11">
        <v>0</v>
      </c>
      <c r="X445" s="4">
        <v>38.682608695652164</v>
      </c>
      <c r="Y445" s="4">
        <v>3.4465217391304348</v>
      </c>
      <c r="Z445" s="11">
        <v>8.9097448578172436E-2</v>
      </c>
      <c r="AA445" s="4">
        <v>18.580000000000002</v>
      </c>
      <c r="AB445" s="4">
        <v>0</v>
      </c>
      <c r="AC445" s="11">
        <v>0</v>
      </c>
      <c r="AD445" s="4">
        <v>154.41228260869565</v>
      </c>
      <c r="AE445" s="4">
        <v>12.659673913043479</v>
      </c>
      <c r="AF445" s="11">
        <v>8.1986184642610524E-2</v>
      </c>
      <c r="AG445" s="4">
        <v>4.1817391304347824</v>
      </c>
      <c r="AH445" s="4">
        <v>0</v>
      </c>
      <c r="AI445" s="11">
        <v>0</v>
      </c>
      <c r="AJ445" s="4">
        <v>0</v>
      </c>
      <c r="AK445" s="4">
        <v>0</v>
      </c>
      <c r="AL445" s="11" t="s">
        <v>1213</v>
      </c>
      <c r="AM445" s="1">
        <v>145685</v>
      </c>
      <c r="AN445" s="1">
        <v>5</v>
      </c>
      <c r="AX445"/>
      <c r="AY445"/>
    </row>
    <row r="446" spans="1:51" x14ac:dyDescent="0.25">
      <c r="A446" t="s">
        <v>702</v>
      </c>
      <c r="B446" t="s">
        <v>682</v>
      </c>
      <c r="C446" t="s">
        <v>893</v>
      </c>
      <c r="D446" t="s">
        <v>741</v>
      </c>
      <c r="E446" s="4">
        <v>40.315217391304351</v>
      </c>
      <c r="F446" s="4">
        <v>148.98206521739127</v>
      </c>
      <c r="G446" s="4">
        <v>0</v>
      </c>
      <c r="H446" s="11">
        <v>0</v>
      </c>
      <c r="I446" s="4">
        <v>142.25380434782608</v>
      </c>
      <c r="J446" s="4">
        <v>0</v>
      </c>
      <c r="K446" s="11">
        <v>0</v>
      </c>
      <c r="L446" s="4">
        <v>19.718152173913044</v>
      </c>
      <c r="M446" s="4">
        <v>0</v>
      </c>
      <c r="N446" s="11">
        <v>0</v>
      </c>
      <c r="O446" s="4">
        <v>19.718152173913044</v>
      </c>
      <c r="P446" s="4">
        <v>0</v>
      </c>
      <c r="Q446" s="9">
        <v>0</v>
      </c>
      <c r="R446" s="4">
        <v>0</v>
      </c>
      <c r="S446" s="4">
        <v>0</v>
      </c>
      <c r="T446" s="11" t="s">
        <v>1213</v>
      </c>
      <c r="U446" s="4">
        <v>0</v>
      </c>
      <c r="V446" s="4">
        <v>0</v>
      </c>
      <c r="W446" s="11" t="s">
        <v>1213</v>
      </c>
      <c r="X446" s="4">
        <v>26.614673913043475</v>
      </c>
      <c r="Y446" s="4">
        <v>0</v>
      </c>
      <c r="Z446" s="11">
        <v>0</v>
      </c>
      <c r="AA446" s="4">
        <v>6.7282608695652177</v>
      </c>
      <c r="AB446" s="4">
        <v>0</v>
      </c>
      <c r="AC446" s="11">
        <v>0</v>
      </c>
      <c r="AD446" s="4">
        <v>95.920978260869546</v>
      </c>
      <c r="AE446" s="4">
        <v>0</v>
      </c>
      <c r="AF446" s="11">
        <v>0</v>
      </c>
      <c r="AG446" s="4">
        <v>0</v>
      </c>
      <c r="AH446" s="4">
        <v>0</v>
      </c>
      <c r="AI446" s="11" t="s">
        <v>1213</v>
      </c>
      <c r="AJ446" s="4">
        <v>0</v>
      </c>
      <c r="AK446" s="4">
        <v>0</v>
      </c>
      <c r="AL446" s="11" t="s">
        <v>1213</v>
      </c>
      <c r="AM446" t="s">
        <v>9</v>
      </c>
      <c r="AN446" s="1">
        <v>5</v>
      </c>
      <c r="AX446"/>
      <c r="AY446"/>
    </row>
    <row r="447" spans="1:51" x14ac:dyDescent="0.25">
      <c r="A447" t="s">
        <v>702</v>
      </c>
      <c r="B447" t="s">
        <v>527</v>
      </c>
      <c r="C447" t="s">
        <v>893</v>
      </c>
      <c r="D447" t="s">
        <v>741</v>
      </c>
      <c r="E447" s="4">
        <v>57.891304347826086</v>
      </c>
      <c r="F447" s="4">
        <v>215.2683695652174</v>
      </c>
      <c r="G447" s="4">
        <v>0</v>
      </c>
      <c r="H447" s="11">
        <v>0</v>
      </c>
      <c r="I447" s="4">
        <v>208.80097826086956</v>
      </c>
      <c r="J447" s="4">
        <v>0</v>
      </c>
      <c r="K447" s="11">
        <v>0</v>
      </c>
      <c r="L447" s="4">
        <v>43.713804347826091</v>
      </c>
      <c r="M447" s="4">
        <v>0</v>
      </c>
      <c r="N447" s="11">
        <v>0</v>
      </c>
      <c r="O447" s="4">
        <v>37.246413043478263</v>
      </c>
      <c r="P447" s="4">
        <v>0</v>
      </c>
      <c r="Q447" s="9">
        <v>0</v>
      </c>
      <c r="R447" s="4">
        <v>0</v>
      </c>
      <c r="S447" s="4">
        <v>0</v>
      </c>
      <c r="T447" s="11" t="s">
        <v>1213</v>
      </c>
      <c r="U447" s="4">
        <v>6.4673913043478262</v>
      </c>
      <c r="V447" s="4">
        <v>0</v>
      </c>
      <c r="W447" s="11">
        <v>0</v>
      </c>
      <c r="X447" s="4">
        <v>39.377065217391298</v>
      </c>
      <c r="Y447" s="4">
        <v>0</v>
      </c>
      <c r="Z447" s="11">
        <v>0</v>
      </c>
      <c r="AA447" s="4">
        <v>0</v>
      </c>
      <c r="AB447" s="4">
        <v>0</v>
      </c>
      <c r="AC447" s="11" t="s">
        <v>1213</v>
      </c>
      <c r="AD447" s="4">
        <v>132.01445652173913</v>
      </c>
      <c r="AE447" s="4">
        <v>0</v>
      </c>
      <c r="AF447" s="11">
        <v>0</v>
      </c>
      <c r="AG447" s="4">
        <v>0.16304347826086957</v>
      </c>
      <c r="AH447" s="4">
        <v>0</v>
      </c>
      <c r="AI447" s="11">
        <v>0</v>
      </c>
      <c r="AJ447" s="4">
        <v>0</v>
      </c>
      <c r="AK447" s="4">
        <v>0</v>
      </c>
      <c r="AL447" s="11" t="s">
        <v>1213</v>
      </c>
      <c r="AM447" s="1">
        <v>146021</v>
      </c>
      <c r="AN447" s="1">
        <v>5</v>
      </c>
      <c r="AX447"/>
      <c r="AY447"/>
    </row>
    <row r="448" spans="1:51" x14ac:dyDescent="0.25">
      <c r="A448" t="s">
        <v>702</v>
      </c>
      <c r="B448" t="s">
        <v>257</v>
      </c>
      <c r="C448" t="s">
        <v>865</v>
      </c>
      <c r="D448" t="s">
        <v>776</v>
      </c>
      <c r="E448" s="4">
        <v>36.804347826086953</v>
      </c>
      <c r="F448" s="4">
        <v>108.81489130434782</v>
      </c>
      <c r="G448" s="4">
        <v>0</v>
      </c>
      <c r="H448" s="11">
        <v>0</v>
      </c>
      <c r="I448" s="4">
        <v>96.738913043478249</v>
      </c>
      <c r="J448" s="4">
        <v>0</v>
      </c>
      <c r="K448" s="11">
        <v>0</v>
      </c>
      <c r="L448" s="4">
        <v>9.4761956521739119</v>
      </c>
      <c r="M448" s="4">
        <v>0</v>
      </c>
      <c r="N448" s="11">
        <v>0</v>
      </c>
      <c r="O448" s="4">
        <v>4.0957608695652166</v>
      </c>
      <c r="P448" s="4">
        <v>0</v>
      </c>
      <c r="Q448" s="9">
        <v>0</v>
      </c>
      <c r="R448" s="4">
        <v>0</v>
      </c>
      <c r="S448" s="4">
        <v>0</v>
      </c>
      <c r="T448" s="11" t="s">
        <v>1213</v>
      </c>
      <c r="U448" s="4">
        <v>5.3804347826086953</v>
      </c>
      <c r="V448" s="4">
        <v>0</v>
      </c>
      <c r="W448" s="11">
        <v>0</v>
      </c>
      <c r="X448" s="4">
        <v>17.434782608695656</v>
      </c>
      <c r="Y448" s="4">
        <v>0</v>
      </c>
      <c r="Z448" s="11">
        <v>0</v>
      </c>
      <c r="AA448" s="4">
        <v>6.6955434782608707</v>
      </c>
      <c r="AB448" s="4">
        <v>0</v>
      </c>
      <c r="AC448" s="11">
        <v>0</v>
      </c>
      <c r="AD448" s="4">
        <v>59.853478260869551</v>
      </c>
      <c r="AE448" s="4">
        <v>0</v>
      </c>
      <c r="AF448" s="11">
        <v>0</v>
      </c>
      <c r="AG448" s="4">
        <v>15.354891304347827</v>
      </c>
      <c r="AH448" s="4">
        <v>0</v>
      </c>
      <c r="AI448" s="11">
        <v>0</v>
      </c>
      <c r="AJ448" s="4">
        <v>0</v>
      </c>
      <c r="AK448" s="4">
        <v>0</v>
      </c>
      <c r="AL448" s="11" t="s">
        <v>1213</v>
      </c>
      <c r="AM448" s="1">
        <v>145631</v>
      </c>
      <c r="AN448" s="1">
        <v>5</v>
      </c>
      <c r="AX448"/>
      <c r="AY448"/>
    </row>
    <row r="449" spans="1:51" x14ac:dyDescent="0.25">
      <c r="A449" t="s">
        <v>702</v>
      </c>
      <c r="B449" t="s">
        <v>302</v>
      </c>
      <c r="C449" t="s">
        <v>931</v>
      </c>
      <c r="D449" t="s">
        <v>781</v>
      </c>
      <c r="E449" s="4">
        <v>258.02173913043481</v>
      </c>
      <c r="F449" s="4">
        <v>620.5978260869565</v>
      </c>
      <c r="G449" s="4">
        <v>8.1521739130434784E-2</v>
      </c>
      <c r="H449" s="11">
        <v>1.3136001401173482E-4</v>
      </c>
      <c r="I449" s="4">
        <v>571.01358695652175</v>
      </c>
      <c r="J449" s="4">
        <v>8.1521739130434784E-2</v>
      </c>
      <c r="K449" s="11">
        <v>1.4276672393198593E-4</v>
      </c>
      <c r="L449" s="4">
        <v>158.69021739130434</v>
      </c>
      <c r="M449" s="4">
        <v>0</v>
      </c>
      <c r="N449" s="11">
        <v>0</v>
      </c>
      <c r="O449" s="4">
        <v>121.35054347826087</v>
      </c>
      <c r="P449" s="4">
        <v>0</v>
      </c>
      <c r="Q449" s="9">
        <v>0</v>
      </c>
      <c r="R449" s="4">
        <v>32.296195652173914</v>
      </c>
      <c r="S449" s="4">
        <v>0</v>
      </c>
      <c r="T449" s="11">
        <v>0</v>
      </c>
      <c r="U449" s="4">
        <v>5.0434782608695654</v>
      </c>
      <c r="V449" s="4">
        <v>0</v>
      </c>
      <c r="W449" s="11">
        <v>0</v>
      </c>
      <c r="X449" s="4">
        <v>77.779891304347828</v>
      </c>
      <c r="Y449" s="4">
        <v>0</v>
      </c>
      <c r="Z449" s="11">
        <v>0</v>
      </c>
      <c r="AA449" s="4">
        <v>12.244565217391305</v>
      </c>
      <c r="AB449" s="4">
        <v>0</v>
      </c>
      <c r="AC449" s="11">
        <v>0</v>
      </c>
      <c r="AD449" s="4">
        <v>371.88315217391306</v>
      </c>
      <c r="AE449" s="4">
        <v>8.1521739130434784E-2</v>
      </c>
      <c r="AF449" s="11">
        <v>2.1921331647826498E-4</v>
      </c>
      <c r="AG449" s="4">
        <v>0</v>
      </c>
      <c r="AH449" s="4">
        <v>0</v>
      </c>
      <c r="AI449" s="11" t="s">
        <v>1213</v>
      </c>
      <c r="AJ449" s="4">
        <v>0</v>
      </c>
      <c r="AK449" s="4">
        <v>0</v>
      </c>
      <c r="AL449" s="11" t="s">
        <v>1213</v>
      </c>
      <c r="AM449" s="1">
        <v>145696</v>
      </c>
      <c r="AN449" s="1">
        <v>5</v>
      </c>
      <c r="AX449"/>
      <c r="AY449"/>
    </row>
    <row r="450" spans="1:51" x14ac:dyDescent="0.25">
      <c r="A450" t="s">
        <v>702</v>
      </c>
      <c r="B450" t="s">
        <v>180</v>
      </c>
      <c r="C450" t="s">
        <v>995</v>
      </c>
      <c r="D450" t="s">
        <v>742</v>
      </c>
      <c r="E450" s="4">
        <v>24.043478260869566</v>
      </c>
      <c r="F450" s="4">
        <v>71.087065217391313</v>
      </c>
      <c r="G450" s="4">
        <v>0.26630434782608692</v>
      </c>
      <c r="H450" s="11">
        <v>3.7461716419393844E-3</v>
      </c>
      <c r="I450" s="4">
        <v>62.253043478260878</v>
      </c>
      <c r="J450" s="4">
        <v>0.26630434782608692</v>
      </c>
      <c r="K450" s="11">
        <v>4.2777723456859087E-3</v>
      </c>
      <c r="L450" s="4">
        <v>4.5084782608695653</v>
      </c>
      <c r="M450" s="4">
        <v>0</v>
      </c>
      <c r="N450" s="11">
        <v>0</v>
      </c>
      <c r="O450" s="4">
        <v>4.5084782608695653</v>
      </c>
      <c r="P450" s="4">
        <v>0</v>
      </c>
      <c r="Q450" s="9">
        <v>0</v>
      </c>
      <c r="R450" s="4">
        <v>0</v>
      </c>
      <c r="S450" s="4">
        <v>0</v>
      </c>
      <c r="T450" s="11" t="s">
        <v>1213</v>
      </c>
      <c r="U450" s="4">
        <v>0</v>
      </c>
      <c r="V450" s="4">
        <v>0</v>
      </c>
      <c r="W450" s="11" t="s">
        <v>1213</v>
      </c>
      <c r="X450" s="4">
        <v>18.820434782608697</v>
      </c>
      <c r="Y450" s="4">
        <v>0.1358695652173913</v>
      </c>
      <c r="Z450" s="11">
        <v>7.2192575138032193E-3</v>
      </c>
      <c r="AA450" s="4">
        <v>8.834021739130435</v>
      </c>
      <c r="AB450" s="4">
        <v>0</v>
      </c>
      <c r="AC450" s="11">
        <v>0</v>
      </c>
      <c r="AD450" s="4">
        <v>38.924130434782612</v>
      </c>
      <c r="AE450" s="4">
        <v>0.13043478260869565</v>
      </c>
      <c r="AF450" s="11">
        <v>3.3510005529150907E-3</v>
      </c>
      <c r="AG450" s="4">
        <v>0</v>
      </c>
      <c r="AH450" s="4">
        <v>0</v>
      </c>
      <c r="AI450" s="11" t="s">
        <v>1213</v>
      </c>
      <c r="AJ450" s="4">
        <v>0</v>
      </c>
      <c r="AK450" s="4">
        <v>0</v>
      </c>
      <c r="AL450" s="11" t="s">
        <v>1213</v>
      </c>
      <c r="AM450" s="1">
        <v>145478</v>
      </c>
      <c r="AN450" s="1">
        <v>5</v>
      </c>
      <c r="AX450"/>
      <c r="AY450"/>
    </row>
    <row r="451" spans="1:51" x14ac:dyDescent="0.25">
      <c r="A451" t="s">
        <v>702</v>
      </c>
      <c r="B451" t="s">
        <v>100</v>
      </c>
      <c r="C451" t="s">
        <v>950</v>
      </c>
      <c r="D451" t="s">
        <v>781</v>
      </c>
      <c r="E451" s="4">
        <v>208.56521739130434</v>
      </c>
      <c r="F451" s="4">
        <v>503.04304347826081</v>
      </c>
      <c r="G451" s="4">
        <v>0</v>
      </c>
      <c r="H451" s="11">
        <v>0</v>
      </c>
      <c r="I451" s="4">
        <v>479.91804347826076</v>
      </c>
      <c r="J451" s="4">
        <v>0</v>
      </c>
      <c r="K451" s="11">
        <v>0</v>
      </c>
      <c r="L451" s="4">
        <v>178.07619565217391</v>
      </c>
      <c r="M451" s="4">
        <v>0</v>
      </c>
      <c r="N451" s="11">
        <v>0</v>
      </c>
      <c r="O451" s="4">
        <v>154.95119565217391</v>
      </c>
      <c r="P451" s="4">
        <v>0</v>
      </c>
      <c r="Q451" s="9">
        <v>0</v>
      </c>
      <c r="R451" s="4">
        <v>19.472826086956523</v>
      </c>
      <c r="S451" s="4">
        <v>0</v>
      </c>
      <c r="T451" s="11">
        <v>0</v>
      </c>
      <c r="U451" s="4">
        <v>3.652173913043478</v>
      </c>
      <c r="V451" s="4">
        <v>0</v>
      </c>
      <c r="W451" s="11">
        <v>0</v>
      </c>
      <c r="X451" s="4">
        <v>87.504891304347808</v>
      </c>
      <c r="Y451" s="4">
        <v>0</v>
      </c>
      <c r="Z451" s="11">
        <v>0</v>
      </c>
      <c r="AA451" s="4">
        <v>0</v>
      </c>
      <c r="AB451" s="4">
        <v>0</v>
      </c>
      <c r="AC451" s="11" t="s">
        <v>1213</v>
      </c>
      <c r="AD451" s="4">
        <v>206.44565217391298</v>
      </c>
      <c r="AE451" s="4">
        <v>0</v>
      </c>
      <c r="AF451" s="11">
        <v>0</v>
      </c>
      <c r="AG451" s="4">
        <v>31.016304347826086</v>
      </c>
      <c r="AH451" s="4">
        <v>0</v>
      </c>
      <c r="AI451" s="11">
        <v>0</v>
      </c>
      <c r="AJ451" s="4">
        <v>0</v>
      </c>
      <c r="AK451" s="4">
        <v>0</v>
      </c>
      <c r="AL451" s="11" t="s">
        <v>1213</v>
      </c>
      <c r="AM451" s="1">
        <v>145329</v>
      </c>
      <c r="AN451" s="1">
        <v>5</v>
      </c>
      <c r="AX451"/>
      <c r="AY451"/>
    </row>
    <row r="452" spans="1:51" x14ac:dyDescent="0.25">
      <c r="A452" t="s">
        <v>702</v>
      </c>
      <c r="B452" t="s">
        <v>675</v>
      </c>
      <c r="C452" t="s">
        <v>1163</v>
      </c>
      <c r="D452" t="s">
        <v>784</v>
      </c>
      <c r="E452" s="4">
        <v>87.793478260869563</v>
      </c>
      <c r="F452" s="4">
        <v>134.72760869565221</v>
      </c>
      <c r="G452" s="4">
        <v>1.1739130434782608</v>
      </c>
      <c r="H452" s="11">
        <v>8.7132329805549649E-3</v>
      </c>
      <c r="I452" s="4">
        <v>129.41782608695655</v>
      </c>
      <c r="J452" s="4">
        <v>1.1739130434782608</v>
      </c>
      <c r="K452" s="11">
        <v>9.0707213911127051E-3</v>
      </c>
      <c r="L452" s="4">
        <v>26.044347826086955</v>
      </c>
      <c r="M452" s="4">
        <v>0</v>
      </c>
      <c r="N452" s="11">
        <v>0</v>
      </c>
      <c r="O452" s="4">
        <v>21.055217391304346</v>
      </c>
      <c r="P452" s="4">
        <v>0</v>
      </c>
      <c r="Q452" s="9">
        <v>0</v>
      </c>
      <c r="R452" s="4">
        <v>0</v>
      </c>
      <c r="S452" s="4">
        <v>0</v>
      </c>
      <c r="T452" s="11" t="s">
        <v>1213</v>
      </c>
      <c r="U452" s="4">
        <v>4.9891304347826084</v>
      </c>
      <c r="V452" s="4">
        <v>0</v>
      </c>
      <c r="W452" s="11">
        <v>0</v>
      </c>
      <c r="X452" s="4">
        <v>35.990543478260875</v>
      </c>
      <c r="Y452" s="4">
        <v>0.35869565217391303</v>
      </c>
      <c r="Z452" s="11">
        <v>9.9663860977974271E-3</v>
      </c>
      <c r="AA452" s="4">
        <v>0.32065217391304346</v>
      </c>
      <c r="AB452" s="4">
        <v>0</v>
      </c>
      <c r="AC452" s="11">
        <v>0</v>
      </c>
      <c r="AD452" s="4">
        <v>72.372065217391324</v>
      </c>
      <c r="AE452" s="4">
        <v>0.81521739130434778</v>
      </c>
      <c r="AF452" s="11">
        <v>1.1264254914594415E-2</v>
      </c>
      <c r="AG452" s="4">
        <v>0</v>
      </c>
      <c r="AH452" s="4">
        <v>0</v>
      </c>
      <c r="AI452" s="11" t="s">
        <v>1213</v>
      </c>
      <c r="AJ452" s="4">
        <v>0</v>
      </c>
      <c r="AK452" s="4">
        <v>0</v>
      </c>
      <c r="AL452" s="11" t="s">
        <v>1213</v>
      </c>
      <c r="AM452" s="7">
        <v>1.4000000000000001E+307</v>
      </c>
      <c r="AN452" s="1">
        <v>5</v>
      </c>
      <c r="AX452"/>
      <c r="AY452"/>
    </row>
    <row r="453" spans="1:51" x14ac:dyDescent="0.25">
      <c r="A453" t="s">
        <v>702</v>
      </c>
      <c r="B453" t="s">
        <v>490</v>
      </c>
      <c r="C453" t="s">
        <v>917</v>
      </c>
      <c r="D453" t="s">
        <v>781</v>
      </c>
      <c r="E453" s="4">
        <v>115.55434782608695</v>
      </c>
      <c r="F453" s="4">
        <v>360.1875</v>
      </c>
      <c r="G453" s="4">
        <v>0</v>
      </c>
      <c r="H453" s="11">
        <v>0</v>
      </c>
      <c r="I453" s="4">
        <v>331.61413043478262</v>
      </c>
      <c r="J453" s="4">
        <v>0</v>
      </c>
      <c r="K453" s="11">
        <v>0</v>
      </c>
      <c r="L453" s="4">
        <v>153.68478260869566</v>
      </c>
      <c r="M453" s="4">
        <v>0</v>
      </c>
      <c r="N453" s="11">
        <v>0</v>
      </c>
      <c r="O453" s="4">
        <v>125.11141304347827</v>
      </c>
      <c r="P453" s="4">
        <v>0</v>
      </c>
      <c r="Q453" s="9">
        <v>0</v>
      </c>
      <c r="R453" s="4">
        <v>28.573369565217391</v>
      </c>
      <c r="S453" s="4">
        <v>0</v>
      </c>
      <c r="T453" s="11">
        <v>0</v>
      </c>
      <c r="U453" s="4">
        <v>0</v>
      </c>
      <c r="V453" s="4">
        <v>0</v>
      </c>
      <c r="W453" s="11" t="s">
        <v>1213</v>
      </c>
      <c r="X453" s="4">
        <v>12.652173913043478</v>
      </c>
      <c r="Y453" s="4">
        <v>0</v>
      </c>
      <c r="Z453" s="11">
        <v>0</v>
      </c>
      <c r="AA453" s="4">
        <v>0</v>
      </c>
      <c r="AB453" s="4">
        <v>0</v>
      </c>
      <c r="AC453" s="11" t="s">
        <v>1213</v>
      </c>
      <c r="AD453" s="4">
        <v>193.85054347826087</v>
      </c>
      <c r="AE453" s="4">
        <v>0</v>
      </c>
      <c r="AF453" s="11">
        <v>0</v>
      </c>
      <c r="AG453" s="4">
        <v>0</v>
      </c>
      <c r="AH453" s="4">
        <v>0</v>
      </c>
      <c r="AI453" s="11" t="s">
        <v>1213</v>
      </c>
      <c r="AJ453" s="4">
        <v>0</v>
      </c>
      <c r="AK453" s="4">
        <v>0</v>
      </c>
      <c r="AL453" s="11" t="s">
        <v>1213</v>
      </c>
      <c r="AM453" s="1">
        <v>145974</v>
      </c>
      <c r="AN453" s="1">
        <v>5</v>
      </c>
      <c r="AX453"/>
      <c r="AY453"/>
    </row>
    <row r="454" spans="1:51" x14ac:dyDescent="0.25">
      <c r="A454" t="s">
        <v>702</v>
      </c>
      <c r="B454" t="s">
        <v>170</v>
      </c>
      <c r="C454" t="s">
        <v>988</v>
      </c>
      <c r="D454" t="s">
        <v>794</v>
      </c>
      <c r="E454" s="4">
        <v>98.532608695652172</v>
      </c>
      <c r="F454" s="4">
        <v>449.42445652173922</v>
      </c>
      <c r="G454" s="4">
        <v>116.42826086956524</v>
      </c>
      <c r="H454" s="11">
        <v>0.25906080361234962</v>
      </c>
      <c r="I454" s="4">
        <v>437.85923913043484</v>
      </c>
      <c r="J454" s="4">
        <v>116.42826086956524</v>
      </c>
      <c r="K454" s="11">
        <v>0.26590340105826149</v>
      </c>
      <c r="L454" s="4">
        <v>118.94826086956525</v>
      </c>
      <c r="M454" s="4">
        <v>18.665652173913045</v>
      </c>
      <c r="N454" s="11">
        <v>0.15692244709976202</v>
      </c>
      <c r="O454" s="4">
        <v>107.3830434782609</v>
      </c>
      <c r="P454" s="4">
        <v>18.665652173913045</v>
      </c>
      <c r="Q454" s="9">
        <v>0.17382308760592916</v>
      </c>
      <c r="R454" s="4">
        <v>6.0869565217391308</v>
      </c>
      <c r="S454" s="4">
        <v>0</v>
      </c>
      <c r="T454" s="11">
        <v>0</v>
      </c>
      <c r="U454" s="4">
        <v>5.4782608695652177</v>
      </c>
      <c r="V454" s="4">
        <v>0</v>
      </c>
      <c r="W454" s="11">
        <v>0</v>
      </c>
      <c r="X454" s="4">
        <v>94.10010869565221</v>
      </c>
      <c r="Y454" s="4">
        <v>31.408260869565211</v>
      </c>
      <c r="Z454" s="11">
        <v>0.33377496907202187</v>
      </c>
      <c r="AA454" s="4">
        <v>0</v>
      </c>
      <c r="AB454" s="4">
        <v>0</v>
      </c>
      <c r="AC454" s="11" t="s">
        <v>1213</v>
      </c>
      <c r="AD454" s="4">
        <v>236.37608695652173</v>
      </c>
      <c r="AE454" s="4">
        <v>66.354347826086979</v>
      </c>
      <c r="AF454" s="11">
        <v>0.28071514627573974</v>
      </c>
      <c r="AG454" s="4">
        <v>0</v>
      </c>
      <c r="AH454" s="4">
        <v>0</v>
      </c>
      <c r="AI454" s="11" t="s">
        <v>1213</v>
      </c>
      <c r="AJ454" s="4">
        <v>0</v>
      </c>
      <c r="AK454" s="4">
        <v>0</v>
      </c>
      <c r="AL454" s="11" t="s">
        <v>1213</v>
      </c>
      <c r="AM454" s="1">
        <v>145458</v>
      </c>
      <c r="AN454" s="1">
        <v>5</v>
      </c>
      <c r="AX454"/>
      <c r="AY454"/>
    </row>
    <row r="455" spans="1:51" x14ac:dyDescent="0.25">
      <c r="A455" t="s">
        <v>702</v>
      </c>
      <c r="B455" t="s">
        <v>161</v>
      </c>
      <c r="C455" t="s">
        <v>889</v>
      </c>
      <c r="D455" t="s">
        <v>761</v>
      </c>
      <c r="E455" s="4">
        <v>131.06521739130434</v>
      </c>
      <c r="F455" s="4">
        <v>406.14402173913049</v>
      </c>
      <c r="G455" s="4">
        <v>5.9891304347826084</v>
      </c>
      <c r="H455" s="11">
        <v>1.4746321782940029E-2</v>
      </c>
      <c r="I455" s="4">
        <v>370.29891304347825</v>
      </c>
      <c r="J455" s="4">
        <v>5.9891304347826084</v>
      </c>
      <c r="K455" s="11">
        <v>1.6173772657224628E-2</v>
      </c>
      <c r="L455" s="4">
        <v>97.888586956521749</v>
      </c>
      <c r="M455" s="4">
        <v>0</v>
      </c>
      <c r="N455" s="11">
        <v>0</v>
      </c>
      <c r="O455" s="4">
        <v>66.605978260869563</v>
      </c>
      <c r="P455" s="4">
        <v>0</v>
      </c>
      <c r="Q455" s="9">
        <v>0</v>
      </c>
      <c r="R455" s="4">
        <v>24.766304347826086</v>
      </c>
      <c r="S455" s="4">
        <v>0</v>
      </c>
      <c r="T455" s="11">
        <v>0</v>
      </c>
      <c r="U455" s="4">
        <v>6.5163043478260869</v>
      </c>
      <c r="V455" s="4">
        <v>0</v>
      </c>
      <c r="W455" s="11">
        <v>0</v>
      </c>
      <c r="X455" s="4">
        <v>94.551630434782609</v>
      </c>
      <c r="Y455" s="4">
        <v>0</v>
      </c>
      <c r="Z455" s="11">
        <v>0</v>
      </c>
      <c r="AA455" s="4">
        <v>4.5625</v>
      </c>
      <c r="AB455" s="4">
        <v>0</v>
      </c>
      <c r="AC455" s="11">
        <v>0</v>
      </c>
      <c r="AD455" s="4">
        <v>195.55434782608697</v>
      </c>
      <c r="AE455" s="4">
        <v>5.9891304347826084</v>
      </c>
      <c r="AF455" s="11">
        <v>3.0626424323272745E-2</v>
      </c>
      <c r="AG455" s="4">
        <v>13.586956521739131</v>
      </c>
      <c r="AH455" s="4">
        <v>0</v>
      </c>
      <c r="AI455" s="11">
        <v>0</v>
      </c>
      <c r="AJ455" s="4">
        <v>0</v>
      </c>
      <c r="AK455" s="4">
        <v>0</v>
      </c>
      <c r="AL455" s="11" t="s">
        <v>1213</v>
      </c>
      <c r="AM455" s="1">
        <v>145445</v>
      </c>
      <c r="AN455" s="1">
        <v>5</v>
      </c>
      <c r="AX455"/>
      <c r="AY455"/>
    </row>
    <row r="456" spans="1:51" x14ac:dyDescent="0.25">
      <c r="A456" t="s">
        <v>702</v>
      </c>
      <c r="B456" t="s">
        <v>471</v>
      </c>
      <c r="C456" t="s">
        <v>913</v>
      </c>
      <c r="D456" t="s">
        <v>781</v>
      </c>
      <c r="E456" s="4">
        <v>61.076086956521742</v>
      </c>
      <c r="F456" s="4">
        <v>181.08967391304347</v>
      </c>
      <c r="G456" s="4">
        <v>0</v>
      </c>
      <c r="H456" s="11">
        <v>0</v>
      </c>
      <c r="I456" s="4">
        <v>168.97010869565219</v>
      </c>
      <c r="J456" s="4">
        <v>0</v>
      </c>
      <c r="K456" s="11">
        <v>0</v>
      </c>
      <c r="L456" s="4">
        <v>20.717391304347824</v>
      </c>
      <c r="M456" s="4">
        <v>0</v>
      </c>
      <c r="N456" s="11">
        <v>0</v>
      </c>
      <c r="O456" s="4">
        <v>13.790760869565217</v>
      </c>
      <c r="P456" s="4">
        <v>0</v>
      </c>
      <c r="Q456" s="9">
        <v>0</v>
      </c>
      <c r="R456" s="4">
        <v>1.1875</v>
      </c>
      <c r="S456" s="4">
        <v>0</v>
      </c>
      <c r="T456" s="11">
        <v>0</v>
      </c>
      <c r="U456" s="4">
        <v>5.7391304347826084</v>
      </c>
      <c r="V456" s="4">
        <v>0</v>
      </c>
      <c r="W456" s="11">
        <v>0</v>
      </c>
      <c r="X456" s="4">
        <v>57.823369565217391</v>
      </c>
      <c r="Y456" s="4">
        <v>0</v>
      </c>
      <c r="Z456" s="11">
        <v>0</v>
      </c>
      <c r="AA456" s="4">
        <v>5.1929347826086953</v>
      </c>
      <c r="AB456" s="4">
        <v>0</v>
      </c>
      <c r="AC456" s="11">
        <v>0</v>
      </c>
      <c r="AD456" s="4">
        <v>97.355978260869563</v>
      </c>
      <c r="AE456" s="4">
        <v>0</v>
      </c>
      <c r="AF456" s="11">
        <v>0</v>
      </c>
      <c r="AG456" s="4">
        <v>0</v>
      </c>
      <c r="AH456" s="4">
        <v>0</v>
      </c>
      <c r="AI456" s="11" t="s">
        <v>1213</v>
      </c>
      <c r="AJ456" s="4">
        <v>0</v>
      </c>
      <c r="AK456" s="4">
        <v>0</v>
      </c>
      <c r="AL456" s="11" t="s">
        <v>1213</v>
      </c>
      <c r="AM456" s="1">
        <v>145942</v>
      </c>
      <c r="AN456" s="1">
        <v>5</v>
      </c>
      <c r="AX456"/>
      <c r="AY456"/>
    </row>
    <row r="457" spans="1:51" x14ac:dyDescent="0.25">
      <c r="A457" t="s">
        <v>702</v>
      </c>
      <c r="B457" t="s">
        <v>315</v>
      </c>
      <c r="C457" t="s">
        <v>13</v>
      </c>
      <c r="D457" t="s">
        <v>781</v>
      </c>
      <c r="E457" s="4">
        <v>86.847826086956516</v>
      </c>
      <c r="F457" s="4">
        <v>203.4728260869565</v>
      </c>
      <c r="G457" s="4">
        <v>0</v>
      </c>
      <c r="H457" s="11">
        <v>0</v>
      </c>
      <c r="I457" s="4">
        <v>198.60326086956519</v>
      </c>
      <c r="J457" s="4">
        <v>0</v>
      </c>
      <c r="K457" s="11">
        <v>0</v>
      </c>
      <c r="L457" s="4">
        <v>40.741847826086953</v>
      </c>
      <c r="M457" s="4">
        <v>0</v>
      </c>
      <c r="N457" s="11">
        <v>0</v>
      </c>
      <c r="O457" s="4">
        <v>35.872282608695649</v>
      </c>
      <c r="P457" s="4">
        <v>0</v>
      </c>
      <c r="Q457" s="9">
        <v>0</v>
      </c>
      <c r="R457" s="4">
        <v>0</v>
      </c>
      <c r="S457" s="4">
        <v>0</v>
      </c>
      <c r="T457" s="11" t="s">
        <v>1213</v>
      </c>
      <c r="U457" s="4">
        <v>4.8695652173913047</v>
      </c>
      <c r="V457" s="4">
        <v>0</v>
      </c>
      <c r="W457" s="11">
        <v>0</v>
      </c>
      <c r="X457" s="4">
        <v>39.010869565217391</v>
      </c>
      <c r="Y457" s="4">
        <v>0</v>
      </c>
      <c r="Z457" s="11">
        <v>0</v>
      </c>
      <c r="AA457" s="4">
        <v>0</v>
      </c>
      <c r="AB457" s="4">
        <v>0</v>
      </c>
      <c r="AC457" s="11" t="s">
        <v>1213</v>
      </c>
      <c r="AD457" s="4">
        <v>123.72010869565217</v>
      </c>
      <c r="AE457" s="4">
        <v>0</v>
      </c>
      <c r="AF457" s="11">
        <v>0</v>
      </c>
      <c r="AG457" s="4">
        <v>0</v>
      </c>
      <c r="AH457" s="4">
        <v>0</v>
      </c>
      <c r="AI457" s="11" t="s">
        <v>1213</v>
      </c>
      <c r="AJ457" s="4">
        <v>0</v>
      </c>
      <c r="AK457" s="4">
        <v>0</v>
      </c>
      <c r="AL457" s="11" t="s">
        <v>1213</v>
      </c>
      <c r="AM457" s="1">
        <v>145714</v>
      </c>
      <c r="AN457" s="1">
        <v>5</v>
      </c>
      <c r="AX457"/>
      <c r="AY457"/>
    </row>
    <row r="458" spans="1:51" x14ac:dyDescent="0.25">
      <c r="A458" t="s">
        <v>702</v>
      </c>
      <c r="B458" t="s">
        <v>378</v>
      </c>
      <c r="C458" t="s">
        <v>1036</v>
      </c>
      <c r="D458" t="s">
        <v>794</v>
      </c>
      <c r="E458" s="4">
        <v>32</v>
      </c>
      <c r="F458" s="4">
        <v>148.71086956521737</v>
      </c>
      <c r="G458" s="4">
        <v>15.271739130434783</v>
      </c>
      <c r="H458" s="11">
        <v>0.10269416872542286</v>
      </c>
      <c r="I458" s="4">
        <v>135.74347826086955</v>
      </c>
      <c r="J458" s="4">
        <v>15.271739130434783</v>
      </c>
      <c r="K458" s="11">
        <v>0.11250440408699275</v>
      </c>
      <c r="L458" s="4">
        <v>69.218478260869574</v>
      </c>
      <c r="M458" s="4">
        <v>7.4456521739130439</v>
      </c>
      <c r="N458" s="11">
        <v>0.10756740629073035</v>
      </c>
      <c r="O458" s="4">
        <v>56.251086956521746</v>
      </c>
      <c r="P458" s="4">
        <v>7.4456521739130439</v>
      </c>
      <c r="Q458" s="9">
        <v>0.1323645919885606</v>
      </c>
      <c r="R458" s="4">
        <v>10.445652173913043</v>
      </c>
      <c r="S458" s="4">
        <v>0</v>
      </c>
      <c r="T458" s="11">
        <v>0</v>
      </c>
      <c r="U458" s="4">
        <v>2.5217391304347827</v>
      </c>
      <c r="V458" s="4">
        <v>0</v>
      </c>
      <c r="W458" s="11">
        <v>0</v>
      </c>
      <c r="X458" s="4">
        <v>1.5539130434782609</v>
      </c>
      <c r="Y458" s="4">
        <v>1.0434782608695652</v>
      </c>
      <c r="Z458" s="11">
        <v>0.67151650811415775</v>
      </c>
      <c r="AA458" s="4">
        <v>0</v>
      </c>
      <c r="AB458" s="4">
        <v>0</v>
      </c>
      <c r="AC458" s="11" t="s">
        <v>1213</v>
      </c>
      <c r="AD458" s="4">
        <v>77.93847826086953</v>
      </c>
      <c r="AE458" s="4">
        <v>6.7826086956521738</v>
      </c>
      <c r="AF458" s="11">
        <v>8.702516198673986E-2</v>
      </c>
      <c r="AG458" s="4">
        <v>0</v>
      </c>
      <c r="AH458" s="4">
        <v>0</v>
      </c>
      <c r="AI458" s="11" t="s">
        <v>1213</v>
      </c>
      <c r="AJ458" s="4">
        <v>0</v>
      </c>
      <c r="AK458" s="4">
        <v>0</v>
      </c>
      <c r="AL458" s="11" t="s">
        <v>1213</v>
      </c>
      <c r="AM458" s="1">
        <v>145804</v>
      </c>
      <c r="AN458" s="1">
        <v>5</v>
      </c>
      <c r="AX458"/>
      <c r="AY458"/>
    </row>
    <row r="459" spans="1:51" x14ac:dyDescent="0.25">
      <c r="A459" t="s">
        <v>702</v>
      </c>
      <c r="B459" t="s">
        <v>608</v>
      </c>
      <c r="C459" t="s">
        <v>1148</v>
      </c>
      <c r="D459" t="s">
        <v>781</v>
      </c>
      <c r="E459" s="4">
        <v>42.239130434782609</v>
      </c>
      <c r="F459" s="4">
        <v>201.56641304347826</v>
      </c>
      <c r="G459" s="4">
        <v>8.3914130434782628</v>
      </c>
      <c r="H459" s="11">
        <v>4.1631008444190647E-2</v>
      </c>
      <c r="I459" s="4">
        <v>177.04945652173913</v>
      </c>
      <c r="J459" s="4">
        <v>8.3914130434782628</v>
      </c>
      <c r="K459" s="11">
        <v>4.7395870105073817E-2</v>
      </c>
      <c r="L459" s="4">
        <v>67.178478260869554</v>
      </c>
      <c r="M459" s="4">
        <v>9.2391304347826081E-2</v>
      </c>
      <c r="N459" s="11">
        <v>1.3753110630021909E-3</v>
      </c>
      <c r="O459" s="4">
        <v>52.843586956521733</v>
      </c>
      <c r="P459" s="4">
        <v>9.2391304347826081E-2</v>
      </c>
      <c r="Q459" s="9">
        <v>1.7483919935988284E-3</v>
      </c>
      <c r="R459" s="4">
        <v>11.37836956521739</v>
      </c>
      <c r="S459" s="4">
        <v>0</v>
      </c>
      <c r="T459" s="11">
        <v>0</v>
      </c>
      <c r="U459" s="4">
        <v>2.9565217391304346</v>
      </c>
      <c r="V459" s="4">
        <v>0</v>
      </c>
      <c r="W459" s="11">
        <v>0</v>
      </c>
      <c r="X459" s="4">
        <v>36.099565217391302</v>
      </c>
      <c r="Y459" s="4">
        <v>0.17391304347826086</v>
      </c>
      <c r="Z459" s="11">
        <v>4.8175938527502439E-3</v>
      </c>
      <c r="AA459" s="4">
        <v>10.182065217391305</v>
      </c>
      <c r="AB459" s="4">
        <v>0</v>
      </c>
      <c r="AC459" s="11">
        <v>0</v>
      </c>
      <c r="AD459" s="4">
        <v>88.106304347826097</v>
      </c>
      <c r="AE459" s="4">
        <v>8.1251086956521767</v>
      </c>
      <c r="AF459" s="11">
        <v>9.2219379257764231E-2</v>
      </c>
      <c r="AG459" s="4">
        <v>0</v>
      </c>
      <c r="AH459" s="4">
        <v>0</v>
      </c>
      <c r="AI459" s="11" t="s">
        <v>1213</v>
      </c>
      <c r="AJ459" s="4">
        <v>0</v>
      </c>
      <c r="AK459" s="4">
        <v>0</v>
      </c>
      <c r="AL459" s="11" t="s">
        <v>1213</v>
      </c>
      <c r="AM459" s="1">
        <v>146125</v>
      </c>
      <c r="AN459" s="1">
        <v>5</v>
      </c>
      <c r="AX459"/>
      <c r="AY459"/>
    </row>
    <row r="460" spans="1:51" x14ac:dyDescent="0.25">
      <c r="A460" t="s">
        <v>702</v>
      </c>
      <c r="B460" t="s">
        <v>119</v>
      </c>
      <c r="C460" t="s">
        <v>959</v>
      </c>
      <c r="D460" t="s">
        <v>808</v>
      </c>
      <c r="E460" s="4">
        <v>79.130434782608702</v>
      </c>
      <c r="F460" s="4">
        <v>244.04630434782612</v>
      </c>
      <c r="G460" s="4">
        <v>0</v>
      </c>
      <c r="H460" s="11">
        <v>0</v>
      </c>
      <c r="I460" s="4">
        <v>241.52173913043481</v>
      </c>
      <c r="J460" s="4">
        <v>0</v>
      </c>
      <c r="K460" s="11">
        <v>0</v>
      </c>
      <c r="L460" s="4">
        <v>58.106521739130443</v>
      </c>
      <c r="M460" s="4">
        <v>0</v>
      </c>
      <c r="N460" s="11">
        <v>0</v>
      </c>
      <c r="O460" s="4">
        <v>55.581956521739137</v>
      </c>
      <c r="P460" s="4">
        <v>0</v>
      </c>
      <c r="Q460" s="9">
        <v>0</v>
      </c>
      <c r="R460" s="4">
        <v>0.42673913043478257</v>
      </c>
      <c r="S460" s="4">
        <v>0</v>
      </c>
      <c r="T460" s="11">
        <v>0</v>
      </c>
      <c r="U460" s="4">
        <v>2.097826086956522</v>
      </c>
      <c r="V460" s="4">
        <v>0</v>
      </c>
      <c r="W460" s="11">
        <v>0</v>
      </c>
      <c r="X460" s="4">
        <v>48.122065217391317</v>
      </c>
      <c r="Y460" s="4">
        <v>0</v>
      </c>
      <c r="Z460" s="11">
        <v>0</v>
      </c>
      <c r="AA460" s="4">
        <v>0</v>
      </c>
      <c r="AB460" s="4">
        <v>0</v>
      </c>
      <c r="AC460" s="11" t="s">
        <v>1213</v>
      </c>
      <c r="AD460" s="4">
        <v>137.81771739130437</v>
      </c>
      <c r="AE460" s="4">
        <v>0</v>
      </c>
      <c r="AF460" s="11">
        <v>0</v>
      </c>
      <c r="AG460" s="4">
        <v>0</v>
      </c>
      <c r="AH460" s="4">
        <v>0</v>
      </c>
      <c r="AI460" s="11" t="s">
        <v>1213</v>
      </c>
      <c r="AJ460" s="4">
        <v>0</v>
      </c>
      <c r="AK460" s="4">
        <v>0</v>
      </c>
      <c r="AL460" s="11" t="s">
        <v>1213</v>
      </c>
      <c r="AM460" s="1">
        <v>145376</v>
      </c>
      <c r="AN460" s="1">
        <v>5</v>
      </c>
      <c r="AX460"/>
      <c r="AY460"/>
    </row>
    <row r="461" spans="1:51" x14ac:dyDescent="0.25">
      <c r="A461" t="s">
        <v>702</v>
      </c>
      <c r="B461" t="s">
        <v>356</v>
      </c>
      <c r="C461" t="s">
        <v>1014</v>
      </c>
      <c r="D461" t="s">
        <v>818</v>
      </c>
      <c r="E461" s="4">
        <v>102.40217391304348</v>
      </c>
      <c r="F461" s="4">
        <v>340.62054347826091</v>
      </c>
      <c r="G461" s="4">
        <v>127.46021739130435</v>
      </c>
      <c r="H461" s="11">
        <v>0.37420002942200437</v>
      </c>
      <c r="I461" s="4">
        <v>316.0363043478261</v>
      </c>
      <c r="J461" s="4">
        <v>127.46021739130435</v>
      </c>
      <c r="K461" s="11">
        <v>0.40330878331947279</v>
      </c>
      <c r="L461" s="4">
        <v>46.739130434782609</v>
      </c>
      <c r="M461" s="4">
        <v>0</v>
      </c>
      <c r="N461" s="11">
        <v>0</v>
      </c>
      <c r="O461" s="4">
        <v>31.692934782608695</v>
      </c>
      <c r="P461" s="4">
        <v>0</v>
      </c>
      <c r="Q461" s="9">
        <v>0</v>
      </c>
      <c r="R461" s="4">
        <v>10.002717391304348</v>
      </c>
      <c r="S461" s="4">
        <v>0</v>
      </c>
      <c r="T461" s="11">
        <v>0</v>
      </c>
      <c r="U461" s="4">
        <v>5.0434782608695654</v>
      </c>
      <c r="V461" s="4">
        <v>0</v>
      </c>
      <c r="W461" s="11">
        <v>0</v>
      </c>
      <c r="X461" s="4">
        <v>66.282608695652172</v>
      </c>
      <c r="Y461" s="4">
        <v>4.8913043478260872E-2</v>
      </c>
      <c r="Z461" s="11">
        <v>7.3794686782551659E-4</v>
      </c>
      <c r="AA461" s="4">
        <v>9.5380434782608692</v>
      </c>
      <c r="AB461" s="4">
        <v>0</v>
      </c>
      <c r="AC461" s="11">
        <v>0</v>
      </c>
      <c r="AD461" s="4">
        <v>217.95478260869567</v>
      </c>
      <c r="AE461" s="4">
        <v>127.41130434782609</v>
      </c>
      <c r="AF461" s="11">
        <v>0.58457677699403143</v>
      </c>
      <c r="AG461" s="4">
        <v>0.10597826086956522</v>
      </c>
      <c r="AH461" s="4">
        <v>0</v>
      </c>
      <c r="AI461" s="11">
        <v>0</v>
      </c>
      <c r="AJ461" s="4">
        <v>0</v>
      </c>
      <c r="AK461" s="4">
        <v>0</v>
      </c>
      <c r="AL461" s="11" t="s">
        <v>1213</v>
      </c>
      <c r="AM461" s="1">
        <v>145772</v>
      </c>
      <c r="AN461" s="1">
        <v>5</v>
      </c>
      <c r="AX461"/>
      <c r="AY461"/>
    </row>
    <row r="462" spans="1:51" x14ac:dyDescent="0.25">
      <c r="A462" t="s">
        <v>702</v>
      </c>
      <c r="B462" t="s">
        <v>268</v>
      </c>
      <c r="C462" t="s">
        <v>1032</v>
      </c>
      <c r="D462" t="s">
        <v>754</v>
      </c>
      <c r="E462" s="4">
        <v>67.108695652173907</v>
      </c>
      <c r="F462" s="4">
        <v>244.61967391304344</v>
      </c>
      <c r="G462" s="4">
        <v>0</v>
      </c>
      <c r="H462" s="11">
        <v>0</v>
      </c>
      <c r="I462" s="4">
        <v>238.13793478260865</v>
      </c>
      <c r="J462" s="4">
        <v>0</v>
      </c>
      <c r="K462" s="11">
        <v>0</v>
      </c>
      <c r="L462" s="4">
        <v>48.146304347826089</v>
      </c>
      <c r="M462" s="4">
        <v>0</v>
      </c>
      <c r="N462" s="11">
        <v>0</v>
      </c>
      <c r="O462" s="4">
        <v>42.96891304347826</v>
      </c>
      <c r="P462" s="4">
        <v>0</v>
      </c>
      <c r="Q462" s="9">
        <v>0</v>
      </c>
      <c r="R462" s="4">
        <v>0</v>
      </c>
      <c r="S462" s="4">
        <v>0</v>
      </c>
      <c r="T462" s="11" t="s">
        <v>1213</v>
      </c>
      <c r="U462" s="4">
        <v>5.1773913043478261</v>
      </c>
      <c r="V462" s="4">
        <v>0</v>
      </c>
      <c r="W462" s="11">
        <v>0</v>
      </c>
      <c r="X462" s="4">
        <v>40.058260869565217</v>
      </c>
      <c r="Y462" s="4">
        <v>0</v>
      </c>
      <c r="Z462" s="11">
        <v>0</v>
      </c>
      <c r="AA462" s="4">
        <v>1.3043478260869565</v>
      </c>
      <c r="AB462" s="4">
        <v>0</v>
      </c>
      <c r="AC462" s="11">
        <v>0</v>
      </c>
      <c r="AD462" s="4">
        <v>155.11076086956518</v>
      </c>
      <c r="AE462" s="4">
        <v>0</v>
      </c>
      <c r="AF462" s="11">
        <v>0</v>
      </c>
      <c r="AG462" s="4">
        <v>0</v>
      </c>
      <c r="AH462" s="4">
        <v>0</v>
      </c>
      <c r="AI462" s="11" t="s">
        <v>1213</v>
      </c>
      <c r="AJ462" s="4">
        <v>0</v>
      </c>
      <c r="AK462" s="4">
        <v>0</v>
      </c>
      <c r="AL462" s="11" t="s">
        <v>1213</v>
      </c>
      <c r="AM462" s="1">
        <v>145649</v>
      </c>
      <c r="AN462" s="1">
        <v>5</v>
      </c>
      <c r="AX462"/>
      <c r="AY462"/>
    </row>
    <row r="463" spans="1:51" x14ac:dyDescent="0.25">
      <c r="A463" t="s">
        <v>702</v>
      </c>
      <c r="B463" t="s">
        <v>179</v>
      </c>
      <c r="C463" t="s">
        <v>994</v>
      </c>
      <c r="D463" t="s">
        <v>788</v>
      </c>
      <c r="E463" s="4">
        <v>35.315217391304351</v>
      </c>
      <c r="F463" s="4">
        <v>141.61282608695652</v>
      </c>
      <c r="G463" s="4">
        <v>0</v>
      </c>
      <c r="H463" s="11">
        <v>0</v>
      </c>
      <c r="I463" s="4">
        <v>136.06934782608695</v>
      </c>
      <c r="J463" s="4">
        <v>0</v>
      </c>
      <c r="K463" s="11">
        <v>0</v>
      </c>
      <c r="L463" s="4">
        <v>20.255869565217392</v>
      </c>
      <c r="M463" s="4">
        <v>0</v>
      </c>
      <c r="N463" s="11">
        <v>0</v>
      </c>
      <c r="O463" s="4">
        <v>14.712391304347825</v>
      </c>
      <c r="P463" s="4">
        <v>0</v>
      </c>
      <c r="Q463" s="9">
        <v>0</v>
      </c>
      <c r="R463" s="4">
        <v>0</v>
      </c>
      <c r="S463" s="4">
        <v>0</v>
      </c>
      <c r="T463" s="11" t="s">
        <v>1213</v>
      </c>
      <c r="U463" s="4">
        <v>5.5434782608695654</v>
      </c>
      <c r="V463" s="4">
        <v>0</v>
      </c>
      <c r="W463" s="11">
        <v>0</v>
      </c>
      <c r="X463" s="4">
        <v>28.035434782608696</v>
      </c>
      <c r="Y463" s="4">
        <v>0</v>
      </c>
      <c r="Z463" s="11">
        <v>0</v>
      </c>
      <c r="AA463" s="4">
        <v>0</v>
      </c>
      <c r="AB463" s="4">
        <v>0</v>
      </c>
      <c r="AC463" s="11" t="s">
        <v>1213</v>
      </c>
      <c r="AD463" s="4">
        <v>93.321521739130432</v>
      </c>
      <c r="AE463" s="4">
        <v>0</v>
      </c>
      <c r="AF463" s="11">
        <v>0</v>
      </c>
      <c r="AG463" s="4">
        <v>0</v>
      </c>
      <c r="AH463" s="4">
        <v>0</v>
      </c>
      <c r="AI463" s="11" t="s">
        <v>1213</v>
      </c>
      <c r="AJ463" s="4">
        <v>0</v>
      </c>
      <c r="AK463" s="4">
        <v>0</v>
      </c>
      <c r="AL463" s="11" t="s">
        <v>1213</v>
      </c>
      <c r="AM463" s="1">
        <v>145476</v>
      </c>
      <c r="AN463" s="1">
        <v>5</v>
      </c>
      <c r="AX463"/>
      <c r="AY463"/>
    </row>
    <row r="464" spans="1:51" x14ac:dyDescent="0.25">
      <c r="A464" t="s">
        <v>702</v>
      </c>
      <c r="B464" t="s">
        <v>146</v>
      </c>
      <c r="C464" t="s">
        <v>975</v>
      </c>
      <c r="D464" t="s">
        <v>793</v>
      </c>
      <c r="E464" s="4">
        <v>114.67391304347827</v>
      </c>
      <c r="F464" s="4">
        <v>367.73913043478262</v>
      </c>
      <c r="G464" s="4">
        <v>2.347826086956522</v>
      </c>
      <c r="H464" s="11">
        <v>6.3844880586427051E-3</v>
      </c>
      <c r="I464" s="4">
        <v>346.2771739130435</v>
      </c>
      <c r="J464" s="4">
        <v>2.347826086956522</v>
      </c>
      <c r="K464" s="11">
        <v>6.7801930471631487E-3</v>
      </c>
      <c r="L464" s="4">
        <v>69.1875</v>
      </c>
      <c r="M464" s="4">
        <v>2.347826086956522</v>
      </c>
      <c r="N464" s="11">
        <v>3.3934252386002124E-2</v>
      </c>
      <c r="O464" s="4">
        <v>47.725543478260867</v>
      </c>
      <c r="P464" s="4">
        <v>2.347826086956522</v>
      </c>
      <c r="Q464" s="9">
        <v>4.9194328987075105E-2</v>
      </c>
      <c r="R464" s="4">
        <v>15.983695652173912</v>
      </c>
      <c r="S464" s="4">
        <v>0</v>
      </c>
      <c r="T464" s="11">
        <v>0</v>
      </c>
      <c r="U464" s="4">
        <v>5.4782608695652177</v>
      </c>
      <c r="V464" s="4">
        <v>0</v>
      </c>
      <c r="W464" s="11">
        <v>0</v>
      </c>
      <c r="X464" s="4">
        <v>63.853260869565219</v>
      </c>
      <c r="Y464" s="4">
        <v>0</v>
      </c>
      <c r="Z464" s="11">
        <v>0</v>
      </c>
      <c r="AA464" s="4">
        <v>0</v>
      </c>
      <c r="AB464" s="4">
        <v>0</v>
      </c>
      <c r="AC464" s="11" t="s">
        <v>1213</v>
      </c>
      <c r="AD464" s="4">
        <v>234.6983695652174</v>
      </c>
      <c r="AE464" s="4">
        <v>0</v>
      </c>
      <c r="AF464" s="11">
        <v>0</v>
      </c>
      <c r="AG464" s="4">
        <v>0</v>
      </c>
      <c r="AH464" s="4">
        <v>0</v>
      </c>
      <c r="AI464" s="11" t="s">
        <v>1213</v>
      </c>
      <c r="AJ464" s="4">
        <v>0</v>
      </c>
      <c r="AK464" s="4">
        <v>0</v>
      </c>
      <c r="AL464" s="11" t="s">
        <v>1213</v>
      </c>
      <c r="AM464" s="1">
        <v>145426</v>
      </c>
      <c r="AN464" s="1">
        <v>5</v>
      </c>
      <c r="AX464"/>
      <c r="AY464"/>
    </row>
    <row r="465" spans="1:51" x14ac:dyDescent="0.25">
      <c r="A465" t="s">
        <v>702</v>
      </c>
      <c r="B465" t="s">
        <v>609</v>
      </c>
      <c r="C465" t="s">
        <v>904</v>
      </c>
      <c r="D465" t="s">
        <v>790</v>
      </c>
      <c r="E465" s="4">
        <v>57.554347826086953</v>
      </c>
      <c r="F465" s="4">
        <v>238.63445652173917</v>
      </c>
      <c r="G465" s="4">
        <v>38.35880434782608</v>
      </c>
      <c r="H465" s="11">
        <v>0.16074294092702268</v>
      </c>
      <c r="I465" s="4">
        <v>237.85184782608701</v>
      </c>
      <c r="J465" s="4">
        <v>37.576195652173908</v>
      </c>
      <c r="K465" s="11">
        <v>0.15798151662731225</v>
      </c>
      <c r="L465" s="4">
        <v>75.382391304347834</v>
      </c>
      <c r="M465" s="4">
        <v>1.7427173913043477</v>
      </c>
      <c r="N465" s="11">
        <v>2.311836174403548E-2</v>
      </c>
      <c r="O465" s="4">
        <v>75.382391304347834</v>
      </c>
      <c r="P465" s="4">
        <v>1.7427173913043477</v>
      </c>
      <c r="Q465" s="9">
        <v>2.311836174403548E-2</v>
      </c>
      <c r="R465" s="4">
        <v>0</v>
      </c>
      <c r="S465" s="4">
        <v>0</v>
      </c>
      <c r="T465" s="11" t="s">
        <v>1213</v>
      </c>
      <c r="U465" s="4">
        <v>0</v>
      </c>
      <c r="V465" s="4">
        <v>0</v>
      </c>
      <c r="W465" s="11" t="s">
        <v>1213</v>
      </c>
      <c r="X465" s="4">
        <v>44.430760869565219</v>
      </c>
      <c r="Y465" s="4">
        <v>4.6692391304347822</v>
      </c>
      <c r="Z465" s="11">
        <v>0.10509023566222969</v>
      </c>
      <c r="AA465" s="4">
        <v>0.78260869565217395</v>
      </c>
      <c r="AB465" s="4">
        <v>0.78260869565217395</v>
      </c>
      <c r="AC465" s="11">
        <v>1</v>
      </c>
      <c r="AD465" s="4">
        <v>118.03869565217394</v>
      </c>
      <c r="AE465" s="4">
        <v>31.16423913043478</v>
      </c>
      <c r="AF465" s="11">
        <v>0.26401714249932767</v>
      </c>
      <c r="AG465" s="4">
        <v>0</v>
      </c>
      <c r="AH465" s="4">
        <v>0</v>
      </c>
      <c r="AI465" s="11" t="s">
        <v>1213</v>
      </c>
      <c r="AJ465" s="4">
        <v>0</v>
      </c>
      <c r="AK465" s="4">
        <v>0</v>
      </c>
      <c r="AL465" s="11" t="s">
        <v>1213</v>
      </c>
      <c r="AM465" s="1">
        <v>146126</v>
      </c>
      <c r="AN465" s="1">
        <v>5</v>
      </c>
      <c r="AX465"/>
      <c r="AY465"/>
    </row>
    <row r="466" spans="1:51" x14ac:dyDescent="0.25">
      <c r="A466" t="s">
        <v>702</v>
      </c>
      <c r="B466" t="s">
        <v>341</v>
      </c>
      <c r="C466" t="s">
        <v>919</v>
      </c>
      <c r="D466" t="s">
        <v>797</v>
      </c>
      <c r="E466" s="4">
        <v>121.58695652173913</v>
      </c>
      <c r="F466" s="4">
        <v>358.64130434782612</v>
      </c>
      <c r="G466" s="4">
        <v>33.676630434782609</v>
      </c>
      <c r="H466" s="11">
        <v>9.3900590998636152E-2</v>
      </c>
      <c r="I466" s="4">
        <v>345.88043478260863</v>
      </c>
      <c r="J466" s="4">
        <v>33.676630434782609</v>
      </c>
      <c r="K466" s="11">
        <v>9.7364947676062991E-2</v>
      </c>
      <c r="L466" s="4">
        <v>84.288043478260875</v>
      </c>
      <c r="M466" s="4">
        <v>3.6956521739130435</v>
      </c>
      <c r="N466" s="11">
        <v>4.384550905925591E-2</v>
      </c>
      <c r="O466" s="4">
        <v>71.527173913043484</v>
      </c>
      <c r="P466" s="4">
        <v>3.6956521739130435</v>
      </c>
      <c r="Q466" s="9">
        <v>5.1667806397690141E-2</v>
      </c>
      <c r="R466" s="4">
        <v>7.1086956521739131</v>
      </c>
      <c r="S466" s="4">
        <v>0</v>
      </c>
      <c r="T466" s="11">
        <v>0</v>
      </c>
      <c r="U466" s="4">
        <v>5.6521739130434785</v>
      </c>
      <c r="V466" s="4">
        <v>0</v>
      </c>
      <c r="W466" s="11">
        <v>0</v>
      </c>
      <c r="X466" s="4">
        <v>77.940217391304344</v>
      </c>
      <c r="Y466" s="4">
        <v>0</v>
      </c>
      <c r="Z466" s="11">
        <v>0</v>
      </c>
      <c r="AA466" s="4">
        <v>0</v>
      </c>
      <c r="AB466" s="4">
        <v>0</v>
      </c>
      <c r="AC466" s="11" t="s">
        <v>1213</v>
      </c>
      <c r="AD466" s="4">
        <v>120.72826086956522</v>
      </c>
      <c r="AE466" s="4">
        <v>29.980978260869566</v>
      </c>
      <c r="AF466" s="11">
        <v>0.24833438372197714</v>
      </c>
      <c r="AG466" s="4">
        <v>75.684782608695656</v>
      </c>
      <c r="AH466" s="4">
        <v>0</v>
      </c>
      <c r="AI466" s="11">
        <v>0</v>
      </c>
      <c r="AJ466" s="4">
        <v>0</v>
      </c>
      <c r="AK466" s="4">
        <v>0</v>
      </c>
      <c r="AL466" s="11" t="s">
        <v>1213</v>
      </c>
      <c r="AM466" s="1">
        <v>145751</v>
      </c>
      <c r="AN466" s="1">
        <v>5</v>
      </c>
      <c r="AX466"/>
      <c r="AY466"/>
    </row>
    <row r="467" spans="1:51" x14ac:dyDescent="0.25">
      <c r="A467" t="s">
        <v>702</v>
      </c>
      <c r="B467" t="s">
        <v>223</v>
      </c>
      <c r="C467" t="s">
        <v>1014</v>
      </c>
      <c r="D467" t="s">
        <v>818</v>
      </c>
      <c r="E467" s="4">
        <v>82</v>
      </c>
      <c r="F467" s="4">
        <v>172.6836956521739</v>
      </c>
      <c r="G467" s="4">
        <v>6.9184782608695654</v>
      </c>
      <c r="H467" s="11">
        <v>4.0064455620668606E-2</v>
      </c>
      <c r="I467" s="4">
        <v>166.47173913043474</v>
      </c>
      <c r="J467" s="4">
        <v>6.9184782608695654</v>
      </c>
      <c r="K467" s="11">
        <v>4.1559476082896965E-2</v>
      </c>
      <c r="L467" s="4">
        <v>18.359021739130434</v>
      </c>
      <c r="M467" s="4">
        <v>1.2065217391304348</v>
      </c>
      <c r="N467" s="11">
        <v>6.5718193282534948E-2</v>
      </c>
      <c r="O467" s="4">
        <v>17.397065217391305</v>
      </c>
      <c r="P467" s="4">
        <v>1.2065217391304348</v>
      </c>
      <c r="Q467" s="9">
        <v>6.9352027141009548E-2</v>
      </c>
      <c r="R467" s="4">
        <v>6.5217391304347824E-2</v>
      </c>
      <c r="S467" s="4">
        <v>0</v>
      </c>
      <c r="T467" s="11">
        <v>0</v>
      </c>
      <c r="U467" s="4">
        <v>0.89673913043478259</v>
      </c>
      <c r="V467" s="4">
        <v>0</v>
      </c>
      <c r="W467" s="11">
        <v>0</v>
      </c>
      <c r="X467" s="4">
        <v>36.919347826086963</v>
      </c>
      <c r="Y467" s="4">
        <v>5.7119565217391308</v>
      </c>
      <c r="Z467" s="11">
        <v>0.15471444806246282</v>
      </c>
      <c r="AA467" s="4">
        <v>5.25</v>
      </c>
      <c r="AB467" s="4">
        <v>0</v>
      </c>
      <c r="AC467" s="11">
        <v>0</v>
      </c>
      <c r="AD467" s="4">
        <v>112.15532608695649</v>
      </c>
      <c r="AE467" s="4">
        <v>0</v>
      </c>
      <c r="AF467" s="11">
        <v>0</v>
      </c>
      <c r="AG467" s="4">
        <v>0</v>
      </c>
      <c r="AH467" s="4">
        <v>0</v>
      </c>
      <c r="AI467" s="11" t="s">
        <v>1213</v>
      </c>
      <c r="AJ467" s="4">
        <v>0</v>
      </c>
      <c r="AK467" s="4">
        <v>0</v>
      </c>
      <c r="AL467" s="11" t="s">
        <v>1213</v>
      </c>
      <c r="AM467" s="1">
        <v>145584</v>
      </c>
      <c r="AN467" s="1">
        <v>5</v>
      </c>
      <c r="AX467"/>
      <c r="AY467"/>
    </row>
    <row r="468" spans="1:51" x14ac:dyDescent="0.25">
      <c r="A468" t="s">
        <v>702</v>
      </c>
      <c r="B468" t="s">
        <v>293</v>
      </c>
      <c r="C468" t="s">
        <v>1041</v>
      </c>
      <c r="D468" t="s">
        <v>781</v>
      </c>
      <c r="E468" s="4">
        <v>101.56521739130434</v>
      </c>
      <c r="F468" s="4">
        <v>420.64652173913043</v>
      </c>
      <c r="G468" s="4">
        <v>104.63858695652178</v>
      </c>
      <c r="H468" s="11">
        <v>0.24875657243973312</v>
      </c>
      <c r="I468" s="4">
        <v>368.09108695652174</v>
      </c>
      <c r="J468" s="4">
        <v>104.56250000000004</v>
      </c>
      <c r="K468" s="11">
        <v>0.28406691632919323</v>
      </c>
      <c r="L468" s="4">
        <v>60.499782608695654</v>
      </c>
      <c r="M468" s="4">
        <v>9.9563043478260855</v>
      </c>
      <c r="N468" s="11">
        <v>0.16456760534532999</v>
      </c>
      <c r="O468" s="4">
        <v>33.672608695652173</v>
      </c>
      <c r="P468" s="4">
        <v>9.8802173913043472</v>
      </c>
      <c r="Q468" s="9">
        <v>0.29342001626919051</v>
      </c>
      <c r="R468" s="4">
        <v>22.131521739130438</v>
      </c>
      <c r="S468" s="4">
        <v>7.6086956521739135E-2</v>
      </c>
      <c r="T468" s="11">
        <v>3.4379450911055445E-3</v>
      </c>
      <c r="U468" s="4">
        <v>4.6956521739130439</v>
      </c>
      <c r="V468" s="4">
        <v>0</v>
      </c>
      <c r="W468" s="11">
        <v>0</v>
      </c>
      <c r="X468" s="4">
        <v>106.68576086956519</v>
      </c>
      <c r="Y468" s="4">
        <v>12.836847826086959</v>
      </c>
      <c r="Z468" s="11">
        <v>0.12032390940887966</v>
      </c>
      <c r="AA468" s="4">
        <v>25.728260869565212</v>
      </c>
      <c r="AB468" s="4">
        <v>0</v>
      </c>
      <c r="AC468" s="11">
        <v>0</v>
      </c>
      <c r="AD468" s="4">
        <v>227.56967391304352</v>
      </c>
      <c r="AE468" s="4">
        <v>81.68239130434786</v>
      </c>
      <c r="AF468" s="11">
        <v>0.35893355164519619</v>
      </c>
      <c r="AG468" s="4">
        <v>0.16304347826086957</v>
      </c>
      <c r="AH468" s="4">
        <v>0.16304347826086957</v>
      </c>
      <c r="AI468" s="11">
        <v>1</v>
      </c>
      <c r="AJ468" s="4">
        <v>0</v>
      </c>
      <c r="AK468" s="4">
        <v>0</v>
      </c>
      <c r="AL468" s="11" t="s">
        <v>1213</v>
      </c>
      <c r="AM468" s="1">
        <v>145681</v>
      </c>
      <c r="AN468" s="1">
        <v>5</v>
      </c>
      <c r="AX468"/>
      <c r="AY468"/>
    </row>
    <row r="469" spans="1:51" x14ac:dyDescent="0.25">
      <c r="A469" t="s">
        <v>702</v>
      </c>
      <c r="B469" t="s">
        <v>62</v>
      </c>
      <c r="C469" t="s">
        <v>904</v>
      </c>
      <c r="D469" t="s">
        <v>790</v>
      </c>
      <c r="E469" s="4">
        <v>108.06521739130434</v>
      </c>
      <c r="F469" s="4">
        <v>326.41847826086956</v>
      </c>
      <c r="G469" s="4">
        <v>19.222826086956523</v>
      </c>
      <c r="H469" s="11">
        <v>5.8890128369491021E-2</v>
      </c>
      <c r="I469" s="4">
        <v>308.41847826086956</v>
      </c>
      <c r="J469" s="4">
        <v>19.222826086956523</v>
      </c>
      <c r="K469" s="11">
        <v>6.2327089464131534E-2</v>
      </c>
      <c r="L469" s="4">
        <v>66.426630434782609</v>
      </c>
      <c r="M469" s="4">
        <v>2.347826086956522</v>
      </c>
      <c r="N469" s="11">
        <v>3.5344651257925956E-2</v>
      </c>
      <c r="O469" s="4">
        <v>53.557065217391305</v>
      </c>
      <c r="P469" s="4">
        <v>2.347826086956522</v>
      </c>
      <c r="Q469" s="9">
        <v>4.3837840580445486E-2</v>
      </c>
      <c r="R469" s="4">
        <v>7.3043478260869561</v>
      </c>
      <c r="S469" s="4">
        <v>0</v>
      </c>
      <c r="T469" s="11">
        <v>0</v>
      </c>
      <c r="U469" s="4">
        <v>5.5652173913043477</v>
      </c>
      <c r="V469" s="4">
        <v>0</v>
      </c>
      <c r="W469" s="11">
        <v>0</v>
      </c>
      <c r="X469" s="4">
        <v>52.817934782608695</v>
      </c>
      <c r="Y469" s="4">
        <v>2.5054347826086958</v>
      </c>
      <c r="Z469" s="11">
        <v>4.7435303802027068E-2</v>
      </c>
      <c r="AA469" s="4">
        <v>5.1304347826086953</v>
      </c>
      <c r="AB469" s="4">
        <v>0</v>
      </c>
      <c r="AC469" s="11">
        <v>0</v>
      </c>
      <c r="AD469" s="4">
        <v>202.04347826086956</v>
      </c>
      <c r="AE469" s="4">
        <v>14.369565217391305</v>
      </c>
      <c r="AF469" s="11">
        <v>7.1121153432321935E-2</v>
      </c>
      <c r="AG469" s="4">
        <v>0</v>
      </c>
      <c r="AH469" s="4">
        <v>0</v>
      </c>
      <c r="AI469" s="11" t="s">
        <v>1213</v>
      </c>
      <c r="AJ469" s="4">
        <v>0</v>
      </c>
      <c r="AK469" s="4">
        <v>0</v>
      </c>
      <c r="AL469" s="11" t="s">
        <v>1213</v>
      </c>
      <c r="AM469" s="1">
        <v>145221</v>
      </c>
      <c r="AN469" s="1">
        <v>5</v>
      </c>
      <c r="AX469"/>
      <c r="AY469"/>
    </row>
    <row r="470" spans="1:51" x14ac:dyDescent="0.25">
      <c r="A470" t="s">
        <v>702</v>
      </c>
      <c r="B470" t="s">
        <v>176</v>
      </c>
      <c r="C470" t="s">
        <v>850</v>
      </c>
      <c r="D470" t="s">
        <v>816</v>
      </c>
      <c r="E470" s="4">
        <v>42.902173913043477</v>
      </c>
      <c r="F470" s="4">
        <v>139.33869565217393</v>
      </c>
      <c r="G470" s="4">
        <v>0</v>
      </c>
      <c r="H470" s="11">
        <v>0</v>
      </c>
      <c r="I470" s="4">
        <v>133.30608695652174</v>
      </c>
      <c r="J470" s="4">
        <v>0</v>
      </c>
      <c r="K470" s="11">
        <v>0</v>
      </c>
      <c r="L470" s="4">
        <v>18.198260869565217</v>
      </c>
      <c r="M470" s="4">
        <v>0</v>
      </c>
      <c r="N470" s="11">
        <v>0</v>
      </c>
      <c r="O470" s="4">
        <v>12.165652173913044</v>
      </c>
      <c r="P470" s="4">
        <v>0</v>
      </c>
      <c r="Q470" s="9">
        <v>0</v>
      </c>
      <c r="R470" s="4">
        <v>0</v>
      </c>
      <c r="S470" s="4">
        <v>0</v>
      </c>
      <c r="T470" s="11" t="s">
        <v>1213</v>
      </c>
      <c r="U470" s="4">
        <v>6.0326086956521738</v>
      </c>
      <c r="V470" s="4">
        <v>0</v>
      </c>
      <c r="W470" s="11">
        <v>0</v>
      </c>
      <c r="X470" s="4">
        <v>39.482934782608694</v>
      </c>
      <c r="Y470" s="4">
        <v>0</v>
      </c>
      <c r="Z470" s="11">
        <v>0</v>
      </c>
      <c r="AA470" s="4">
        <v>0</v>
      </c>
      <c r="AB470" s="4">
        <v>0</v>
      </c>
      <c r="AC470" s="11" t="s">
        <v>1213</v>
      </c>
      <c r="AD470" s="4">
        <v>78.247173913043483</v>
      </c>
      <c r="AE470" s="4">
        <v>0</v>
      </c>
      <c r="AF470" s="11">
        <v>0</v>
      </c>
      <c r="AG470" s="4">
        <v>3.410326086956522</v>
      </c>
      <c r="AH470" s="4">
        <v>0</v>
      </c>
      <c r="AI470" s="11">
        <v>0</v>
      </c>
      <c r="AJ470" s="4">
        <v>0</v>
      </c>
      <c r="AK470" s="4">
        <v>0</v>
      </c>
      <c r="AL470" s="11" t="s">
        <v>1213</v>
      </c>
      <c r="AM470" s="1">
        <v>145469</v>
      </c>
      <c r="AN470" s="1">
        <v>5</v>
      </c>
      <c r="AX470"/>
      <c r="AY470"/>
    </row>
    <row r="471" spans="1:51" x14ac:dyDescent="0.25">
      <c r="A471" t="s">
        <v>702</v>
      </c>
      <c r="B471" t="s">
        <v>633</v>
      </c>
      <c r="C471" t="s">
        <v>915</v>
      </c>
      <c r="D471" t="s">
        <v>794</v>
      </c>
      <c r="E471" s="4">
        <v>34.793478260869563</v>
      </c>
      <c r="F471" s="4">
        <v>168.5486956521739</v>
      </c>
      <c r="G471" s="4">
        <v>0</v>
      </c>
      <c r="H471" s="11">
        <v>0</v>
      </c>
      <c r="I471" s="4">
        <v>151.67913043478259</v>
      </c>
      <c r="J471" s="4">
        <v>0</v>
      </c>
      <c r="K471" s="11">
        <v>0</v>
      </c>
      <c r="L471" s="4">
        <v>67.554347826086953</v>
      </c>
      <c r="M471" s="4">
        <v>0</v>
      </c>
      <c r="N471" s="11">
        <v>0</v>
      </c>
      <c r="O471" s="4">
        <v>50.684782608695649</v>
      </c>
      <c r="P471" s="4">
        <v>0</v>
      </c>
      <c r="Q471" s="9">
        <v>0</v>
      </c>
      <c r="R471" s="4">
        <v>11.913043478260869</v>
      </c>
      <c r="S471" s="4">
        <v>0</v>
      </c>
      <c r="T471" s="11">
        <v>0</v>
      </c>
      <c r="U471" s="4">
        <v>4.9565217391304346</v>
      </c>
      <c r="V471" s="4">
        <v>0</v>
      </c>
      <c r="W471" s="11">
        <v>0</v>
      </c>
      <c r="X471" s="4">
        <v>10.116630434782609</v>
      </c>
      <c r="Y471" s="4">
        <v>0</v>
      </c>
      <c r="Z471" s="11">
        <v>0</v>
      </c>
      <c r="AA471" s="4">
        <v>0</v>
      </c>
      <c r="AB471" s="4">
        <v>0</v>
      </c>
      <c r="AC471" s="11" t="s">
        <v>1213</v>
      </c>
      <c r="AD471" s="4">
        <v>90.877717391304344</v>
      </c>
      <c r="AE471" s="4">
        <v>0</v>
      </c>
      <c r="AF471" s="11">
        <v>0</v>
      </c>
      <c r="AG471" s="4">
        <v>0</v>
      </c>
      <c r="AH471" s="4">
        <v>0</v>
      </c>
      <c r="AI471" s="11" t="s">
        <v>1213</v>
      </c>
      <c r="AJ471" s="4">
        <v>0</v>
      </c>
      <c r="AK471" s="4">
        <v>0</v>
      </c>
      <c r="AL471" s="11" t="s">
        <v>1213</v>
      </c>
      <c r="AM471" s="1">
        <v>146155</v>
      </c>
      <c r="AN471" s="1">
        <v>5</v>
      </c>
      <c r="AX471"/>
      <c r="AY471"/>
    </row>
    <row r="472" spans="1:51" x14ac:dyDescent="0.25">
      <c r="A472" t="s">
        <v>702</v>
      </c>
      <c r="B472" t="s">
        <v>566</v>
      </c>
      <c r="C472" t="s">
        <v>946</v>
      </c>
      <c r="D472" t="s">
        <v>768</v>
      </c>
      <c r="E472" s="4">
        <v>54.75</v>
      </c>
      <c r="F472" s="4">
        <v>123.54576086956523</v>
      </c>
      <c r="G472" s="4">
        <v>0</v>
      </c>
      <c r="H472" s="11">
        <v>0</v>
      </c>
      <c r="I472" s="4">
        <v>111.77945652173914</v>
      </c>
      <c r="J472" s="4">
        <v>0</v>
      </c>
      <c r="K472" s="11">
        <v>0</v>
      </c>
      <c r="L472" s="4">
        <v>39.182065217391312</v>
      </c>
      <c r="M472" s="4">
        <v>0</v>
      </c>
      <c r="N472" s="11">
        <v>0</v>
      </c>
      <c r="O472" s="4">
        <v>27.415760869565219</v>
      </c>
      <c r="P472" s="4">
        <v>0</v>
      </c>
      <c r="Q472" s="9">
        <v>0</v>
      </c>
      <c r="R472" s="4">
        <v>6.8097826086956523</v>
      </c>
      <c r="S472" s="4">
        <v>0</v>
      </c>
      <c r="T472" s="11">
        <v>0</v>
      </c>
      <c r="U472" s="4">
        <v>4.9565217391304346</v>
      </c>
      <c r="V472" s="4">
        <v>0</v>
      </c>
      <c r="W472" s="11">
        <v>0</v>
      </c>
      <c r="X472" s="4">
        <v>15.396739130434783</v>
      </c>
      <c r="Y472" s="4">
        <v>0</v>
      </c>
      <c r="Z472" s="11">
        <v>0</v>
      </c>
      <c r="AA472" s="4">
        <v>0</v>
      </c>
      <c r="AB472" s="4">
        <v>0</v>
      </c>
      <c r="AC472" s="11" t="s">
        <v>1213</v>
      </c>
      <c r="AD472" s="4">
        <v>68.966956521739135</v>
      </c>
      <c r="AE472" s="4">
        <v>0</v>
      </c>
      <c r="AF472" s="11">
        <v>0</v>
      </c>
      <c r="AG472" s="4">
        <v>0</v>
      </c>
      <c r="AH472" s="4">
        <v>0</v>
      </c>
      <c r="AI472" s="11" t="s">
        <v>1213</v>
      </c>
      <c r="AJ472" s="4">
        <v>0</v>
      </c>
      <c r="AK472" s="4">
        <v>0</v>
      </c>
      <c r="AL472" s="11" t="s">
        <v>1213</v>
      </c>
      <c r="AM472" s="1">
        <v>146071</v>
      </c>
      <c r="AN472" s="1">
        <v>5</v>
      </c>
      <c r="AX472"/>
      <c r="AY472"/>
    </row>
    <row r="473" spans="1:51" x14ac:dyDescent="0.25">
      <c r="A473" t="s">
        <v>702</v>
      </c>
      <c r="B473" t="s">
        <v>399</v>
      </c>
      <c r="C473" t="s">
        <v>949</v>
      </c>
      <c r="D473" t="s">
        <v>781</v>
      </c>
      <c r="E473" s="4">
        <v>31.869565217391305</v>
      </c>
      <c r="F473" s="4">
        <v>86.157608695652172</v>
      </c>
      <c r="G473" s="4">
        <v>0</v>
      </c>
      <c r="H473" s="11">
        <v>0</v>
      </c>
      <c r="I473" s="4">
        <v>82.08967391304347</v>
      </c>
      <c r="J473" s="4">
        <v>0</v>
      </c>
      <c r="K473" s="11">
        <v>0</v>
      </c>
      <c r="L473" s="4">
        <v>15.497282608695652</v>
      </c>
      <c r="M473" s="4">
        <v>0</v>
      </c>
      <c r="N473" s="11">
        <v>0</v>
      </c>
      <c r="O473" s="4">
        <v>11.429347826086957</v>
      </c>
      <c r="P473" s="4">
        <v>0</v>
      </c>
      <c r="Q473" s="9">
        <v>0</v>
      </c>
      <c r="R473" s="4">
        <v>0</v>
      </c>
      <c r="S473" s="4">
        <v>0</v>
      </c>
      <c r="T473" s="11" t="s">
        <v>1213</v>
      </c>
      <c r="U473" s="4">
        <v>4.0679347826086953</v>
      </c>
      <c r="V473" s="4">
        <v>0</v>
      </c>
      <c r="W473" s="11">
        <v>0</v>
      </c>
      <c r="X473" s="4">
        <v>12.116847826086957</v>
      </c>
      <c r="Y473" s="4">
        <v>0</v>
      </c>
      <c r="Z473" s="11">
        <v>0</v>
      </c>
      <c r="AA473" s="4">
        <v>0</v>
      </c>
      <c r="AB473" s="4">
        <v>0</v>
      </c>
      <c r="AC473" s="11" t="s">
        <v>1213</v>
      </c>
      <c r="AD473" s="4">
        <v>58.543478260869563</v>
      </c>
      <c r="AE473" s="4">
        <v>0</v>
      </c>
      <c r="AF473" s="11">
        <v>0</v>
      </c>
      <c r="AG473" s="4">
        <v>0</v>
      </c>
      <c r="AH473" s="4">
        <v>0</v>
      </c>
      <c r="AI473" s="11" t="s">
        <v>1213</v>
      </c>
      <c r="AJ473" s="4">
        <v>0</v>
      </c>
      <c r="AK473" s="4">
        <v>0</v>
      </c>
      <c r="AL473" s="11" t="s">
        <v>1213</v>
      </c>
      <c r="AM473" s="1">
        <v>145839</v>
      </c>
      <c r="AN473" s="1">
        <v>5</v>
      </c>
      <c r="AX473"/>
      <c r="AY473"/>
    </row>
    <row r="474" spans="1:51" x14ac:dyDescent="0.25">
      <c r="A474" t="s">
        <v>702</v>
      </c>
      <c r="B474" t="s">
        <v>350</v>
      </c>
      <c r="C474" t="s">
        <v>917</v>
      </c>
      <c r="D474" t="s">
        <v>781</v>
      </c>
      <c r="E474" s="4">
        <v>125.52173913043478</v>
      </c>
      <c r="F474" s="4">
        <v>245.29891304347825</v>
      </c>
      <c r="G474" s="4">
        <v>0</v>
      </c>
      <c r="H474" s="11">
        <v>0</v>
      </c>
      <c r="I474" s="4">
        <v>240.16847826086956</v>
      </c>
      <c r="J474" s="4">
        <v>0</v>
      </c>
      <c r="K474" s="11">
        <v>0</v>
      </c>
      <c r="L474" s="4">
        <v>48.103260869565219</v>
      </c>
      <c r="M474" s="4">
        <v>0</v>
      </c>
      <c r="N474" s="11">
        <v>0</v>
      </c>
      <c r="O474" s="4">
        <v>42.972826086956523</v>
      </c>
      <c r="P474" s="4">
        <v>0</v>
      </c>
      <c r="Q474" s="9">
        <v>0</v>
      </c>
      <c r="R474" s="4">
        <v>0</v>
      </c>
      <c r="S474" s="4">
        <v>0</v>
      </c>
      <c r="T474" s="11" t="s">
        <v>1213</v>
      </c>
      <c r="U474" s="4">
        <v>5.1304347826086953</v>
      </c>
      <c r="V474" s="4">
        <v>0</v>
      </c>
      <c r="W474" s="11">
        <v>0</v>
      </c>
      <c r="X474" s="4">
        <v>49.157608695652172</v>
      </c>
      <c r="Y474" s="4">
        <v>0</v>
      </c>
      <c r="Z474" s="11">
        <v>0</v>
      </c>
      <c r="AA474" s="4">
        <v>0</v>
      </c>
      <c r="AB474" s="4">
        <v>0</v>
      </c>
      <c r="AC474" s="11" t="s">
        <v>1213</v>
      </c>
      <c r="AD474" s="4">
        <v>145.83152173913044</v>
      </c>
      <c r="AE474" s="4">
        <v>0</v>
      </c>
      <c r="AF474" s="11">
        <v>0</v>
      </c>
      <c r="AG474" s="4">
        <v>2.2065217391304346</v>
      </c>
      <c r="AH474" s="4">
        <v>0</v>
      </c>
      <c r="AI474" s="11">
        <v>0</v>
      </c>
      <c r="AJ474" s="4">
        <v>0</v>
      </c>
      <c r="AK474" s="4">
        <v>0</v>
      </c>
      <c r="AL474" s="11" t="s">
        <v>1213</v>
      </c>
      <c r="AM474" s="1">
        <v>145765</v>
      </c>
      <c r="AN474" s="1">
        <v>5</v>
      </c>
      <c r="AX474"/>
      <c r="AY474"/>
    </row>
    <row r="475" spans="1:51" x14ac:dyDescent="0.25">
      <c r="A475" t="s">
        <v>702</v>
      </c>
      <c r="B475" t="s">
        <v>503</v>
      </c>
      <c r="C475" t="s">
        <v>911</v>
      </c>
      <c r="D475" t="s">
        <v>793</v>
      </c>
      <c r="E475" s="4">
        <v>52.25</v>
      </c>
      <c r="F475" s="4">
        <v>148.32739130434783</v>
      </c>
      <c r="G475" s="4">
        <v>0</v>
      </c>
      <c r="H475" s="11">
        <v>0</v>
      </c>
      <c r="I475" s="4">
        <v>137.18065217391305</v>
      </c>
      <c r="J475" s="4">
        <v>0</v>
      </c>
      <c r="K475" s="11">
        <v>0</v>
      </c>
      <c r="L475" s="4">
        <v>12.008152173913043</v>
      </c>
      <c r="M475" s="4">
        <v>0</v>
      </c>
      <c r="N475" s="11">
        <v>0</v>
      </c>
      <c r="O475" s="4">
        <v>6.2690217391304346</v>
      </c>
      <c r="P475" s="4">
        <v>0</v>
      </c>
      <c r="Q475" s="9">
        <v>0</v>
      </c>
      <c r="R475" s="4">
        <v>0</v>
      </c>
      <c r="S475" s="4">
        <v>0</v>
      </c>
      <c r="T475" s="11" t="s">
        <v>1213</v>
      </c>
      <c r="U475" s="4">
        <v>5.7391304347826084</v>
      </c>
      <c r="V475" s="4">
        <v>0</v>
      </c>
      <c r="W475" s="11">
        <v>0</v>
      </c>
      <c r="X475" s="4">
        <v>33.902173913043477</v>
      </c>
      <c r="Y475" s="4">
        <v>0</v>
      </c>
      <c r="Z475" s="11">
        <v>0</v>
      </c>
      <c r="AA475" s="4">
        <v>5.4076086956521738</v>
      </c>
      <c r="AB475" s="4">
        <v>0</v>
      </c>
      <c r="AC475" s="11">
        <v>0</v>
      </c>
      <c r="AD475" s="4">
        <v>97.009456521739125</v>
      </c>
      <c r="AE475" s="4">
        <v>0</v>
      </c>
      <c r="AF475" s="11">
        <v>0</v>
      </c>
      <c r="AG475" s="4">
        <v>0</v>
      </c>
      <c r="AH475" s="4">
        <v>0</v>
      </c>
      <c r="AI475" s="11" t="s">
        <v>1213</v>
      </c>
      <c r="AJ475" s="4">
        <v>0</v>
      </c>
      <c r="AK475" s="4">
        <v>0</v>
      </c>
      <c r="AL475" s="11" t="s">
        <v>1213</v>
      </c>
      <c r="AM475" s="1">
        <v>145989</v>
      </c>
      <c r="AN475" s="1">
        <v>5</v>
      </c>
      <c r="AX475"/>
      <c r="AY475"/>
    </row>
    <row r="476" spans="1:51" x14ac:dyDescent="0.25">
      <c r="A476" t="s">
        <v>702</v>
      </c>
      <c r="B476" t="s">
        <v>469</v>
      </c>
      <c r="C476" t="s">
        <v>917</v>
      </c>
      <c r="D476" t="s">
        <v>781</v>
      </c>
      <c r="E476" s="4">
        <v>226.41304347826087</v>
      </c>
      <c r="F476" s="4">
        <v>353.97826086956525</v>
      </c>
      <c r="G476" s="4">
        <v>0</v>
      </c>
      <c r="H476" s="11">
        <v>0</v>
      </c>
      <c r="I476" s="4">
        <v>307.66576086956525</v>
      </c>
      <c r="J476" s="4">
        <v>0</v>
      </c>
      <c r="K476" s="11">
        <v>0</v>
      </c>
      <c r="L476" s="4">
        <v>63.725543478260875</v>
      </c>
      <c r="M476" s="4">
        <v>0</v>
      </c>
      <c r="N476" s="11">
        <v>0</v>
      </c>
      <c r="O476" s="4">
        <v>33.024456521739133</v>
      </c>
      <c r="P476" s="4">
        <v>0</v>
      </c>
      <c r="Q476" s="9">
        <v>0</v>
      </c>
      <c r="R476" s="4">
        <v>24.130434782608695</v>
      </c>
      <c r="S476" s="4">
        <v>0</v>
      </c>
      <c r="T476" s="11">
        <v>0</v>
      </c>
      <c r="U476" s="4">
        <v>6.5706521739130439</v>
      </c>
      <c r="V476" s="4">
        <v>0</v>
      </c>
      <c r="W476" s="11">
        <v>0</v>
      </c>
      <c r="X476" s="4">
        <v>109.01902173913044</v>
      </c>
      <c r="Y476" s="4">
        <v>0</v>
      </c>
      <c r="Z476" s="11">
        <v>0</v>
      </c>
      <c r="AA476" s="4">
        <v>15.611413043478262</v>
      </c>
      <c r="AB476" s="4">
        <v>0</v>
      </c>
      <c r="AC476" s="11">
        <v>0</v>
      </c>
      <c r="AD476" s="4">
        <v>165.62228260869566</v>
      </c>
      <c r="AE476" s="4">
        <v>0</v>
      </c>
      <c r="AF476" s="11">
        <v>0</v>
      </c>
      <c r="AG476" s="4">
        <v>0</v>
      </c>
      <c r="AH476" s="4">
        <v>0</v>
      </c>
      <c r="AI476" s="11" t="s">
        <v>1213</v>
      </c>
      <c r="AJ476" s="4">
        <v>0</v>
      </c>
      <c r="AK476" s="4">
        <v>0</v>
      </c>
      <c r="AL476" s="11" t="s">
        <v>1213</v>
      </c>
      <c r="AM476" s="1">
        <v>145938</v>
      </c>
      <c r="AN476" s="1">
        <v>5</v>
      </c>
      <c r="AX476"/>
      <c r="AY476"/>
    </row>
    <row r="477" spans="1:51" x14ac:dyDescent="0.25">
      <c r="A477" t="s">
        <v>702</v>
      </c>
      <c r="B477" t="s">
        <v>401</v>
      </c>
      <c r="C477" t="s">
        <v>836</v>
      </c>
      <c r="D477" t="s">
        <v>824</v>
      </c>
      <c r="E477" s="4">
        <v>72.358695652173907</v>
      </c>
      <c r="F477" s="4">
        <v>325.23097826086956</v>
      </c>
      <c r="G477" s="4">
        <v>0</v>
      </c>
      <c r="H477" s="11">
        <v>0</v>
      </c>
      <c r="I477" s="4">
        <v>321.89402173913044</v>
      </c>
      <c r="J477" s="4">
        <v>0</v>
      </c>
      <c r="K477" s="11">
        <v>0</v>
      </c>
      <c r="L477" s="4">
        <v>51.54347826086957</v>
      </c>
      <c r="M477" s="4">
        <v>0</v>
      </c>
      <c r="N477" s="11">
        <v>0</v>
      </c>
      <c r="O477" s="4">
        <v>48.206521739130437</v>
      </c>
      <c r="P477" s="4">
        <v>0</v>
      </c>
      <c r="Q477" s="9">
        <v>0</v>
      </c>
      <c r="R477" s="4">
        <v>0</v>
      </c>
      <c r="S477" s="4">
        <v>0</v>
      </c>
      <c r="T477" s="11" t="s">
        <v>1213</v>
      </c>
      <c r="U477" s="4">
        <v>3.3369565217391304</v>
      </c>
      <c r="V477" s="4">
        <v>0</v>
      </c>
      <c r="W477" s="11">
        <v>0</v>
      </c>
      <c r="X477" s="4">
        <v>63.201086956521742</v>
      </c>
      <c r="Y477" s="4">
        <v>0</v>
      </c>
      <c r="Z477" s="11">
        <v>0</v>
      </c>
      <c r="AA477" s="4">
        <v>0</v>
      </c>
      <c r="AB477" s="4">
        <v>0</v>
      </c>
      <c r="AC477" s="11" t="s">
        <v>1213</v>
      </c>
      <c r="AD477" s="4">
        <v>185.22826086956522</v>
      </c>
      <c r="AE477" s="4">
        <v>0</v>
      </c>
      <c r="AF477" s="11">
        <v>0</v>
      </c>
      <c r="AG477" s="4">
        <v>25.258152173913043</v>
      </c>
      <c r="AH477" s="4">
        <v>0</v>
      </c>
      <c r="AI477" s="11">
        <v>0</v>
      </c>
      <c r="AJ477" s="4">
        <v>0</v>
      </c>
      <c r="AK477" s="4">
        <v>0</v>
      </c>
      <c r="AL477" s="11" t="s">
        <v>1213</v>
      </c>
      <c r="AM477" s="1">
        <v>145841</v>
      </c>
      <c r="AN477" s="1">
        <v>5</v>
      </c>
      <c r="AX477"/>
      <c r="AY477"/>
    </row>
    <row r="478" spans="1:51" x14ac:dyDescent="0.25">
      <c r="A478" t="s">
        <v>702</v>
      </c>
      <c r="B478" t="s">
        <v>478</v>
      </c>
      <c r="C478" t="s">
        <v>843</v>
      </c>
      <c r="D478" t="s">
        <v>744</v>
      </c>
      <c r="E478" s="4">
        <v>10.673913043478262</v>
      </c>
      <c r="F478" s="4">
        <v>91.88152173913042</v>
      </c>
      <c r="G478" s="4">
        <v>0.43586956521739134</v>
      </c>
      <c r="H478" s="11">
        <v>4.7438217931882985E-3</v>
      </c>
      <c r="I478" s="4">
        <v>76.531521739130426</v>
      </c>
      <c r="J478" s="4">
        <v>0.43586956521739134</v>
      </c>
      <c r="K478" s="11">
        <v>5.6952946356289688E-3</v>
      </c>
      <c r="L478" s="4">
        <v>43.626086956521739</v>
      </c>
      <c r="M478" s="4">
        <v>0.43586956521739134</v>
      </c>
      <c r="N478" s="11">
        <v>9.9910304963125376E-3</v>
      </c>
      <c r="O478" s="4">
        <v>28.276086956521741</v>
      </c>
      <c r="P478" s="4">
        <v>0.43586956521739134</v>
      </c>
      <c r="Q478" s="9">
        <v>1.5414776658722226E-2</v>
      </c>
      <c r="R478" s="4">
        <v>9.6978260869565229</v>
      </c>
      <c r="S478" s="4">
        <v>0</v>
      </c>
      <c r="T478" s="11">
        <v>0</v>
      </c>
      <c r="U478" s="4">
        <v>5.6521739130434785</v>
      </c>
      <c r="V478" s="4">
        <v>0</v>
      </c>
      <c r="W478" s="11">
        <v>0</v>
      </c>
      <c r="X478" s="4">
        <v>13.49021739130434</v>
      </c>
      <c r="Y478" s="4">
        <v>0</v>
      </c>
      <c r="Z478" s="11">
        <v>0</v>
      </c>
      <c r="AA478" s="4">
        <v>0</v>
      </c>
      <c r="AB478" s="4">
        <v>0</v>
      </c>
      <c r="AC478" s="11" t="s">
        <v>1213</v>
      </c>
      <c r="AD478" s="4">
        <v>34.765217391304347</v>
      </c>
      <c r="AE478" s="4">
        <v>0</v>
      </c>
      <c r="AF478" s="11">
        <v>0</v>
      </c>
      <c r="AG478" s="4">
        <v>0</v>
      </c>
      <c r="AH478" s="4">
        <v>0</v>
      </c>
      <c r="AI478" s="11" t="s">
        <v>1213</v>
      </c>
      <c r="AJ478" s="4">
        <v>0</v>
      </c>
      <c r="AK478" s="4">
        <v>0</v>
      </c>
      <c r="AL478" s="11" t="s">
        <v>1213</v>
      </c>
      <c r="AM478" s="1">
        <v>145951</v>
      </c>
      <c r="AN478" s="1">
        <v>5</v>
      </c>
      <c r="AX478"/>
      <c r="AY478"/>
    </row>
    <row r="479" spans="1:51" x14ac:dyDescent="0.25">
      <c r="A479" t="s">
        <v>702</v>
      </c>
      <c r="B479" t="s">
        <v>351</v>
      </c>
      <c r="C479" t="s">
        <v>917</v>
      </c>
      <c r="D479" t="s">
        <v>781</v>
      </c>
      <c r="E479" s="4">
        <v>89.152173913043484</v>
      </c>
      <c r="F479" s="4">
        <v>293.38173913043482</v>
      </c>
      <c r="G479" s="4">
        <v>67.914347826086953</v>
      </c>
      <c r="H479" s="11">
        <v>0.23148798567825266</v>
      </c>
      <c r="I479" s="4">
        <v>269.74315217391307</v>
      </c>
      <c r="J479" s="4">
        <v>67.914347826086953</v>
      </c>
      <c r="K479" s="11">
        <v>0.25177413134958898</v>
      </c>
      <c r="L479" s="4">
        <v>84.076086956521735</v>
      </c>
      <c r="M479" s="4">
        <v>11.008152173913043</v>
      </c>
      <c r="N479" s="11">
        <v>0.13093083387201035</v>
      </c>
      <c r="O479" s="4">
        <v>66.176630434782609</v>
      </c>
      <c r="P479" s="4">
        <v>11.008152173913043</v>
      </c>
      <c r="Q479" s="9">
        <v>0.16634500882848108</v>
      </c>
      <c r="R479" s="4">
        <v>9.5869565217391308</v>
      </c>
      <c r="S479" s="4">
        <v>0</v>
      </c>
      <c r="T479" s="11">
        <v>0</v>
      </c>
      <c r="U479" s="4">
        <v>8.3125</v>
      </c>
      <c r="V479" s="4">
        <v>0</v>
      </c>
      <c r="W479" s="11">
        <v>0</v>
      </c>
      <c r="X479" s="4">
        <v>28.676630434782609</v>
      </c>
      <c r="Y479" s="4">
        <v>7.8994565217391308</v>
      </c>
      <c r="Z479" s="11">
        <v>0.27546669193594242</v>
      </c>
      <c r="AA479" s="4">
        <v>5.7391304347826084</v>
      </c>
      <c r="AB479" s="4">
        <v>0</v>
      </c>
      <c r="AC479" s="11">
        <v>0</v>
      </c>
      <c r="AD479" s="4">
        <v>166.90619565217392</v>
      </c>
      <c r="AE479" s="4">
        <v>49.006739130434781</v>
      </c>
      <c r="AF479" s="11">
        <v>0.29361845400013153</v>
      </c>
      <c r="AG479" s="4">
        <v>7.9836956521739131</v>
      </c>
      <c r="AH479" s="4">
        <v>0</v>
      </c>
      <c r="AI479" s="11">
        <v>0</v>
      </c>
      <c r="AJ479" s="4">
        <v>0</v>
      </c>
      <c r="AK479" s="4">
        <v>0</v>
      </c>
      <c r="AL479" s="11" t="s">
        <v>1213</v>
      </c>
      <c r="AM479" s="1">
        <v>145767</v>
      </c>
      <c r="AN479" s="1">
        <v>5</v>
      </c>
      <c r="AX479"/>
      <c r="AY479"/>
    </row>
    <row r="480" spans="1:51" x14ac:dyDescent="0.25">
      <c r="A480" t="s">
        <v>702</v>
      </c>
      <c r="B480" t="s">
        <v>249</v>
      </c>
      <c r="C480" t="s">
        <v>1028</v>
      </c>
      <c r="D480" t="s">
        <v>774</v>
      </c>
      <c r="E480" s="4">
        <v>91.434782608695656</v>
      </c>
      <c r="F480" s="4">
        <v>207.18945652173912</v>
      </c>
      <c r="G480" s="4">
        <v>0</v>
      </c>
      <c r="H480" s="11">
        <v>0</v>
      </c>
      <c r="I480" s="4">
        <v>187.35293478260868</v>
      </c>
      <c r="J480" s="4">
        <v>0</v>
      </c>
      <c r="K480" s="11">
        <v>0</v>
      </c>
      <c r="L480" s="4">
        <v>56.352065217391306</v>
      </c>
      <c r="M480" s="4">
        <v>0</v>
      </c>
      <c r="N480" s="11">
        <v>0</v>
      </c>
      <c r="O480" s="4">
        <v>41.124239130434788</v>
      </c>
      <c r="P480" s="4">
        <v>0</v>
      </c>
      <c r="Q480" s="9">
        <v>0</v>
      </c>
      <c r="R480" s="4">
        <v>11.314782608695653</v>
      </c>
      <c r="S480" s="4">
        <v>0</v>
      </c>
      <c r="T480" s="11">
        <v>0</v>
      </c>
      <c r="U480" s="4">
        <v>3.9130434782608696</v>
      </c>
      <c r="V480" s="4">
        <v>0</v>
      </c>
      <c r="W480" s="11">
        <v>0</v>
      </c>
      <c r="X480" s="4">
        <v>41.213695652173911</v>
      </c>
      <c r="Y480" s="4">
        <v>0</v>
      </c>
      <c r="Z480" s="11">
        <v>0</v>
      </c>
      <c r="AA480" s="4">
        <v>4.6086956521739131</v>
      </c>
      <c r="AB480" s="4">
        <v>0</v>
      </c>
      <c r="AC480" s="11">
        <v>0</v>
      </c>
      <c r="AD480" s="4">
        <v>105.01499999999999</v>
      </c>
      <c r="AE480" s="4">
        <v>0</v>
      </c>
      <c r="AF480" s="11">
        <v>0</v>
      </c>
      <c r="AG480" s="4">
        <v>0</v>
      </c>
      <c r="AH480" s="4">
        <v>0</v>
      </c>
      <c r="AI480" s="11" t="s">
        <v>1213</v>
      </c>
      <c r="AJ480" s="4">
        <v>0</v>
      </c>
      <c r="AK480" s="4">
        <v>0</v>
      </c>
      <c r="AL480" s="11" t="s">
        <v>1213</v>
      </c>
      <c r="AM480" s="1">
        <v>145621</v>
      </c>
      <c r="AN480" s="1">
        <v>5</v>
      </c>
      <c r="AX480"/>
      <c r="AY480"/>
    </row>
    <row r="481" spans="1:51" x14ac:dyDescent="0.25">
      <c r="A481" t="s">
        <v>702</v>
      </c>
      <c r="B481" t="s">
        <v>241</v>
      </c>
      <c r="C481" t="s">
        <v>1025</v>
      </c>
      <c r="D481" t="s">
        <v>799</v>
      </c>
      <c r="E481" s="4">
        <v>30.086956521739129</v>
      </c>
      <c r="F481" s="4">
        <v>135.22336956521741</v>
      </c>
      <c r="G481" s="4">
        <v>0</v>
      </c>
      <c r="H481" s="11">
        <v>0</v>
      </c>
      <c r="I481" s="4">
        <v>125.10652173913044</v>
      </c>
      <c r="J481" s="4">
        <v>0</v>
      </c>
      <c r="K481" s="11">
        <v>0</v>
      </c>
      <c r="L481" s="4">
        <v>53.874239130434788</v>
      </c>
      <c r="M481" s="4">
        <v>0</v>
      </c>
      <c r="N481" s="11">
        <v>0</v>
      </c>
      <c r="O481" s="4">
        <v>43.757391304347827</v>
      </c>
      <c r="P481" s="4">
        <v>0</v>
      </c>
      <c r="Q481" s="9">
        <v>0</v>
      </c>
      <c r="R481" s="4">
        <v>8.3777173913043477</v>
      </c>
      <c r="S481" s="4">
        <v>0</v>
      </c>
      <c r="T481" s="11">
        <v>0</v>
      </c>
      <c r="U481" s="4">
        <v>1.7391304347826086</v>
      </c>
      <c r="V481" s="4">
        <v>0</v>
      </c>
      <c r="W481" s="11">
        <v>0</v>
      </c>
      <c r="X481" s="4">
        <v>21.98467391304348</v>
      </c>
      <c r="Y481" s="4">
        <v>0</v>
      </c>
      <c r="Z481" s="11">
        <v>0</v>
      </c>
      <c r="AA481" s="4">
        <v>0</v>
      </c>
      <c r="AB481" s="4">
        <v>0</v>
      </c>
      <c r="AC481" s="11" t="s">
        <v>1213</v>
      </c>
      <c r="AD481" s="4">
        <v>59.364456521739136</v>
      </c>
      <c r="AE481" s="4">
        <v>0</v>
      </c>
      <c r="AF481" s="11">
        <v>0</v>
      </c>
      <c r="AG481" s="4">
        <v>0</v>
      </c>
      <c r="AH481" s="4">
        <v>0</v>
      </c>
      <c r="AI481" s="11" t="s">
        <v>1213</v>
      </c>
      <c r="AJ481" s="4">
        <v>0</v>
      </c>
      <c r="AK481" s="4">
        <v>0</v>
      </c>
      <c r="AL481" s="11" t="s">
        <v>1213</v>
      </c>
      <c r="AM481" s="1">
        <v>145612</v>
      </c>
      <c r="AN481" s="1">
        <v>5</v>
      </c>
      <c r="AX481"/>
      <c r="AY481"/>
    </row>
    <row r="482" spans="1:51" x14ac:dyDescent="0.25">
      <c r="A482" t="s">
        <v>702</v>
      </c>
      <c r="B482" t="s">
        <v>474</v>
      </c>
      <c r="C482" t="s">
        <v>1101</v>
      </c>
      <c r="D482" t="s">
        <v>781</v>
      </c>
      <c r="E482" s="4">
        <v>124.29347826086956</v>
      </c>
      <c r="F482" s="4">
        <v>326.53293478260878</v>
      </c>
      <c r="G482" s="4">
        <v>14.941630434782606</v>
      </c>
      <c r="H482" s="11">
        <v>4.5758417737341212E-2</v>
      </c>
      <c r="I482" s="4">
        <v>284.74923913043483</v>
      </c>
      <c r="J482" s="4">
        <v>14.941630434782606</v>
      </c>
      <c r="K482" s="11">
        <v>5.2472942440201946E-2</v>
      </c>
      <c r="L482" s="4">
        <v>88.112934782608704</v>
      </c>
      <c r="M482" s="4">
        <v>5.0509782608695657</v>
      </c>
      <c r="N482" s="11">
        <v>5.7323913603959345E-2</v>
      </c>
      <c r="O482" s="4">
        <v>53.353152173913053</v>
      </c>
      <c r="P482" s="4">
        <v>5.0509782608695657</v>
      </c>
      <c r="Q482" s="9">
        <v>9.4670662464423877E-2</v>
      </c>
      <c r="R482" s="4">
        <v>29.194565217391311</v>
      </c>
      <c r="S482" s="4">
        <v>0</v>
      </c>
      <c r="T482" s="11">
        <v>0</v>
      </c>
      <c r="U482" s="4">
        <v>5.5652173913043477</v>
      </c>
      <c r="V482" s="4">
        <v>0</v>
      </c>
      <c r="W482" s="11">
        <v>0</v>
      </c>
      <c r="X482" s="4">
        <v>63.308152173913037</v>
      </c>
      <c r="Y482" s="4">
        <v>0.44619565217391299</v>
      </c>
      <c r="Z482" s="11">
        <v>7.0479967721720016E-3</v>
      </c>
      <c r="AA482" s="4">
        <v>7.0239130434782613</v>
      </c>
      <c r="AB482" s="4">
        <v>0</v>
      </c>
      <c r="AC482" s="11">
        <v>0</v>
      </c>
      <c r="AD482" s="4">
        <v>162.76869565217396</v>
      </c>
      <c r="AE482" s="4">
        <v>4.1252173913043473</v>
      </c>
      <c r="AF482" s="11">
        <v>2.5344046499700817E-2</v>
      </c>
      <c r="AG482" s="4">
        <v>0</v>
      </c>
      <c r="AH482" s="4">
        <v>0</v>
      </c>
      <c r="AI482" s="11" t="s">
        <v>1213</v>
      </c>
      <c r="AJ482" s="4">
        <v>5.3192391304347817</v>
      </c>
      <c r="AK482" s="4">
        <v>5.3192391304347817</v>
      </c>
      <c r="AL482" s="11">
        <v>1</v>
      </c>
      <c r="AM482" s="1">
        <v>145946</v>
      </c>
      <c r="AN482" s="1">
        <v>5</v>
      </c>
      <c r="AX482"/>
      <c r="AY482"/>
    </row>
    <row r="483" spans="1:51" x14ac:dyDescent="0.25">
      <c r="A483" t="s">
        <v>702</v>
      </c>
      <c r="B483" t="s">
        <v>33</v>
      </c>
      <c r="C483" t="s">
        <v>908</v>
      </c>
      <c r="D483" t="s">
        <v>794</v>
      </c>
      <c r="E483" s="4">
        <v>79.902173913043484</v>
      </c>
      <c r="F483" s="4">
        <v>215.6819565217391</v>
      </c>
      <c r="G483" s="4">
        <v>79.042826086956524</v>
      </c>
      <c r="H483" s="11">
        <v>0.36647862140006882</v>
      </c>
      <c r="I483" s="4">
        <v>196.43847826086952</v>
      </c>
      <c r="J483" s="4">
        <v>79.042826086956524</v>
      </c>
      <c r="K483" s="11">
        <v>0.40237954797220515</v>
      </c>
      <c r="L483" s="4">
        <v>68.322173913043486</v>
      </c>
      <c r="M483" s="4">
        <v>14.987391304347826</v>
      </c>
      <c r="N483" s="11">
        <v>0.21936350156865486</v>
      </c>
      <c r="O483" s="4">
        <v>56.425434782608697</v>
      </c>
      <c r="P483" s="4">
        <v>14.987391304347826</v>
      </c>
      <c r="Q483" s="9">
        <v>0.26561410403109914</v>
      </c>
      <c r="R483" s="4">
        <v>7.2010869565217392</v>
      </c>
      <c r="S483" s="4">
        <v>0</v>
      </c>
      <c r="T483" s="11">
        <v>0</v>
      </c>
      <c r="U483" s="4">
        <v>4.6956521739130439</v>
      </c>
      <c r="V483" s="4">
        <v>0</v>
      </c>
      <c r="W483" s="11">
        <v>0</v>
      </c>
      <c r="X483" s="4">
        <v>24.15934782608695</v>
      </c>
      <c r="Y483" s="4">
        <v>9.6506521739130431</v>
      </c>
      <c r="Z483" s="11">
        <v>0.39945830671357752</v>
      </c>
      <c r="AA483" s="4">
        <v>7.3467391304347833</v>
      </c>
      <c r="AB483" s="4">
        <v>0</v>
      </c>
      <c r="AC483" s="11">
        <v>0</v>
      </c>
      <c r="AD483" s="4">
        <v>115.85369565217387</v>
      </c>
      <c r="AE483" s="4">
        <v>54.404782608695662</v>
      </c>
      <c r="AF483" s="11">
        <v>0.46959902575774942</v>
      </c>
      <c r="AG483" s="4">
        <v>0</v>
      </c>
      <c r="AH483" s="4">
        <v>0</v>
      </c>
      <c r="AI483" s="11" t="s">
        <v>1213</v>
      </c>
      <c r="AJ483" s="4">
        <v>0</v>
      </c>
      <c r="AK483" s="4">
        <v>0</v>
      </c>
      <c r="AL483" s="11" t="s">
        <v>1213</v>
      </c>
      <c r="AM483" s="1">
        <v>145045</v>
      </c>
      <c r="AN483" s="1">
        <v>5</v>
      </c>
      <c r="AX483"/>
      <c r="AY483"/>
    </row>
    <row r="484" spans="1:51" x14ac:dyDescent="0.25">
      <c r="A484" t="s">
        <v>702</v>
      </c>
      <c r="B484" t="s">
        <v>111</v>
      </c>
      <c r="C484" t="s">
        <v>688</v>
      </c>
      <c r="D484" t="s">
        <v>781</v>
      </c>
      <c r="E484" s="4">
        <v>117.81521739130434</v>
      </c>
      <c r="F484" s="4">
        <v>302.9148913043478</v>
      </c>
      <c r="G484" s="4">
        <v>32.799673913043485</v>
      </c>
      <c r="H484" s="11">
        <v>0.10828016335482384</v>
      </c>
      <c r="I484" s="4">
        <v>279.77249999999998</v>
      </c>
      <c r="J484" s="4">
        <v>32.799673913043485</v>
      </c>
      <c r="K484" s="11">
        <v>0.11723694756648165</v>
      </c>
      <c r="L484" s="4">
        <v>56.455760869565232</v>
      </c>
      <c r="M484" s="4">
        <v>6.2796739130434771</v>
      </c>
      <c r="N484" s="11">
        <v>0.11123176477156985</v>
      </c>
      <c r="O484" s="4">
        <v>45.698152173913059</v>
      </c>
      <c r="P484" s="4">
        <v>6.2796739130434771</v>
      </c>
      <c r="Q484" s="9">
        <v>0.1374163639953094</v>
      </c>
      <c r="R484" s="4">
        <v>5.8663043478260875</v>
      </c>
      <c r="S484" s="4">
        <v>0</v>
      </c>
      <c r="T484" s="11">
        <v>0</v>
      </c>
      <c r="U484" s="4">
        <v>4.8913043478260869</v>
      </c>
      <c r="V484" s="4">
        <v>0</v>
      </c>
      <c r="W484" s="11">
        <v>0</v>
      </c>
      <c r="X484" s="4">
        <v>82.499456521739106</v>
      </c>
      <c r="Y484" s="4">
        <v>4.2527173913043477</v>
      </c>
      <c r="Z484" s="11">
        <v>5.1548429172787714E-2</v>
      </c>
      <c r="AA484" s="4">
        <v>12.38478260869565</v>
      </c>
      <c r="AB484" s="4">
        <v>0</v>
      </c>
      <c r="AC484" s="11">
        <v>0</v>
      </c>
      <c r="AD484" s="4">
        <v>145.38586956521738</v>
      </c>
      <c r="AE484" s="4">
        <v>16.07826086956522</v>
      </c>
      <c r="AF484" s="11">
        <v>0.11059025830810067</v>
      </c>
      <c r="AG484" s="4">
        <v>0</v>
      </c>
      <c r="AH484" s="4">
        <v>0</v>
      </c>
      <c r="AI484" s="11" t="s">
        <v>1213</v>
      </c>
      <c r="AJ484" s="4">
        <v>6.1890217391304372</v>
      </c>
      <c r="AK484" s="4">
        <v>6.1890217391304372</v>
      </c>
      <c r="AL484" s="11">
        <v>1</v>
      </c>
      <c r="AM484" s="1">
        <v>145350</v>
      </c>
      <c r="AN484" s="1">
        <v>5</v>
      </c>
      <c r="AX484"/>
      <c r="AY484"/>
    </row>
    <row r="485" spans="1:51" x14ac:dyDescent="0.25">
      <c r="A485" t="s">
        <v>702</v>
      </c>
      <c r="B485" t="s">
        <v>65</v>
      </c>
      <c r="C485" t="s">
        <v>930</v>
      </c>
      <c r="D485" t="s">
        <v>800</v>
      </c>
      <c r="E485" s="4">
        <v>61.847826086956523</v>
      </c>
      <c r="F485" s="4">
        <v>177.99456521739131</v>
      </c>
      <c r="G485" s="4">
        <v>0</v>
      </c>
      <c r="H485" s="11">
        <v>0</v>
      </c>
      <c r="I485" s="4">
        <v>162.45108695652175</v>
      </c>
      <c r="J485" s="4">
        <v>0</v>
      </c>
      <c r="K485" s="11">
        <v>0</v>
      </c>
      <c r="L485" s="4">
        <v>28.578804347826086</v>
      </c>
      <c r="M485" s="4">
        <v>0</v>
      </c>
      <c r="N485" s="11">
        <v>0</v>
      </c>
      <c r="O485" s="4">
        <v>18.029891304347824</v>
      </c>
      <c r="P485" s="4">
        <v>0</v>
      </c>
      <c r="Q485" s="9">
        <v>0</v>
      </c>
      <c r="R485" s="4">
        <v>5.0706521739130439</v>
      </c>
      <c r="S485" s="4">
        <v>0</v>
      </c>
      <c r="T485" s="11">
        <v>0</v>
      </c>
      <c r="U485" s="4">
        <v>5.4782608695652177</v>
      </c>
      <c r="V485" s="4">
        <v>0</v>
      </c>
      <c r="W485" s="11">
        <v>0</v>
      </c>
      <c r="X485" s="4">
        <v>31.796195652173914</v>
      </c>
      <c r="Y485" s="4">
        <v>0</v>
      </c>
      <c r="Z485" s="11">
        <v>0</v>
      </c>
      <c r="AA485" s="4">
        <v>4.9945652173913047</v>
      </c>
      <c r="AB485" s="4">
        <v>0</v>
      </c>
      <c r="AC485" s="11">
        <v>0</v>
      </c>
      <c r="AD485" s="4">
        <v>112.625</v>
      </c>
      <c r="AE485" s="4">
        <v>0</v>
      </c>
      <c r="AF485" s="11">
        <v>0</v>
      </c>
      <c r="AG485" s="4">
        <v>0</v>
      </c>
      <c r="AH485" s="4">
        <v>0</v>
      </c>
      <c r="AI485" s="11" t="s">
        <v>1213</v>
      </c>
      <c r="AJ485" s="4">
        <v>0</v>
      </c>
      <c r="AK485" s="4">
        <v>0</v>
      </c>
      <c r="AL485" s="11" t="s">
        <v>1213</v>
      </c>
      <c r="AM485" s="1">
        <v>145234</v>
      </c>
      <c r="AN485" s="1">
        <v>5</v>
      </c>
      <c r="AX485"/>
      <c r="AY485"/>
    </row>
    <row r="486" spans="1:51" x14ac:dyDescent="0.25">
      <c r="A486" t="s">
        <v>702</v>
      </c>
      <c r="B486" t="s">
        <v>228</v>
      </c>
      <c r="C486" t="s">
        <v>941</v>
      </c>
      <c r="D486" t="s">
        <v>783</v>
      </c>
      <c r="E486" s="4">
        <v>82.923913043478265</v>
      </c>
      <c r="F486" s="4">
        <v>273.43978260869562</v>
      </c>
      <c r="G486" s="4">
        <v>24.937065217391307</v>
      </c>
      <c r="H486" s="11">
        <v>9.1197648635777867E-2</v>
      </c>
      <c r="I486" s="4">
        <v>267.87456521739131</v>
      </c>
      <c r="J486" s="4">
        <v>24.937065217391307</v>
      </c>
      <c r="K486" s="11">
        <v>9.3092321763187352E-2</v>
      </c>
      <c r="L486" s="4">
        <v>41.1875</v>
      </c>
      <c r="M486" s="4">
        <v>0.60054347826086951</v>
      </c>
      <c r="N486" s="11">
        <v>1.4580721778716103E-2</v>
      </c>
      <c r="O486" s="4">
        <v>35.622282608695649</v>
      </c>
      <c r="P486" s="4">
        <v>0.60054347826086951</v>
      </c>
      <c r="Q486" s="9">
        <v>1.6858646731253337E-2</v>
      </c>
      <c r="R486" s="4">
        <v>0</v>
      </c>
      <c r="S486" s="4">
        <v>0</v>
      </c>
      <c r="T486" s="11" t="s">
        <v>1213</v>
      </c>
      <c r="U486" s="4">
        <v>5.5652173913043477</v>
      </c>
      <c r="V486" s="4">
        <v>0</v>
      </c>
      <c r="W486" s="11">
        <v>0</v>
      </c>
      <c r="X486" s="4">
        <v>55.165760869565219</v>
      </c>
      <c r="Y486" s="4">
        <v>4.1168478260869561</v>
      </c>
      <c r="Z486" s="11">
        <v>7.4626865671641784E-2</v>
      </c>
      <c r="AA486" s="4">
        <v>0</v>
      </c>
      <c r="AB486" s="4">
        <v>0</v>
      </c>
      <c r="AC486" s="11" t="s">
        <v>1213</v>
      </c>
      <c r="AD486" s="4">
        <v>177.08652173913043</v>
      </c>
      <c r="AE486" s="4">
        <v>20.219673913043483</v>
      </c>
      <c r="AF486" s="11">
        <v>0.11417963216212171</v>
      </c>
      <c r="AG486" s="4">
        <v>0</v>
      </c>
      <c r="AH486" s="4">
        <v>0</v>
      </c>
      <c r="AI486" s="11" t="s">
        <v>1213</v>
      </c>
      <c r="AJ486" s="4">
        <v>0</v>
      </c>
      <c r="AK486" s="4">
        <v>0</v>
      </c>
      <c r="AL486" s="11" t="s">
        <v>1213</v>
      </c>
      <c r="AM486" s="1">
        <v>145597</v>
      </c>
      <c r="AN486" s="1">
        <v>5</v>
      </c>
      <c r="AX486"/>
      <c r="AY486"/>
    </row>
    <row r="487" spans="1:51" x14ac:dyDescent="0.25">
      <c r="A487" t="s">
        <v>702</v>
      </c>
      <c r="B487" t="s">
        <v>398</v>
      </c>
      <c r="C487" t="s">
        <v>917</v>
      </c>
      <c r="D487" t="s">
        <v>781</v>
      </c>
      <c r="E487" s="4">
        <v>176.07608695652175</v>
      </c>
      <c r="F487" s="4">
        <v>479.21195652173913</v>
      </c>
      <c r="G487" s="4">
        <v>0</v>
      </c>
      <c r="H487" s="11">
        <v>0</v>
      </c>
      <c r="I487" s="4">
        <v>449.88586956521738</v>
      </c>
      <c r="J487" s="4">
        <v>0</v>
      </c>
      <c r="K487" s="11">
        <v>0</v>
      </c>
      <c r="L487" s="4">
        <v>110.80163043478261</v>
      </c>
      <c r="M487" s="4">
        <v>0</v>
      </c>
      <c r="N487" s="11">
        <v>0</v>
      </c>
      <c r="O487" s="4">
        <v>86.551630434782609</v>
      </c>
      <c r="P487" s="4">
        <v>0</v>
      </c>
      <c r="Q487" s="9">
        <v>0</v>
      </c>
      <c r="R487" s="4">
        <v>19.228260869565219</v>
      </c>
      <c r="S487" s="4">
        <v>0</v>
      </c>
      <c r="T487" s="11">
        <v>0</v>
      </c>
      <c r="U487" s="4">
        <v>5.0217391304347823</v>
      </c>
      <c r="V487" s="4">
        <v>0</v>
      </c>
      <c r="W487" s="11">
        <v>0</v>
      </c>
      <c r="X487" s="4">
        <v>96.328804347826093</v>
      </c>
      <c r="Y487" s="4">
        <v>0</v>
      </c>
      <c r="Z487" s="11">
        <v>0</v>
      </c>
      <c r="AA487" s="4">
        <v>5.0760869565217392</v>
      </c>
      <c r="AB487" s="4">
        <v>0</v>
      </c>
      <c r="AC487" s="11">
        <v>0</v>
      </c>
      <c r="AD487" s="4">
        <v>267.00543478260869</v>
      </c>
      <c r="AE487" s="4">
        <v>0</v>
      </c>
      <c r="AF487" s="11">
        <v>0</v>
      </c>
      <c r="AG487" s="4">
        <v>0</v>
      </c>
      <c r="AH487" s="4">
        <v>0</v>
      </c>
      <c r="AI487" s="11" t="s">
        <v>1213</v>
      </c>
      <c r="AJ487" s="4">
        <v>0</v>
      </c>
      <c r="AK487" s="4">
        <v>0</v>
      </c>
      <c r="AL487" s="11" t="s">
        <v>1213</v>
      </c>
      <c r="AM487" s="1">
        <v>145838</v>
      </c>
      <c r="AN487" s="1">
        <v>5</v>
      </c>
      <c r="AX487"/>
      <c r="AY487"/>
    </row>
    <row r="488" spans="1:51" x14ac:dyDescent="0.25">
      <c r="A488" t="s">
        <v>702</v>
      </c>
      <c r="B488" t="s">
        <v>430</v>
      </c>
      <c r="C488" t="s">
        <v>846</v>
      </c>
      <c r="D488" t="s">
        <v>825</v>
      </c>
      <c r="E488" s="4">
        <v>74.065217391304344</v>
      </c>
      <c r="F488" s="4">
        <v>248.91326086956519</v>
      </c>
      <c r="G488" s="4">
        <v>14.60891304347826</v>
      </c>
      <c r="H488" s="11">
        <v>5.8690778436001373E-2</v>
      </c>
      <c r="I488" s="4">
        <v>247.08717391304344</v>
      </c>
      <c r="J488" s="4">
        <v>14.60891304347826</v>
      </c>
      <c r="K488" s="11">
        <v>5.9124530068159369E-2</v>
      </c>
      <c r="L488" s="4">
        <v>40.692934782608695</v>
      </c>
      <c r="M488" s="4">
        <v>0</v>
      </c>
      <c r="N488" s="11">
        <v>0</v>
      </c>
      <c r="O488" s="4">
        <v>38.866847826086953</v>
      </c>
      <c r="P488" s="4">
        <v>0</v>
      </c>
      <c r="Q488" s="9">
        <v>0</v>
      </c>
      <c r="R488" s="4">
        <v>1.826086956521739</v>
      </c>
      <c r="S488" s="4">
        <v>0</v>
      </c>
      <c r="T488" s="11">
        <v>0</v>
      </c>
      <c r="U488" s="4">
        <v>0</v>
      </c>
      <c r="V488" s="4">
        <v>0</v>
      </c>
      <c r="W488" s="11" t="s">
        <v>1213</v>
      </c>
      <c r="X488" s="4">
        <v>38.3125</v>
      </c>
      <c r="Y488" s="4">
        <v>0.18478260869565216</v>
      </c>
      <c r="Z488" s="11">
        <v>4.82303709482942E-3</v>
      </c>
      <c r="AA488" s="4">
        <v>0</v>
      </c>
      <c r="AB488" s="4">
        <v>0</v>
      </c>
      <c r="AC488" s="11" t="s">
        <v>1213</v>
      </c>
      <c r="AD488" s="4">
        <v>169.9078260869565</v>
      </c>
      <c r="AE488" s="4">
        <v>14.424130434782608</v>
      </c>
      <c r="AF488" s="11">
        <v>8.4893855491980308E-2</v>
      </c>
      <c r="AG488" s="4">
        <v>0</v>
      </c>
      <c r="AH488" s="4">
        <v>0</v>
      </c>
      <c r="AI488" s="11" t="s">
        <v>1213</v>
      </c>
      <c r="AJ488" s="4">
        <v>0</v>
      </c>
      <c r="AK488" s="4">
        <v>0</v>
      </c>
      <c r="AL488" s="11" t="s">
        <v>1213</v>
      </c>
      <c r="AM488" s="1">
        <v>145883</v>
      </c>
      <c r="AN488" s="1">
        <v>5</v>
      </c>
      <c r="AX488"/>
      <c r="AY488"/>
    </row>
    <row r="489" spans="1:51" x14ac:dyDescent="0.25">
      <c r="A489" t="s">
        <v>702</v>
      </c>
      <c r="B489" t="s">
        <v>647</v>
      </c>
      <c r="C489" t="s">
        <v>1156</v>
      </c>
      <c r="D489" t="s">
        <v>745</v>
      </c>
      <c r="E489" s="4">
        <v>45.010869565217391</v>
      </c>
      <c r="F489" s="4">
        <v>170.20728260869566</v>
      </c>
      <c r="G489" s="4">
        <v>0</v>
      </c>
      <c r="H489" s="11">
        <v>0</v>
      </c>
      <c r="I489" s="4">
        <v>157.76076086956522</v>
      </c>
      <c r="J489" s="4">
        <v>0</v>
      </c>
      <c r="K489" s="11">
        <v>0</v>
      </c>
      <c r="L489" s="4">
        <v>45.831086956521737</v>
      </c>
      <c r="M489" s="4">
        <v>0</v>
      </c>
      <c r="N489" s="11">
        <v>0</v>
      </c>
      <c r="O489" s="4">
        <v>40.218043478260867</v>
      </c>
      <c r="P489" s="4">
        <v>0</v>
      </c>
      <c r="Q489" s="9">
        <v>0</v>
      </c>
      <c r="R489" s="4">
        <v>0</v>
      </c>
      <c r="S489" s="4">
        <v>0</v>
      </c>
      <c r="T489" s="11" t="s">
        <v>1213</v>
      </c>
      <c r="U489" s="4">
        <v>5.6130434782608694</v>
      </c>
      <c r="V489" s="4">
        <v>0</v>
      </c>
      <c r="W489" s="11">
        <v>0</v>
      </c>
      <c r="X489" s="4">
        <v>31.189999999999991</v>
      </c>
      <c r="Y489" s="4">
        <v>0</v>
      </c>
      <c r="Z489" s="11">
        <v>0</v>
      </c>
      <c r="AA489" s="4">
        <v>6.8334782608695672</v>
      </c>
      <c r="AB489" s="4">
        <v>0</v>
      </c>
      <c r="AC489" s="11">
        <v>0</v>
      </c>
      <c r="AD489" s="4">
        <v>86.352717391304367</v>
      </c>
      <c r="AE489" s="4">
        <v>0</v>
      </c>
      <c r="AF489" s="11">
        <v>0</v>
      </c>
      <c r="AG489" s="4">
        <v>0</v>
      </c>
      <c r="AH489" s="4">
        <v>0</v>
      </c>
      <c r="AI489" s="11" t="s">
        <v>1213</v>
      </c>
      <c r="AJ489" s="4">
        <v>0</v>
      </c>
      <c r="AK489" s="4">
        <v>0</v>
      </c>
      <c r="AL489" s="11" t="s">
        <v>1213</v>
      </c>
      <c r="AM489" s="1">
        <v>146175</v>
      </c>
      <c r="AN489" s="1">
        <v>5</v>
      </c>
      <c r="AX489"/>
      <c r="AY489"/>
    </row>
    <row r="490" spans="1:51" x14ac:dyDescent="0.25">
      <c r="A490" t="s">
        <v>702</v>
      </c>
      <c r="B490" t="s">
        <v>61</v>
      </c>
      <c r="C490" t="s">
        <v>929</v>
      </c>
      <c r="D490" t="s">
        <v>781</v>
      </c>
      <c r="E490" s="4">
        <v>155.9891304347826</v>
      </c>
      <c r="F490" s="4">
        <v>275.65760869565213</v>
      </c>
      <c r="G490" s="4">
        <v>0</v>
      </c>
      <c r="H490" s="11">
        <v>0</v>
      </c>
      <c r="I490" s="4">
        <v>271.04891304347825</v>
      </c>
      <c r="J490" s="4">
        <v>0</v>
      </c>
      <c r="K490" s="11">
        <v>0</v>
      </c>
      <c r="L490" s="4">
        <v>59.703804347826086</v>
      </c>
      <c r="M490" s="4">
        <v>0</v>
      </c>
      <c r="N490" s="11">
        <v>0</v>
      </c>
      <c r="O490" s="4">
        <v>55.095108695652172</v>
      </c>
      <c r="P490" s="4">
        <v>0</v>
      </c>
      <c r="Q490" s="9">
        <v>0</v>
      </c>
      <c r="R490" s="4">
        <v>0</v>
      </c>
      <c r="S490" s="4">
        <v>0</v>
      </c>
      <c r="T490" s="11" t="s">
        <v>1213</v>
      </c>
      <c r="U490" s="4">
        <v>4.6086956521739131</v>
      </c>
      <c r="V490" s="4">
        <v>0</v>
      </c>
      <c r="W490" s="11">
        <v>0</v>
      </c>
      <c r="X490" s="4">
        <v>61.926630434782609</v>
      </c>
      <c r="Y490" s="4">
        <v>0</v>
      </c>
      <c r="Z490" s="11">
        <v>0</v>
      </c>
      <c r="AA490" s="4">
        <v>0</v>
      </c>
      <c r="AB490" s="4">
        <v>0</v>
      </c>
      <c r="AC490" s="11" t="s">
        <v>1213</v>
      </c>
      <c r="AD490" s="4">
        <v>154.02717391304347</v>
      </c>
      <c r="AE490" s="4">
        <v>0</v>
      </c>
      <c r="AF490" s="11">
        <v>0</v>
      </c>
      <c r="AG490" s="4">
        <v>0</v>
      </c>
      <c r="AH490" s="4">
        <v>0</v>
      </c>
      <c r="AI490" s="11" t="s">
        <v>1213</v>
      </c>
      <c r="AJ490" s="4">
        <v>0</v>
      </c>
      <c r="AK490" s="4">
        <v>0</v>
      </c>
      <c r="AL490" s="11" t="s">
        <v>1213</v>
      </c>
      <c r="AM490" s="1">
        <v>145220</v>
      </c>
      <c r="AN490" s="1">
        <v>5</v>
      </c>
      <c r="AX490"/>
      <c r="AY490"/>
    </row>
    <row r="491" spans="1:51" x14ac:dyDescent="0.25">
      <c r="A491" t="s">
        <v>702</v>
      </c>
      <c r="B491" t="s">
        <v>25</v>
      </c>
      <c r="C491" t="s">
        <v>902</v>
      </c>
      <c r="D491" t="s">
        <v>788</v>
      </c>
      <c r="E491" s="4">
        <v>89.108695652173907</v>
      </c>
      <c r="F491" s="4">
        <v>356.46902173913043</v>
      </c>
      <c r="G491" s="4">
        <v>0</v>
      </c>
      <c r="H491" s="11">
        <v>0</v>
      </c>
      <c r="I491" s="4">
        <v>325.0342391304348</v>
      </c>
      <c r="J491" s="4">
        <v>0</v>
      </c>
      <c r="K491" s="11">
        <v>0</v>
      </c>
      <c r="L491" s="4">
        <v>99.352173913043487</v>
      </c>
      <c r="M491" s="4">
        <v>0</v>
      </c>
      <c r="N491" s="11">
        <v>0</v>
      </c>
      <c r="O491" s="4">
        <v>85.1320652173913</v>
      </c>
      <c r="P491" s="4">
        <v>0</v>
      </c>
      <c r="Q491" s="9">
        <v>0</v>
      </c>
      <c r="R491" s="4">
        <v>8.8288043478260878</v>
      </c>
      <c r="S491" s="4">
        <v>0</v>
      </c>
      <c r="T491" s="11">
        <v>0</v>
      </c>
      <c r="U491" s="4">
        <v>5.3913043478260869</v>
      </c>
      <c r="V491" s="4">
        <v>0</v>
      </c>
      <c r="W491" s="11">
        <v>0</v>
      </c>
      <c r="X491" s="4">
        <v>25.951086956521738</v>
      </c>
      <c r="Y491" s="4">
        <v>0</v>
      </c>
      <c r="Z491" s="11">
        <v>0</v>
      </c>
      <c r="AA491" s="4">
        <v>17.214673913043477</v>
      </c>
      <c r="AB491" s="4">
        <v>0</v>
      </c>
      <c r="AC491" s="11">
        <v>0</v>
      </c>
      <c r="AD491" s="4">
        <v>213.95108695652175</v>
      </c>
      <c r="AE491" s="4">
        <v>0</v>
      </c>
      <c r="AF491" s="11">
        <v>0</v>
      </c>
      <c r="AG491" s="4">
        <v>0</v>
      </c>
      <c r="AH491" s="4">
        <v>0</v>
      </c>
      <c r="AI491" s="11" t="s">
        <v>1213</v>
      </c>
      <c r="AJ491" s="4">
        <v>0</v>
      </c>
      <c r="AK491" s="4">
        <v>0</v>
      </c>
      <c r="AL491" s="11" t="s">
        <v>1213</v>
      </c>
      <c r="AM491" s="1">
        <v>145024</v>
      </c>
      <c r="AN491" s="1">
        <v>5</v>
      </c>
      <c r="AX491"/>
      <c r="AY491"/>
    </row>
    <row r="492" spans="1:51" x14ac:dyDescent="0.25">
      <c r="A492" t="s">
        <v>702</v>
      </c>
      <c r="B492" t="s">
        <v>187</v>
      </c>
      <c r="C492" t="s">
        <v>998</v>
      </c>
      <c r="D492" t="s">
        <v>813</v>
      </c>
      <c r="E492" s="4">
        <v>35.369565217391305</v>
      </c>
      <c r="F492" s="4">
        <v>99.44989130434783</v>
      </c>
      <c r="G492" s="4">
        <v>0</v>
      </c>
      <c r="H492" s="11">
        <v>0</v>
      </c>
      <c r="I492" s="4">
        <v>94.069456521739141</v>
      </c>
      <c r="J492" s="4">
        <v>0</v>
      </c>
      <c r="K492" s="11">
        <v>0</v>
      </c>
      <c r="L492" s="4">
        <v>16.99663043478261</v>
      </c>
      <c r="M492" s="4">
        <v>0</v>
      </c>
      <c r="N492" s="11">
        <v>0</v>
      </c>
      <c r="O492" s="4">
        <v>11.616195652173914</v>
      </c>
      <c r="P492" s="4">
        <v>0</v>
      </c>
      <c r="Q492" s="9">
        <v>0</v>
      </c>
      <c r="R492" s="4">
        <v>0</v>
      </c>
      <c r="S492" s="4">
        <v>0</v>
      </c>
      <c r="T492" s="11" t="s">
        <v>1213</v>
      </c>
      <c r="U492" s="4">
        <v>5.3804347826086953</v>
      </c>
      <c r="V492" s="4">
        <v>0</v>
      </c>
      <c r="W492" s="11">
        <v>0</v>
      </c>
      <c r="X492" s="4">
        <v>26.097826086956527</v>
      </c>
      <c r="Y492" s="4">
        <v>0</v>
      </c>
      <c r="Z492" s="11">
        <v>0</v>
      </c>
      <c r="AA492" s="4">
        <v>0</v>
      </c>
      <c r="AB492" s="4">
        <v>0</v>
      </c>
      <c r="AC492" s="11" t="s">
        <v>1213</v>
      </c>
      <c r="AD492" s="4">
        <v>56.355434782608697</v>
      </c>
      <c r="AE492" s="4">
        <v>0</v>
      </c>
      <c r="AF492" s="11">
        <v>0</v>
      </c>
      <c r="AG492" s="4">
        <v>0</v>
      </c>
      <c r="AH492" s="4">
        <v>0</v>
      </c>
      <c r="AI492" s="11" t="s">
        <v>1213</v>
      </c>
      <c r="AJ492" s="4">
        <v>0</v>
      </c>
      <c r="AK492" s="4">
        <v>0</v>
      </c>
      <c r="AL492" s="11" t="s">
        <v>1213</v>
      </c>
      <c r="AM492" s="1">
        <v>145489</v>
      </c>
      <c r="AN492" s="1">
        <v>5</v>
      </c>
      <c r="AX492"/>
      <c r="AY492"/>
    </row>
    <row r="493" spans="1:51" x14ac:dyDescent="0.25">
      <c r="A493" t="s">
        <v>702</v>
      </c>
      <c r="B493" t="s">
        <v>397</v>
      </c>
      <c r="C493" t="s">
        <v>1080</v>
      </c>
      <c r="D493" t="s">
        <v>760</v>
      </c>
      <c r="E493" s="4">
        <v>52.489130434782609</v>
      </c>
      <c r="F493" s="4">
        <v>205.05706521739131</v>
      </c>
      <c r="G493" s="4">
        <v>0</v>
      </c>
      <c r="H493" s="11">
        <v>0</v>
      </c>
      <c r="I493" s="4">
        <v>199.92663043478262</v>
      </c>
      <c r="J493" s="4">
        <v>0</v>
      </c>
      <c r="K493" s="11">
        <v>0</v>
      </c>
      <c r="L493" s="4">
        <v>24.442934782608695</v>
      </c>
      <c r="M493" s="4">
        <v>0</v>
      </c>
      <c r="N493" s="11">
        <v>0</v>
      </c>
      <c r="O493" s="4">
        <v>19.3125</v>
      </c>
      <c r="P493" s="4">
        <v>0</v>
      </c>
      <c r="Q493" s="9">
        <v>0</v>
      </c>
      <c r="R493" s="4">
        <v>0</v>
      </c>
      <c r="S493" s="4">
        <v>0</v>
      </c>
      <c r="T493" s="11" t="s">
        <v>1213</v>
      </c>
      <c r="U493" s="4">
        <v>5.1304347826086953</v>
      </c>
      <c r="V493" s="4">
        <v>0</v>
      </c>
      <c r="W493" s="11">
        <v>0</v>
      </c>
      <c r="X493" s="4">
        <v>50.013586956521742</v>
      </c>
      <c r="Y493" s="4">
        <v>0</v>
      </c>
      <c r="Z493" s="11">
        <v>0</v>
      </c>
      <c r="AA493" s="4">
        <v>0</v>
      </c>
      <c r="AB493" s="4">
        <v>0</v>
      </c>
      <c r="AC493" s="11" t="s">
        <v>1213</v>
      </c>
      <c r="AD493" s="4">
        <v>130.60054347826087</v>
      </c>
      <c r="AE493" s="4">
        <v>0</v>
      </c>
      <c r="AF493" s="11">
        <v>0</v>
      </c>
      <c r="AG493" s="4">
        <v>0</v>
      </c>
      <c r="AH493" s="4">
        <v>0</v>
      </c>
      <c r="AI493" s="11" t="s">
        <v>1213</v>
      </c>
      <c r="AJ493" s="4">
        <v>0</v>
      </c>
      <c r="AK493" s="4">
        <v>0</v>
      </c>
      <c r="AL493" s="11" t="s">
        <v>1213</v>
      </c>
      <c r="AM493" s="1">
        <v>145837</v>
      </c>
      <c r="AN493" s="1">
        <v>5</v>
      </c>
      <c r="AX493"/>
      <c r="AY493"/>
    </row>
    <row r="494" spans="1:51" x14ac:dyDescent="0.25">
      <c r="A494" t="s">
        <v>702</v>
      </c>
      <c r="B494" t="s">
        <v>538</v>
      </c>
      <c r="C494" t="s">
        <v>1121</v>
      </c>
      <c r="D494" t="s">
        <v>816</v>
      </c>
      <c r="E494" s="4">
        <v>78.597826086956516</v>
      </c>
      <c r="F494" s="4">
        <v>303.96967391304349</v>
      </c>
      <c r="G494" s="4">
        <v>42.556630434782605</v>
      </c>
      <c r="H494" s="11">
        <v>0.14000288215250303</v>
      </c>
      <c r="I494" s="4">
        <v>273.17347826086956</v>
      </c>
      <c r="J494" s="4">
        <v>42.556630434782605</v>
      </c>
      <c r="K494" s="11">
        <v>0.15578609865684967</v>
      </c>
      <c r="L494" s="4">
        <v>50.861413043478258</v>
      </c>
      <c r="M494" s="4">
        <v>9.4429347826086953</v>
      </c>
      <c r="N494" s="11">
        <v>0.18566009510071058</v>
      </c>
      <c r="O494" s="4">
        <v>23.005434782608695</v>
      </c>
      <c r="P494" s="4">
        <v>9.4429347826086953</v>
      </c>
      <c r="Q494" s="9">
        <v>0.41046539097566737</v>
      </c>
      <c r="R494" s="4">
        <v>15.584239130434783</v>
      </c>
      <c r="S494" s="4">
        <v>0</v>
      </c>
      <c r="T494" s="11">
        <v>0</v>
      </c>
      <c r="U494" s="4">
        <v>12.271739130434783</v>
      </c>
      <c r="V494" s="4">
        <v>0</v>
      </c>
      <c r="W494" s="11">
        <v>0</v>
      </c>
      <c r="X494" s="4">
        <v>46.913043478260867</v>
      </c>
      <c r="Y494" s="4">
        <v>11.252717391304348</v>
      </c>
      <c r="Z494" s="11">
        <v>0.23986329935125117</v>
      </c>
      <c r="AA494" s="4">
        <v>2.9402173913043477</v>
      </c>
      <c r="AB494" s="4">
        <v>0</v>
      </c>
      <c r="AC494" s="11">
        <v>0</v>
      </c>
      <c r="AD494" s="4">
        <v>203.255</v>
      </c>
      <c r="AE494" s="4">
        <v>21.860978260869565</v>
      </c>
      <c r="AF494" s="11">
        <v>0.10755444274861413</v>
      </c>
      <c r="AG494" s="4">
        <v>0</v>
      </c>
      <c r="AH494" s="4">
        <v>0</v>
      </c>
      <c r="AI494" s="11" t="s">
        <v>1213</v>
      </c>
      <c r="AJ494" s="4">
        <v>0</v>
      </c>
      <c r="AK494" s="4">
        <v>0</v>
      </c>
      <c r="AL494" s="11" t="s">
        <v>1213</v>
      </c>
      <c r="AM494" s="1">
        <v>146037</v>
      </c>
      <c r="AN494" s="1">
        <v>5</v>
      </c>
      <c r="AX494"/>
      <c r="AY494"/>
    </row>
    <row r="495" spans="1:51" x14ac:dyDescent="0.25">
      <c r="A495" t="s">
        <v>702</v>
      </c>
      <c r="B495" t="s">
        <v>376</v>
      </c>
      <c r="C495" t="s">
        <v>975</v>
      </c>
      <c r="D495" t="s">
        <v>793</v>
      </c>
      <c r="E495" s="4">
        <v>70.880434782608702</v>
      </c>
      <c r="F495" s="4">
        <v>243.66054347826088</v>
      </c>
      <c r="G495" s="4">
        <v>3.5625</v>
      </c>
      <c r="H495" s="11">
        <v>1.462075044709831E-2</v>
      </c>
      <c r="I495" s="4">
        <v>228.81271739130437</v>
      </c>
      <c r="J495" s="4">
        <v>0</v>
      </c>
      <c r="K495" s="11">
        <v>0</v>
      </c>
      <c r="L495" s="4">
        <v>77.404891304347842</v>
      </c>
      <c r="M495" s="4">
        <v>3.5625</v>
      </c>
      <c r="N495" s="11">
        <v>4.6024223275408102E-2</v>
      </c>
      <c r="O495" s="4">
        <v>62.557065217391326</v>
      </c>
      <c r="P495" s="4">
        <v>0</v>
      </c>
      <c r="Q495" s="9">
        <v>0</v>
      </c>
      <c r="R495" s="4">
        <v>9.7934782608695645</v>
      </c>
      <c r="S495" s="4">
        <v>3.5625</v>
      </c>
      <c r="T495" s="11">
        <v>0.36376248612652612</v>
      </c>
      <c r="U495" s="4">
        <v>5.0543478260869561</v>
      </c>
      <c r="V495" s="4">
        <v>0</v>
      </c>
      <c r="W495" s="11">
        <v>0</v>
      </c>
      <c r="X495" s="4">
        <v>14.633260869565218</v>
      </c>
      <c r="Y495" s="4">
        <v>0</v>
      </c>
      <c r="Z495" s="11">
        <v>0</v>
      </c>
      <c r="AA495" s="4">
        <v>0</v>
      </c>
      <c r="AB495" s="4">
        <v>0</v>
      </c>
      <c r="AC495" s="11" t="s">
        <v>1213</v>
      </c>
      <c r="AD495" s="4">
        <v>151.62239130434781</v>
      </c>
      <c r="AE495" s="4">
        <v>0</v>
      </c>
      <c r="AF495" s="11">
        <v>0</v>
      </c>
      <c r="AG495" s="4">
        <v>0</v>
      </c>
      <c r="AH495" s="4">
        <v>0</v>
      </c>
      <c r="AI495" s="11" t="s">
        <v>1213</v>
      </c>
      <c r="AJ495" s="4">
        <v>0</v>
      </c>
      <c r="AK495" s="4">
        <v>0</v>
      </c>
      <c r="AL495" s="11" t="s">
        <v>1213</v>
      </c>
      <c r="AM495" s="1">
        <v>145801</v>
      </c>
      <c r="AN495" s="1">
        <v>5</v>
      </c>
      <c r="AX495"/>
      <c r="AY495"/>
    </row>
    <row r="496" spans="1:51" x14ac:dyDescent="0.25">
      <c r="A496" t="s">
        <v>702</v>
      </c>
      <c r="B496" t="s">
        <v>574</v>
      </c>
      <c r="C496" t="s">
        <v>873</v>
      </c>
      <c r="D496" t="s">
        <v>802</v>
      </c>
      <c r="E496" s="4">
        <v>26.934782608695652</v>
      </c>
      <c r="F496" s="4">
        <v>90.707934782608689</v>
      </c>
      <c r="G496" s="4">
        <v>0</v>
      </c>
      <c r="H496" s="11">
        <v>0</v>
      </c>
      <c r="I496" s="4">
        <v>80.245978260869563</v>
      </c>
      <c r="J496" s="4">
        <v>0</v>
      </c>
      <c r="K496" s="11">
        <v>0</v>
      </c>
      <c r="L496" s="4">
        <v>16.605760869565216</v>
      </c>
      <c r="M496" s="4">
        <v>0</v>
      </c>
      <c r="N496" s="11">
        <v>0</v>
      </c>
      <c r="O496" s="4">
        <v>6.2525000000000004</v>
      </c>
      <c r="P496" s="4">
        <v>0</v>
      </c>
      <c r="Q496" s="9">
        <v>0</v>
      </c>
      <c r="R496" s="4">
        <v>5.2173913043478262</v>
      </c>
      <c r="S496" s="4">
        <v>0</v>
      </c>
      <c r="T496" s="11">
        <v>0</v>
      </c>
      <c r="U496" s="4">
        <v>5.1358695652173916</v>
      </c>
      <c r="V496" s="4">
        <v>0</v>
      </c>
      <c r="W496" s="11">
        <v>0</v>
      </c>
      <c r="X496" s="4">
        <v>20.330108695652175</v>
      </c>
      <c r="Y496" s="4">
        <v>0</v>
      </c>
      <c r="Z496" s="11">
        <v>0</v>
      </c>
      <c r="AA496" s="4">
        <v>0.10869565217391304</v>
      </c>
      <c r="AB496" s="4">
        <v>0</v>
      </c>
      <c r="AC496" s="11">
        <v>0</v>
      </c>
      <c r="AD496" s="4">
        <v>50.063152173913025</v>
      </c>
      <c r="AE496" s="4">
        <v>0</v>
      </c>
      <c r="AF496" s="11">
        <v>0</v>
      </c>
      <c r="AG496" s="4">
        <v>3.6002173913043483</v>
      </c>
      <c r="AH496" s="4">
        <v>0</v>
      </c>
      <c r="AI496" s="11">
        <v>0</v>
      </c>
      <c r="AJ496" s="4">
        <v>0</v>
      </c>
      <c r="AK496" s="4">
        <v>0</v>
      </c>
      <c r="AL496" s="11" t="s">
        <v>1213</v>
      </c>
      <c r="AM496" s="1">
        <v>146084</v>
      </c>
      <c r="AN496" s="1">
        <v>5</v>
      </c>
      <c r="AX496"/>
      <c r="AY496"/>
    </row>
    <row r="497" spans="1:51" x14ac:dyDescent="0.25">
      <c r="A497" t="s">
        <v>702</v>
      </c>
      <c r="B497" t="s">
        <v>611</v>
      </c>
      <c r="C497" t="s">
        <v>944</v>
      </c>
      <c r="D497" t="s">
        <v>781</v>
      </c>
      <c r="E497" s="4">
        <v>65.347826086956516</v>
      </c>
      <c r="F497" s="4">
        <v>52.590434782608689</v>
      </c>
      <c r="G497" s="4">
        <v>41.112173913043478</v>
      </c>
      <c r="H497" s="11">
        <v>0.78174242298979824</v>
      </c>
      <c r="I497" s="4">
        <v>41.112173913043478</v>
      </c>
      <c r="J497" s="4">
        <v>41.112173913043478</v>
      </c>
      <c r="K497" s="11">
        <v>1</v>
      </c>
      <c r="L497" s="4">
        <v>35.300652173913043</v>
      </c>
      <c r="M497" s="4">
        <v>23.822391304347828</v>
      </c>
      <c r="N497" s="11">
        <v>0.67484280990005119</v>
      </c>
      <c r="O497" s="4">
        <v>23.822391304347828</v>
      </c>
      <c r="P497" s="4">
        <v>23.822391304347828</v>
      </c>
      <c r="Q497" s="9">
        <v>1</v>
      </c>
      <c r="R497" s="4">
        <v>5.7391304347826084</v>
      </c>
      <c r="S497" s="4">
        <v>0</v>
      </c>
      <c r="T497" s="11">
        <v>0</v>
      </c>
      <c r="U497" s="4">
        <v>5.7391304347826084</v>
      </c>
      <c r="V497" s="4">
        <v>0</v>
      </c>
      <c r="W497" s="11">
        <v>0</v>
      </c>
      <c r="X497" s="4">
        <v>2.3378260869565217</v>
      </c>
      <c r="Y497" s="4">
        <v>2.3378260869565217</v>
      </c>
      <c r="Z497" s="11">
        <v>1</v>
      </c>
      <c r="AA497" s="4">
        <v>0</v>
      </c>
      <c r="AB497" s="4">
        <v>0</v>
      </c>
      <c r="AC497" s="11" t="s">
        <v>1213</v>
      </c>
      <c r="AD497" s="4">
        <v>14.951956521739129</v>
      </c>
      <c r="AE497" s="4">
        <v>14.951956521739129</v>
      </c>
      <c r="AF497" s="11">
        <v>1</v>
      </c>
      <c r="AG497" s="4">
        <v>0</v>
      </c>
      <c r="AH497" s="4">
        <v>0</v>
      </c>
      <c r="AI497" s="11" t="s">
        <v>1213</v>
      </c>
      <c r="AJ497" s="4">
        <v>0</v>
      </c>
      <c r="AK497" s="4">
        <v>0</v>
      </c>
      <c r="AL497" s="11" t="s">
        <v>1213</v>
      </c>
      <c r="AM497" s="1">
        <v>146128</v>
      </c>
      <c r="AN497" s="1">
        <v>5</v>
      </c>
      <c r="AX497"/>
      <c r="AY497"/>
    </row>
    <row r="498" spans="1:51" x14ac:dyDescent="0.25">
      <c r="A498" t="s">
        <v>702</v>
      </c>
      <c r="B498" t="s">
        <v>324</v>
      </c>
      <c r="C498" t="s">
        <v>1055</v>
      </c>
      <c r="D498" t="s">
        <v>788</v>
      </c>
      <c r="E498" s="4">
        <v>30.706521739130434</v>
      </c>
      <c r="F498" s="4">
        <v>82.900108695652165</v>
      </c>
      <c r="G498" s="4">
        <v>3.3668478260869565</v>
      </c>
      <c r="H498" s="11">
        <v>4.061331015195082E-2</v>
      </c>
      <c r="I498" s="4">
        <v>75.111521739130424</v>
      </c>
      <c r="J498" s="4">
        <v>3.3668478260869565</v>
      </c>
      <c r="K498" s="11">
        <v>4.4824652039141807E-2</v>
      </c>
      <c r="L498" s="4">
        <v>21.000108695652173</v>
      </c>
      <c r="M498" s="4">
        <v>0</v>
      </c>
      <c r="N498" s="11">
        <v>0</v>
      </c>
      <c r="O498" s="4">
        <v>13.27673913043478</v>
      </c>
      <c r="P498" s="4">
        <v>0</v>
      </c>
      <c r="Q498" s="9">
        <v>0</v>
      </c>
      <c r="R498" s="4">
        <v>2.3429347826086953</v>
      </c>
      <c r="S498" s="4">
        <v>0</v>
      </c>
      <c r="T498" s="11">
        <v>0</v>
      </c>
      <c r="U498" s="4">
        <v>5.3804347826086953</v>
      </c>
      <c r="V498" s="4">
        <v>0</v>
      </c>
      <c r="W498" s="11">
        <v>0</v>
      </c>
      <c r="X498" s="4">
        <v>17.237065217391304</v>
      </c>
      <c r="Y498" s="4">
        <v>1.4184782608695652</v>
      </c>
      <c r="Z498" s="11">
        <v>8.2292330102597414E-2</v>
      </c>
      <c r="AA498" s="4">
        <v>6.5217391304347824E-2</v>
      </c>
      <c r="AB498" s="4">
        <v>0</v>
      </c>
      <c r="AC498" s="11">
        <v>0</v>
      </c>
      <c r="AD498" s="4">
        <v>44.597717391304343</v>
      </c>
      <c r="AE498" s="4">
        <v>1.9483695652173914</v>
      </c>
      <c r="AF498" s="11">
        <v>4.3687652175608528E-2</v>
      </c>
      <c r="AG498" s="4">
        <v>0</v>
      </c>
      <c r="AH498" s="4">
        <v>0</v>
      </c>
      <c r="AI498" s="11" t="s">
        <v>1213</v>
      </c>
      <c r="AJ498" s="4">
        <v>0</v>
      </c>
      <c r="AK498" s="4">
        <v>0</v>
      </c>
      <c r="AL498" s="11" t="s">
        <v>1213</v>
      </c>
      <c r="AM498" s="1">
        <v>145727</v>
      </c>
      <c r="AN498" s="1">
        <v>5</v>
      </c>
      <c r="AX498"/>
      <c r="AY498"/>
    </row>
    <row r="499" spans="1:51" x14ac:dyDescent="0.25">
      <c r="A499" t="s">
        <v>702</v>
      </c>
      <c r="B499" t="s">
        <v>539</v>
      </c>
      <c r="C499" t="s">
        <v>1122</v>
      </c>
      <c r="D499" t="s">
        <v>787</v>
      </c>
      <c r="E499" s="4">
        <v>24.543478260869566</v>
      </c>
      <c r="F499" s="4">
        <v>67.642173913043479</v>
      </c>
      <c r="G499" s="4">
        <v>9.5815217391304355</v>
      </c>
      <c r="H499" s="11">
        <v>0.1416501153769516</v>
      </c>
      <c r="I499" s="4">
        <v>60.349130434782616</v>
      </c>
      <c r="J499" s="4">
        <v>9.5815217391304355</v>
      </c>
      <c r="K499" s="11">
        <v>0.15876818224389963</v>
      </c>
      <c r="L499" s="4">
        <v>24.389565217391304</v>
      </c>
      <c r="M499" s="4">
        <v>9.5815217391304355</v>
      </c>
      <c r="N499" s="11">
        <v>0.39285332287507135</v>
      </c>
      <c r="O499" s="4">
        <v>19.009130434782609</v>
      </c>
      <c r="P499" s="4">
        <v>9.5815217391304355</v>
      </c>
      <c r="Q499" s="9">
        <v>0.5040483977951099</v>
      </c>
      <c r="R499" s="4">
        <v>0</v>
      </c>
      <c r="S499" s="4">
        <v>0</v>
      </c>
      <c r="T499" s="11" t="s">
        <v>1213</v>
      </c>
      <c r="U499" s="4">
        <v>5.3804347826086953</v>
      </c>
      <c r="V499" s="4">
        <v>0</v>
      </c>
      <c r="W499" s="11">
        <v>0</v>
      </c>
      <c r="X499" s="4">
        <v>5.5211956521739127</v>
      </c>
      <c r="Y499" s="4">
        <v>0</v>
      </c>
      <c r="Z499" s="11">
        <v>0</v>
      </c>
      <c r="AA499" s="4">
        <v>1.9126086956521744</v>
      </c>
      <c r="AB499" s="4">
        <v>0</v>
      </c>
      <c r="AC499" s="11">
        <v>0</v>
      </c>
      <c r="AD499" s="4">
        <v>31.748152173913049</v>
      </c>
      <c r="AE499" s="4">
        <v>0</v>
      </c>
      <c r="AF499" s="11">
        <v>0</v>
      </c>
      <c r="AG499" s="4">
        <v>4.0706521739130439</v>
      </c>
      <c r="AH499" s="4">
        <v>0</v>
      </c>
      <c r="AI499" s="11">
        <v>0</v>
      </c>
      <c r="AJ499" s="4">
        <v>0</v>
      </c>
      <c r="AK499" s="4">
        <v>0</v>
      </c>
      <c r="AL499" s="11" t="s">
        <v>1213</v>
      </c>
      <c r="AM499" s="1">
        <v>146038</v>
      </c>
      <c r="AN499" s="1">
        <v>5</v>
      </c>
      <c r="AX499"/>
      <c r="AY499"/>
    </row>
    <row r="500" spans="1:51" x14ac:dyDescent="0.25">
      <c r="A500" t="s">
        <v>702</v>
      </c>
      <c r="B500" t="s">
        <v>138</v>
      </c>
      <c r="C500" t="s">
        <v>969</v>
      </c>
      <c r="D500" t="s">
        <v>756</v>
      </c>
      <c r="E500" s="4">
        <v>51.402173913043477</v>
      </c>
      <c r="F500" s="4">
        <v>166.80869565217392</v>
      </c>
      <c r="G500" s="4">
        <v>0</v>
      </c>
      <c r="H500" s="11">
        <v>0</v>
      </c>
      <c r="I500" s="4">
        <v>161.24347826086958</v>
      </c>
      <c r="J500" s="4">
        <v>0</v>
      </c>
      <c r="K500" s="11">
        <v>0</v>
      </c>
      <c r="L500" s="4">
        <v>36.538043478260875</v>
      </c>
      <c r="M500" s="4">
        <v>0</v>
      </c>
      <c r="N500" s="11">
        <v>0</v>
      </c>
      <c r="O500" s="4">
        <v>30.972826086956523</v>
      </c>
      <c r="P500" s="4">
        <v>0</v>
      </c>
      <c r="Q500" s="9">
        <v>0</v>
      </c>
      <c r="R500" s="4">
        <v>0</v>
      </c>
      <c r="S500" s="4">
        <v>0</v>
      </c>
      <c r="T500" s="11" t="s">
        <v>1213</v>
      </c>
      <c r="U500" s="4">
        <v>5.5652173913043477</v>
      </c>
      <c r="V500" s="4">
        <v>0</v>
      </c>
      <c r="W500" s="11">
        <v>0</v>
      </c>
      <c r="X500" s="4">
        <v>24.489130434782609</v>
      </c>
      <c r="Y500" s="4">
        <v>0</v>
      </c>
      <c r="Z500" s="11">
        <v>0</v>
      </c>
      <c r="AA500" s="4">
        <v>0</v>
      </c>
      <c r="AB500" s="4">
        <v>0</v>
      </c>
      <c r="AC500" s="11" t="s">
        <v>1213</v>
      </c>
      <c r="AD500" s="4">
        <v>105.78152173913045</v>
      </c>
      <c r="AE500" s="4">
        <v>0</v>
      </c>
      <c r="AF500" s="11">
        <v>0</v>
      </c>
      <c r="AG500" s="4">
        <v>0</v>
      </c>
      <c r="AH500" s="4">
        <v>0</v>
      </c>
      <c r="AI500" s="11" t="s">
        <v>1213</v>
      </c>
      <c r="AJ500" s="4">
        <v>0</v>
      </c>
      <c r="AK500" s="4">
        <v>0</v>
      </c>
      <c r="AL500" s="11" t="s">
        <v>1213</v>
      </c>
      <c r="AM500" s="1">
        <v>145414</v>
      </c>
      <c r="AN500" s="1">
        <v>5</v>
      </c>
      <c r="AX500"/>
      <c r="AY500"/>
    </row>
    <row r="501" spans="1:51" x14ac:dyDescent="0.25">
      <c r="A501" t="s">
        <v>702</v>
      </c>
      <c r="B501" t="s">
        <v>255</v>
      </c>
      <c r="C501" t="s">
        <v>923</v>
      </c>
      <c r="D501" t="s">
        <v>781</v>
      </c>
      <c r="E501" s="4">
        <v>93.152173913043484</v>
      </c>
      <c r="F501" s="4">
        <v>296.16934782608689</v>
      </c>
      <c r="G501" s="4">
        <v>0.63043478260869568</v>
      </c>
      <c r="H501" s="11">
        <v>2.1286294048865994E-3</v>
      </c>
      <c r="I501" s="4">
        <v>278.44576086956516</v>
      </c>
      <c r="J501" s="4">
        <v>0</v>
      </c>
      <c r="K501" s="11">
        <v>0</v>
      </c>
      <c r="L501" s="4">
        <v>25.740217391304352</v>
      </c>
      <c r="M501" s="4">
        <v>0.63043478260869568</v>
      </c>
      <c r="N501" s="11">
        <v>2.4492208943879056E-2</v>
      </c>
      <c r="O501" s="4">
        <v>18.411956521739132</v>
      </c>
      <c r="P501" s="4">
        <v>0</v>
      </c>
      <c r="Q501" s="9">
        <v>0</v>
      </c>
      <c r="R501" s="4">
        <v>2.284782608695652</v>
      </c>
      <c r="S501" s="4">
        <v>0.63043478260869568</v>
      </c>
      <c r="T501" s="11">
        <v>0.27592768791627026</v>
      </c>
      <c r="U501" s="4">
        <v>5.0434782608695654</v>
      </c>
      <c r="V501" s="4">
        <v>0</v>
      </c>
      <c r="W501" s="11">
        <v>0</v>
      </c>
      <c r="X501" s="4">
        <v>98.739565217391259</v>
      </c>
      <c r="Y501" s="4">
        <v>0</v>
      </c>
      <c r="Z501" s="11">
        <v>0</v>
      </c>
      <c r="AA501" s="4">
        <v>10.395326086956521</v>
      </c>
      <c r="AB501" s="4">
        <v>0</v>
      </c>
      <c r="AC501" s="11">
        <v>0</v>
      </c>
      <c r="AD501" s="4">
        <v>161.29423913043476</v>
      </c>
      <c r="AE501" s="4">
        <v>0</v>
      </c>
      <c r="AF501" s="11">
        <v>0</v>
      </c>
      <c r="AG501" s="4">
        <v>0</v>
      </c>
      <c r="AH501" s="4">
        <v>0</v>
      </c>
      <c r="AI501" s="11" t="s">
        <v>1213</v>
      </c>
      <c r="AJ501" s="4">
        <v>0</v>
      </c>
      <c r="AK501" s="4">
        <v>0</v>
      </c>
      <c r="AL501" s="11" t="s">
        <v>1213</v>
      </c>
      <c r="AM501" s="1">
        <v>145629</v>
      </c>
      <c r="AN501" s="1">
        <v>5</v>
      </c>
      <c r="AX501"/>
      <c r="AY501"/>
    </row>
    <row r="502" spans="1:51" x14ac:dyDescent="0.25">
      <c r="A502" t="s">
        <v>702</v>
      </c>
      <c r="B502" t="s">
        <v>460</v>
      </c>
      <c r="C502" t="s">
        <v>1022</v>
      </c>
      <c r="D502" t="s">
        <v>781</v>
      </c>
      <c r="E502" s="4">
        <v>80.673913043478265</v>
      </c>
      <c r="F502" s="4">
        <v>162.22010869565219</v>
      </c>
      <c r="G502" s="4">
        <v>0</v>
      </c>
      <c r="H502" s="11">
        <v>0</v>
      </c>
      <c r="I502" s="4">
        <v>162.22010869565219</v>
      </c>
      <c r="J502" s="4">
        <v>0</v>
      </c>
      <c r="K502" s="11">
        <v>0</v>
      </c>
      <c r="L502" s="4">
        <v>22.111413043478262</v>
      </c>
      <c r="M502" s="4">
        <v>0</v>
      </c>
      <c r="N502" s="11">
        <v>0</v>
      </c>
      <c r="O502" s="4">
        <v>22.111413043478262</v>
      </c>
      <c r="P502" s="4">
        <v>0</v>
      </c>
      <c r="Q502" s="9">
        <v>0</v>
      </c>
      <c r="R502" s="4">
        <v>0</v>
      </c>
      <c r="S502" s="4">
        <v>0</v>
      </c>
      <c r="T502" s="11" t="s">
        <v>1213</v>
      </c>
      <c r="U502" s="4">
        <v>0</v>
      </c>
      <c r="V502" s="4">
        <v>0</v>
      </c>
      <c r="W502" s="11" t="s">
        <v>1213</v>
      </c>
      <c r="X502" s="4">
        <v>47.497282608695649</v>
      </c>
      <c r="Y502" s="4">
        <v>0</v>
      </c>
      <c r="Z502" s="11">
        <v>0</v>
      </c>
      <c r="AA502" s="4">
        <v>0</v>
      </c>
      <c r="AB502" s="4">
        <v>0</v>
      </c>
      <c r="AC502" s="11" t="s">
        <v>1213</v>
      </c>
      <c r="AD502" s="4">
        <v>92.361413043478265</v>
      </c>
      <c r="AE502" s="4">
        <v>0</v>
      </c>
      <c r="AF502" s="11">
        <v>0</v>
      </c>
      <c r="AG502" s="4">
        <v>0.25</v>
      </c>
      <c r="AH502" s="4">
        <v>0</v>
      </c>
      <c r="AI502" s="11">
        <v>0</v>
      </c>
      <c r="AJ502" s="4">
        <v>0</v>
      </c>
      <c r="AK502" s="4">
        <v>0</v>
      </c>
      <c r="AL502" s="11" t="s">
        <v>1213</v>
      </c>
      <c r="AM502" s="1">
        <v>145927</v>
      </c>
      <c r="AN502" s="1">
        <v>5</v>
      </c>
      <c r="AX502"/>
      <c r="AY502"/>
    </row>
    <row r="503" spans="1:51" x14ac:dyDescent="0.25">
      <c r="A503" t="s">
        <v>702</v>
      </c>
      <c r="B503" t="s">
        <v>136</v>
      </c>
      <c r="C503" t="s">
        <v>937</v>
      </c>
      <c r="D503" t="s">
        <v>801</v>
      </c>
      <c r="E503" s="4">
        <v>40.630434782608695</v>
      </c>
      <c r="F503" s="4">
        <v>11.074239130434783</v>
      </c>
      <c r="G503" s="4">
        <v>10.956521739130435</v>
      </c>
      <c r="H503" s="11">
        <v>0.98937015988928478</v>
      </c>
      <c r="I503" s="4">
        <v>11.074239130434783</v>
      </c>
      <c r="J503" s="4">
        <v>10.956521739130435</v>
      </c>
      <c r="K503" s="11">
        <v>0.98937015988928478</v>
      </c>
      <c r="L503" s="4">
        <v>0.11771739130434783</v>
      </c>
      <c r="M503" s="4">
        <v>0</v>
      </c>
      <c r="N503" s="11">
        <v>0</v>
      </c>
      <c r="O503" s="4">
        <v>0.11771739130434783</v>
      </c>
      <c r="P503" s="4">
        <v>0</v>
      </c>
      <c r="Q503" s="9">
        <v>0</v>
      </c>
      <c r="R503" s="4">
        <v>0</v>
      </c>
      <c r="S503" s="4">
        <v>0</v>
      </c>
      <c r="T503" s="11" t="s">
        <v>1213</v>
      </c>
      <c r="U503" s="4">
        <v>0</v>
      </c>
      <c r="V503" s="4">
        <v>0</v>
      </c>
      <c r="W503" s="11" t="s">
        <v>1213</v>
      </c>
      <c r="X503" s="4">
        <v>0</v>
      </c>
      <c r="Y503" s="4">
        <v>0</v>
      </c>
      <c r="Z503" s="11" t="s">
        <v>1213</v>
      </c>
      <c r="AA503" s="4">
        <v>0</v>
      </c>
      <c r="AB503" s="4">
        <v>0</v>
      </c>
      <c r="AC503" s="11" t="s">
        <v>1213</v>
      </c>
      <c r="AD503" s="4">
        <v>10.956521739130435</v>
      </c>
      <c r="AE503" s="4">
        <v>10.956521739130435</v>
      </c>
      <c r="AF503" s="11">
        <v>1</v>
      </c>
      <c r="AG503" s="4">
        <v>0</v>
      </c>
      <c r="AH503" s="4">
        <v>0</v>
      </c>
      <c r="AI503" s="11" t="s">
        <v>1213</v>
      </c>
      <c r="AJ503" s="4">
        <v>0</v>
      </c>
      <c r="AK503" s="4">
        <v>0</v>
      </c>
      <c r="AL503" s="11" t="s">
        <v>1213</v>
      </c>
      <c r="AM503" s="1">
        <v>145411</v>
      </c>
      <c r="AN503" s="1">
        <v>5</v>
      </c>
      <c r="AX503"/>
      <c r="AY503"/>
    </row>
    <row r="504" spans="1:51" x14ac:dyDescent="0.25">
      <c r="A504" t="s">
        <v>702</v>
      </c>
      <c r="B504" t="s">
        <v>89</v>
      </c>
      <c r="C504" t="s">
        <v>843</v>
      </c>
      <c r="D504" t="s">
        <v>744</v>
      </c>
      <c r="E504" s="4">
        <v>66.347826086956516</v>
      </c>
      <c r="F504" s="4">
        <v>165.22913043478263</v>
      </c>
      <c r="G504" s="4">
        <v>0</v>
      </c>
      <c r="H504" s="11">
        <v>0</v>
      </c>
      <c r="I504" s="4">
        <v>154.45521739130436</v>
      </c>
      <c r="J504" s="4">
        <v>0</v>
      </c>
      <c r="K504" s="11">
        <v>0</v>
      </c>
      <c r="L504" s="4">
        <v>32.261956521739123</v>
      </c>
      <c r="M504" s="4">
        <v>0</v>
      </c>
      <c r="N504" s="11">
        <v>0</v>
      </c>
      <c r="O504" s="4">
        <v>21.488043478260867</v>
      </c>
      <c r="P504" s="4">
        <v>0</v>
      </c>
      <c r="Q504" s="9">
        <v>0</v>
      </c>
      <c r="R504" s="4">
        <v>5.4695652173913034</v>
      </c>
      <c r="S504" s="4">
        <v>0</v>
      </c>
      <c r="T504" s="11">
        <v>0</v>
      </c>
      <c r="U504" s="4">
        <v>5.3043478260869561</v>
      </c>
      <c r="V504" s="4">
        <v>0</v>
      </c>
      <c r="W504" s="11">
        <v>0</v>
      </c>
      <c r="X504" s="4">
        <v>44.753478260869571</v>
      </c>
      <c r="Y504" s="4">
        <v>0</v>
      </c>
      <c r="Z504" s="11">
        <v>0</v>
      </c>
      <c r="AA504" s="4">
        <v>0</v>
      </c>
      <c r="AB504" s="4">
        <v>0</v>
      </c>
      <c r="AC504" s="11" t="s">
        <v>1213</v>
      </c>
      <c r="AD504" s="4">
        <v>84.251739130434814</v>
      </c>
      <c r="AE504" s="4">
        <v>0</v>
      </c>
      <c r="AF504" s="11">
        <v>0</v>
      </c>
      <c r="AG504" s="4">
        <v>3.9619565217391304</v>
      </c>
      <c r="AH504" s="4">
        <v>0</v>
      </c>
      <c r="AI504" s="11">
        <v>0</v>
      </c>
      <c r="AJ504" s="4">
        <v>0</v>
      </c>
      <c r="AK504" s="4">
        <v>0</v>
      </c>
      <c r="AL504" s="11" t="s">
        <v>1213</v>
      </c>
      <c r="AM504" s="1">
        <v>145294</v>
      </c>
      <c r="AN504" s="1">
        <v>5</v>
      </c>
      <c r="AX504"/>
      <c r="AY504"/>
    </row>
    <row r="505" spans="1:51" x14ac:dyDescent="0.25">
      <c r="A505" t="s">
        <v>702</v>
      </c>
      <c r="B505" t="s">
        <v>603</v>
      </c>
      <c r="C505" t="s">
        <v>1011</v>
      </c>
      <c r="D505" t="s">
        <v>774</v>
      </c>
      <c r="E505" s="4">
        <v>16.489130434782609</v>
      </c>
      <c r="F505" s="4">
        <v>96.532065217391306</v>
      </c>
      <c r="G505" s="4">
        <v>24.290760869565215</v>
      </c>
      <c r="H505" s="11">
        <v>0.25163411571960204</v>
      </c>
      <c r="I505" s="4">
        <v>89.548369565217399</v>
      </c>
      <c r="J505" s="4">
        <v>24.290760869565215</v>
      </c>
      <c r="K505" s="11">
        <v>0.27125854984857584</v>
      </c>
      <c r="L505" s="4">
        <v>32.892717391304345</v>
      </c>
      <c r="M505" s="4">
        <v>7.0135869565217392</v>
      </c>
      <c r="N505" s="11">
        <v>0.21322613370873031</v>
      </c>
      <c r="O505" s="4">
        <v>25.909021739130431</v>
      </c>
      <c r="P505" s="4">
        <v>7.0135869565217392</v>
      </c>
      <c r="Q505" s="9">
        <v>0.27070057013882193</v>
      </c>
      <c r="R505" s="4">
        <v>1.2445652173913044</v>
      </c>
      <c r="S505" s="4">
        <v>0</v>
      </c>
      <c r="T505" s="11">
        <v>0</v>
      </c>
      <c r="U505" s="4">
        <v>5.7391304347826084</v>
      </c>
      <c r="V505" s="4">
        <v>0</v>
      </c>
      <c r="W505" s="11">
        <v>0</v>
      </c>
      <c r="X505" s="4">
        <v>0</v>
      </c>
      <c r="Y505" s="4">
        <v>0</v>
      </c>
      <c r="Z505" s="11" t="s">
        <v>1213</v>
      </c>
      <c r="AA505" s="4">
        <v>0</v>
      </c>
      <c r="AB505" s="4">
        <v>0</v>
      </c>
      <c r="AC505" s="11" t="s">
        <v>1213</v>
      </c>
      <c r="AD505" s="4">
        <v>63.639347826086961</v>
      </c>
      <c r="AE505" s="4">
        <v>17.277173913043477</v>
      </c>
      <c r="AF505" s="11">
        <v>0.27148571604250854</v>
      </c>
      <c r="AG505" s="4">
        <v>0</v>
      </c>
      <c r="AH505" s="4">
        <v>0</v>
      </c>
      <c r="AI505" s="11" t="s">
        <v>1213</v>
      </c>
      <c r="AJ505" s="4">
        <v>0</v>
      </c>
      <c r="AK505" s="4">
        <v>0</v>
      </c>
      <c r="AL505" s="11" t="s">
        <v>1213</v>
      </c>
      <c r="AM505" s="1">
        <v>146118</v>
      </c>
      <c r="AN505" s="1">
        <v>5</v>
      </c>
      <c r="AX505"/>
      <c r="AY505"/>
    </row>
    <row r="506" spans="1:51" x14ac:dyDescent="0.25">
      <c r="A506" t="s">
        <v>702</v>
      </c>
      <c r="B506" t="s">
        <v>480</v>
      </c>
      <c r="C506" t="s">
        <v>1105</v>
      </c>
      <c r="D506" t="s">
        <v>805</v>
      </c>
      <c r="E506" s="4">
        <v>67.978260869565219</v>
      </c>
      <c r="F506" s="4">
        <v>323.41521739130434</v>
      </c>
      <c r="G506" s="4">
        <v>20.241304347826084</v>
      </c>
      <c r="H506" s="11">
        <v>6.2586122295339816E-2</v>
      </c>
      <c r="I506" s="4">
        <v>305.62173913043478</v>
      </c>
      <c r="J506" s="4">
        <v>20.241304347826084</v>
      </c>
      <c r="K506" s="11">
        <v>6.6229923320956563E-2</v>
      </c>
      <c r="L506" s="4">
        <v>52.705326086956511</v>
      </c>
      <c r="M506" s="4">
        <v>2.822173913043478</v>
      </c>
      <c r="N506" s="11">
        <v>5.3546275539350249E-2</v>
      </c>
      <c r="O506" s="4">
        <v>34.911847826086948</v>
      </c>
      <c r="P506" s="4">
        <v>2.822173913043478</v>
      </c>
      <c r="Q506" s="9">
        <v>8.0837139503532204E-2</v>
      </c>
      <c r="R506" s="4">
        <v>13.048913043478262</v>
      </c>
      <c r="S506" s="4">
        <v>0</v>
      </c>
      <c r="T506" s="11">
        <v>0</v>
      </c>
      <c r="U506" s="4">
        <v>4.7445652173913047</v>
      </c>
      <c r="V506" s="4">
        <v>0</v>
      </c>
      <c r="W506" s="11">
        <v>0</v>
      </c>
      <c r="X506" s="4">
        <v>73.514673913043495</v>
      </c>
      <c r="Y506" s="4">
        <v>7.596195652173912</v>
      </c>
      <c r="Z506" s="11">
        <v>0.10332897158952291</v>
      </c>
      <c r="AA506" s="4">
        <v>0</v>
      </c>
      <c r="AB506" s="4">
        <v>0</v>
      </c>
      <c r="AC506" s="11" t="s">
        <v>1213</v>
      </c>
      <c r="AD506" s="4">
        <v>197.19521739130434</v>
      </c>
      <c r="AE506" s="4">
        <v>9.8229347826086943</v>
      </c>
      <c r="AF506" s="11">
        <v>4.9813250607982813E-2</v>
      </c>
      <c r="AG506" s="4">
        <v>0</v>
      </c>
      <c r="AH506" s="4">
        <v>0</v>
      </c>
      <c r="AI506" s="11" t="s">
        <v>1213</v>
      </c>
      <c r="AJ506" s="4">
        <v>0</v>
      </c>
      <c r="AK506" s="4">
        <v>0</v>
      </c>
      <c r="AL506" s="11" t="s">
        <v>1213</v>
      </c>
      <c r="AM506" s="1">
        <v>145953</v>
      </c>
      <c r="AN506" s="1">
        <v>5</v>
      </c>
      <c r="AX506"/>
      <c r="AY506"/>
    </row>
    <row r="507" spans="1:51" x14ac:dyDescent="0.25">
      <c r="A507" t="s">
        <v>702</v>
      </c>
      <c r="B507" t="s">
        <v>217</v>
      </c>
      <c r="C507" t="s">
        <v>917</v>
      </c>
      <c r="D507" t="s">
        <v>781</v>
      </c>
      <c r="E507" s="4">
        <v>19.097826086956523</v>
      </c>
      <c r="F507" s="4">
        <v>124.10217391304344</v>
      </c>
      <c r="G507" s="4">
        <v>2.3306521739130437</v>
      </c>
      <c r="H507" s="11">
        <v>1.878010755513515E-2</v>
      </c>
      <c r="I507" s="4">
        <v>104.88478260869562</v>
      </c>
      <c r="J507" s="4">
        <v>2.3306521739130437</v>
      </c>
      <c r="K507" s="11">
        <v>2.2221070740149656E-2</v>
      </c>
      <c r="L507" s="4">
        <v>81.49891304347824</v>
      </c>
      <c r="M507" s="4">
        <v>2.3306521739130437</v>
      </c>
      <c r="N507" s="11">
        <v>2.8597340588698179E-2</v>
      </c>
      <c r="O507" s="4">
        <v>62.281521739130419</v>
      </c>
      <c r="P507" s="4">
        <v>2.3306521739130437</v>
      </c>
      <c r="Q507" s="9">
        <v>3.7421246444091533E-2</v>
      </c>
      <c r="R507" s="4">
        <v>13.913043478260869</v>
      </c>
      <c r="S507" s="4">
        <v>0</v>
      </c>
      <c r="T507" s="11">
        <v>0</v>
      </c>
      <c r="U507" s="4">
        <v>5.3043478260869561</v>
      </c>
      <c r="V507" s="4">
        <v>0</v>
      </c>
      <c r="W507" s="11">
        <v>0</v>
      </c>
      <c r="X507" s="4">
        <v>0</v>
      </c>
      <c r="Y507" s="4">
        <v>0</v>
      </c>
      <c r="Z507" s="11" t="s">
        <v>1213</v>
      </c>
      <c r="AA507" s="4">
        <v>0</v>
      </c>
      <c r="AB507" s="4">
        <v>0</v>
      </c>
      <c r="AC507" s="11" t="s">
        <v>1213</v>
      </c>
      <c r="AD507" s="4">
        <v>42.603260869565204</v>
      </c>
      <c r="AE507" s="4">
        <v>0</v>
      </c>
      <c r="AF507" s="11">
        <v>0</v>
      </c>
      <c r="AG507" s="4">
        <v>0</v>
      </c>
      <c r="AH507" s="4">
        <v>0</v>
      </c>
      <c r="AI507" s="11" t="s">
        <v>1213</v>
      </c>
      <c r="AJ507" s="4">
        <v>0</v>
      </c>
      <c r="AK507" s="4">
        <v>0</v>
      </c>
      <c r="AL507" s="11" t="s">
        <v>1213</v>
      </c>
      <c r="AM507" s="1">
        <v>145568</v>
      </c>
      <c r="AN507" s="1">
        <v>5</v>
      </c>
      <c r="AX507"/>
      <c r="AY507"/>
    </row>
    <row r="508" spans="1:51" x14ac:dyDescent="0.25">
      <c r="A508" t="s">
        <v>702</v>
      </c>
      <c r="B508" t="s">
        <v>297</v>
      </c>
      <c r="C508" t="s">
        <v>917</v>
      </c>
      <c r="D508" t="s">
        <v>781</v>
      </c>
      <c r="E508" s="4">
        <v>136.20652173913044</v>
      </c>
      <c r="F508" s="4">
        <v>343.32608695652175</v>
      </c>
      <c r="G508" s="4">
        <v>0</v>
      </c>
      <c r="H508" s="11">
        <v>0</v>
      </c>
      <c r="I508" s="4">
        <v>322.30163043478262</v>
      </c>
      <c r="J508" s="4">
        <v>0</v>
      </c>
      <c r="K508" s="11">
        <v>0</v>
      </c>
      <c r="L508" s="4">
        <v>34.986413043478258</v>
      </c>
      <c r="M508" s="4">
        <v>0</v>
      </c>
      <c r="N508" s="11">
        <v>0</v>
      </c>
      <c r="O508" s="4">
        <v>22.440217391304348</v>
      </c>
      <c r="P508" s="4">
        <v>0</v>
      </c>
      <c r="Q508" s="9">
        <v>0</v>
      </c>
      <c r="R508" s="4">
        <v>8.7608695652173907</v>
      </c>
      <c r="S508" s="4">
        <v>0</v>
      </c>
      <c r="T508" s="11">
        <v>0</v>
      </c>
      <c r="U508" s="4">
        <v>3.785326086956522</v>
      </c>
      <c r="V508" s="4">
        <v>0</v>
      </c>
      <c r="W508" s="11">
        <v>0</v>
      </c>
      <c r="X508" s="4">
        <v>91.122282608695656</v>
      </c>
      <c r="Y508" s="4">
        <v>0</v>
      </c>
      <c r="Z508" s="11">
        <v>0</v>
      </c>
      <c r="AA508" s="4">
        <v>8.4782608695652169</v>
      </c>
      <c r="AB508" s="4">
        <v>0</v>
      </c>
      <c r="AC508" s="11">
        <v>0</v>
      </c>
      <c r="AD508" s="4">
        <v>208.7391304347826</v>
      </c>
      <c r="AE508" s="4">
        <v>0</v>
      </c>
      <c r="AF508" s="11">
        <v>0</v>
      </c>
      <c r="AG508" s="4">
        <v>0</v>
      </c>
      <c r="AH508" s="4">
        <v>0</v>
      </c>
      <c r="AI508" s="11" t="s">
        <v>1213</v>
      </c>
      <c r="AJ508" s="4">
        <v>0</v>
      </c>
      <c r="AK508" s="4">
        <v>0</v>
      </c>
      <c r="AL508" s="11" t="s">
        <v>1213</v>
      </c>
      <c r="AM508" s="1">
        <v>145688</v>
      </c>
      <c r="AN508" s="1">
        <v>5</v>
      </c>
      <c r="AX508"/>
      <c r="AY508"/>
    </row>
    <row r="509" spans="1:51" x14ac:dyDescent="0.25">
      <c r="A509" t="s">
        <v>702</v>
      </c>
      <c r="B509" t="s">
        <v>220</v>
      </c>
      <c r="C509" t="s">
        <v>858</v>
      </c>
      <c r="D509" t="s">
        <v>791</v>
      </c>
      <c r="E509" s="4">
        <v>15.119565217391305</v>
      </c>
      <c r="F509" s="4">
        <v>127.00271739130434</v>
      </c>
      <c r="G509" s="4">
        <v>4.8695652173913047</v>
      </c>
      <c r="H509" s="11">
        <v>3.8342212807839615E-2</v>
      </c>
      <c r="I509" s="4">
        <v>103.19293478260869</v>
      </c>
      <c r="J509" s="4">
        <v>4.8695652173913047</v>
      </c>
      <c r="K509" s="11">
        <v>4.7188940092165906E-2</v>
      </c>
      <c r="L509" s="4">
        <v>60.760869565217391</v>
      </c>
      <c r="M509" s="4">
        <v>4.8695652173913047</v>
      </c>
      <c r="N509" s="11">
        <v>8.0143112701252239E-2</v>
      </c>
      <c r="O509" s="4">
        <v>44.657608695652172</v>
      </c>
      <c r="P509" s="4">
        <v>4.8695652173913047</v>
      </c>
      <c r="Q509" s="9">
        <v>0.10904222952415725</v>
      </c>
      <c r="R509" s="4">
        <v>10.625000000000002</v>
      </c>
      <c r="S509" s="4">
        <v>0</v>
      </c>
      <c r="T509" s="11">
        <v>0</v>
      </c>
      <c r="U509" s="4">
        <v>5.4782608695652177</v>
      </c>
      <c r="V509" s="4">
        <v>0</v>
      </c>
      <c r="W509" s="11">
        <v>0</v>
      </c>
      <c r="X509" s="4">
        <v>17.961956521739129</v>
      </c>
      <c r="Y509" s="4">
        <v>0</v>
      </c>
      <c r="Z509" s="11">
        <v>0</v>
      </c>
      <c r="AA509" s="4">
        <v>7.7065217391304346</v>
      </c>
      <c r="AB509" s="4">
        <v>0</v>
      </c>
      <c r="AC509" s="11">
        <v>0</v>
      </c>
      <c r="AD509" s="4">
        <v>40.573369565217391</v>
      </c>
      <c r="AE509" s="4">
        <v>0</v>
      </c>
      <c r="AF509" s="11">
        <v>0</v>
      </c>
      <c r="AG509" s="4">
        <v>0</v>
      </c>
      <c r="AH509" s="4">
        <v>0</v>
      </c>
      <c r="AI509" s="11" t="s">
        <v>1213</v>
      </c>
      <c r="AJ509" s="4">
        <v>0</v>
      </c>
      <c r="AK509" s="4">
        <v>0</v>
      </c>
      <c r="AL509" s="11" t="s">
        <v>1213</v>
      </c>
      <c r="AM509" s="1">
        <v>145579</v>
      </c>
      <c r="AN509" s="1">
        <v>5</v>
      </c>
      <c r="AX509"/>
      <c r="AY509"/>
    </row>
    <row r="510" spans="1:51" x14ac:dyDescent="0.25">
      <c r="A510" t="s">
        <v>702</v>
      </c>
      <c r="B510" t="s">
        <v>55</v>
      </c>
      <c r="C510" t="s">
        <v>925</v>
      </c>
      <c r="D510" t="s">
        <v>781</v>
      </c>
      <c r="E510" s="4">
        <v>79.652173913043484</v>
      </c>
      <c r="F510" s="4">
        <v>299.90086956521748</v>
      </c>
      <c r="G510" s="4">
        <v>0</v>
      </c>
      <c r="H510" s="11">
        <v>0</v>
      </c>
      <c r="I510" s="4">
        <v>275.2045652173914</v>
      </c>
      <c r="J510" s="4">
        <v>0</v>
      </c>
      <c r="K510" s="11">
        <v>0</v>
      </c>
      <c r="L510" s="4">
        <v>122.67315217391307</v>
      </c>
      <c r="M510" s="4">
        <v>0</v>
      </c>
      <c r="N510" s="11">
        <v>0</v>
      </c>
      <c r="O510" s="4">
        <v>97.976847826086981</v>
      </c>
      <c r="P510" s="4">
        <v>0</v>
      </c>
      <c r="Q510" s="9">
        <v>0</v>
      </c>
      <c r="R510" s="4">
        <v>19.913695652173914</v>
      </c>
      <c r="S510" s="4">
        <v>0</v>
      </c>
      <c r="T510" s="11">
        <v>0</v>
      </c>
      <c r="U510" s="4">
        <v>4.7826086956521738</v>
      </c>
      <c r="V510" s="4">
        <v>0</v>
      </c>
      <c r="W510" s="11">
        <v>0</v>
      </c>
      <c r="X510" s="4">
        <v>29.670869565217398</v>
      </c>
      <c r="Y510" s="4">
        <v>0</v>
      </c>
      <c r="Z510" s="11">
        <v>0</v>
      </c>
      <c r="AA510" s="4">
        <v>0</v>
      </c>
      <c r="AB510" s="4">
        <v>0</v>
      </c>
      <c r="AC510" s="11" t="s">
        <v>1213</v>
      </c>
      <c r="AD510" s="4">
        <v>137.52554347826091</v>
      </c>
      <c r="AE510" s="4">
        <v>0</v>
      </c>
      <c r="AF510" s="11">
        <v>0</v>
      </c>
      <c r="AG510" s="4">
        <v>10.031304347826088</v>
      </c>
      <c r="AH510" s="4">
        <v>0</v>
      </c>
      <c r="AI510" s="11">
        <v>0</v>
      </c>
      <c r="AJ510" s="4">
        <v>0</v>
      </c>
      <c r="AK510" s="4">
        <v>0</v>
      </c>
      <c r="AL510" s="11" t="s">
        <v>1213</v>
      </c>
      <c r="AM510" s="1">
        <v>145199</v>
      </c>
      <c r="AN510" s="1">
        <v>5</v>
      </c>
      <c r="AX510"/>
      <c r="AY510"/>
    </row>
    <row r="511" spans="1:51" x14ac:dyDescent="0.25">
      <c r="A511" t="s">
        <v>702</v>
      </c>
      <c r="B511" t="s">
        <v>298</v>
      </c>
      <c r="C511" t="s">
        <v>1043</v>
      </c>
      <c r="D511" t="s">
        <v>781</v>
      </c>
      <c r="E511" s="4">
        <v>123.69565217391305</v>
      </c>
      <c r="F511" s="4">
        <v>400.40152173913043</v>
      </c>
      <c r="G511" s="4">
        <v>56.027391304347837</v>
      </c>
      <c r="H511" s="11">
        <v>0.13992801790811074</v>
      </c>
      <c r="I511" s="4">
        <v>374.79597826086956</v>
      </c>
      <c r="J511" s="4">
        <v>56.027391304347837</v>
      </c>
      <c r="K511" s="11">
        <v>0.14948770679004203</v>
      </c>
      <c r="L511" s="4">
        <v>147.75869565217388</v>
      </c>
      <c r="M511" s="4">
        <v>0</v>
      </c>
      <c r="N511" s="11">
        <v>0</v>
      </c>
      <c r="O511" s="4">
        <v>122.15315217391303</v>
      </c>
      <c r="P511" s="4">
        <v>0</v>
      </c>
      <c r="Q511" s="9">
        <v>0</v>
      </c>
      <c r="R511" s="4">
        <v>20.518586956521737</v>
      </c>
      <c r="S511" s="4">
        <v>0</v>
      </c>
      <c r="T511" s="11">
        <v>0</v>
      </c>
      <c r="U511" s="4">
        <v>5.0869565217391308</v>
      </c>
      <c r="V511" s="4">
        <v>0</v>
      </c>
      <c r="W511" s="11">
        <v>0</v>
      </c>
      <c r="X511" s="4">
        <v>62.855652173913064</v>
      </c>
      <c r="Y511" s="4">
        <v>0</v>
      </c>
      <c r="Z511" s="11">
        <v>0</v>
      </c>
      <c r="AA511" s="4">
        <v>0</v>
      </c>
      <c r="AB511" s="4">
        <v>0</v>
      </c>
      <c r="AC511" s="11" t="s">
        <v>1213</v>
      </c>
      <c r="AD511" s="4">
        <v>175.12706521739128</v>
      </c>
      <c r="AE511" s="4">
        <v>56.027391304347837</v>
      </c>
      <c r="AF511" s="11">
        <v>0.31992422892942962</v>
      </c>
      <c r="AG511" s="4">
        <v>14.660108695652173</v>
      </c>
      <c r="AH511" s="4">
        <v>0</v>
      </c>
      <c r="AI511" s="11">
        <v>0</v>
      </c>
      <c r="AJ511" s="4">
        <v>0</v>
      </c>
      <c r="AK511" s="4">
        <v>0</v>
      </c>
      <c r="AL511" s="11" t="s">
        <v>1213</v>
      </c>
      <c r="AM511" s="1">
        <v>145689</v>
      </c>
      <c r="AN511" s="1">
        <v>5</v>
      </c>
      <c r="AX511"/>
      <c r="AY511"/>
    </row>
    <row r="512" spans="1:51" x14ac:dyDescent="0.25">
      <c r="A512" t="s">
        <v>702</v>
      </c>
      <c r="B512" t="s">
        <v>22</v>
      </c>
      <c r="C512" t="s">
        <v>899</v>
      </c>
      <c r="D512" t="s">
        <v>785</v>
      </c>
      <c r="E512" s="4">
        <v>66.467391304347828</v>
      </c>
      <c r="F512" s="4">
        <v>210.18478260869563</v>
      </c>
      <c r="G512" s="4">
        <v>44.62826086956521</v>
      </c>
      <c r="H512" s="11">
        <v>0.21232869628173967</v>
      </c>
      <c r="I512" s="4">
        <v>189.2686956521739</v>
      </c>
      <c r="J512" s="4">
        <v>44.62826086956521</v>
      </c>
      <c r="K512" s="11">
        <v>0.23579314432208176</v>
      </c>
      <c r="L512" s="4">
        <v>43.367391304347834</v>
      </c>
      <c r="M512" s="4">
        <v>4.9474999999999998</v>
      </c>
      <c r="N512" s="11">
        <v>0.11408341270239107</v>
      </c>
      <c r="O512" s="4">
        <v>22.451304347826092</v>
      </c>
      <c r="P512" s="4">
        <v>4.9474999999999998</v>
      </c>
      <c r="Q512" s="9">
        <v>0.22036581587203216</v>
      </c>
      <c r="R512" s="4">
        <v>14.829130434782609</v>
      </c>
      <c r="S512" s="4">
        <v>0</v>
      </c>
      <c r="T512" s="11">
        <v>0</v>
      </c>
      <c r="U512" s="4">
        <v>6.0869565217391308</v>
      </c>
      <c r="V512" s="4">
        <v>0</v>
      </c>
      <c r="W512" s="11">
        <v>0</v>
      </c>
      <c r="X512" s="4">
        <v>51.086195652173913</v>
      </c>
      <c r="Y512" s="4">
        <v>5.8433695652173929</v>
      </c>
      <c r="Z512" s="11">
        <v>0.11438255463379245</v>
      </c>
      <c r="AA512" s="4">
        <v>0</v>
      </c>
      <c r="AB512" s="4">
        <v>0</v>
      </c>
      <c r="AC512" s="11" t="s">
        <v>1213</v>
      </c>
      <c r="AD512" s="4">
        <v>115.73119565217389</v>
      </c>
      <c r="AE512" s="4">
        <v>33.837391304347818</v>
      </c>
      <c r="AF512" s="11">
        <v>0.292379173252862</v>
      </c>
      <c r="AG512" s="4">
        <v>0</v>
      </c>
      <c r="AH512" s="4">
        <v>0</v>
      </c>
      <c r="AI512" s="11" t="s">
        <v>1213</v>
      </c>
      <c r="AJ512" s="4">
        <v>0</v>
      </c>
      <c r="AK512" s="4">
        <v>0</v>
      </c>
      <c r="AL512" s="11" t="s">
        <v>1213</v>
      </c>
      <c r="AM512" s="1">
        <v>145012</v>
      </c>
      <c r="AN512" s="1">
        <v>5</v>
      </c>
      <c r="AX512"/>
      <c r="AY512"/>
    </row>
    <row r="513" spans="1:51" x14ac:dyDescent="0.25">
      <c r="A513" t="s">
        <v>702</v>
      </c>
      <c r="B513" t="s">
        <v>72</v>
      </c>
      <c r="C513" t="s">
        <v>933</v>
      </c>
      <c r="D513" t="s">
        <v>794</v>
      </c>
      <c r="E513" s="4">
        <v>129.82608695652175</v>
      </c>
      <c r="F513" s="4">
        <v>520.89858695652174</v>
      </c>
      <c r="G513" s="4">
        <v>102.52913043478259</v>
      </c>
      <c r="H513" s="11">
        <v>0.19683127004401044</v>
      </c>
      <c r="I513" s="4">
        <v>483.10250000000002</v>
      </c>
      <c r="J513" s="4">
        <v>102.52913043478259</v>
      </c>
      <c r="K513" s="11">
        <v>0.21223059378658274</v>
      </c>
      <c r="L513" s="4">
        <v>205.53293478260872</v>
      </c>
      <c r="M513" s="4">
        <v>15.499130434782604</v>
      </c>
      <c r="N513" s="11">
        <v>7.5409473674746902E-2</v>
      </c>
      <c r="O513" s="4">
        <v>167.736847826087</v>
      </c>
      <c r="P513" s="4">
        <v>15.499130434782604</v>
      </c>
      <c r="Q513" s="9">
        <v>9.2401464768507038E-2</v>
      </c>
      <c r="R513" s="4">
        <v>34.665652173913038</v>
      </c>
      <c r="S513" s="4">
        <v>0</v>
      </c>
      <c r="T513" s="11">
        <v>0</v>
      </c>
      <c r="U513" s="4">
        <v>3.1304347826086958</v>
      </c>
      <c r="V513" s="4">
        <v>0</v>
      </c>
      <c r="W513" s="11">
        <v>0</v>
      </c>
      <c r="X513" s="4">
        <v>62.282065217391285</v>
      </c>
      <c r="Y513" s="4">
        <v>17.247934782608692</v>
      </c>
      <c r="Z513" s="11">
        <v>0.27693260848698509</v>
      </c>
      <c r="AA513" s="4">
        <v>0</v>
      </c>
      <c r="AB513" s="4">
        <v>0</v>
      </c>
      <c r="AC513" s="11" t="s">
        <v>1213</v>
      </c>
      <c r="AD513" s="4">
        <v>250.95163043478263</v>
      </c>
      <c r="AE513" s="4">
        <v>69.782065217391292</v>
      </c>
      <c r="AF513" s="11">
        <v>0.27806978219863077</v>
      </c>
      <c r="AG513" s="4">
        <v>2.1319565217391303</v>
      </c>
      <c r="AH513" s="4">
        <v>0</v>
      </c>
      <c r="AI513" s="11">
        <v>0</v>
      </c>
      <c r="AJ513" s="4">
        <v>0</v>
      </c>
      <c r="AK513" s="4">
        <v>0</v>
      </c>
      <c r="AL513" s="11" t="s">
        <v>1213</v>
      </c>
      <c r="AM513" s="1">
        <v>145246</v>
      </c>
      <c r="AN513" s="1">
        <v>5</v>
      </c>
      <c r="AX513"/>
      <c r="AY513"/>
    </row>
    <row r="514" spans="1:51" x14ac:dyDescent="0.25">
      <c r="A514" t="s">
        <v>702</v>
      </c>
      <c r="B514" t="s">
        <v>295</v>
      </c>
      <c r="C514" t="s">
        <v>1042</v>
      </c>
      <c r="D514" t="s">
        <v>781</v>
      </c>
      <c r="E514" s="4">
        <v>93.967391304347828</v>
      </c>
      <c r="F514" s="4">
        <v>308.42880434782614</v>
      </c>
      <c r="G514" s="4">
        <v>25.966195652173916</v>
      </c>
      <c r="H514" s="11">
        <v>8.4188620797203212E-2</v>
      </c>
      <c r="I514" s="4">
        <v>285.86880434782614</v>
      </c>
      <c r="J514" s="4">
        <v>25.966195652173916</v>
      </c>
      <c r="K514" s="11">
        <v>9.0832561151303434E-2</v>
      </c>
      <c r="L514" s="4">
        <v>98.825108695652176</v>
      </c>
      <c r="M514" s="4">
        <v>12.200434782608699</v>
      </c>
      <c r="N514" s="11">
        <v>0.12345480762568045</v>
      </c>
      <c r="O514" s="4">
        <v>76.265108695652174</v>
      </c>
      <c r="P514" s="4">
        <v>12.200434782608699</v>
      </c>
      <c r="Q514" s="9">
        <v>0.15997400372556261</v>
      </c>
      <c r="R514" s="4">
        <v>21.951304347826088</v>
      </c>
      <c r="S514" s="4">
        <v>0</v>
      </c>
      <c r="T514" s="11">
        <v>0</v>
      </c>
      <c r="U514" s="4">
        <v>0.60869565217391308</v>
      </c>
      <c r="V514" s="4">
        <v>0</v>
      </c>
      <c r="W514" s="11">
        <v>0</v>
      </c>
      <c r="X514" s="4">
        <v>68.198152173913059</v>
      </c>
      <c r="Y514" s="4">
        <v>2.2520652173913045</v>
      </c>
      <c r="Z514" s="11">
        <v>3.3022378841706466E-2</v>
      </c>
      <c r="AA514" s="4">
        <v>0</v>
      </c>
      <c r="AB514" s="4">
        <v>0</v>
      </c>
      <c r="AC514" s="11" t="s">
        <v>1213</v>
      </c>
      <c r="AD514" s="4">
        <v>131.56391304347832</v>
      </c>
      <c r="AE514" s="4">
        <v>11.51369565217391</v>
      </c>
      <c r="AF514" s="11">
        <v>8.751408639213204E-2</v>
      </c>
      <c r="AG514" s="4">
        <v>9.8416304347826085</v>
      </c>
      <c r="AH514" s="4">
        <v>0</v>
      </c>
      <c r="AI514" s="11">
        <v>0</v>
      </c>
      <c r="AJ514" s="4">
        <v>0</v>
      </c>
      <c r="AK514" s="4">
        <v>0</v>
      </c>
      <c r="AL514" s="11" t="s">
        <v>1213</v>
      </c>
      <c r="AM514" s="1">
        <v>145684</v>
      </c>
      <c r="AN514" s="1">
        <v>5</v>
      </c>
      <c r="AX514"/>
      <c r="AY514"/>
    </row>
    <row r="515" spans="1:51" x14ac:dyDescent="0.25">
      <c r="A515" t="s">
        <v>702</v>
      </c>
      <c r="B515" t="s">
        <v>226</v>
      </c>
      <c r="C515" t="s">
        <v>954</v>
      </c>
      <c r="D515" t="s">
        <v>774</v>
      </c>
      <c r="E515" s="4">
        <v>97.347826086956516</v>
      </c>
      <c r="F515" s="4">
        <v>357.33391304347816</v>
      </c>
      <c r="G515" s="4">
        <v>117.47315217391304</v>
      </c>
      <c r="H515" s="11">
        <v>0.32874895968695711</v>
      </c>
      <c r="I515" s="4">
        <v>331.53815217391292</v>
      </c>
      <c r="J515" s="4">
        <v>117.47315217391304</v>
      </c>
      <c r="K515" s="11">
        <v>0.35432770377597711</v>
      </c>
      <c r="L515" s="4">
        <v>100.4754347826087</v>
      </c>
      <c r="M515" s="4">
        <v>4.1426086956521733</v>
      </c>
      <c r="N515" s="11">
        <v>4.1230064887156054E-2</v>
      </c>
      <c r="O515" s="4">
        <v>74.679673913043487</v>
      </c>
      <c r="P515" s="4">
        <v>4.1426086956521733</v>
      </c>
      <c r="Q515" s="9">
        <v>5.5471703056387191E-2</v>
      </c>
      <c r="R515" s="4">
        <v>20.752282608695651</v>
      </c>
      <c r="S515" s="4">
        <v>0</v>
      </c>
      <c r="T515" s="11">
        <v>0</v>
      </c>
      <c r="U515" s="4">
        <v>5.0434782608695654</v>
      </c>
      <c r="V515" s="4">
        <v>0</v>
      </c>
      <c r="W515" s="11">
        <v>0</v>
      </c>
      <c r="X515" s="4">
        <v>69.364999999999966</v>
      </c>
      <c r="Y515" s="4">
        <v>50.55869565217391</v>
      </c>
      <c r="Z515" s="11">
        <v>0.72887905503025929</v>
      </c>
      <c r="AA515" s="4">
        <v>0</v>
      </c>
      <c r="AB515" s="4">
        <v>0</v>
      </c>
      <c r="AC515" s="11" t="s">
        <v>1213</v>
      </c>
      <c r="AD515" s="4">
        <v>175.0174999999999</v>
      </c>
      <c r="AE515" s="4">
        <v>62.771847826086947</v>
      </c>
      <c r="AF515" s="11">
        <v>0.35866040725120052</v>
      </c>
      <c r="AG515" s="4">
        <v>12.475978260869566</v>
      </c>
      <c r="AH515" s="4">
        <v>0</v>
      </c>
      <c r="AI515" s="11">
        <v>0</v>
      </c>
      <c r="AJ515" s="4">
        <v>0</v>
      </c>
      <c r="AK515" s="4">
        <v>0</v>
      </c>
      <c r="AL515" s="11" t="s">
        <v>1213</v>
      </c>
      <c r="AM515" s="1">
        <v>145593</v>
      </c>
      <c r="AN515" s="1">
        <v>5</v>
      </c>
      <c r="AX515"/>
      <c r="AY515"/>
    </row>
    <row r="516" spans="1:51" x14ac:dyDescent="0.25">
      <c r="A516" t="s">
        <v>702</v>
      </c>
      <c r="B516" t="s">
        <v>27</v>
      </c>
      <c r="C516" t="s">
        <v>903</v>
      </c>
      <c r="D516" t="s">
        <v>789</v>
      </c>
      <c r="E516" s="4">
        <v>100.23913043478261</v>
      </c>
      <c r="F516" s="4">
        <v>298.34054347826088</v>
      </c>
      <c r="G516" s="4">
        <v>10.346630434782607</v>
      </c>
      <c r="H516" s="11">
        <v>3.4680604634403416E-2</v>
      </c>
      <c r="I516" s="4">
        <v>275.59869565217389</v>
      </c>
      <c r="J516" s="4">
        <v>10.346630434782607</v>
      </c>
      <c r="K516" s="11">
        <v>3.7542378095434918E-2</v>
      </c>
      <c r="L516" s="4">
        <v>67.53652173913045</v>
      </c>
      <c r="M516" s="4">
        <v>1.0389130434782607</v>
      </c>
      <c r="N516" s="11">
        <v>1.5382981188921931E-2</v>
      </c>
      <c r="O516" s="4">
        <v>44.794673913043482</v>
      </c>
      <c r="P516" s="4">
        <v>1.0389130434782607</v>
      </c>
      <c r="Q516" s="9">
        <v>2.319278058581304E-2</v>
      </c>
      <c r="R516" s="4">
        <v>18.089673913043484</v>
      </c>
      <c r="S516" s="4">
        <v>0</v>
      </c>
      <c r="T516" s="11">
        <v>0</v>
      </c>
      <c r="U516" s="4">
        <v>4.6521739130434785</v>
      </c>
      <c r="V516" s="4">
        <v>0</v>
      </c>
      <c r="W516" s="11">
        <v>0</v>
      </c>
      <c r="X516" s="4">
        <v>62.313478260869537</v>
      </c>
      <c r="Y516" s="4">
        <v>0</v>
      </c>
      <c r="Z516" s="11">
        <v>0</v>
      </c>
      <c r="AA516" s="4">
        <v>0</v>
      </c>
      <c r="AB516" s="4">
        <v>0</v>
      </c>
      <c r="AC516" s="11" t="s">
        <v>1213</v>
      </c>
      <c r="AD516" s="4">
        <v>168.49054347826089</v>
      </c>
      <c r="AE516" s="4">
        <v>9.3077173913043474</v>
      </c>
      <c r="AF516" s="11">
        <v>5.5241779147713735E-2</v>
      </c>
      <c r="AG516" s="4">
        <v>0</v>
      </c>
      <c r="AH516" s="4">
        <v>0</v>
      </c>
      <c r="AI516" s="11" t="s">
        <v>1213</v>
      </c>
      <c r="AJ516" s="4">
        <v>0</v>
      </c>
      <c r="AK516" s="4">
        <v>0</v>
      </c>
      <c r="AL516" s="11" t="s">
        <v>1213</v>
      </c>
      <c r="AM516" s="1">
        <v>145027</v>
      </c>
      <c r="AN516" s="1">
        <v>5</v>
      </c>
      <c r="AX516"/>
      <c r="AY516"/>
    </row>
    <row r="517" spans="1:51" x14ac:dyDescent="0.25">
      <c r="A517" t="s">
        <v>702</v>
      </c>
      <c r="B517" t="s">
        <v>113</v>
      </c>
      <c r="C517" t="s">
        <v>913</v>
      </c>
      <c r="D517" t="s">
        <v>781</v>
      </c>
      <c r="E517" s="4">
        <v>89.413043478260875</v>
      </c>
      <c r="F517" s="4">
        <v>318.66815217391303</v>
      </c>
      <c r="G517" s="4">
        <v>10.559456521739133</v>
      </c>
      <c r="H517" s="11">
        <v>3.3136215369197967E-2</v>
      </c>
      <c r="I517" s="4">
        <v>299.19043478260869</v>
      </c>
      <c r="J517" s="4">
        <v>10.559456521739133</v>
      </c>
      <c r="K517" s="11">
        <v>3.5293429515591355E-2</v>
      </c>
      <c r="L517" s="4">
        <v>101.52608695652175</v>
      </c>
      <c r="M517" s="4">
        <v>0</v>
      </c>
      <c r="N517" s="11">
        <v>0</v>
      </c>
      <c r="O517" s="4">
        <v>83.152608695652177</v>
      </c>
      <c r="P517" s="4">
        <v>0</v>
      </c>
      <c r="Q517" s="9">
        <v>0</v>
      </c>
      <c r="R517" s="4">
        <v>10.199565217391305</v>
      </c>
      <c r="S517" s="4">
        <v>0</v>
      </c>
      <c r="T517" s="11">
        <v>0</v>
      </c>
      <c r="U517" s="4">
        <v>8.1739130434782616</v>
      </c>
      <c r="V517" s="4">
        <v>0</v>
      </c>
      <c r="W517" s="11">
        <v>0</v>
      </c>
      <c r="X517" s="4">
        <v>57.377608695652171</v>
      </c>
      <c r="Y517" s="4">
        <v>9.5957608695652201</v>
      </c>
      <c r="Z517" s="11">
        <v>0.16723877288898492</v>
      </c>
      <c r="AA517" s="4">
        <v>1.1042391304347827</v>
      </c>
      <c r="AB517" s="4">
        <v>0</v>
      </c>
      <c r="AC517" s="11">
        <v>0</v>
      </c>
      <c r="AD517" s="4">
        <v>134.10608695652172</v>
      </c>
      <c r="AE517" s="4">
        <v>0.96369565217391295</v>
      </c>
      <c r="AF517" s="11">
        <v>7.1860694323767037E-3</v>
      </c>
      <c r="AG517" s="4">
        <v>24.554130434782603</v>
      </c>
      <c r="AH517" s="4">
        <v>0</v>
      </c>
      <c r="AI517" s="11">
        <v>0</v>
      </c>
      <c r="AJ517" s="4">
        <v>0</v>
      </c>
      <c r="AK517" s="4">
        <v>0</v>
      </c>
      <c r="AL517" s="11" t="s">
        <v>1213</v>
      </c>
      <c r="AM517" s="1">
        <v>145363</v>
      </c>
      <c r="AN517" s="1">
        <v>5</v>
      </c>
      <c r="AX517"/>
      <c r="AY517"/>
    </row>
    <row r="518" spans="1:51" x14ac:dyDescent="0.25">
      <c r="A518" t="s">
        <v>702</v>
      </c>
      <c r="B518" t="s">
        <v>38</v>
      </c>
      <c r="C518" t="s">
        <v>913</v>
      </c>
      <c r="D518" t="s">
        <v>781</v>
      </c>
      <c r="E518" s="4">
        <v>104.69565217391305</v>
      </c>
      <c r="F518" s="4">
        <v>364.99119565217404</v>
      </c>
      <c r="G518" s="4">
        <v>79.499891304347841</v>
      </c>
      <c r="H518" s="11">
        <v>0.21781317536247893</v>
      </c>
      <c r="I518" s="4">
        <v>338.38532608695664</v>
      </c>
      <c r="J518" s="4">
        <v>79.499891304347841</v>
      </c>
      <c r="K518" s="11">
        <v>0.23493894437939764</v>
      </c>
      <c r="L518" s="4">
        <v>125.95391304347827</v>
      </c>
      <c r="M518" s="4">
        <v>1.3858695652173914</v>
      </c>
      <c r="N518" s="11">
        <v>1.1002989361188011E-2</v>
      </c>
      <c r="O518" s="4">
        <v>100.41065217391305</v>
      </c>
      <c r="P518" s="4">
        <v>1.3858695652173914</v>
      </c>
      <c r="Q518" s="9">
        <v>1.3802017367809149E-2</v>
      </c>
      <c r="R518" s="4">
        <v>21.108478260869564</v>
      </c>
      <c r="S518" s="4">
        <v>0</v>
      </c>
      <c r="T518" s="11">
        <v>0</v>
      </c>
      <c r="U518" s="4">
        <v>4.4347826086956523</v>
      </c>
      <c r="V518" s="4">
        <v>0</v>
      </c>
      <c r="W518" s="11">
        <v>0</v>
      </c>
      <c r="X518" s="4">
        <v>56.711847826086967</v>
      </c>
      <c r="Y518" s="4">
        <v>29.311956521739138</v>
      </c>
      <c r="Z518" s="11">
        <v>0.51685772277474418</v>
      </c>
      <c r="AA518" s="4">
        <v>1.0626086956521739</v>
      </c>
      <c r="AB518" s="4">
        <v>0</v>
      </c>
      <c r="AC518" s="11">
        <v>0</v>
      </c>
      <c r="AD518" s="4">
        <v>158.87271739130441</v>
      </c>
      <c r="AE518" s="4">
        <v>48.802065217391316</v>
      </c>
      <c r="AF518" s="11">
        <v>0.30717712907995115</v>
      </c>
      <c r="AG518" s="4">
        <v>22.390108695652177</v>
      </c>
      <c r="AH518" s="4">
        <v>0</v>
      </c>
      <c r="AI518" s="11">
        <v>0</v>
      </c>
      <c r="AJ518" s="4">
        <v>0</v>
      </c>
      <c r="AK518" s="4">
        <v>0</v>
      </c>
      <c r="AL518" s="11" t="s">
        <v>1213</v>
      </c>
      <c r="AM518" s="1">
        <v>145087</v>
      </c>
      <c r="AN518" s="1">
        <v>5</v>
      </c>
      <c r="AX518"/>
      <c r="AY518"/>
    </row>
    <row r="519" spans="1:51" x14ac:dyDescent="0.25">
      <c r="A519" t="s">
        <v>702</v>
      </c>
      <c r="B519" t="s">
        <v>236</v>
      </c>
      <c r="C519" t="s">
        <v>1021</v>
      </c>
      <c r="D519" t="s">
        <v>781</v>
      </c>
      <c r="E519" s="4">
        <v>106.8804347826087</v>
      </c>
      <c r="F519" s="4">
        <v>369.71945652173906</v>
      </c>
      <c r="G519" s="4">
        <v>56.766195652173913</v>
      </c>
      <c r="H519" s="11">
        <v>0.15353856728618265</v>
      </c>
      <c r="I519" s="4">
        <v>344.91380434782599</v>
      </c>
      <c r="J519" s="4">
        <v>56.766195652173913</v>
      </c>
      <c r="K519" s="11">
        <v>0.16458081682033354</v>
      </c>
      <c r="L519" s="4">
        <v>101.25043478260874</v>
      </c>
      <c r="M519" s="4">
        <v>7.6731521739130431</v>
      </c>
      <c r="N519" s="11">
        <v>7.578389357426267E-2</v>
      </c>
      <c r="O519" s="4">
        <v>76.444782608695689</v>
      </c>
      <c r="P519" s="4">
        <v>7.6731521739130431</v>
      </c>
      <c r="Q519" s="9">
        <v>0.10037509313343528</v>
      </c>
      <c r="R519" s="4">
        <v>20.153478260869562</v>
      </c>
      <c r="S519" s="4">
        <v>0</v>
      </c>
      <c r="T519" s="11">
        <v>0</v>
      </c>
      <c r="U519" s="4">
        <v>4.6521739130434785</v>
      </c>
      <c r="V519" s="4">
        <v>0</v>
      </c>
      <c r="W519" s="11">
        <v>0</v>
      </c>
      <c r="X519" s="4">
        <v>78.448478260869535</v>
      </c>
      <c r="Y519" s="4">
        <v>7.3159782608695645</v>
      </c>
      <c r="Z519" s="11">
        <v>9.3258383375408427E-2</v>
      </c>
      <c r="AA519" s="4">
        <v>0</v>
      </c>
      <c r="AB519" s="4">
        <v>0</v>
      </c>
      <c r="AC519" s="11" t="s">
        <v>1213</v>
      </c>
      <c r="AD519" s="4">
        <v>180.15652173913037</v>
      </c>
      <c r="AE519" s="4">
        <v>41.777065217391304</v>
      </c>
      <c r="AF519" s="11">
        <v>0.23189316053673142</v>
      </c>
      <c r="AG519" s="4">
        <v>9.8640217391304343</v>
      </c>
      <c r="AH519" s="4">
        <v>0</v>
      </c>
      <c r="AI519" s="11">
        <v>0</v>
      </c>
      <c r="AJ519" s="4">
        <v>0</v>
      </c>
      <c r="AK519" s="4">
        <v>0</v>
      </c>
      <c r="AL519" s="11" t="s">
        <v>1213</v>
      </c>
      <c r="AM519" s="1">
        <v>145607</v>
      </c>
      <c r="AN519" s="1">
        <v>5</v>
      </c>
      <c r="AX519"/>
      <c r="AY519"/>
    </row>
    <row r="520" spans="1:51" x14ac:dyDescent="0.25">
      <c r="A520" t="s">
        <v>702</v>
      </c>
      <c r="B520" t="s">
        <v>438</v>
      </c>
      <c r="C520" t="s">
        <v>1021</v>
      </c>
      <c r="D520" t="s">
        <v>781</v>
      </c>
      <c r="E520" s="4">
        <v>90.184782608695656</v>
      </c>
      <c r="F520" s="4">
        <v>326.71684782608696</v>
      </c>
      <c r="G520" s="4">
        <v>91.627717391304344</v>
      </c>
      <c r="H520" s="11">
        <v>0.28044993088351</v>
      </c>
      <c r="I520" s="4">
        <v>305.92021739130439</v>
      </c>
      <c r="J520" s="4">
        <v>91.627717391304344</v>
      </c>
      <c r="K520" s="11">
        <v>0.29951507674990563</v>
      </c>
      <c r="L520" s="4">
        <v>110.31293478260869</v>
      </c>
      <c r="M520" s="4">
        <v>11.211956521739131</v>
      </c>
      <c r="N520" s="11">
        <v>0.10163773218285137</v>
      </c>
      <c r="O520" s="4">
        <v>89.516304347826093</v>
      </c>
      <c r="P520" s="4">
        <v>11.211956521739131</v>
      </c>
      <c r="Q520" s="9">
        <v>0.12525044016756723</v>
      </c>
      <c r="R520" s="4">
        <v>16.883586956521732</v>
      </c>
      <c r="S520" s="4">
        <v>0</v>
      </c>
      <c r="T520" s="11">
        <v>0</v>
      </c>
      <c r="U520" s="4">
        <v>3.9130434782608696</v>
      </c>
      <c r="V520" s="4">
        <v>0</v>
      </c>
      <c r="W520" s="11">
        <v>0</v>
      </c>
      <c r="X520" s="4">
        <v>48.472391304347823</v>
      </c>
      <c r="Y520" s="4">
        <v>20.201086956521738</v>
      </c>
      <c r="Z520" s="11">
        <v>0.41675449493884908</v>
      </c>
      <c r="AA520" s="4">
        <v>0</v>
      </c>
      <c r="AB520" s="4">
        <v>0</v>
      </c>
      <c r="AC520" s="11" t="s">
        <v>1213</v>
      </c>
      <c r="AD520" s="4">
        <v>154.47250000000003</v>
      </c>
      <c r="AE520" s="4">
        <v>60.214673913043477</v>
      </c>
      <c r="AF520" s="11">
        <v>0.38980837309581617</v>
      </c>
      <c r="AG520" s="4">
        <v>13.459021739130435</v>
      </c>
      <c r="AH520" s="4">
        <v>0</v>
      </c>
      <c r="AI520" s="11">
        <v>0</v>
      </c>
      <c r="AJ520" s="4">
        <v>0</v>
      </c>
      <c r="AK520" s="4">
        <v>0</v>
      </c>
      <c r="AL520" s="11" t="s">
        <v>1213</v>
      </c>
      <c r="AM520" s="1">
        <v>145893</v>
      </c>
      <c r="AN520" s="1">
        <v>5</v>
      </c>
      <c r="AX520"/>
      <c r="AY520"/>
    </row>
    <row r="521" spans="1:51" x14ac:dyDescent="0.25">
      <c r="A521" t="s">
        <v>702</v>
      </c>
      <c r="B521" t="s">
        <v>275</v>
      </c>
      <c r="C521" t="s">
        <v>1036</v>
      </c>
      <c r="D521" t="s">
        <v>794</v>
      </c>
      <c r="E521" s="4">
        <v>91.804347826086953</v>
      </c>
      <c r="F521" s="4">
        <v>312.5695652173913</v>
      </c>
      <c r="G521" s="4">
        <v>0</v>
      </c>
      <c r="H521" s="11">
        <v>0</v>
      </c>
      <c r="I521" s="4">
        <v>281.25978260869567</v>
      </c>
      <c r="J521" s="4">
        <v>0</v>
      </c>
      <c r="K521" s="11">
        <v>0</v>
      </c>
      <c r="L521" s="4">
        <v>137.36684782608694</v>
      </c>
      <c r="M521" s="4">
        <v>0</v>
      </c>
      <c r="N521" s="11">
        <v>0</v>
      </c>
      <c r="O521" s="4">
        <v>106.0570652173913</v>
      </c>
      <c r="P521" s="4">
        <v>0</v>
      </c>
      <c r="Q521" s="9">
        <v>0</v>
      </c>
      <c r="R521" s="4">
        <v>25.744565217391305</v>
      </c>
      <c r="S521" s="4">
        <v>0</v>
      </c>
      <c r="T521" s="11">
        <v>0</v>
      </c>
      <c r="U521" s="4">
        <v>5.5652173913043477</v>
      </c>
      <c r="V521" s="4">
        <v>0</v>
      </c>
      <c r="W521" s="11">
        <v>0</v>
      </c>
      <c r="X521" s="4">
        <v>17.413043478260871</v>
      </c>
      <c r="Y521" s="4">
        <v>0</v>
      </c>
      <c r="Z521" s="11">
        <v>0</v>
      </c>
      <c r="AA521" s="4">
        <v>0</v>
      </c>
      <c r="AB521" s="4">
        <v>0</v>
      </c>
      <c r="AC521" s="11" t="s">
        <v>1213</v>
      </c>
      <c r="AD521" s="4">
        <v>157.78967391304349</v>
      </c>
      <c r="AE521" s="4">
        <v>0</v>
      </c>
      <c r="AF521" s="11">
        <v>0</v>
      </c>
      <c r="AG521" s="4">
        <v>0</v>
      </c>
      <c r="AH521" s="4">
        <v>0</v>
      </c>
      <c r="AI521" s="11" t="s">
        <v>1213</v>
      </c>
      <c r="AJ521" s="4">
        <v>0</v>
      </c>
      <c r="AK521" s="4">
        <v>0</v>
      </c>
      <c r="AL521" s="11" t="s">
        <v>1213</v>
      </c>
      <c r="AM521" s="1">
        <v>145657</v>
      </c>
      <c r="AN521" s="1">
        <v>5</v>
      </c>
      <c r="AX521"/>
      <c r="AY521"/>
    </row>
    <row r="522" spans="1:51" x14ac:dyDescent="0.25">
      <c r="A522" t="s">
        <v>702</v>
      </c>
      <c r="B522" t="s">
        <v>169</v>
      </c>
      <c r="C522" t="s">
        <v>884</v>
      </c>
      <c r="D522" t="s">
        <v>775</v>
      </c>
      <c r="E522" s="4">
        <v>67.271739130434781</v>
      </c>
      <c r="F522" s="4">
        <v>212.04282608695652</v>
      </c>
      <c r="G522" s="4">
        <v>0</v>
      </c>
      <c r="H522" s="11">
        <v>0</v>
      </c>
      <c r="I522" s="4">
        <v>206.54282608695652</v>
      </c>
      <c r="J522" s="4">
        <v>0</v>
      </c>
      <c r="K522" s="11">
        <v>0</v>
      </c>
      <c r="L522" s="4">
        <v>63.160326086956523</v>
      </c>
      <c r="M522" s="4">
        <v>0</v>
      </c>
      <c r="N522" s="11">
        <v>0</v>
      </c>
      <c r="O522" s="4">
        <v>57.660326086956523</v>
      </c>
      <c r="P522" s="4">
        <v>0</v>
      </c>
      <c r="Q522" s="9">
        <v>0</v>
      </c>
      <c r="R522" s="4">
        <v>5.5</v>
      </c>
      <c r="S522" s="4">
        <v>0</v>
      </c>
      <c r="T522" s="11">
        <v>0</v>
      </c>
      <c r="U522" s="4">
        <v>0</v>
      </c>
      <c r="V522" s="4">
        <v>0</v>
      </c>
      <c r="W522" s="11" t="s">
        <v>1213</v>
      </c>
      <c r="X522" s="4">
        <v>39.641304347826086</v>
      </c>
      <c r="Y522" s="4">
        <v>0</v>
      </c>
      <c r="Z522" s="11">
        <v>0</v>
      </c>
      <c r="AA522" s="4">
        <v>0</v>
      </c>
      <c r="AB522" s="4">
        <v>0</v>
      </c>
      <c r="AC522" s="11" t="s">
        <v>1213</v>
      </c>
      <c r="AD522" s="4">
        <v>109.24119565217391</v>
      </c>
      <c r="AE522" s="4">
        <v>0</v>
      </c>
      <c r="AF522" s="11">
        <v>0</v>
      </c>
      <c r="AG522" s="4">
        <v>0</v>
      </c>
      <c r="AH522" s="4">
        <v>0</v>
      </c>
      <c r="AI522" s="11" t="s">
        <v>1213</v>
      </c>
      <c r="AJ522" s="4">
        <v>0</v>
      </c>
      <c r="AK522" s="4">
        <v>0</v>
      </c>
      <c r="AL522" s="11" t="s">
        <v>1213</v>
      </c>
      <c r="AM522" s="1">
        <v>145457</v>
      </c>
      <c r="AN522" s="1">
        <v>5</v>
      </c>
      <c r="AX522"/>
      <c r="AY522"/>
    </row>
    <row r="523" spans="1:51" x14ac:dyDescent="0.25">
      <c r="A523" t="s">
        <v>702</v>
      </c>
      <c r="B523" t="s">
        <v>617</v>
      </c>
      <c r="C523" t="s">
        <v>1117</v>
      </c>
      <c r="D523" t="s">
        <v>774</v>
      </c>
      <c r="E523" s="4">
        <v>63.641304347826086</v>
      </c>
      <c r="F523" s="4">
        <v>301.19184782608698</v>
      </c>
      <c r="G523" s="4">
        <v>0</v>
      </c>
      <c r="H523" s="11">
        <v>0</v>
      </c>
      <c r="I523" s="4">
        <v>293.89695652173918</v>
      </c>
      <c r="J523" s="4">
        <v>0</v>
      </c>
      <c r="K523" s="11">
        <v>0</v>
      </c>
      <c r="L523" s="4">
        <v>83.626413043478266</v>
      </c>
      <c r="M523" s="4">
        <v>0</v>
      </c>
      <c r="N523" s="11">
        <v>0</v>
      </c>
      <c r="O523" s="4">
        <v>76.331521739130437</v>
      </c>
      <c r="P523" s="4">
        <v>0</v>
      </c>
      <c r="Q523" s="9">
        <v>0</v>
      </c>
      <c r="R523" s="4">
        <v>7.294891304347825</v>
      </c>
      <c r="S523" s="4">
        <v>0</v>
      </c>
      <c r="T523" s="11">
        <v>0</v>
      </c>
      <c r="U523" s="4">
        <v>0</v>
      </c>
      <c r="V523" s="4">
        <v>0</v>
      </c>
      <c r="W523" s="11" t="s">
        <v>1213</v>
      </c>
      <c r="X523" s="4">
        <v>47.701956521739127</v>
      </c>
      <c r="Y523" s="4">
        <v>0</v>
      </c>
      <c r="Z523" s="11">
        <v>0</v>
      </c>
      <c r="AA523" s="4">
        <v>0</v>
      </c>
      <c r="AB523" s="4">
        <v>0</v>
      </c>
      <c r="AC523" s="11" t="s">
        <v>1213</v>
      </c>
      <c r="AD523" s="4">
        <v>169.86347826086958</v>
      </c>
      <c r="AE523" s="4">
        <v>0</v>
      </c>
      <c r="AF523" s="11">
        <v>0</v>
      </c>
      <c r="AG523" s="4">
        <v>0</v>
      </c>
      <c r="AH523" s="4">
        <v>0</v>
      </c>
      <c r="AI523" s="11" t="s">
        <v>1213</v>
      </c>
      <c r="AJ523" s="4">
        <v>0</v>
      </c>
      <c r="AK523" s="4">
        <v>0</v>
      </c>
      <c r="AL523" s="11" t="s">
        <v>1213</v>
      </c>
      <c r="AM523" s="1">
        <v>146136</v>
      </c>
      <c r="AN523" s="1">
        <v>5</v>
      </c>
      <c r="AX523"/>
      <c r="AY523"/>
    </row>
    <row r="524" spans="1:51" x14ac:dyDescent="0.25">
      <c r="A524" t="s">
        <v>702</v>
      </c>
      <c r="B524" t="s">
        <v>133</v>
      </c>
      <c r="C524" t="s">
        <v>886</v>
      </c>
      <c r="D524" t="s">
        <v>751</v>
      </c>
      <c r="E524" s="4">
        <v>42.076086956521742</v>
      </c>
      <c r="F524" s="4">
        <v>168.32880434782609</v>
      </c>
      <c r="G524" s="4">
        <v>2.9619565217391304</v>
      </c>
      <c r="H524" s="11">
        <v>1.7596254742109935E-2</v>
      </c>
      <c r="I524" s="4">
        <v>158.59239130434784</v>
      </c>
      <c r="J524" s="4">
        <v>2.9619565217391304</v>
      </c>
      <c r="K524" s="11">
        <v>1.8676536102258317E-2</v>
      </c>
      <c r="L524" s="4">
        <v>13.894021739130434</v>
      </c>
      <c r="M524" s="4">
        <v>0</v>
      </c>
      <c r="N524" s="11">
        <v>0</v>
      </c>
      <c r="O524" s="4">
        <v>9.4809782608695645</v>
      </c>
      <c r="P524" s="4">
        <v>0</v>
      </c>
      <c r="Q524" s="9">
        <v>0</v>
      </c>
      <c r="R524" s="4">
        <v>0</v>
      </c>
      <c r="S524" s="4">
        <v>0</v>
      </c>
      <c r="T524" s="11" t="s">
        <v>1213</v>
      </c>
      <c r="U524" s="4">
        <v>4.4130434782608692</v>
      </c>
      <c r="V524" s="4">
        <v>0</v>
      </c>
      <c r="W524" s="11">
        <v>0</v>
      </c>
      <c r="X524" s="4">
        <v>36.103260869565219</v>
      </c>
      <c r="Y524" s="4">
        <v>0</v>
      </c>
      <c r="Z524" s="11">
        <v>0</v>
      </c>
      <c r="AA524" s="4">
        <v>5.3233695652173916</v>
      </c>
      <c r="AB524" s="4">
        <v>0</v>
      </c>
      <c r="AC524" s="11">
        <v>0</v>
      </c>
      <c r="AD524" s="4">
        <v>110.57880434782609</v>
      </c>
      <c r="AE524" s="4">
        <v>2.9619565217391304</v>
      </c>
      <c r="AF524" s="11">
        <v>2.6785933698670533E-2</v>
      </c>
      <c r="AG524" s="4">
        <v>2.4293478260869565</v>
      </c>
      <c r="AH524" s="4">
        <v>0</v>
      </c>
      <c r="AI524" s="11">
        <v>0</v>
      </c>
      <c r="AJ524" s="4">
        <v>0</v>
      </c>
      <c r="AK524" s="4">
        <v>0</v>
      </c>
      <c r="AL524" s="11" t="s">
        <v>1213</v>
      </c>
      <c r="AM524" s="1">
        <v>145406</v>
      </c>
      <c r="AN524" s="1">
        <v>5</v>
      </c>
      <c r="AX524"/>
      <c r="AY524"/>
    </row>
    <row r="525" spans="1:51" x14ac:dyDescent="0.25">
      <c r="A525" t="s">
        <v>702</v>
      </c>
      <c r="B525" t="s">
        <v>94</v>
      </c>
      <c r="C525" t="s">
        <v>945</v>
      </c>
      <c r="D525" t="s">
        <v>751</v>
      </c>
      <c r="E525" s="4">
        <v>52.967391304347828</v>
      </c>
      <c r="F525" s="4">
        <v>197.39293478260871</v>
      </c>
      <c r="G525" s="4">
        <v>0</v>
      </c>
      <c r="H525" s="11">
        <v>0</v>
      </c>
      <c r="I525" s="4">
        <v>183.78152173913045</v>
      </c>
      <c r="J525" s="4">
        <v>0</v>
      </c>
      <c r="K525" s="11">
        <v>0</v>
      </c>
      <c r="L525" s="4">
        <v>30.548913043478262</v>
      </c>
      <c r="M525" s="4">
        <v>0</v>
      </c>
      <c r="N525" s="11">
        <v>0</v>
      </c>
      <c r="O525" s="4">
        <v>25.929347826086957</v>
      </c>
      <c r="P525" s="4">
        <v>0</v>
      </c>
      <c r="Q525" s="9">
        <v>0</v>
      </c>
      <c r="R525" s="4">
        <v>0</v>
      </c>
      <c r="S525" s="4">
        <v>0</v>
      </c>
      <c r="T525" s="11" t="s">
        <v>1213</v>
      </c>
      <c r="U525" s="4">
        <v>4.6195652173913047</v>
      </c>
      <c r="V525" s="4">
        <v>0</v>
      </c>
      <c r="W525" s="11">
        <v>0</v>
      </c>
      <c r="X525" s="4">
        <v>38.371739130434783</v>
      </c>
      <c r="Y525" s="4">
        <v>0</v>
      </c>
      <c r="Z525" s="11">
        <v>0</v>
      </c>
      <c r="AA525" s="4">
        <v>8.991847826086957</v>
      </c>
      <c r="AB525" s="4">
        <v>0</v>
      </c>
      <c r="AC525" s="11">
        <v>0</v>
      </c>
      <c r="AD525" s="4">
        <v>114.13260869565218</v>
      </c>
      <c r="AE525" s="4">
        <v>0</v>
      </c>
      <c r="AF525" s="11">
        <v>0</v>
      </c>
      <c r="AG525" s="4">
        <v>5.3478260869565215</v>
      </c>
      <c r="AH525" s="4">
        <v>0</v>
      </c>
      <c r="AI525" s="11">
        <v>0</v>
      </c>
      <c r="AJ525" s="4">
        <v>0</v>
      </c>
      <c r="AK525" s="4">
        <v>0</v>
      </c>
      <c r="AL525" s="11" t="s">
        <v>1213</v>
      </c>
      <c r="AM525" s="1">
        <v>145309</v>
      </c>
      <c r="AN525" s="1">
        <v>5</v>
      </c>
      <c r="AX525"/>
      <c r="AY525"/>
    </row>
    <row r="526" spans="1:51" x14ac:dyDescent="0.25">
      <c r="A526" t="s">
        <v>702</v>
      </c>
      <c r="B526" t="s">
        <v>619</v>
      </c>
      <c r="C526" t="s">
        <v>876</v>
      </c>
      <c r="D526" t="s">
        <v>796</v>
      </c>
      <c r="E526" s="4">
        <v>66.456521739130437</v>
      </c>
      <c r="F526" s="4">
        <v>267.01358695652175</v>
      </c>
      <c r="G526" s="4">
        <v>34.663043478260867</v>
      </c>
      <c r="H526" s="11">
        <v>0.12981752679089362</v>
      </c>
      <c r="I526" s="4">
        <v>244.11413043478262</v>
      </c>
      <c r="J526" s="4">
        <v>34.663043478260867</v>
      </c>
      <c r="K526" s="11">
        <v>0.14199523565687822</v>
      </c>
      <c r="L526" s="4">
        <v>22.904891304347828</v>
      </c>
      <c r="M526" s="4">
        <v>1.7961956521739131</v>
      </c>
      <c r="N526" s="11">
        <v>7.8419741369082918E-2</v>
      </c>
      <c r="O526" s="4">
        <v>18.108695652173914</v>
      </c>
      <c r="P526" s="4">
        <v>1.7961956521739131</v>
      </c>
      <c r="Q526" s="9">
        <v>9.9189675870348132E-2</v>
      </c>
      <c r="R526" s="4">
        <v>1.358695652173913E-2</v>
      </c>
      <c r="S526" s="4">
        <v>0</v>
      </c>
      <c r="T526" s="11">
        <v>0</v>
      </c>
      <c r="U526" s="4">
        <v>4.7826086956521738</v>
      </c>
      <c r="V526" s="4">
        <v>0</v>
      </c>
      <c r="W526" s="11">
        <v>0</v>
      </c>
      <c r="X526" s="4">
        <v>62.285326086956523</v>
      </c>
      <c r="Y526" s="4">
        <v>13.711956521739131</v>
      </c>
      <c r="Z526" s="11">
        <v>0.22014746302517343</v>
      </c>
      <c r="AA526" s="4">
        <v>18.103260869565219</v>
      </c>
      <c r="AB526" s="4">
        <v>0</v>
      </c>
      <c r="AC526" s="11">
        <v>0</v>
      </c>
      <c r="AD526" s="4">
        <v>163.72010869565219</v>
      </c>
      <c r="AE526" s="4">
        <v>19.154891304347824</v>
      </c>
      <c r="AF526" s="11">
        <v>0.11699779249448122</v>
      </c>
      <c r="AG526" s="4">
        <v>0</v>
      </c>
      <c r="AH526" s="4">
        <v>0</v>
      </c>
      <c r="AI526" s="11" t="s">
        <v>1213</v>
      </c>
      <c r="AJ526" s="4">
        <v>0</v>
      </c>
      <c r="AK526" s="4">
        <v>0</v>
      </c>
      <c r="AL526" s="11" t="s">
        <v>1213</v>
      </c>
      <c r="AM526" s="1">
        <v>146139</v>
      </c>
      <c r="AN526" s="1">
        <v>5</v>
      </c>
      <c r="AX526"/>
      <c r="AY526"/>
    </row>
    <row r="527" spans="1:51" x14ac:dyDescent="0.25">
      <c r="A527" t="s">
        <v>702</v>
      </c>
      <c r="B527" t="s">
        <v>370</v>
      </c>
      <c r="C527" t="s">
        <v>888</v>
      </c>
      <c r="D527" t="s">
        <v>772</v>
      </c>
      <c r="E527" s="4">
        <v>58.521739130434781</v>
      </c>
      <c r="F527" s="4">
        <v>418.375</v>
      </c>
      <c r="G527" s="4">
        <v>0</v>
      </c>
      <c r="H527" s="11">
        <v>0</v>
      </c>
      <c r="I527" s="4">
        <v>399.63043478260869</v>
      </c>
      <c r="J527" s="4">
        <v>0</v>
      </c>
      <c r="K527" s="11">
        <v>0</v>
      </c>
      <c r="L527" s="4">
        <v>87.644021739130437</v>
      </c>
      <c r="M527" s="4">
        <v>0</v>
      </c>
      <c r="N527" s="11">
        <v>0</v>
      </c>
      <c r="O527" s="4">
        <v>68.899456521739125</v>
      </c>
      <c r="P527" s="4">
        <v>0</v>
      </c>
      <c r="Q527" s="9">
        <v>0</v>
      </c>
      <c r="R527" s="4">
        <v>8.625</v>
      </c>
      <c r="S527" s="4">
        <v>0</v>
      </c>
      <c r="T527" s="11">
        <v>0</v>
      </c>
      <c r="U527" s="4">
        <v>10.119565217391305</v>
      </c>
      <c r="V527" s="4">
        <v>0</v>
      </c>
      <c r="W527" s="11">
        <v>0</v>
      </c>
      <c r="X527" s="4">
        <v>64.576086956521735</v>
      </c>
      <c r="Y527" s="4">
        <v>0</v>
      </c>
      <c r="Z527" s="11">
        <v>0</v>
      </c>
      <c r="AA527" s="4">
        <v>0</v>
      </c>
      <c r="AB527" s="4">
        <v>0</v>
      </c>
      <c r="AC527" s="11" t="s">
        <v>1213</v>
      </c>
      <c r="AD527" s="4">
        <v>266.15489130434781</v>
      </c>
      <c r="AE527" s="4">
        <v>0</v>
      </c>
      <c r="AF527" s="11">
        <v>0</v>
      </c>
      <c r="AG527" s="4">
        <v>0</v>
      </c>
      <c r="AH527" s="4">
        <v>0</v>
      </c>
      <c r="AI527" s="11" t="s">
        <v>1213</v>
      </c>
      <c r="AJ527" s="4">
        <v>0</v>
      </c>
      <c r="AK527" s="4">
        <v>0</v>
      </c>
      <c r="AL527" s="11" t="s">
        <v>1213</v>
      </c>
      <c r="AM527" s="1">
        <v>145793</v>
      </c>
      <c r="AN527" s="1">
        <v>5</v>
      </c>
      <c r="AX527"/>
      <c r="AY527"/>
    </row>
    <row r="528" spans="1:51" x14ac:dyDescent="0.25">
      <c r="A528" t="s">
        <v>702</v>
      </c>
      <c r="B528" t="s">
        <v>649</v>
      </c>
      <c r="C528" t="s">
        <v>873</v>
      </c>
      <c r="D528" t="s">
        <v>802</v>
      </c>
      <c r="E528" s="4">
        <v>49.891304347826086</v>
      </c>
      <c r="F528" s="4">
        <v>164.41847826086956</v>
      </c>
      <c r="G528" s="4">
        <v>37.940217391304351</v>
      </c>
      <c r="H528" s="11">
        <v>0.23075397481241533</v>
      </c>
      <c r="I528" s="4">
        <v>154.02173913043478</v>
      </c>
      <c r="J528" s="4">
        <v>37.940217391304351</v>
      </c>
      <c r="K528" s="11">
        <v>0.24633027522935783</v>
      </c>
      <c r="L528" s="4">
        <v>32.043478260869563</v>
      </c>
      <c r="M528" s="4">
        <v>1.0271739130434783</v>
      </c>
      <c r="N528" s="11">
        <v>3.2055630936227951E-2</v>
      </c>
      <c r="O528" s="4">
        <v>21.646739130434781</v>
      </c>
      <c r="P528" s="4">
        <v>1.0271739130434783</v>
      </c>
      <c r="Q528" s="9">
        <v>4.7451669595782078E-2</v>
      </c>
      <c r="R528" s="4">
        <v>5.0054347826086953</v>
      </c>
      <c r="S528" s="4">
        <v>0</v>
      </c>
      <c r="T528" s="11">
        <v>0</v>
      </c>
      <c r="U528" s="4">
        <v>5.3913043478260869</v>
      </c>
      <c r="V528" s="4">
        <v>0</v>
      </c>
      <c r="W528" s="11">
        <v>0</v>
      </c>
      <c r="X528" s="4">
        <v>30.513586956521738</v>
      </c>
      <c r="Y528" s="4">
        <v>0.86141304347826086</v>
      </c>
      <c r="Z528" s="11">
        <v>2.8230474663816903E-2</v>
      </c>
      <c r="AA528" s="4">
        <v>0</v>
      </c>
      <c r="AB528" s="4">
        <v>0</v>
      </c>
      <c r="AC528" s="11" t="s">
        <v>1213</v>
      </c>
      <c r="AD528" s="4">
        <v>101.86141304347827</v>
      </c>
      <c r="AE528" s="4">
        <v>36.051630434782609</v>
      </c>
      <c r="AF528" s="11">
        <v>0.35392823796185141</v>
      </c>
      <c r="AG528" s="4">
        <v>0</v>
      </c>
      <c r="AH528" s="4">
        <v>0</v>
      </c>
      <c r="AI528" s="11" t="s">
        <v>1213</v>
      </c>
      <c r="AJ528" s="4">
        <v>0</v>
      </c>
      <c r="AK528" s="4">
        <v>0</v>
      </c>
      <c r="AL528" s="11" t="s">
        <v>1213</v>
      </c>
      <c r="AM528" s="1">
        <v>146177</v>
      </c>
      <c r="AN528" s="1">
        <v>5</v>
      </c>
      <c r="AX528"/>
      <c r="AY528"/>
    </row>
    <row r="529" spans="1:51" x14ac:dyDescent="0.25">
      <c r="A529" t="s">
        <v>702</v>
      </c>
      <c r="B529" t="s">
        <v>44</v>
      </c>
      <c r="C529" t="s">
        <v>918</v>
      </c>
      <c r="D529" t="s">
        <v>795</v>
      </c>
      <c r="E529" s="4">
        <v>88.663043478260875</v>
      </c>
      <c r="F529" s="4">
        <v>223.17836956521739</v>
      </c>
      <c r="G529" s="4">
        <v>21.845108695652176</v>
      </c>
      <c r="H529" s="11">
        <v>9.7881836569598993E-2</v>
      </c>
      <c r="I529" s="4">
        <v>202.90576086956523</v>
      </c>
      <c r="J529" s="4">
        <v>21.845108695652176</v>
      </c>
      <c r="K529" s="11">
        <v>0.1076613527483577</v>
      </c>
      <c r="L529" s="4">
        <v>54.203695652173906</v>
      </c>
      <c r="M529" s="4">
        <v>0.2608695652173913</v>
      </c>
      <c r="N529" s="11">
        <v>4.8127634486658626E-3</v>
      </c>
      <c r="O529" s="4">
        <v>38.429782608695646</v>
      </c>
      <c r="P529" s="4">
        <v>0.2608695652173913</v>
      </c>
      <c r="Q529" s="9">
        <v>6.7882133988018808E-3</v>
      </c>
      <c r="R529" s="4">
        <v>11.339130434782604</v>
      </c>
      <c r="S529" s="4">
        <v>0</v>
      </c>
      <c r="T529" s="11">
        <v>0</v>
      </c>
      <c r="U529" s="4">
        <v>4.4347826086956523</v>
      </c>
      <c r="V529" s="4">
        <v>0</v>
      </c>
      <c r="W529" s="11">
        <v>0</v>
      </c>
      <c r="X529" s="4">
        <v>44.973913043478262</v>
      </c>
      <c r="Y529" s="4">
        <v>1.8033695652173916</v>
      </c>
      <c r="Z529" s="11">
        <v>4.0098124516628003E-2</v>
      </c>
      <c r="AA529" s="4">
        <v>4.4986956521739119</v>
      </c>
      <c r="AB529" s="4">
        <v>0</v>
      </c>
      <c r="AC529" s="11">
        <v>0</v>
      </c>
      <c r="AD529" s="4">
        <v>94.069673913043502</v>
      </c>
      <c r="AE529" s="4">
        <v>19.780869565217394</v>
      </c>
      <c r="AF529" s="11">
        <v>0.21027892138227791</v>
      </c>
      <c r="AG529" s="4">
        <v>25.432391304347828</v>
      </c>
      <c r="AH529" s="4">
        <v>0</v>
      </c>
      <c r="AI529" s="11">
        <v>0</v>
      </c>
      <c r="AJ529" s="4">
        <v>0</v>
      </c>
      <c r="AK529" s="4">
        <v>0</v>
      </c>
      <c r="AL529" s="11" t="s">
        <v>1213</v>
      </c>
      <c r="AM529" s="1">
        <v>145135</v>
      </c>
      <c r="AN529" s="1">
        <v>5</v>
      </c>
      <c r="AX529"/>
      <c r="AY529"/>
    </row>
    <row r="530" spans="1:51" x14ac:dyDescent="0.25">
      <c r="A530" t="s">
        <v>702</v>
      </c>
      <c r="B530" t="s">
        <v>584</v>
      </c>
      <c r="C530" t="s">
        <v>1137</v>
      </c>
      <c r="D530" t="s">
        <v>763</v>
      </c>
      <c r="E530" s="4">
        <v>43.108695652173914</v>
      </c>
      <c r="F530" s="4">
        <v>147.78782608695653</v>
      </c>
      <c r="G530" s="4">
        <v>0</v>
      </c>
      <c r="H530" s="11">
        <v>0</v>
      </c>
      <c r="I530" s="4">
        <v>140.50967391304349</v>
      </c>
      <c r="J530" s="4">
        <v>0</v>
      </c>
      <c r="K530" s="11">
        <v>0</v>
      </c>
      <c r="L530" s="4">
        <v>23.338043478260872</v>
      </c>
      <c r="M530" s="4">
        <v>0</v>
      </c>
      <c r="N530" s="11">
        <v>0</v>
      </c>
      <c r="O530" s="4">
        <v>19.099130434782609</v>
      </c>
      <c r="P530" s="4">
        <v>0</v>
      </c>
      <c r="Q530" s="9">
        <v>0</v>
      </c>
      <c r="R530" s="4">
        <v>0</v>
      </c>
      <c r="S530" s="4">
        <v>0</v>
      </c>
      <c r="T530" s="11" t="s">
        <v>1213</v>
      </c>
      <c r="U530" s="4">
        <v>4.238913043478262</v>
      </c>
      <c r="V530" s="4">
        <v>0</v>
      </c>
      <c r="W530" s="11">
        <v>0</v>
      </c>
      <c r="X530" s="4">
        <v>28.151195652173922</v>
      </c>
      <c r="Y530" s="4">
        <v>0</v>
      </c>
      <c r="Z530" s="11">
        <v>0</v>
      </c>
      <c r="AA530" s="4">
        <v>3.0392391304347828</v>
      </c>
      <c r="AB530" s="4">
        <v>0</v>
      </c>
      <c r="AC530" s="11">
        <v>0</v>
      </c>
      <c r="AD530" s="4">
        <v>90.174673913043492</v>
      </c>
      <c r="AE530" s="4">
        <v>0</v>
      </c>
      <c r="AF530" s="11">
        <v>0</v>
      </c>
      <c r="AG530" s="4">
        <v>3.084673913043479</v>
      </c>
      <c r="AH530" s="4">
        <v>0</v>
      </c>
      <c r="AI530" s="11">
        <v>0</v>
      </c>
      <c r="AJ530" s="4">
        <v>0</v>
      </c>
      <c r="AK530" s="4">
        <v>0</v>
      </c>
      <c r="AL530" s="11" t="s">
        <v>1213</v>
      </c>
      <c r="AM530" s="1">
        <v>146096</v>
      </c>
      <c r="AN530" s="1">
        <v>5</v>
      </c>
      <c r="AX530"/>
      <c r="AY530"/>
    </row>
    <row r="531" spans="1:51" x14ac:dyDescent="0.25">
      <c r="A531" t="s">
        <v>702</v>
      </c>
      <c r="B531" t="s">
        <v>355</v>
      </c>
      <c r="C531" t="s">
        <v>919</v>
      </c>
      <c r="D531" t="s">
        <v>797</v>
      </c>
      <c r="E531" s="4">
        <v>144.45652173913044</v>
      </c>
      <c r="F531" s="4">
        <v>506.74586956521745</v>
      </c>
      <c r="G531" s="4">
        <v>203.12521739130437</v>
      </c>
      <c r="H531" s="11">
        <v>0.40084237403964168</v>
      </c>
      <c r="I531" s="4">
        <v>350.30239130434785</v>
      </c>
      <c r="J531" s="4">
        <v>203.12521739130437</v>
      </c>
      <c r="K531" s="11">
        <v>0.57985678212178182</v>
      </c>
      <c r="L531" s="4">
        <v>91.619565217391312</v>
      </c>
      <c r="M531" s="4">
        <v>12.467391304347826</v>
      </c>
      <c r="N531" s="11">
        <v>0.1360778265511923</v>
      </c>
      <c r="O531" s="4">
        <v>43.627173913043478</v>
      </c>
      <c r="P531" s="4">
        <v>12.467391304347826</v>
      </c>
      <c r="Q531" s="9">
        <v>0.28577123352517625</v>
      </c>
      <c r="R531" s="4">
        <v>43.989130434782616</v>
      </c>
      <c r="S531" s="4">
        <v>0</v>
      </c>
      <c r="T531" s="11">
        <v>0</v>
      </c>
      <c r="U531" s="4">
        <v>4.0032608695652172</v>
      </c>
      <c r="V531" s="4">
        <v>0</v>
      </c>
      <c r="W531" s="11">
        <v>0</v>
      </c>
      <c r="X531" s="4">
        <v>15.146739130434783</v>
      </c>
      <c r="Y531" s="4">
        <v>15.146739130434783</v>
      </c>
      <c r="Z531" s="11">
        <v>1</v>
      </c>
      <c r="AA531" s="4">
        <v>108.45108695652176</v>
      </c>
      <c r="AB531" s="4">
        <v>0</v>
      </c>
      <c r="AC531" s="11">
        <v>0</v>
      </c>
      <c r="AD531" s="4">
        <v>291.52847826086958</v>
      </c>
      <c r="AE531" s="4">
        <v>175.51108695652175</v>
      </c>
      <c r="AF531" s="11">
        <v>0.60203753679072303</v>
      </c>
      <c r="AG531" s="4">
        <v>0</v>
      </c>
      <c r="AH531" s="4">
        <v>0</v>
      </c>
      <c r="AI531" s="11" t="s">
        <v>1213</v>
      </c>
      <c r="AJ531" s="4">
        <v>0</v>
      </c>
      <c r="AK531" s="4">
        <v>0</v>
      </c>
      <c r="AL531" s="11" t="s">
        <v>1213</v>
      </c>
      <c r="AM531" s="1">
        <v>145771</v>
      </c>
      <c r="AN531" s="1">
        <v>5</v>
      </c>
      <c r="AX531"/>
      <c r="AY531"/>
    </row>
    <row r="532" spans="1:51" x14ac:dyDescent="0.25">
      <c r="A532" t="s">
        <v>702</v>
      </c>
      <c r="B532" t="s">
        <v>270</v>
      </c>
      <c r="C532" t="s">
        <v>916</v>
      </c>
      <c r="D532" t="s">
        <v>746</v>
      </c>
      <c r="E532" s="4">
        <v>90.619565217391298</v>
      </c>
      <c r="F532" s="4">
        <v>347.95739130434777</v>
      </c>
      <c r="G532" s="4">
        <v>91.450978260869562</v>
      </c>
      <c r="H532" s="11">
        <v>0.26282234706398339</v>
      </c>
      <c r="I532" s="4">
        <v>311.80423913043472</v>
      </c>
      <c r="J532" s="4">
        <v>90.994456521739124</v>
      </c>
      <c r="K532" s="11">
        <v>0.29183200579795227</v>
      </c>
      <c r="L532" s="4">
        <v>35.703152173913047</v>
      </c>
      <c r="M532" s="4">
        <v>0.7997826086956521</v>
      </c>
      <c r="N532" s="11">
        <v>2.2400896279405356E-2</v>
      </c>
      <c r="O532" s="4">
        <v>22.960108695652174</v>
      </c>
      <c r="P532" s="4">
        <v>0.3432608695652174</v>
      </c>
      <c r="Q532" s="9">
        <v>1.4950315528350211E-2</v>
      </c>
      <c r="R532" s="4">
        <v>7.9604347826086972</v>
      </c>
      <c r="S532" s="4">
        <v>0.45652173913043476</v>
      </c>
      <c r="T532" s="11">
        <v>5.7348844830411257E-2</v>
      </c>
      <c r="U532" s="4">
        <v>4.7826086956521738</v>
      </c>
      <c r="V532" s="4">
        <v>0</v>
      </c>
      <c r="W532" s="11">
        <v>0</v>
      </c>
      <c r="X532" s="4">
        <v>93.669130434782588</v>
      </c>
      <c r="Y532" s="4">
        <v>32.704456521739125</v>
      </c>
      <c r="Z532" s="11">
        <v>0.3491487149494753</v>
      </c>
      <c r="AA532" s="4">
        <v>23.410108695652173</v>
      </c>
      <c r="AB532" s="4">
        <v>0</v>
      </c>
      <c r="AC532" s="11">
        <v>0</v>
      </c>
      <c r="AD532" s="4">
        <v>189.45815217391299</v>
      </c>
      <c r="AE532" s="4">
        <v>57.946739130434786</v>
      </c>
      <c r="AF532" s="11">
        <v>0.30585508443702447</v>
      </c>
      <c r="AG532" s="4">
        <v>5.7168478260869566</v>
      </c>
      <c r="AH532" s="4">
        <v>0</v>
      </c>
      <c r="AI532" s="11">
        <v>0</v>
      </c>
      <c r="AJ532" s="4">
        <v>0</v>
      </c>
      <c r="AK532" s="4">
        <v>0</v>
      </c>
      <c r="AL532" s="11" t="s">
        <v>1213</v>
      </c>
      <c r="AM532" s="1">
        <v>145651</v>
      </c>
      <c r="AN532" s="1">
        <v>5</v>
      </c>
      <c r="AX532"/>
      <c r="AY532"/>
    </row>
    <row r="533" spans="1:51" x14ac:dyDescent="0.25">
      <c r="A533" t="s">
        <v>702</v>
      </c>
      <c r="B533" t="s">
        <v>265</v>
      </c>
      <c r="C533" t="s">
        <v>936</v>
      </c>
      <c r="D533" t="s">
        <v>783</v>
      </c>
      <c r="E533" s="4">
        <v>80.706521739130437</v>
      </c>
      <c r="F533" s="4">
        <v>255.18934782608702</v>
      </c>
      <c r="G533" s="4">
        <v>47.307717391304351</v>
      </c>
      <c r="H533" s="11">
        <v>0.18538280611753757</v>
      </c>
      <c r="I533" s="4">
        <v>231.50239130434787</v>
      </c>
      <c r="J533" s="4">
        <v>47.28597826086957</v>
      </c>
      <c r="K533" s="11">
        <v>0.20425697546555532</v>
      </c>
      <c r="L533" s="4">
        <v>36.923695652173919</v>
      </c>
      <c r="M533" s="4">
        <v>1.2239130434782608</v>
      </c>
      <c r="N533" s="11">
        <v>3.314708947359124E-2</v>
      </c>
      <c r="O533" s="4">
        <v>30.119347826086962</v>
      </c>
      <c r="P533" s="4">
        <v>1.2021739130434781</v>
      </c>
      <c r="Q533" s="9">
        <v>3.9913676749741958E-2</v>
      </c>
      <c r="R533" s="4">
        <v>3.9347826086956523</v>
      </c>
      <c r="S533" s="4">
        <v>2.1739130434782608E-2</v>
      </c>
      <c r="T533" s="11">
        <v>5.5248618784530384E-3</v>
      </c>
      <c r="U533" s="4">
        <v>2.8695652173913042</v>
      </c>
      <c r="V533" s="4">
        <v>0</v>
      </c>
      <c r="W533" s="11">
        <v>0</v>
      </c>
      <c r="X533" s="4">
        <v>57.881521739130427</v>
      </c>
      <c r="Y533" s="4">
        <v>13.247065217391302</v>
      </c>
      <c r="Z533" s="11">
        <v>0.2288651856303168</v>
      </c>
      <c r="AA533" s="4">
        <v>16.882608695652173</v>
      </c>
      <c r="AB533" s="4">
        <v>0</v>
      </c>
      <c r="AC533" s="11">
        <v>0</v>
      </c>
      <c r="AD533" s="4">
        <v>143.50152173913048</v>
      </c>
      <c r="AE533" s="4">
        <v>32.836739130434786</v>
      </c>
      <c r="AF533" s="11">
        <v>0.22882502382189548</v>
      </c>
      <c r="AG533" s="4">
        <v>0</v>
      </c>
      <c r="AH533" s="4">
        <v>0</v>
      </c>
      <c r="AI533" s="11" t="s">
        <v>1213</v>
      </c>
      <c r="AJ533" s="4">
        <v>0</v>
      </c>
      <c r="AK533" s="4">
        <v>0</v>
      </c>
      <c r="AL533" s="11" t="s">
        <v>1213</v>
      </c>
      <c r="AM533" s="1">
        <v>145646</v>
      </c>
      <c r="AN533" s="1">
        <v>5</v>
      </c>
      <c r="AX533"/>
      <c r="AY533"/>
    </row>
    <row r="534" spans="1:51" x14ac:dyDescent="0.25">
      <c r="A534" t="s">
        <v>702</v>
      </c>
      <c r="B534" t="s">
        <v>405</v>
      </c>
      <c r="C534" t="s">
        <v>1009</v>
      </c>
      <c r="D534" t="s">
        <v>746</v>
      </c>
      <c r="E534" s="4">
        <v>70.380434782608702</v>
      </c>
      <c r="F534" s="4">
        <v>331.97749999999996</v>
      </c>
      <c r="G534" s="4">
        <v>122.40499999999999</v>
      </c>
      <c r="H534" s="11">
        <v>0.36871474723437581</v>
      </c>
      <c r="I534" s="4">
        <v>309.05630434782609</v>
      </c>
      <c r="J534" s="4">
        <v>122.16043478260869</v>
      </c>
      <c r="K534" s="11">
        <v>0.39526918902493491</v>
      </c>
      <c r="L534" s="4">
        <v>40.621304347826083</v>
      </c>
      <c r="M534" s="4">
        <v>9.0805434782608714</v>
      </c>
      <c r="N534" s="11">
        <v>0.22354140577336809</v>
      </c>
      <c r="O534" s="4">
        <v>28.787065217391298</v>
      </c>
      <c r="P534" s="4">
        <v>8.8359782608695667</v>
      </c>
      <c r="Q534" s="9">
        <v>0.30694265615973371</v>
      </c>
      <c r="R534" s="4">
        <v>7.8967391304347823</v>
      </c>
      <c r="S534" s="4">
        <v>0.24456521739130435</v>
      </c>
      <c r="T534" s="11">
        <v>3.0970406056434963E-2</v>
      </c>
      <c r="U534" s="4">
        <v>3.9375</v>
      </c>
      <c r="V534" s="4">
        <v>0</v>
      </c>
      <c r="W534" s="11">
        <v>0</v>
      </c>
      <c r="X534" s="4">
        <v>78.564456521739103</v>
      </c>
      <c r="Y534" s="4">
        <v>27.30793478260869</v>
      </c>
      <c r="Z534" s="11">
        <v>0.34758637673580128</v>
      </c>
      <c r="AA534" s="4">
        <v>11.086956521739131</v>
      </c>
      <c r="AB534" s="4">
        <v>0</v>
      </c>
      <c r="AC534" s="11">
        <v>0</v>
      </c>
      <c r="AD534" s="4">
        <v>195.76728260869567</v>
      </c>
      <c r="AE534" s="4">
        <v>86.016521739130425</v>
      </c>
      <c r="AF534" s="11">
        <v>0.439381497219136</v>
      </c>
      <c r="AG534" s="4">
        <v>5.9375</v>
      </c>
      <c r="AH534" s="4">
        <v>0</v>
      </c>
      <c r="AI534" s="11">
        <v>0</v>
      </c>
      <c r="AJ534" s="4">
        <v>0</v>
      </c>
      <c r="AK534" s="4">
        <v>0</v>
      </c>
      <c r="AL534" s="11" t="s">
        <v>1213</v>
      </c>
      <c r="AM534" s="1">
        <v>145846</v>
      </c>
      <c r="AN534" s="1">
        <v>5</v>
      </c>
      <c r="AX534"/>
      <c r="AY534"/>
    </row>
    <row r="535" spans="1:51" x14ac:dyDescent="0.25">
      <c r="A535" t="s">
        <v>702</v>
      </c>
      <c r="B535" t="s">
        <v>387</v>
      </c>
      <c r="C535" t="s">
        <v>896</v>
      </c>
      <c r="D535" t="s">
        <v>784</v>
      </c>
      <c r="E535" s="4">
        <v>104.98913043478261</v>
      </c>
      <c r="F535" s="4">
        <v>312.21369565217378</v>
      </c>
      <c r="G535" s="4">
        <v>118.82260869565218</v>
      </c>
      <c r="H535" s="11">
        <v>0.38058102623412216</v>
      </c>
      <c r="I535" s="4">
        <v>281.54173913043468</v>
      </c>
      <c r="J535" s="4">
        <v>118.52913043478262</v>
      </c>
      <c r="K535" s="11">
        <v>0.42100020693510593</v>
      </c>
      <c r="L535" s="4">
        <v>83.139891304347771</v>
      </c>
      <c r="M535" s="4">
        <v>17.487717391304354</v>
      </c>
      <c r="N535" s="11">
        <v>0.21034087388071723</v>
      </c>
      <c r="O535" s="4">
        <v>63.60999999999995</v>
      </c>
      <c r="P535" s="4">
        <v>17.194239130434788</v>
      </c>
      <c r="Q535" s="9">
        <v>0.27030717073470839</v>
      </c>
      <c r="R535" s="4">
        <v>13.964673913043478</v>
      </c>
      <c r="S535" s="4">
        <v>0.29347826086956524</v>
      </c>
      <c r="T535" s="11">
        <v>2.1015761821366025E-2</v>
      </c>
      <c r="U535" s="4">
        <v>5.5652173913043477</v>
      </c>
      <c r="V535" s="4">
        <v>0</v>
      </c>
      <c r="W535" s="11">
        <v>0</v>
      </c>
      <c r="X535" s="4">
        <v>69.205434782608677</v>
      </c>
      <c r="Y535" s="4">
        <v>20.689021739130432</v>
      </c>
      <c r="Z535" s="11">
        <v>0.29895082379179827</v>
      </c>
      <c r="AA535" s="4">
        <v>11.142065217391306</v>
      </c>
      <c r="AB535" s="4">
        <v>0</v>
      </c>
      <c r="AC535" s="11">
        <v>0</v>
      </c>
      <c r="AD535" s="4">
        <v>145.37304347826085</v>
      </c>
      <c r="AE535" s="4">
        <v>80.645869565217396</v>
      </c>
      <c r="AF535" s="11">
        <v>0.55475119482710156</v>
      </c>
      <c r="AG535" s="4">
        <v>3.3532608695652173</v>
      </c>
      <c r="AH535" s="4">
        <v>0</v>
      </c>
      <c r="AI535" s="11">
        <v>0</v>
      </c>
      <c r="AJ535" s="4">
        <v>0</v>
      </c>
      <c r="AK535" s="4">
        <v>0</v>
      </c>
      <c r="AL535" s="11" t="s">
        <v>1213</v>
      </c>
      <c r="AM535" s="1">
        <v>145821</v>
      </c>
      <c r="AN535" s="1">
        <v>5</v>
      </c>
      <c r="AX535"/>
      <c r="AY535"/>
    </row>
    <row r="536" spans="1:51" x14ac:dyDescent="0.25">
      <c r="A536" t="s">
        <v>702</v>
      </c>
      <c r="B536" t="s">
        <v>301</v>
      </c>
      <c r="C536" t="s">
        <v>904</v>
      </c>
      <c r="D536" t="s">
        <v>790</v>
      </c>
      <c r="E536" s="4">
        <v>78.119565217391298</v>
      </c>
      <c r="F536" s="4">
        <v>286.07173913043471</v>
      </c>
      <c r="G536" s="4">
        <v>118.24717391304347</v>
      </c>
      <c r="H536" s="11">
        <v>0.41334797443633026</v>
      </c>
      <c r="I536" s="4">
        <v>272.54999999999995</v>
      </c>
      <c r="J536" s="4">
        <v>113.80152173913042</v>
      </c>
      <c r="K536" s="11">
        <v>0.41754364974914854</v>
      </c>
      <c r="L536" s="4">
        <v>58.17043478260868</v>
      </c>
      <c r="M536" s="4">
        <v>22.759565217391305</v>
      </c>
      <c r="N536" s="11">
        <v>0.39125657737383412</v>
      </c>
      <c r="O536" s="4">
        <v>45.556304347826071</v>
      </c>
      <c r="P536" s="4">
        <v>18.313913043478262</v>
      </c>
      <c r="Q536" s="9">
        <v>0.40200611760888361</v>
      </c>
      <c r="R536" s="4">
        <v>9.7445652173913047</v>
      </c>
      <c r="S536" s="4">
        <v>4.4456521739130439</v>
      </c>
      <c r="T536" s="11">
        <v>0.45621862799776913</v>
      </c>
      <c r="U536" s="4">
        <v>2.8695652173913042</v>
      </c>
      <c r="V536" s="4">
        <v>0</v>
      </c>
      <c r="W536" s="11">
        <v>0</v>
      </c>
      <c r="X536" s="4">
        <v>57.958043478260876</v>
      </c>
      <c r="Y536" s="4">
        <v>17.900434782608698</v>
      </c>
      <c r="Z536" s="11">
        <v>0.30885160554674107</v>
      </c>
      <c r="AA536" s="4">
        <v>0.90760869565217395</v>
      </c>
      <c r="AB536" s="4">
        <v>0</v>
      </c>
      <c r="AC536" s="11">
        <v>0</v>
      </c>
      <c r="AD536" s="4">
        <v>169.03565217391298</v>
      </c>
      <c r="AE536" s="4">
        <v>77.587173913043458</v>
      </c>
      <c r="AF536" s="11">
        <v>0.45899887340463297</v>
      </c>
      <c r="AG536" s="4">
        <v>0</v>
      </c>
      <c r="AH536" s="4">
        <v>0</v>
      </c>
      <c r="AI536" s="11" t="s">
        <v>1213</v>
      </c>
      <c r="AJ536" s="4">
        <v>0</v>
      </c>
      <c r="AK536" s="4">
        <v>0</v>
      </c>
      <c r="AL536" s="11" t="s">
        <v>1213</v>
      </c>
      <c r="AM536" s="1">
        <v>145694</v>
      </c>
      <c r="AN536" s="1">
        <v>5</v>
      </c>
      <c r="AX536"/>
      <c r="AY536"/>
    </row>
    <row r="537" spans="1:51" x14ac:dyDescent="0.25">
      <c r="A537" t="s">
        <v>702</v>
      </c>
      <c r="B537" t="s">
        <v>292</v>
      </c>
      <c r="C537" t="s">
        <v>903</v>
      </c>
      <c r="D537" t="s">
        <v>789</v>
      </c>
      <c r="E537" s="4">
        <v>100.55434782608695</v>
      </c>
      <c r="F537" s="4">
        <v>333.94391304347823</v>
      </c>
      <c r="G537" s="4">
        <v>0.59641304347826085</v>
      </c>
      <c r="H537" s="11">
        <v>1.7859677035065771E-3</v>
      </c>
      <c r="I537" s="4">
        <v>298.86239130434785</v>
      </c>
      <c r="J537" s="4">
        <v>0.36815217391304345</v>
      </c>
      <c r="K537" s="11">
        <v>1.2318451053887674E-3</v>
      </c>
      <c r="L537" s="4">
        <v>36.987499999999997</v>
      </c>
      <c r="M537" s="4">
        <v>0.22826086956521738</v>
      </c>
      <c r="N537" s="11">
        <v>6.1712975887858708E-3</v>
      </c>
      <c r="O537" s="4">
        <v>27.107065217391302</v>
      </c>
      <c r="P537" s="4">
        <v>0</v>
      </c>
      <c r="Q537" s="9">
        <v>0</v>
      </c>
      <c r="R537" s="4">
        <v>5.0978260869565215</v>
      </c>
      <c r="S537" s="4">
        <v>0.22826086956521738</v>
      </c>
      <c r="T537" s="11">
        <v>4.4776119402985072E-2</v>
      </c>
      <c r="U537" s="4">
        <v>4.7826086956521738</v>
      </c>
      <c r="V537" s="4">
        <v>0</v>
      </c>
      <c r="W537" s="11">
        <v>0</v>
      </c>
      <c r="X537" s="4">
        <v>55.959239130434781</v>
      </c>
      <c r="Y537" s="4">
        <v>0.21467391304347827</v>
      </c>
      <c r="Z537" s="11">
        <v>3.8362550381197498E-3</v>
      </c>
      <c r="AA537" s="4">
        <v>25.201086956521738</v>
      </c>
      <c r="AB537" s="4">
        <v>0</v>
      </c>
      <c r="AC537" s="11">
        <v>0</v>
      </c>
      <c r="AD537" s="4">
        <v>215.79608695652175</v>
      </c>
      <c r="AE537" s="4">
        <v>0.1534782608695652</v>
      </c>
      <c r="AF537" s="11">
        <v>7.1121892446774423E-4</v>
      </c>
      <c r="AG537" s="4">
        <v>0</v>
      </c>
      <c r="AH537" s="4">
        <v>0</v>
      </c>
      <c r="AI537" s="11" t="s">
        <v>1213</v>
      </c>
      <c r="AJ537" s="4">
        <v>0</v>
      </c>
      <c r="AK537" s="4">
        <v>0</v>
      </c>
      <c r="AL537" s="11" t="s">
        <v>1213</v>
      </c>
      <c r="AM537" s="1">
        <v>145680</v>
      </c>
      <c r="AN537" s="1">
        <v>5</v>
      </c>
      <c r="AX537"/>
      <c r="AY537"/>
    </row>
    <row r="538" spans="1:51" x14ac:dyDescent="0.25">
      <c r="A538" t="s">
        <v>702</v>
      </c>
      <c r="B538" t="s">
        <v>266</v>
      </c>
      <c r="C538" t="s">
        <v>858</v>
      </c>
      <c r="D538" t="s">
        <v>791</v>
      </c>
      <c r="E538" s="4">
        <v>65.402173913043484</v>
      </c>
      <c r="F538" s="4">
        <v>226.58521739130433</v>
      </c>
      <c r="G538" s="4">
        <v>59.177934782608688</v>
      </c>
      <c r="H538" s="11">
        <v>0.26117297264106409</v>
      </c>
      <c r="I538" s="4">
        <v>210.48065217391303</v>
      </c>
      <c r="J538" s="4">
        <v>59.004021739130422</v>
      </c>
      <c r="K538" s="11">
        <v>0.28032990742720332</v>
      </c>
      <c r="L538" s="4">
        <v>23.808804347826083</v>
      </c>
      <c r="M538" s="4">
        <v>0.74902173913043479</v>
      </c>
      <c r="N538" s="11">
        <v>3.1459863678489422E-2</v>
      </c>
      <c r="O538" s="4">
        <v>16.433804347826086</v>
      </c>
      <c r="P538" s="4">
        <v>0.57510869565217393</v>
      </c>
      <c r="Q538" s="9">
        <v>3.4995469307035475E-2</v>
      </c>
      <c r="R538" s="4">
        <v>2.5923913043478262</v>
      </c>
      <c r="S538" s="4">
        <v>0.17391304347826086</v>
      </c>
      <c r="T538" s="11">
        <v>6.7085953878406698E-2</v>
      </c>
      <c r="U538" s="4">
        <v>4.7826086956521738</v>
      </c>
      <c r="V538" s="4">
        <v>0</v>
      </c>
      <c r="W538" s="11">
        <v>0</v>
      </c>
      <c r="X538" s="4">
        <v>51.789673913043472</v>
      </c>
      <c r="Y538" s="4">
        <v>27.876086956521728</v>
      </c>
      <c r="Z538" s="11">
        <v>0.53825569559149133</v>
      </c>
      <c r="AA538" s="4">
        <v>8.7295652173913041</v>
      </c>
      <c r="AB538" s="4">
        <v>0</v>
      </c>
      <c r="AC538" s="11">
        <v>0</v>
      </c>
      <c r="AD538" s="4">
        <v>142.25717391304346</v>
      </c>
      <c r="AE538" s="4">
        <v>30.552826086956522</v>
      </c>
      <c r="AF538" s="11">
        <v>0.21477177738419245</v>
      </c>
      <c r="AG538" s="4">
        <v>0</v>
      </c>
      <c r="AH538" s="4">
        <v>0</v>
      </c>
      <c r="AI538" s="11" t="s">
        <v>1213</v>
      </c>
      <c r="AJ538" s="4">
        <v>0</v>
      </c>
      <c r="AK538" s="4">
        <v>0</v>
      </c>
      <c r="AL538" s="11" t="s">
        <v>1213</v>
      </c>
      <c r="AM538" s="1">
        <v>145647</v>
      </c>
      <c r="AN538" s="1">
        <v>5</v>
      </c>
      <c r="AX538"/>
      <c r="AY538"/>
    </row>
    <row r="539" spans="1:51" x14ac:dyDescent="0.25">
      <c r="A539" t="s">
        <v>702</v>
      </c>
      <c r="B539" t="s">
        <v>436</v>
      </c>
      <c r="C539" t="s">
        <v>919</v>
      </c>
      <c r="D539" t="s">
        <v>797</v>
      </c>
      <c r="E539" s="4">
        <v>85.782608695652172</v>
      </c>
      <c r="F539" s="4">
        <v>367.29858695652177</v>
      </c>
      <c r="G539" s="4">
        <v>127.62217391304353</v>
      </c>
      <c r="H539" s="11">
        <v>0.347461652304561</v>
      </c>
      <c r="I539" s="4">
        <v>331.32847826086959</v>
      </c>
      <c r="J539" s="4">
        <v>127.44826086956526</v>
      </c>
      <c r="K539" s="11">
        <v>0.384658335252485</v>
      </c>
      <c r="L539" s="4">
        <v>70.224565217391302</v>
      </c>
      <c r="M539" s="4">
        <v>16.232173913043479</v>
      </c>
      <c r="N539" s="11">
        <v>0.23114666303442682</v>
      </c>
      <c r="O539" s="4">
        <v>49.583260869565208</v>
      </c>
      <c r="P539" s="4">
        <v>16.058260869565217</v>
      </c>
      <c r="Q539" s="9">
        <v>0.323864558077542</v>
      </c>
      <c r="R539" s="4">
        <v>14.967391304347826</v>
      </c>
      <c r="S539" s="4">
        <v>0.17391304347826086</v>
      </c>
      <c r="T539" s="11">
        <v>1.1619462599854757E-2</v>
      </c>
      <c r="U539" s="4">
        <v>5.6739130434782608</v>
      </c>
      <c r="V539" s="4">
        <v>0</v>
      </c>
      <c r="W539" s="11">
        <v>0</v>
      </c>
      <c r="X539" s="4">
        <v>58.770760869565223</v>
      </c>
      <c r="Y539" s="4">
        <v>24.947391304347828</v>
      </c>
      <c r="Z539" s="11">
        <v>0.42448644419825743</v>
      </c>
      <c r="AA539" s="4">
        <v>15.328804347826088</v>
      </c>
      <c r="AB539" s="4">
        <v>0</v>
      </c>
      <c r="AC539" s="11">
        <v>0</v>
      </c>
      <c r="AD539" s="4">
        <v>216.98804347826089</v>
      </c>
      <c r="AE539" s="4">
        <v>86.442608695652211</v>
      </c>
      <c r="AF539" s="11">
        <v>0.39837498559828494</v>
      </c>
      <c r="AG539" s="4">
        <v>5.9864130434782608</v>
      </c>
      <c r="AH539" s="4">
        <v>0</v>
      </c>
      <c r="AI539" s="11">
        <v>0</v>
      </c>
      <c r="AJ539" s="4">
        <v>0</v>
      </c>
      <c r="AK539" s="4">
        <v>0</v>
      </c>
      <c r="AL539" s="11" t="s">
        <v>1213</v>
      </c>
      <c r="AM539" s="1">
        <v>145891</v>
      </c>
      <c r="AN539" s="1">
        <v>5</v>
      </c>
      <c r="AX539"/>
      <c r="AY539"/>
    </row>
    <row r="540" spans="1:51" x14ac:dyDescent="0.25">
      <c r="A540" t="s">
        <v>702</v>
      </c>
      <c r="B540" t="s">
        <v>495</v>
      </c>
      <c r="C540" t="s">
        <v>1111</v>
      </c>
      <c r="D540" t="s">
        <v>784</v>
      </c>
      <c r="E540" s="4">
        <v>78.836956521739125</v>
      </c>
      <c r="F540" s="4">
        <v>254.49815217391307</v>
      </c>
      <c r="G540" s="4">
        <v>101.57782608695649</v>
      </c>
      <c r="H540" s="11">
        <v>0.39912991595138414</v>
      </c>
      <c r="I540" s="4">
        <v>223.6701086956522</v>
      </c>
      <c r="J540" s="4">
        <v>100.88217391304346</v>
      </c>
      <c r="K540" s="11">
        <v>0.45103109441554295</v>
      </c>
      <c r="L540" s="4">
        <v>57.988586956521715</v>
      </c>
      <c r="M540" s="4">
        <v>14.732173913043477</v>
      </c>
      <c r="N540" s="11">
        <v>0.25405299018734956</v>
      </c>
      <c r="O540" s="4">
        <v>39.746739130434761</v>
      </c>
      <c r="P540" s="4">
        <v>14.297391304347824</v>
      </c>
      <c r="Q540" s="9">
        <v>0.35971230891240752</v>
      </c>
      <c r="R540" s="4">
        <v>12.763586956521738</v>
      </c>
      <c r="S540" s="4">
        <v>0.43478260869565216</v>
      </c>
      <c r="T540" s="11">
        <v>3.4064296359378327E-2</v>
      </c>
      <c r="U540" s="4">
        <v>5.4782608695652177</v>
      </c>
      <c r="V540" s="4">
        <v>0</v>
      </c>
      <c r="W540" s="11">
        <v>0</v>
      </c>
      <c r="X540" s="4">
        <v>49.685978260869554</v>
      </c>
      <c r="Y540" s="4">
        <v>6.9223913043478262</v>
      </c>
      <c r="Z540" s="11">
        <v>0.1393228340599986</v>
      </c>
      <c r="AA540" s="4">
        <v>12.586195652173913</v>
      </c>
      <c r="AB540" s="4">
        <v>0.2608695652173913</v>
      </c>
      <c r="AC540" s="11">
        <v>2.0726641506826838E-2</v>
      </c>
      <c r="AD540" s="4">
        <v>134.23739130434788</v>
      </c>
      <c r="AE540" s="4">
        <v>79.662391304347807</v>
      </c>
      <c r="AF540" s="11">
        <v>0.59344412559191007</v>
      </c>
      <c r="AG540" s="4">
        <v>0</v>
      </c>
      <c r="AH540" s="4">
        <v>0</v>
      </c>
      <c r="AI540" s="11" t="s">
        <v>1213</v>
      </c>
      <c r="AJ540" s="4">
        <v>0</v>
      </c>
      <c r="AK540" s="4">
        <v>0</v>
      </c>
      <c r="AL540" s="11" t="s">
        <v>1213</v>
      </c>
      <c r="AM540" s="1">
        <v>145980</v>
      </c>
      <c r="AN540" s="1">
        <v>5</v>
      </c>
      <c r="AX540"/>
      <c r="AY540"/>
    </row>
    <row r="541" spans="1:51" x14ac:dyDescent="0.25">
      <c r="A541" t="s">
        <v>702</v>
      </c>
      <c r="B541" t="s">
        <v>93</v>
      </c>
      <c r="C541" t="s">
        <v>896</v>
      </c>
      <c r="D541" t="s">
        <v>784</v>
      </c>
      <c r="E541" s="4">
        <v>142.9891304347826</v>
      </c>
      <c r="F541" s="4">
        <v>232.97434782608696</v>
      </c>
      <c r="G541" s="4">
        <v>3.64554347826087</v>
      </c>
      <c r="H541" s="11">
        <v>1.5647832099447413E-2</v>
      </c>
      <c r="I541" s="4">
        <v>228.01782608695652</v>
      </c>
      <c r="J541" s="4">
        <v>3.64554347826087</v>
      </c>
      <c r="K541" s="11">
        <v>1.5987975768484923E-2</v>
      </c>
      <c r="L541" s="4">
        <v>100.02445652173914</v>
      </c>
      <c r="M541" s="4">
        <v>0</v>
      </c>
      <c r="N541" s="11">
        <v>0</v>
      </c>
      <c r="O541" s="4">
        <v>95.067934782608702</v>
      </c>
      <c r="P541" s="4">
        <v>0</v>
      </c>
      <c r="Q541" s="9">
        <v>0</v>
      </c>
      <c r="R541" s="4">
        <v>0</v>
      </c>
      <c r="S541" s="4">
        <v>0</v>
      </c>
      <c r="T541" s="11" t="s">
        <v>1213</v>
      </c>
      <c r="U541" s="4">
        <v>4.9565217391304346</v>
      </c>
      <c r="V541" s="4">
        <v>0</v>
      </c>
      <c r="W541" s="11">
        <v>0</v>
      </c>
      <c r="X541" s="4">
        <v>13.005434782608695</v>
      </c>
      <c r="Y541" s="4">
        <v>0</v>
      </c>
      <c r="Z541" s="11">
        <v>0</v>
      </c>
      <c r="AA541" s="4">
        <v>0</v>
      </c>
      <c r="AB541" s="4">
        <v>0</v>
      </c>
      <c r="AC541" s="11" t="s">
        <v>1213</v>
      </c>
      <c r="AD541" s="4">
        <v>118.81130434782608</v>
      </c>
      <c r="AE541" s="4">
        <v>3.64554347826087</v>
      </c>
      <c r="AF541" s="11">
        <v>3.0683473245848372E-2</v>
      </c>
      <c r="AG541" s="4">
        <v>1.1331521739130435</v>
      </c>
      <c r="AH541" s="4">
        <v>0</v>
      </c>
      <c r="AI541" s="11">
        <v>0</v>
      </c>
      <c r="AJ541" s="4">
        <v>0</v>
      </c>
      <c r="AK541" s="4">
        <v>0</v>
      </c>
      <c r="AL541" s="11" t="s">
        <v>1213</v>
      </c>
      <c r="AM541" s="1">
        <v>145308</v>
      </c>
      <c r="AN541" s="1">
        <v>5</v>
      </c>
      <c r="AX541"/>
      <c r="AY541"/>
    </row>
    <row r="542" spans="1:51" x14ac:dyDescent="0.25">
      <c r="A542" t="s">
        <v>702</v>
      </c>
      <c r="B542" t="s">
        <v>518</v>
      </c>
      <c r="C542" t="s">
        <v>875</v>
      </c>
      <c r="D542" t="s">
        <v>815</v>
      </c>
      <c r="E542" s="4">
        <v>37.739130434782609</v>
      </c>
      <c r="F542" s="4">
        <v>111.77934782608696</v>
      </c>
      <c r="G542" s="4">
        <v>4.3559782608695654</v>
      </c>
      <c r="H542" s="11">
        <v>3.8969437070315159E-2</v>
      </c>
      <c r="I542" s="4">
        <v>102.02934782608696</v>
      </c>
      <c r="J542" s="4">
        <v>4.3559782608695654</v>
      </c>
      <c r="K542" s="11">
        <v>4.2693385321785078E-2</v>
      </c>
      <c r="L542" s="4">
        <v>32.912391304347835</v>
      </c>
      <c r="M542" s="4">
        <v>1.0380434782608696</v>
      </c>
      <c r="N542" s="11">
        <v>3.153959457585024E-2</v>
      </c>
      <c r="O542" s="4">
        <v>23.162391304347832</v>
      </c>
      <c r="P542" s="4">
        <v>1.0380434782608696</v>
      </c>
      <c r="Q542" s="9">
        <v>4.481590284099974E-2</v>
      </c>
      <c r="R542" s="4">
        <v>4.3695652173913047</v>
      </c>
      <c r="S542" s="4">
        <v>0</v>
      </c>
      <c r="T542" s="11">
        <v>0</v>
      </c>
      <c r="U542" s="4">
        <v>5.3804347826086953</v>
      </c>
      <c r="V542" s="4">
        <v>0</v>
      </c>
      <c r="W542" s="11">
        <v>0</v>
      </c>
      <c r="X542" s="4">
        <v>17.008695652173913</v>
      </c>
      <c r="Y542" s="4">
        <v>0</v>
      </c>
      <c r="Z542" s="11">
        <v>0</v>
      </c>
      <c r="AA542" s="4">
        <v>0</v>
      </c>
      <c r="AB542" s="4">
        <v>0</v>
      </c>
      <c r="AC542" s="11" t="s">
        <v>1213</v>
      </c>
      <c r="AD542" s="4">
        <v>61.858260869565221</v>
      </c>
      <c r="AE542" s="4">
        <v>3.3179347826086958</v>
      </c>
      <c r="AF542" s="11">
        <v>5.3637699087675891E-2</v>
      </c>
      <c r="AG542" s="4">
        <v>0</v>
      </c>
      <c r="AH542" s="4">
        <v>0</v>
      </c>
      <c r="AI542" s="11" t="s">
        <v>1213</v>
      </c>
      <c r="AJ542" s="4">
        <v>0</v>
      </c>
      <c r="AK542" s="4">
        <v>0</v>
      </c>
      <c r="AL542" s="11" t="s">
        <v>1213</v>
      </c>
      <c r="AM542" s="1">
        <v>146011</v>
      </c>
      <c r="AN542" s="1">
        <v>5</v>
      </c>
      <c r="AX542"/>
      <c r="AY542"/>
    </row>
    <row r="543" spans="1:51" x14ac:dyDescent="0.25">
      <c r="A543" t="s">
        <v>702</v>
      </c>
      <c r="B543" t="s">
        <v>630</v>
      </c>
      <c r="C543" t="s">
        <v>1110</v>
      </c>
      <c r="D543" t="s">
        <v>788</v>
      </c>
      <c r="E543" s="4">
        <v>46.326086956521742</v>
      </c>
      <c r="F543" s="4">
        <v>93.95456521739132</v>
      </c>
      <c r="G543" s="4">
        <v>9.7282608695652169</v>
      </c>
      <c r="H543" s="11">
        <v>0.10354218389554616</v>
      </c>
      <c r="I543" s="4">
        <v>91.707282608695664</v>
      </c>
      <c r="J543" s="4">
        <v>9.7282608695652169</v>
      </c>
      <c r="K543" s="11">
        <v>0.10607948019869455</v>
      </c>
      <c r="L543" s="4">
        <v>16.210217391304351</v>
      </c>
      <c r="M543" s="4">
        <v>0</v>
      </c>
      <c r="N543" s="11">
        <v>0</v>
      </c>
      <c r="O543" s="4">
        <v>14.049891304347828</v>
      </c>
      <c r="P543" s="4">
        <v>0</v>
      </c>
      <c r="Q543" s="9">
        <v>0</v>
      </c>
      <c r="R543" s="4">
        <v>2.160326086956522</v>
      </c>
      <c r="S543" s="4">
        <v>0</v>
      </c>
      <c r="T543" s="11">
        <v>0</v>
      </c>
      <c r="U543" s="4">
        <v>0</v>
      </c>
      <c r="V543" s="4">
        <v>0</v>
      </c>
      <c r="W543" s="11" t="s">
        <v>1213</v>
      </c>
      <c r="X543" s="4">
        <v>13.615108695652175</v>
      </c>
      <c r="Y543" s="4">
        <v>9.7282608695652169</v>
      </c>
      <c r="Z543" s="11">
        <v>0.71451951556375182</v>
      </c>
      <c r="AA543" s="4">
        <v>8.6956521739130432E-2</v>
      </c>
      <c r="AB543" s="4">
        <v>0</v>
      </c>
      <c r="AC543" s="11">
        <v>0</v>
      </c>
      <c r="AD543" s="4">
        <v>64.042282608695658</v>
      </c>
      <c r="AE543" s="4">
        <v>0</v>
      </c>
      <c r="AF543" s="11">
        <v>0</v>
      </c>
      <c r="AG543" s="4">
        <v>0</v>
      </c>
      <c r="AH543" s="4">
        <v>0</v>
      </c>
      <c r="AI543" s="11" t="s">
        <v>1213</v>
      </c>
      <c r="AJ543" s="4">
        <v>0</v>
      </c>
      <c r="AK543" s="4">
        <v>0</v>
      </c>
      <c r="AL543" s="11" t="s">
        <v>1213</v>
      </c>
      <c r="AM543" s="1">
        <v>146152</v>
      </c>
      <c r="AN543" s="1">
        <v>5</v>
      </c>
      <c r="AX543"/>
      <c r="AY543"/>
    </row>
    <row r="544" spans="1:51" x14ac:dyDescent="0.25">
      <c r="A544" t="s">
        <v>702</v>
      </c>
      <c r="B544" t="s">
        <v>491</v>
      </c>
      <c r="C544" t="s">
        <v>1110</v>
      </c>
      <c r="D544" t="s">
        <v>788</v>
      </c>
      <c r="E544" s="4">
        <v>20.543478260869566</v>
      </c>
      <c r="F544" s="4">
        <v>80.126304347826093</v>
      </c>
      <c r="G544" s="4">
        <v>19.168478260869563</v>
      </c>
      <c r="H544" s="11">
        <v>0.23922828360658846</v>
      </c>
      <c r="I544" s="4">
        <v>74.373586956521748</v>
      </c>
      <c r="J544" s="4">
        <v>19.168478260869563</v>
      </c>
      <c r="K544" s="11">
        <v>0.25773233543348278</v>
      </c>
      <c r="L544" s="4">
        <v>18.326086956521738</v>
      </c>
      <c r="M544" s="4">
        <v>0.25271739130434784</v>
      </c>
      <c r="N544" s="11">
        <v>1.3790035587188613E-2</v>
      </c>
      <c r="O544" s="4">
        <v>12.573369565217391</v>
      </c>
      <c r="P544" s="4">
        <v>0.25271739130434784</v>
      </c>
      <c r="Q544" s="9">
        <v>2.0099416468554142E-2</v>
      </c>
      <c r="R544" s="4">
        <v>0</v>
      </c>
      <c r="S544" s="4">
        <v>0</v>
      </c>
      <c r="T544" s="11" t="s">
        <v>1213</v>
      </c>
      <c r="U544" s="4">
        <v>5.7527173913043477</v>
      </c>
      <c r="V544" s="4">
        <v>0</v>
      </c>
      <c r="W544" s="11">
        <v>0</v>
      </c>
      <c r="X544" s="4">
        <v>10.426956521739131</v>
      </c>
      <c r="Y544" s="4">
        <v>2.7173913043478262</v>
      </c>
      <c r="Z544" s="11">
        <v>0.26061212576098741</v>
      </c>
      <c r="AA544" s="4">
        <v>0</v>
      </c>
      <c r="AB544" s="4">
        <v>0</v>
      </c>
      <c r="AC544" s="11" t="s">
        <v>1213</v>
      </c>
      <c r="AD544" s="4">
        <v>48.494673913043478</v>
      </c>
      <c r="AE544" s="4">
        <v>16.198369565217391</v>
      </c>
      <c r="AF544" s="11">
        <v>0.33402368256487153</v>
      </c>
      <c r="AG544" s="4">
        <v>2.8785869565217395</v>
      </c>
      <c r="AH544" s="4">
        <v>0</v>
      </c>
      <c r="AI544" s="11">
        <v>0</v>
      </c>
      <c r="AJ544" s="4">
        <v>0</v>
      </c>
      <c r="AK544" s="4">
        <v>0</v>
      </c>
      <c r="AL544" s="11" t="s">
        <v>1213</v>
      </c>
      <c r="AM544" s="1">
        <v>145975</v>
      </c>
      <c r="AN544" s="1">
        <v>5</v>
      </c>
      <c r="AX544"/>
      <c r="AY544"/>
    </row>
    <row r="545" spans="1:51" x14ac:dyDescent="0.25">
      <c r="A545" t="s">
        <v>702</v>
      </c>
      <c r="B545" t="s">
        <v>635</v>
      </c>
      <c r="C545" t="s">
        <v>1155</v>
      </c>
      <c r="D545" t="s">
        <v>802</v>
      </c>
      <c r="E545" s="4">
        <v>27.173913043478262</v>
      </c>
      <c r="F545" s="4">
        <v>59.420869565217401</v>
      </c>
      <c r="G545" s="4">
        <v>0.85326086956521741</v>
      </c>
      <c r="H545" s="11">
        <v>1.4359616003746302E-2</v>
      </c>
      <c r="I545" s="4">
        <v>48.053260869565221</v>
      </c>
      <c r="J545" s="4">
        <v>0.85326086956521741</v>
      </c>
      <c r="K545" s="11">
        <v>1.7756565405234227E-2</v>
      </c>
      <c r="L545" s="4">
        <v>17.97271739130435</v>
      </c>
      <c r="M545" s="4">
        <v>0.34782608695652173</v>
      </c>
      <c r="N545" s="11">
        <v>1.9353004856394653E-2</v>
      </c>
      <c r="O545" s="4">
        <v>6.6051086956521763</v>
      </c>
      <c r="P545" s="4">
        <v>0.34782608695652173</v>
      </c>
      <c r="Q545" s="9">
        <v>5.2660160942616857E-2</v>
      </c>
      <c r="R545" s="4">
        <v>5.9871739130434785</v>
      </c>
      <c r="S545" s="4">
        <v>0</v>
      </c>
      <c r="T545" s="11">
        <v>0</v>
      </c>
      <c r="U545" s="4">
        <v>5.3804347826086953</v>
      </c>
      <c r="V545" s="4">
        <v>0</v>
      </c>
      <c r="W545" s="11">
        <v>0</v>
      </c>
      <c r="X545" s="4">
        <v>8.3705434782608688</v>
      </c>
      <c r="Y545" s="4">
        <v>0.50543478260869568</v>
      </c>
      <c r="Z545" s="11">
        <v>6.0382552688646791E-2</v>
      </c>
      <c r="AA545" s="4">
        <v>0</v>
      </c>
      <c r="AB545" s="4">
        <v>0</v>
      </c>
      <c r="AC545" s="11" t="s">
        <v>1213</v>
      </c>
      <c r="AD545" s="4">
        <v>30.721630434782618</v>
      </c>
      <c r="AE545" s="4">
        <v>0</v>
      </c>
      <c r="AF545" s="11">
        <v>0</v>
      </c>
      <c r="AG545" s="4">
        <v>2.3559782608695654</v>
      </c>
      <c r="AH545" s="4">
        <v>0</v>
      </c>
      <c r="AI545" s="11">
        <v>0</v>
      </c>
      <c r="AJ545" s="4">
        <v>0</v>
      </c>
      <c r="AK545" s="4">
        <v>0</v>
      </c>
      <c r="AL545" s="11" t="s">
        <v>1213</v>
      </c>
      <c r="AM545" s="1">
        <v>146157</v>
      </c>
      <c r="AN545" s="1">
        <v>5</v>
      </c>
      <c r="AX545"/>
      <c r="AY545"/>
    </row>
    <row r="546" spans="1:51" x14ac:dyDescent="0.25">
      <c r="A546" t="s">
        <v>702</v>
      </c>
      <c r="B546" t="s">
        <v>680</v>
      </c>
      <c r="C546" t="s">
        <v>872</v>
      </c>
      <c r="D546" t="s">
        <v>802</v>
      </c>
      <c r="E546" s="4">
        <v>38.956521739130437</v>
      </c>
      <c r="F546" s="4">
        <v>82.277391304347802</v>
      </c>
      <c r="G546" s="4">
        <v>0.25543478260869568</v>
      </c>
      <c r="H546" s="11">
        <v>3.1045561673659636E-3</v>
      </c>
      <c r="I546" s="4">
        <v>69.490326086956486</v>
      </c>
      <c r="J546" s="4">
        <v>0.25543478260869568</v>
      </c>
      <c r="K546" s="11">
        <v>3.6758322631708219E-3</v>
      </c>
      <c r="L546" s="4">
        <v>22.577717391304354</v>
      </c>
      <c r="M546" s="4">
        <v>0</v>
      </c>
      <c r="N546" s="11">
        <v>0</v>
      </c>
      <c r="O546" s="4">
        <v>9.7906521739130472</v>
      </c>
      <c r="P546" s="4">
        <v>0</v>
      </c>
      <c r="Q546" s="9">
        <v>0</v>
      </c>
      <c r="R546" s="4">
        <v>7.4066304347826097</v>
      </c>
      <c r="S546" s="4">
        <v>0</v>
      </c>
      <c r="T546" s="11">
        <v>0</v>
      </c>
      <c r="U546" s="4">
        <v>5.3804347826086953</v>
      </c>
      <c r="V546" s="4">
        <v>0</v>
      </c>
      <c r="W546" s="11">
        <v>0</v>
      </c>
      <c r="X546" s="4">
        <v>3.7031521739130424</v>
      </c>
      <c r="Y546" s="4">
        <v>0.25543478260869568</v>
      </c>
      <c r="Z546" s="11">
        <v>6.8977662978073936E-2</v>
      </c>
      <c r="AA546" s="4">
        <v>0</v>
      </c>
      <c r="AB546" s="4">
        <v>0</v>
      </c>
      <c r="AC546" s="11" t="s">
        <v>1213</v>
      </c>
      <c r="AD546" s="4">
        <v>55.039021739130405</v>
      </c>
      <c r="AE546" s="4">
        <v>0</v>
      </c>
      <c r="AF546" s="11">
        <v>0</v>
      </c>
      <c r="AG546" s="4">
        <v>0.95750000000000002</v>
      </c>
      <c r="AH546" s="4">
        <v>0</v>
      </c>
      <c r="AI546" s="11">
        <v>0</v>
      </c>
      <c r="AJ546" s="4">
        <v>0</v>
      </c>
      <c r="AK546" s="4">
        <v>0</v>
      </c>
      <c r="AL546" s="11" t="s">
        <v>1213</v>
      </c>
      <c r="AM546" t="s">
        <v>7</v>
      </c>
      <c r="AN546" s="1">
        <v>5</v>
      </c>
      <c r="AX546"/>
      <c r="AY546"/>
    </row>
    <row r="547" spans="1:51" x14ac:dyDescent="0.25">
      <c r="A547" t="s">
        <v>702</v>
      </c>
      <c r="B547" t="s">
        <v>384</v>
      </c>
      <c r="C547" t="s">
        <v>919</v>
      </c>
      <c r="D547" t="s">
        <v>797</v>
      </c>
      <c r="E547" s="4">
        <v>67.760869565217391</v>
      </c>
      <c r="F547" s="4">
        <v>156.04619565217391</v>
      </c>
      <c r="G547" s="4">
        <v>0</v>
      </c>
      <c r="H547" s="11">
        <v>0</v>
      </c>
      <c r="I547" s="4">
        <v>150.74184782608697</v>
      </c>
      <c r="J547" s="4">
        <v>0</v>
      </c>
      <c r="K547" s="11">
        <v>0</v>
      </c>
      <c r="L547" s="4">
        <v>28.073369565217391</v>
      </c>
      <c r="M547" s="4">
        <v>0</v>
      </c>
      <c r="N547" s="11">
        <v>0</v>
      </c>
      <c r="O547" s="4">
        <v>22.769021739130434</v>
      </c>
      <c r="P547" s="4">
        <v>0</v>
      </c>
      <c r="Q547" s="9">
        <v>0</v>
      </c>
      <c r="R547" s="4">
        <v>0</v>
      </c>
      <c r="S547" s="4">
        <v>0</v>
      </c>
      <c r="T547" s="11" t="s">
        <v>1213</v>
      </c>
      <c r="U547" s="4">
        <v>5.3043478260869561</v>
      </c>
      <c r="V547" s="4">
        <v>0</v>
      </c>
      <c r="W547" s="11">
        <v>0</v>
      </c>
      <c r="X547" s="4">
        <v>31.086956521739129</v>
      </c>
      <c r="Y547" s="4">
        <v>0</v>
      </c>
      <c r="Z547" s="11">
        <v>0</v>
      </c>
      <c r="AA547" s="4">
        <v>0</v>
      </c>
      <c r="AB547" s="4">
        <v>0</v>
      </c>
      <c r="AC547" s="11" t="s">
        <v>1213</v>
      </c>
      <c r="AD547" s="4">
        <v>96.008152173913047</v>
      </c>
      <c r="AE547" s="4">
        <v>0</v>
      </c>
      <c r="AF547" s="11">
        <v>0</v>
      </c>
      <c r="AG547" s="4">
        <v>0</v>
      </c>
      <c r="AH547" s="4">
        <v>0</v>
      </c>
      <c r="AI547" s="11" t="s">
        <v>1213</v>
      </c>
      <c r="AJ547" s="4">
        <v>0.87771739130434778</v>
      </c>
      <c r="AK547" s="4">
        <v>0</v>
      </c>
      <c r="AL547" s="11" t="s">
        <v>1213</v>
      </c>
      <c r="AM547" s="1">
        <v>145818</v>
      </c>
      <c r="AN547" s="1">
        <v>5</v>
      </c>
      <c r="AX547"/>
      <c r="AY547"/>
    </row>
    <row r="548" spans="1:51" x14ac:dyDescent="0.25">
      <c r="A548" t="s">
        <v>702</v>
      </c>
      <c r="B548" t="s">
        <v>160</v>
      </c>
      <c r="C548" t="s">
        <v>983</v>
      </c>
      <c r="D548" t="s">
        <v>774</v>
      </c>
      <c r="E548" s="4">
        <v>73.086956521739125</v>
      </c>
      <c r="F548" s="4">
        <v>300.72326086956525</v>
      </c>
      <c r="G548" s="4">
        <v>31.992282608695657</v>
      </c>
      <c r="H548" s="11">
        <v>0.10638446296501117</v>
      </c>
      <c r="I548" s="4">
        <v>284.63902173913044</v>
      </c>
      <c r="J548" s="4">
        <v>31.992282608695657</v>
      </c>
      <c r="K548" s="11">
        <v>0.11239598286006038</v>
      </c>
      <c r="L548" s="4">
        <v>66.221847826086957</v>
      </c>
      <c r="M548" s="4">
        <v>1.1647826086956521</v>
      </c>
      <c r="N548" s="11">
        <v>1.7589098566905378E-2</v>
      </c>
      <c r="O548" s="4">
        <v>50.137608695652169</v>
      </c>
      <c r="P548" s="4">
        <v>1.1647826086956521</v>
      </c>
      <c r="Q548" s="9">
        <v>2.3231714455433525E-2</v>
      </c>
      <c r="R548" s="4">
        <v>13.301630434782609</v>
      </c>
      <c r="S548" s="4">
        <v>0</v>
      </c>
      <c r="T548" s="11">
        <v>0</v>
      </c>
      <c r="U548" s="4">
        <v>2.7826086956521738</v>
      </c>
      <c r="V548" s="4">
        <v>0</v>
      </c>
      <c r="W548" s="11">
        <v>0</v>
      </c>
      <c r="X548" s="4">
        <v>41.5</v>
      </c>
      <c r="Y548" s="4">
        <v>0.39945652173913043</v>
      </c>
      <c r="Z548" s="11">
        <v>9.6254583551597696E-3</v>
      </c>
      <c r="AA548" s="4">
        <v>0</v>
      </c>
      <c r="AB548" s="4">
        <v>0</v>
      </c>
      <c r="AC548" s="11" t="s">
        <v>1213</v>
      </c>
      <c r="AD548" s="4">
        <v>193.00141304347827</v>
      </c>
      <c r="AE548" s="4">
        <v>30.428043478260875</v>
      </c>
      <c r="AF548" s="11">
        <v>0.15765710208249209</v>
      </c>
      <c r="AG548" s="4">
        <v>0</v>
      </c>
      <c r="AH548" s="4">
        <v>0</v>
      </c>
      <c r="AI548" s="11" t="s">
        <v>1213</v>
      </c>
      <c r="AJ548" s="4">
        <v>0</v>
      </c>
      <c r="AK548" s="4">
        <v>0</v>
      </c>
      <c r="AL548" s="11" t="s">
        <v>1213</v>
      </c>
      <c r="AM548" s="1">
        <v>145443</v>
      </c>
      <c r="AN548" s="1">
        <v>5</v>
      </c>
      <c r="AX548"/>
      <c r="AY548"/>
    </row>
    <row r="549" spans="1:51" x14ac:dyDescent="0.25">
      <c r="A549" t="s">
        <v>702</v>
      </c>
      <c r="B549" t="s">
        <v>526</v>
      </c>
      <c r="C549" t="s">
        <v>863</v>
      </c>
      <c r="D549" t="s">
        <v>779</v>
      </c>
      <c r="E549" s="4">
        <v>31.673913043478262</v>
      </c>
      <c r="F549" s="4">
        <v>100.71782608695651</v>
      </c>
      <c r="G549" s="4">
        <v>4.679347826086957</v>
      </c>
      <c r="H549" s="11">
        <v>4.6459976430060751E-2</v>
      </c>
      <c r="I549" s="4">
        <v>89.663695652173914</v>
      </c>
      <c r="J549" s="4">
        <v>4.679347826086957</v>
      </c>
      <c r="K549" s="11">
        <v>5.2187764424067716E-2</v>
      </c>
      <c r="L549" s="4">
        <v>19.737500000000001</v>
      </c>
      <c r="M549" s="4">
        <v>0</v>
      </c>
      <c r="N549" s="11">
        <v>0</v>
      </c>
      <c r="O549" s="4">
        <v>15.172282608695653</v>
      </c>
      <c r="P549" s="4">
        <v>0</v>
      </c>
      <c r="Q549" s="9">
        <v>0</v>
      </c>
      <c r="R549" s="4">
        <v>0</v>
      </c>
      <c r="S549" s="4">
        <v>0</v>
      </c>
      <c r="T549" s="11" t="s">
        <v>1213</v>
      </c>
      <c r="U549" s="4">
        <v>4.5652173913043477</v>
      </c>
      <c r="V549" s="4">
        <v>0</v>
      </c>
      <c r="W549" s="11">
        <v>0</v>
      </c>
      <c r="X549" s="4">
        <v>22.443043478260872</v>
      </c>
      <c r="Y549" s="4">
        <v>4.5081521739130439</v>
      </c>
      <c r="Z549" s="11">
        <v>0.20087080338634999</v>
      </c>
      <c r="AA549" s="4">
        <v>6.4889130434782611</v>
      </c>
      <c r="AB549" s="4">
        <v>0</v>
      </c>
      <c r="AC549" s="11">
        <v>0</v>
      </c>
      <c r="AD549" s="4">
        <v>52.048369565217378</v>
      </c>
      <c r="AE549" s="4">
        <v>0.17119565217391305</v>
      </c>
      <c r="AF549" s="11">
        <v>3.2891645522037413E-3</v>
      </c>
      <c r="AG549" s="4">
        <v>0</v>
      </c>
      <c r="AH549" s="4">
        <v>0</v>
      </c>
      <c r="AI549" s="11" t="s">
        <v>1213</v>
      </c>
      <c r="AJ549" s="4">
        <v>0</v>
      </c>
      <c r="AK549" s="4">
        <v>0</v>
      </c>
      <c r="AL549" s="11" t="s">
        <v>1213</v>
      </c>
      <c r="AM549" s="1">
        <v>146020</v>
      </c>
      <c r="AN549" s="1">
        <v>5</v>
      </c>
      <c r="AX549"/>
      <c r="AY549"/>
    </row>
    <row r="550" spans="1:51" x14ac:dyDescent="0.25">
      <c r="A550" t="s">
        <v>702</v>
      </c>
      <c r="B550" t="s">
        <v>346</v>
      </c>
      <c r="C550" t="s">
        <v>1063</v>
      </c>
      <c r="D550" t="s">
        <v>822</v>
      </c>
      <c r="E550" s="4">
        <v>37.5</v>
      </c>
      <c r="F550" s="4">
        <v>124.53413043478264</v>
      </c>
      <c r="G550" s="4">
        <v>0</v>
      </c>
      <c r="H550" s="11">
        <v>0</v>
      </c>
      <c r="I550" s="4">
        <v>113.13347826086959</v>
      </c>
      <c r="J550" s="4">
        <v>0</v>
      </c>
      <c r="K550" s="11">
        <v>0</v>
      </c>
      <c r="L550" s="4">
        <v>29.349891304347832</v>
      </c>
      <c r="M550" s="4">
        <v>0</v>
      </c>
      <c r="N550" s="11">
        <v>0</v>
      </c>
      <c r="O550" s="4">
        <v>17.94923913043479</v>
      </c>
      <c r="P550" s="4">
        <v>0</v>
      </c>
      <c r="Q550" s="9">
        <v>0</v>
      </c>
      <c r="R550" s="4">
        <v>6.1017391304347814</v>
      </c>
      <c r="S550" s="4">
        <v>0</v>
      </c>
      <c r="T550" s="11">
        <v>0</v>
      </c>
      <c r="U550" s="4">
        <v>5.2989130434782608</v>
      </c>
      <c r="V550" s="4">
        <v>0</v>
      </c>
      <c r="W550" s="11">
        <v>0</v>
      </c>
      <c r="X550" s="4">
        <v>18.296304347826091</v>
      </c>
      <c r="Y550" s="4">
        <v>0</v>
      </c>
      <c r="Z550" s="11">
        <v>0</v>
      </c>
      <c r="AA550" s="4">
        <v>0</v>
      </c>
      <c r="AB550" s="4">
        <v>0</v>
      </c>
      <c r="AC550" s="11" t="s">
        <v>1213</v>
      </c>
      <c r="AD550" s="4">
        <v>76.88793478260871</v>
      </c>
      <c r="AE550" s="4">
        <v>0</v>
      </c>
      <c r="AF550" s="11">
        <v>0</v>
      </c>
      <c r="AG550" s="4">
        <v>0</v>
      </c>
      <c r="AH550" s="4">
        <v>0</v>
      </c>
      <c r="AI550" s="11" t="s">
        <v>1213</v>
      </c>
      <c r="AJ550" s="4">
        <v>0</v>
      </c>
      <c r="AK550" s="4">
        <v>0</v>
      </c>
      <c r="AL550" s="11" t="s">
        <v>1213</v>
      </c>
      <c r="AM550" s="1">
        <v>145759</v>
      </c>
      <c r="AN550" s="1">
        <v>5</v>
      </c>
      <c r="AX550"/>
      <c r="AY550"/>
    </row>
    <row r="551" spans="1:51" x14ac:dyDescent="0.25">
      <c r="A551" t="s">
        <v>702</v>
      </c>
      <c r="B551" t="s">
        <v>141</v>
      </c>
      <c r="C551" t="s">
        <v>971</v>
      </c>
      <c r="D551" t="s">
        <v>762</v>
      </c>
      <c r="E551" s="4">
        <v>112.73913043478261</v>
      </c>
      <c r="F551" s="4">
        <v>213.24967391304349</v>
      </c>
      <c r="G551" s="4">
        <v>6.0570652173913047</v>
      </c>
      <c r="H551" s="11">
        <v>2.8403631791067523E-2</v>
      </c>
      <c r="I551" s="4">
        <v>201.08913043478262</v>
      </c>
      <c r="J551" s="4">
        <v>6.0570652173913047</v>
      </c>
      <c r="K551" s="11">
        <v>3.0121295985989342E-2</v>
      </c>
      <c r="L551" s="4">
        <v>43.40184782608695</v>
      </c>
      <c r="M551" s="4">
        <v>6.0570652173913047</v>
      </c>
      <c r="N551" s="11">
        <v>0.13955777278567086</v>
      </c>
      <c r="O551" s="4">
        <v>36.548586956521731</v>
      </c>
      <c r="P551" s="4">
        <v>6.0570652173913047</v>
      </c>
      <c r="Q551" s="9">
        <v>0.16572638566292044</v>
      </c>
      <c r="R551" s="4">
        <v>3.5054347826086958</v>
      </c>
      <c r="S551" s="4">
        <v>0</v>
      </c>
      <c r="T551" s="11">
        <v>0</v>
      </c>
      <c r="U551" s="4">
        <v>3.347826086956522</v>
      </c>
      <c r="V551" s="4">
        <v>0</v>
      </c>
      <c r="W551" s="11">
        <v>0</v>
      </c>
      <c r="X551" s="4">
        <v>39.255543478260876</v>
      </c>
      <c r="Y551" s="4">
        <v>0</v>
      </c>
      <c r="Z551" s="11">
        <v>0</v>
      </c>
      <c r="AA551" s="4">
        <v>5.3072826086956519</v>
      </c>
      <c r="AB551" s="4">
        <v>0</v>
      </c>
      <c r="AC551" s="11">
        <v>0</v>
      </c>
      <c r="AD551" s="4">
        <v>112.94532608695656</v>
      </c>
      <c r="AE551" s="4">
        <v>0</v>
      </c>
      <c r="AF551" s="11">
        <v>0</v>
      </c>
      <c r="AG551" s="4">
        <v>12.33967391304348</v>
      </c>
      <c r="AH551" s="4">
        <v>0</v>
      </c>
      <c r="AI551" s="11">
        <v>0</v>
      </c>
      <c r="AJ551" s="4">
        <v>0</v>
      </c>
      <c r="AK551" s="4">
        <v>0</v>
      </c>
      <c r="AL551" s="11" t="s">
        <v>1213</v>
      </c>
      <c r="AM551" s="1">
        <v>145418</v>
      </c>
      <c r="AN551" s="1">
        <v>5</v>
      </c>
      <c r="AX551"/>
      <c r="AY551"/>
    </row>
    <row r="552" spans="1:51" x14ac:dyDescent="0.25">
      <c r="A552" t="s">
        <v>702</v>
      </c>
      <c r="B552" t="s">
        <v>186</v>
      </c>
      <c r="C552" t="s">
        <v>997</v>
      </c>
      <c r="D552" t="s">
        <v>817</v>
      </c>
      <c r="E552" s="4">
        <v>67.467391304347828</v>
      </c>
      <c r="F552" s="4">
        <v>168.6292391304348</v>
      </c>
      <c r="G552" s="4">
        <v>0</v>
      </c>
      <c r="H552" s="11">
        <v>0</v>
      </c>
      <c r="I552" s="4">
        <v>158.56945652173914</v>
      </c>
      <c r="J552" s="4">
        <v>0</v>
      </c>
      <c r="K552" s="11">
        <v>0</v>
      </c>
      <c r="L552" s="4">
        <v>42.988043478260877</v>
      </c>
      <c r="M552" s="4">
        <v>0</v>
      </c>
      <c r="N552" s="11">
        <v>0</v>
      </c>
      <c r="O552" s="4">
        <v>32.928260869565221</v>
      </c>
      <c r="P552" s="4">
        <v>0</v>
      </c>
      <c r="Q552" s="9">
        <v>0</v>
      </c>
      <c r="R552" s="4">
        <v>4.4945652173913047</v>
      </c>
      <c r="S552" s="4">
        <v>0</v>
      </c>
      <c r="T552" s="11">
        <v>0</v>
      </c>
      <c r="U552" s="4">
        <v>5.5652173913043477</v>
      </c>
      <c r="V552" s="4">
        <v>0</v>
      </c>
      <c r="W552" s="11">
        <v>0</v>
      </c>
      <c r="X552" s="4">
        <v>29.892391304347829</v>
      </c>
      <c r="Y552" s="4">
        <v>0</v>
      </c>
      <c r="Z552" s="11">
        <v>0</v>
      </c>
      <c r="AA552" s="4">
        <v>0</v>
      </c>
      <c r="AB552" s="4">
        <v>0</v>
      </c>
      <c r="AC552" s="11" t="s">
        <v>1213</v>
      </c>
      <c r="AD552" s="4">
        <v>95.748804347826095</v>
      </c>
      <c r="AE552" s="4">
        <v>0</v>
      </c>
      <c r="AF552" s="11">
        <v>0</v>
      </c>
      <c r="AG552" s="4">
        <v>0</v>
      </c>
      <c r="AH552" s="4">
        <v>0</v>
      </c>
      <c r="AI552" s="11" t="s">
        <v>1213</v>
      </c>
      <c r="AJ552" s="4">
        <v>0</v>
      </c>
      <c r="AK552" s="4">
        <v>0</v>
      </c>
      <c r="AL552" s="11" t="s">
        <v>1213</v>
      </c>
      <c r="AM552" s="1">
        <v>145488</v>
      </c>
      <c r="AN552" s="1">
        <v>5</v>
      </c>
      <c r="AX552"/>
      <c r="AY552"/>
    </row>
    <row r="553" spans="1:51" x14ac:dyDescent="0.25">
      <c r="A553" t="s">
        <v>702</v>
      </c>
      <c r="B553" t="s">
        <v>246</v>
      </c>
      <c r="C553" t="s">
        <v>904</v>
      </c>
      <c r="D553" t="s">
        <v>790</v>
      </c>
      <c r="E553" s="4">
        <v>155.67391304347825</v>
      </c>
      <c r="F553" s="4">
        <v>419.77347826086964</v>
      </c>
      <c r="G553" s="4">
        <v>1.5506521739130434</v>
      </c>
      <c r="H553" s="11">
        <v>3.6940213096297273E-3</v>
      </c>
      <c r="I553" s="4">
        <v>403.10771739130439</v>
      </c>
      <c r="J553" s="4">
        <v>1.5506521739130434</v>
      </c>
      <c r="K553" s="11">
        <v>3.846743952083149E-3</v>
      </c>
      <c r="L553" s="4">
        <v>99.376739130434785</v>
      </c>
      <c r="M553" s="4">
        <v>0.86043478260869566</v>
      </c>
      <c r="N553" s="11">
        <v>8.6583116948459205E-3</v>
      </c>
      <c r="O553" s="4">
        <v>82.710978260869567</v>
      </c>
      <c r="P553" s="4">
        <v>0.86043478260869566</v>
      </c>
      <c r="Q553" s="9">
        <v>1.0402909029740807E-2</v>
      </c>
      <c r="R553" s="4">
        <v>10.024456521739131</v>
      </c>
      <c r="S553" s="4">
        <v>0</v>
      </c>
      <c r="T553" s="11">
        <v>0</v>
      </c>
      <c r="U553" s="4">
        <v>6.6413043478260869</v>
      </c>
      <c r="V553" s="4">
        <v>0</v>
      </c>
      <c r="W553" s="11">
        <v>0</v>
      </c>
      <c r="X553" s="4">
        <v>106.16576086956522</v>
      </c>
      <c r="Y553" s="4">
        <v>0</v>
      </c>
      <c r="Z553" s="11">
        <v>0</v>
      </c>
      <c r="AA553" s="4">
        <v>0</v>
      </c>
      <c r="AB553" s="4">
        <v>0</v>
      </c>
      <c r="AC553" s="11" t="s">
        <v>1213</v>
      </c>
      <c r="AD553" s="4">
        <v>209.05434782608697</v>
      </c>
      <c r="AE553" s="4">
        <v>0.69021739130434778</v>
      </c>
      <c r="AF553" s="11">
        <v>3.3016170124265582E-3</v>
      </c>
      <c r="AG553" s="4">
        <v>5.1766304347826084</v>
      </c>
      <c r="AH553" s="4">
        <v>0</v>
      </c>
      <c r="AI553" s="11">
        <v>0</v>
      </c>
      <c r="AJ553" s="4">
        <v>0</v>
      </c>
      <c r="AK553" s="4">
        <v>0</v>
      </c>
      <c r="AL553" s="11" t="s">
        <v>1213</v>
      </c>
      <c r="AM553" s="1">
        <v>145618</v>
      </c>
      <c r="AN553" s="1">
        <v>5</v>
      </c>
      <c r="AX553"/>
      <c r="AY553"/>
    </row>
    <row r="554" spans="1:51" x14ac:dyDescent="0.25">
      <c r="A554" t="s">
        <v>702</v>
      </c>
      <c r="B554" t="s">
        <v>616</v>
      </c>
      <c r="C554" t="s">
        <v>853</v>
      </c>
      <c r="D554" t="s">
        <v>769</v>
      </c>
      <c r="E554" s="4">
        <v>99.739130434782609</v>
      </c>
      <c r="F554" s="4">
        <v>277.79206521739133</v>
      </c>
      <c r="G554" s="4">
        <v>0</v>
      </c>
      <c r="H554" s="11">
        <v>0</v>
      </c>
      <c r="I554" s="4">
        <v>269.2509782608696</v>
      </c>
      <c r="J554" s="4">
        <v>0</v>
      </c>
      <c r="K554" s="11">
        <v>0</v>
      </c>
      <c r="L554" s="4">
        <v>51.943369565217395</v>
      </c>
      <c r="M554" s="4">
        <v>0</v>
      </c>
      <c r="N554" s="11">
        <v>0</v>
      </c>
      <c r="O554" s="4">
        <v>43.402282608695657</v>
      </c>
      <c r="P554" s="4">
        <v>0</v>
      </c>
      <c r="Q554" s="9">
        <v>0</v>
      </c>
      <c r="R554" s="4">
        <v>2.9032608695652176</v>
      </c>
      <c r="S554" s="4">
        <v>0</v>
      </c>
      <c r="T554" s="11">
        <v>0</v>
      </c>
      <c r="U554" s="4">
        <v>5.6378260869565215</v>
      </c>
      <c r="V554" s="4">
        <v>0</v>
      </c>
      <c r="W554" s="11">
        <v>0</v>
      </c>
      <c r="X554" s="4">
        <v>68.705217391304345</v>
      </c>
      <c r="Y554" s="4">
        <v>0</v>
      </c>
      <c r="Z554" s="11">
        <v>0</v>
      </c>
      <c r="AA554" s="4">
        <v>0</v>
      </c>
      <c r="AB554" s="4">
        <v>0</v>
      </c>
      <c r="AC554" s="11" t="s">
        <v>1213</v>
      </c>
      <c r="AD554" s="4">
        <v>157.14347826086959</v>
      </c>
      <c r="AE554" s="4">
        <v>0</v>
      </c>
      <c r="AF554" s="11">
        <v>0</v>
      </c>
      <c r="AG554" s="4">
        <v>0</v>
      </c>
      <c r="AH554" s="4">
        <v>0</v>
      </c>
      <c r="AI554" s="11" t="s">
        <v>1213</v>
      </c>
      <c r="AJ554" s="4">
        <v>0</v>
      </c>
      <c r="AK554" s="4">
        <v>0</v>
      </c>
      <c r="AL554" s="11" t="s">
        <v>1213</v>
      </c>
      <c r="AM554" s="1">
        <v>146134</v>
      </c>
      <c r="AN554" s="1">
        <v>5</v>
      </c>
      <c r="AX554"/>
      <c r="AY554"/>
    </row>
    <row r="555" spans="1:51" x14ac:dyDescent="0.25">
      <c r="A555" t="s">
        <v>702</v>
      </c>
      <c r="B555" t="s">
        <v>118</v>
      </c>
      <c r="C555" t="s">
        <v>904</v>
      </c>
      <c r="D555" t="s">
        <v>790</v>
      </c>
      <c r="E555" s="4">
        <v>93.152173913043484</v>
      </c>
      <c r="F555" s="4">
        <v>257.04119565217388</v>
      </c>
      <c r="G555" s="4">
        <v>0</v>
      </c>
      <c r="H555" s="11">
        <v>0</v>
      </c>
      <c r="I555" s="4">
        <v>240.30478260869563</v>
      </c>
      <c r="J555" s="4">
        <v>0</v>
      </c>
      <c r="K555" s="11">
        <v>0</v>
      </c>
      <c r="L555" s="4">
        <v>62.508152173913047</v>
      </c>
      <c r="M555" s="4">
        <v>0</v>
      </c>
      <c r="N555" s="11">
        <v>0</v>
      </c>
      <c r="O555" s="4">
        <v>45.771739130434781</v>
      </c>
      <c r="P555" s="4">
        <v>0</v>
      </c>
      <c r="Q555" s="9">
        <v>0</v>
      </c>
      <c r="R555" s="4">
        <v>12.910326086956522</v>
      </c>
      <c r="S555" s="4">
        <v>0</v>
      </c>
      <c r="T555" s="11">
        <v>0</v>
      </c>
      <c r="U555" s="4">
        <v>3.8260869565217392</v>
      </c>
      <c r="V555" s="4">
        <v>0</v>
      </c>
      <c r="W555" s="11">
        <v>0</v>
      </c>
      <c r="X555" s="4">
        <v>53.503152173913051</v>
      </c>
      <c r="Y555" s="4">
        <v>0</v>
      </c>
      <c r="Z555" s="11">
        <v>0</v>
      </c>
      <c r="AA555" s="4">
        <v>0</v>
      </c>
      <c r="AB555" s="4">
        <v>0</v>
      </c>
      <c r="AC555" s="11" t="s">
        <v>1213</v>
      </c>
      <c r="AD555" s="4">
        <v>141.02989130434781</v>
      </c>
      <c r="AE555" s="4">
        <v>0</v>
      </c>
      <c r="AF555" s="11">
        <v>0</v>
      </c>
      <c r="AG555" s="4">
        <v>0</v>
      </c>
      <c r="AH555" s="4">
        <v>0</v>
      </c>
      <c r="AI555" s="11" t="s">
        <v>1213</v>
      </c>
      <c r="AJ555" s="4">
        <v>0</v>
      </c>
      <c r="AK555" s="4">
        <v>0</v>
      </c>
      <c r="AL555" s="11" t="s">
        <v>1213</v>
      </c>
      <c r="AM555" s="1">
        <v>145372</v>
      </c>
      <c r="AN555" s="1">
        <v>5</v>
      </c>
      <c r="AX555"/>
      <c r="AY555"/>
    </row>
    <row r="556" spans="1:51" x14ac:dyDescent="0.25">
      <c r="A556" t="s">
        <v>702</v>
      </c>
      <c r="B556" t="s">
        <v>615</v>
      </c>
      <c r="C556" t="s">
        <v>1049</v>
      </c>
      <c r="D556" t="s">
        <v>756</v>
      </c>
      <c r="E556" s="4">
        <v>21.913043478260871</v>
      </c>
      <c r="F556" s="4">
        <v>80.565108695652157</v>
      </c>
      <c r="G556" s="4">
        <v>3.7201086956521738</v>
      </c>
      <c r="H556" s="11">
        <v>4.6175183722590031E-2</v>
      </c>
      <c r="I556" s="4">
        <v>80.565108695652157</v>
      </c>
      <c r="J556" s="4">
        <v>3.7201086956521738</v>
      </c>
      <c r="K556" s="11">
        <v>4.6175183722590031E-2</v>
      </c>
      <c r="L556" s="4">
        <v>16.645434782608696</v>
      </c>
      <c r="M556" s="4">
        <v>3.7201086956521738</v>
      </c>
      <c r="N556" s="11">
        <v>0.22349123013229896</v>
      </c>
      <c r="O556" s="4">
        <v>16.645434782608696</v>
      </c>
      <c r="P556" s="4">
        <v>3.7201086956521738</v>
      </c>
      <c r="Q556" s="9">
        <v>0.22349123013229896</v>
      </c>
      <c r="R556" s="4">
        <v>0</v>
      </c>
      <c r="S556" s="4">
        <v>0</v>
      </c>
      <c r="T556" s="11" t="s">
        <v>1213</v>
      </c>
      <c r="U556" s="4">
        <v>0</v>
      </c>
      <c r="V556" s="4">
        <v>0</v>
      </c>
      <c r="W556" s="11" t="s">
        <v>1213</v>
      </c>
      <c r="X556" s="4">
        <v>8.9969565217391292</v>
      </c>
      <c r="Y556" s="4">
        <v>0</v>
      </c>
      <c r="Z556" s="11">
        <v>0</v>
      </c>
      <c r="AA556" s="4">
        <v>0</v>
      </c>
      <c r="AB556" s="4">
        <v>0</v>
      </c>
      <c r="AC556" s="11" t="s">
        <v>1213</v>
      </c>
      <c r="AD556" s="4">
        <v>54.922717391304332</v>
      </c>
      <c r="AE556" s="4">
        <v>0</v>
      </c>
      <c r="AF556" s="11">
        <v>0</v>
      </c>
      <c r="AG556" s="4">
        <v>0</v>
      </c>
      <c r="AH556" s="4">
        <v>0</v>
      </c>
      <c r="AI556" s="11" t="s">
        <v>1213</v>
      </c>
      <c r="AJ556" s="4">
        <v>0</v>
      </c>
      <c r="AK556" s="4">
        <v>0</v>
      </c>
      <c r="AL556" s="11" t="s">
        <v>1213</v>
      </c>
      <c r="AM556" s="1">
        <v>146133</v>
      </c>
      <c r="AN556" s="1">
        <v>5</v>
      </c>
      <c r="AX556"/>
      <c r="AY556"/>
    </row>
    <row r="557" spans="1:51" x14ac:dyDescent="0.25">
      <c r="A557" t="s">
        <v>702</v>
      </c>
      <c r="B557" t="s">
        <v>593</v>
      </c>
      <c r="C557" t="s">
        <v>1141</v>
      </c>
      <c r="D557" t="s">
        <v>834</v>
      </c>
      <c r="E557" s="4">
        <v>29.652173913043477</v>
      </c>
      <c r="F557" s="4">
        <v>119.30847826086963</v>
      </c>
      <c r="G557" s="4">
        <v>0</v>
      </c>
      <c r="H557" s="11">
        <v>0</v>
      </c>
      <c r="I557" s="4">
        <v>107.9790217391305</v>
      </c>
      <c r="J557" s="4">
        <v>0</v>
      </c>
      <c r="K557" s="11">
        <v>0</v>
      </c>
      <c r="L557" s="4">
        <v>11.468478260869567</v>
      </c>
      <c r="M557" s="4">
        <v>0</v>
      </c>
      <c r="N557" s="11">
        <v>0</v>
      </c>
      <c r="O557" s="4">
        <v>7.8886956521739142</v>
      </c>
      <c r="P557" s="4">
        <v>0</v>
      </c>
      <c r="Q557" s="9">
        <v>0</v>
      </c>
      <c r="R557" s="4">
        <v>0</v>
      </c>
      <c r="S557" s="4">
        <v>0</v>
      </c>
      <c r="T557" s="11" t="s">
        <v>1213</v>
      </c>
      <c r="U557" s="4">
        <v>3.5797826086956523</v>
      </c>
      <c r="V557" s="4">
        <v>0</v>
      </c>
      <c r="W557" s="11">
        <v>0</v>
      </c>
      <c r="X557" s="4">
        <v>34.914673913043487</v>
      </c>
      <c r="Y557" s="4">
        <v>0</v>
      </c>
      <c r="Z557" s="11">
        <v>0</v>
      </c>
      <c r="AA557" s="4">
        <v>7.7496739130434777</v>
      </c>
      <c r="AB557" s="4">
        <v>0</v>
      </c>
      <c r="AC557" s="11">
        <v>0</v>
      </c>
      <c r="AD557" s="4">
        <v>65.175652173913093</v>
      </c>
      <c r="AE557" s="4">
        <v>0</v>
      </c>
      <c r="AF557" s="11">
        <v>0</v>
      </c>
      <c r="AG557" s="4">
        <v>0</v>
      </c>
      <c r="AH557" s="4">
        <v>0</v>
      </c>
      <c r="AI557" s="11" t="s">
        <v>1213</v>
      </c>
      <c r="AJ557" s="4">
        <v>0</v>
      </c>
      <c r="AK557" s="4">
        <v>0</v>
      </c>
      <c r="AL557" s="11" t="s">
        <v>1213</v>
      </c>
      <c r="AM557" s="1">
        <v>146106</v>
      </c>
      <c r="AN557" s="1">
        <v>5</v>
      </c>
      <c r="AX557"/>
      <c r="AY557"/>
    </row>
    <row r="558" spans="1:51" x14ac:dyDescent="0.25">
      <c r="A558" t="s">
        <v>702</v>
      </c>
      <c r="B558" t="s">
        <v>516</v>
      </c>
      <c r="C558" t="s">
        <v>917</v>
      </c>
      <c r="D558" t="s">
        <v>781</v>
      </c>
      <c r="E558" s="4">
        <v>53.489130434782609</v>
      </c>
      <c r="F558" s="4">
        <v>313.35010869565218</v>
      </c>
      <c r="G558" s="4">
        <v>13.79304347826087</v>
      </c>
      <c r="H558" s="11">
        <v>4.4017994873771213E-2</v>
      </c>
      <c r="I558" s="4">
        <v>291.10826086956524</v>
      </c>
      <c r="J558" s="4">
        <v>13.79304347826087</v>
      </c>
      <c r="K558" s="11">
        <v>4.7381147608315445E-2</v>
      </c>
      <c r="L558" s="4">
        <v>85.200652173913042</v>
      </c>
      <c r="M558" s="4">
        <v>0.63543478260869568</v>
      </c>
      <c r="N558" s="11">
        <v>7.4580976365255427E-3</v>
      </c>
      <c r="O558" s="4">
        <v>71.892065217391306</v>
      </c>
      <c r="P558" s="4">
        <v>0.63543478260869568</v>
      </c>
      <c r="Q558" s="9">
        <v>8.8387331854667406E-3</v>
      </c>
      <c r="R558" s="4">
        <v>8.8738043478260842</v>
      </c>
      <c r="S558" s="4">
        <v>0</v>
      </c>
      <c r="T558" s="11">
        <v>0</v>
      </c>
      <c r="U558" s="4">
        <v>4.4347826086956523</v>
      </c>
      <c r="V558" s="4">
        <v>0</v>
      </c>
      <c r="W558" s="11">
        <v>0</v>
      </c>
      <c r="X558" s="4">
        <v>13.740652173913046</v>
      </c>
      <c r="Y558" s="4">
        <v>0</v>
      </c>
      <c r="Z558" s="11">
        <v>0</v>
      </c>
      <c r="AA558" s="4">
        <v>8.9332608695652134</v>
      </c>
      <c r="AB558" s="4">
        <v>0</v>
      </c>
      <c r="AC558" s="11">
        <v>0</v>
      </c>
      <c r="AD558" s="4">
        <v>205.47554347826087</v>
      </c>
      <c r="AE558" s="4">
        <v>13.157608695652174</v>
      </c>
      <c r="AF558" s="11">
        <v>6.4034913707597702E-2</v>
      </c>
      <c r="AG558" s="4">
        <v>0</v>
      </c>
      <c r="AH558" s="4">
        <v>0</v>
      </c>
      <c r="AI558" s="11" t="s">
        <v>1213</v>
      </c>
      <c r="AJ558" s="4">
        <v>0</v>
      </c>
      <c r="AK558" s="4">
        <v>0</v>
      </c>
      <c r="AL558" s="11" t="s">
        <v>1213</v>
      </c>
      <c r="AM558" s="1">
        <v>146009</v>
      </c>
      <c r="AN558" s="1">
        <v>5</v>
      </c>
      <c r="AX558"/>
      <c r="AY558"/>
    </row>
    <row r="559" spans="1:51" x14ac:dyDescent="0.25">
      <c r="A559" t="s">
        <v>702</v>
      </c>
      <c r="B559" t="s">
        <v>229</v>
      </c>
      <c r="C559" t="s">
        <v>899</v>
      </c>
      <c r="D559" t="s">
        <v>785</v>
      </c>
      <c r="E559" s="4">
        <v>70.739130434782609</v>
      </c>
      <c r="F559" s="4">
        <v>272.74456521739131</v>
      </c>
      <c r="G559" s="4">
        <v>1.3125</v>
      </c>
      <c r="H559" s="11">
        <v>4.8121948789478924E-3</v>
      </c>
      <c r="I559" s="4">
        <v>267.5271739130435</v>
      </c>
      <c r="J559" s="4">
        <v>1.3125</v>
      </c>
      <c r="K559" s="11">
        <v>4.9060436769933977E-3</v>
      </c>
      <c r="L559" s="4">
        <v>62.798913043478265</v>
      </c>
      <c r="M559" s="4">
        <v>0</v>
      </c>
      <c r="N559" s="11">
        <v>0</v>
      </c>
      <c r="O559" s="4">
        <v>57.581521739130437</v>
      </c>
      <c r="P559" s="4">
        <v>0</v>
      </c>
      <c r="Q559" s="9">
        <v>0</v>
      </c>
      <c r="R559" s="4">
        <v>0</v>
      </c>
      <c r="S559" s="4">
        <v>0</v>
      </c>
      <c r="T559" s="11" t="s">
        <v>1213</v>
      </c>
      <c r="U559" s="4">
        <v>5.2173913043478262</v>
      </c>
      <c r="V559" s="4">
        <v>0</v>
      </c>
      <c r="W559" s="11">
        <v>0</v>
      </c>
      <c r="X559" s="4">
        <v>49.942934782608695</v>
      </c>
      <c r="Y559" s="4">
        <v>0</v>
      </c>
      <c r="Z559" s="11">
        <v>0</v>
      </c>
      <c r="AA559" s="4">
        <v>0</v>
      </c>
      <c r="AB559" s="4">
        <v>0</v>
      </c>
      <c r="AC559" s="11" t="s">
        <v>1213</v>
      </c>
      <c r="AD559" s="4">
        <v>148.73097826086956</v>
      </c>
      <c r="AE559" s="4">
        <v>1.3125</v>
      </c>
      <c r="AF559" s="11">
        <v>8.824657884639979E-3</v>
      </c>
      <c r="AG559" s="4">
        <v>11.271739130434783</v>
      </c>
      <c r="AH559" s="4">
        <v>0</v>
      </c>
      <c r="AI559" s="11">
        <v>0</v>
      </c>
      <c r="AJ559" s="4">
        <v>0</v>
      </c>
      <c r="AK559" s="4">
        <v>0</v>
      </c>
      <c r="AL559" s="11" t="s">
        <v>1213</v>
      </c>
      <c r="AM559" s="1">
        <v>145598</v>
      </c>
      <c r="AN559" s="1">
        <v>5</v>
      </c>
      <c r="AX559"/>
      <c r="AY559"/>
    </row>
    <row r="560" spans="1:51" x14ac:dyDescent="0.25">
      <c r="A560" t="s">
        <v>702</v>
      </c>
      <c r="B560" t="s">
        <v>586</v>
      </c>
      <c r="C560" t="s">
        <v>858</v>
      </c>
      <c r="D560" t="s">
        <v>791</v>
      </c>
      <c r="E560" s="4">
        <v>75.934782608695656</v>
      </c>
      <c r="F560" s="4">
        <v>223.38282608695653</v>
      </c>
      <c r="G560" s="4">
        <v>0</v>
      </c>
      <c r="H560" s="11">
        <v>0</v>
      </c>
      <c r="I560" s="4">
        <v>212.10293478260871</v>
      </c>
      <c r="J560" s="4">
        <v>0</v>
      </c>
      <c r="K560" s="11">
        <v>0</v>
      </c>
      <c r="L560" s="4">
        <v>36.22673913043478</v>
      </c>
      <c r="M560" s="4">
        <v>0</v>
      </c>
      <c r="N560" s="11">
        <v>0</v>
      </c>
      <c r="O560" s="4">
        <v>26.055543478260869</v>
      </c>
      <c r="P560" s="4">
        <v>0</v>
      </c>
      <c r="Q560" s="9">
        <v>0</v>
      </c>
      <c r="R560" s="4">
        <v>5.3016304347826084</v>
      </c>
      <c r="S560" s="4">
        <v>0</v>
      </c>
      <c r="T560" s="11">
        <v>0</v>
      </c>
      <c r="U560" s="4">
        <v>4.8695652173913047</v>
      </c>
      <c r="V560" s="4">
        <v>0</v>
      </c>
      <c r="W560" s="11">
        <v>0</v>
      </c>
      <c r="X560" s="4">
        <v>38.91195652173915</v>
      </c>
      <c r="Y560" s="4">
        <v>0</v>
      </c>
      <c r="Z560" s="11">
        <v>0</v>
      </c>
      <c r="AA560" s="4">
        <v>1.1086956521739131</v>
      </c>
      <c r="AB560" s="4">
        <v>0</v>
      </c>
      <c r="AC560" s="11">
        <v>0</v>
      </c>
      <c r="AD560" s="4">
        <v>147.13543478260868</v>
      </c>
      <c r="AE560" s="4">
        <v>0</v>
      </c>
      <c r="AF560" s="11">
        <v>0</v>
      </c>
      <c r="AG560" s="4">
        <v>0</v>
      </c>
      <c r="AH560" s="4">
        <v>0</v>
      </c>
      <c r="AI560" s="11" t="s">
        <v>1213</v>
      </c>
      <c r="AJ560" s="4">
        <v>0</v>
      </c>
      <c r="AK560" s="4">
        <v>0</v>
      </c>
      <c r="AL560" s="11" t="s">
        <v>1213</v>
      </c>
      <c r="AM560" s="1">
        <v>146098</v>
      </c>
      <c r="AN560" s="1">
        <v>5</v>
      </c>
      <c r="AX560"/>
      <c r="AY560"/>
    </row>
    <row r="561" spans="1:51" x14ac:dyDescent="0.25">
      <c r="A561" t="s">
        <v>702</v>
      </c>
      <c r="B561" t="s">
        <v>676</v>
      </c>
      <c r="C561" t="s">
        <v>858</v>
      </c>
      <c r="D561" t="s">
        <v>791</v>
      </c>
      <c r="E561" s="4">
        <v>95.380434782608702</v>
      </c>
      <c r="F561" s="4">
        <v>190.24423913043478</v>
      </c>
      <c r="G561" s="4">
        <v>0</v>
      </c>
      <c r="H561" s="11">
        <v>0</v>
      </c>
      <c r="I561" s="4">
        <v>180.93989130434784</v>
      </c>
      <c r="J561" s="4">
        <v>0</v>
      </c>
      <c r="K561" s="11">
        <v>0</v>
      </c>
      <c r="L561" s="4">
        <v>20.98826086956522</v>
      </c>
      <c r="M561" s="4">
        <v>0</v>
      </c>
      <c r="N561" s="11">
        <v>0</v>
      </c>
      <c r="O561" s="4">
        <v>16.466521739130439</v>
      </c>
      <c r="P561" s="4">
        <v>0</v>
      </c>
      <c r="Q561" s="9">
        <v>0</v>
      </c>
      <c r="R561" s="4">
        <v>0</v>
      </c>
      <c r="S561" s="4">
        <v>0</v>
      </c>
      <c r="T561" s="11" t="s">
        <v>1213</v>
      </c>
      <c r="U561" s="4">
        <v>4.5217391304347823</v>
      </c>
      <c r="V561" s="4">
        <v>0</v>
      </c>
      <c r="W561" s="11">
        <v>0</v>
      </c>
      <c r="X561" s="4">
        <v>37.26163043478261</v>
      </c>
      <c r="Y561" s="4">
        <v>0</v>
      </c>
      <c r="Z561" s="11">
        <v>0</v>
      </c>
      <c r="AA561" s="4">
        <v>4.7826086956521738</v>
      </c>
      <c r="AB561" s="4">
        <v>0</v>
      </c>
      <c r="AC561" s="11">
        <v>0</v>
      </c>
      <c r="AD561" s="4">
        <v>127.21173913043478</v>
      </c>
      <c r="AE561" s="4">
        <v>0</v>
      </c>
      <c r="AF561" s="11">
        <v>0</v>
      </c>
      <c r="AG561" s="4">
        <v>0</v>
      </c>
      <c r="AH561" s="4">
        <v>0</v>
      </c>
      <c r="AI561" s="11" t="s">
        <v>1213</v>
      </c>
      <c r="AJ561" s="4">
        <v>0</v>
      </c>
      <c r="AK561" s="4">
        <v>0</v>
      </c>
      <c r="AL561" s="11" t="s">
        <v>1213</v>
      </c>
      <c r="AM561" t="s">
        <v>3</v>
      </c>
      <c r="AN561" s="1">
        <v>5</v>
      </c>
      <c r="AX561"/>
      <c r="AY561"/>
    </row>
    <row r="562" spans="1:51" x14ac:dyDescent="0.25">
      <c r="A562" t="s">
        <v>702</v>
      </c>
      <c r="B562" t="s">
        <v>685</v>
      </c>
      <c r="C562" t="s">
        <v>858</v>
      </c>
      <c r="D562" t="s">
        <v>791</v>
      </c>
      <c r="E562" s="4">
        <v>105.26086956521739</v>
      </c>
      <c r="F562" s="4">
        <v>226.96945652173909</v>
      </c>
      <c r="G562" s="4">
        <v>0.53228260869565214</v>
      </c>
      <c r="H562" s="11">
        <v>2.3451728565278131E-3</v>
      </c>
      <c r="I562" s="4">
        <v>216.22695652173911</v>
      </c>
      <c r="J562" s="4">
        <v>0.53228260869565214</v>
      </c>
      <c r="K562" s="11">
        <v>2.4616847837015052E-3</v>
      </c>
      <c r="L562" s="4">
        <v>35.514130434782601</v>
      </c>
      <c r="M562" s="4">
        <v>0</v>
      </c>
      <c r="N562" s="11">
        <v>0</v>
      </c>
      <c r="O562" s="4">
        <v>30.451739130434778</v>
      </c>
      <c r="P562" s="4">
        <v>0</v>
      </c>
      <c r="Q562" s="9">
        <v>0</v>
      </c>
      <c r="R562" s="4">
        <v>0</v>
      </c>
      <c r="S562" s="4">
        <v>0</v>
      </c>
      <c r="T562" s="11" t="s">
        <v>1213</v>
      </c>
      <c r="U562" s="4">
        <v>5.0623913043478259</v>
      </c>
      <c r="V562" s="4">
        <v>0</v>
      </c>
      <c r="W562" s="11">
        <v>0</v>
      </c>
      <c r="X562" s="4">
        <v>49.28369565217389</v>
      </c>
      <c r="Y562" s="4">
        <v>0</v>
      </c>
      <c r="Z562" s="11">
        <v>0</v>
      </c>
      <c r="AA562" s="4">
        <v>5.680108695652172</v>
      </c>
      <c r="AB562" s="4">
        <v>0</v>
      </c>
      <c r="AC562" s="11">
        <v>0</v>
      </c>
      <c r="AD562" s="4">
        <v>136.49152173913043</v>
      </c>
      <c r="AE562" s="4">
        <v>0.53228260869565214</v>
      </c>
      <c r="AF562" s="11">
        <v>3.8997485112150618E-3</v>
      </c>
      <c r="AG562" s="4">
        <v>0</v>
      </c>
      <c r="AH562" s="4">
        <v>0</v>
      </c>
      <c r="AI562" s="11" t="s">
        <v>1213</v>
      </c>
      <c r="AJ562" s="4">
        <v>0</v>
      </c>
      <c r="AK562" s="4">
        <v>0</v>
      </c>
      <c r="AL562" s="11" t="s">
        <v>1213</v>
      </c>
      <c r="AM562" t="s">
        <v>12</v>
      </c>
      <c r="AN562" s="1">
        <v>5</v>
      </c>
      <c r="AX562"/>
      <c r="AY562"/>
    </row>
    <row r="563" spans="1:51" x14ac:dyDescent="0.25">
      <c r="A563" t="s">
        <v>702</v>
      </c>
      <c r="B563" t="s">
        <v>493</v>
      </c>
      <c r="C563" t="s">
        <v>853</v>
      </c>
      <c r="D563" t="s">
        <v>769</v>
      </c>
      <c r="E563" s="4">
        <v>17.804347826086957</v>
      </c>
      <c r="F563" s="4">
        <v>73.60847826086956</v>
      </c>
      <c r="G563" s="4">
        <v>0.54347826086956519</v>
      </c>
      <c r="H563" s="11">
        <v>7.383364983357895E-3</v>
      </c>
      <c r="I563" s="4">
        <v>67.150652173913045</v>
      </c>
      <c r="J563" s="4">
        <v>0.54347826086956519</v>
      </c>
      <c r="K563" s="11">
        <v>8.093417461710042E-3</v>
      </c>
      <c r="L563" s="4">
        <v>11.002717391304348</v>
      </c>
      <c r="M563" s="4">
        <v>0</v>
      </c>
      <c r="N563" s="11">
        <v>0</v>
      </c>
      <c r="O563" s="4">
        <v>10.595108695652174</v>
      </c>
      <c r="P563" s="4">
        <v>0</v>
      </c>
      <c r="Q563" s="9">
        <v>0</v>
      </c>
      <c r="R563" s="4">
        <v>0</v>
      </c>
      <c r="S563" s="4">
        <v>0</v>
      </c>
      <c r="T563" s="11" t="s">
        <v>1213</v>
      </c>
      <c r="U563" s="4">
        <v>0.40760869565217389</v>
      </c>
      <c r="V563" s="4">
        <v>0</v>
      </c>
      <c r="W563" s="11">
        <v>0</v>
      </c>
      <c r="X563" s="4">
        <v>13.449782608695653</v>
      </c>
      <c r="Y563" s="4">
        <v>0.54347826086956519</v>
      </c>
      <c r="Z563" s="11">
        <v>4.04079587515557E-2</v>
      </c>
      <c r="AA563" s="4">
        <v>6.0502173913043489</v>
      </c>
      <c r="AB563" s="4">
        <v>0</v>
      </c>
      <c r="AC563" s="11">
        <v>0</v>
      </c>
      <c r="AD563" s="4">
        <v>43.105760869565209</v>
      </c>
      <c r="AE563" s="4">
        <v>0</v>
      </c>
      <c r="AF563" s="11">
        <v>0</v>
      </c>
      <c r="AG563" s="4">
        <v>0</v>
      </c>
      <c r="AH563" s="4">
        <v>0</v>
      </c>
      <c r="AI563" s="11" t="s">
        <v>1213</v>
      </c>
      <c r="AJ563" s="4">
        <v>0</v>
      </c>
      <c r="AK563" s="4">
        <v>0</v>
      </c>
      <c r="AL563" s="11" t="s">
        <v>1213</v>
      </c>
      <c r="AM563" s="1">
        <v>145978</v>
      </c>
      <c r="AN563" s="1">
        <v>5</v>
      </c>
      <c r="AX563"/>
      <c r="AY563"/>
    </row>
    <row r="564" spans="1:51" x14ac:dyDescent="0.25">
      <c r="A564" t="s">
        <v>702</v>
      </c>
      <c r="B564" t="s">
        <v>537</v>
      </c>
      <c r="C564" t="s">
        <v>1120</v>
      </c>
      <c r="D564" t="s">
        <v>824</v>
      </c>
      <c r="E564" s="4">
        <v>97.163043478260875</v>
      </c>
      <c r="F564" s="4">
        <v>320.070652173913</v>
      </c>
      <c r="G564" s="4">
        <v>0</v>
      </c>
      <c r="H564" s="11">
        <v>0</v>
      </c>
      <c r="I564" s="4">
        <v>304.95108695652175</v>
      </c>
      <c r="J564" s="4">
        <v>0</v>
      </c>
      <c r="K564" s="11">
        <v>0</v>
      </c>
      <c r="L564" s="4">
        <v>46.005434782608695</v>
      </c>
      <c r="M564" s="4">
        <v>0</v>
      </c>
      <c r="N564" s="11">
        <v>0</v>
      </c>
      <c r="O564" s="4">
        <v>30.885869565217391</v>
      </c>
      <c r="P564" s="4">
        <v>0</v>
      </c>
      <c r="Q564" s="9">
        <v>0</v>
      </c>
      <c r="R564" s="4">
        <v>4.25</v>
      </c>
      <c r="S564" s="4">
        <v>0</v>
      </c>
      <c r="T564" s="11">
        <v>0</v>
      </c>
      <c r="U564" s="4">
        <v>10.869565217391305</v>
      </c>
      <c r="V564" s="4">
        <v>0</v>
      </c>
      <c r="W564" s="11">
        <v>0</v>
      </c>
      <c r="X564" s="4">
        <v>79.934782608695656</v>
      </c>
      <c r="Y564" s="4">
        <v>0</v>
      </c>
      <c r="Z564" s="11">
        <v>0</v>
      </c>
      <c r="AA564" s="4">
        <v>0</v>
      </c>
      <c r="AB564" s="4">
        <v>0</v>
      </c>
      <c r="AC564" s="11" t="s">
        <v>1213</v>
      </c>
      <c r="AD564" s="4">
        <v>194.13043478260869</v>
      </c>
      <c r="AE564" s="4">
        <v>0</v>
      </c>
      <c r="AF564" s="11">
        <v>0</v>
      </c>
      <c r="AG564" s="4">
        <v>0</v>
      </c>
      <c r="AH564" s="4">
        <v>0</v>
      </c>
      <c r="AI564" s="11" t="s">
        <v>1213</v>
      </c>
      <c r="AJ564" s="4">
        <v>0</v>
      </c>
      <c r="AK564" s="4">
        <v>0</v>
      </c>
      <c r="AL564" s="11" t="s">
        <v>1213</v>
      </c>
      <c r="AM564" s="1">
        <v>146036</v>
      </c>
      <c r="AN564" s="1">
        <v>5</v>
      </c>
      <c r="AX564"/>
      <c r="AY564"/>
    </row>
    <row r="565" spans="1:51" x14ac:dyDescent="0.25">
      <c r="A565" t="s">
        <v>702</v>
      </c>
      <c r="B565" t="s">
        <v>158</v>
      </c>
      <c r="C565" t="s">
        <v>981</v>
      </c>
      <c r="D565" t="s">
        <v>753</v>
      </c>
      <c r="E565" s="4">
        <v>73.923913043478265</v>
      </c>
      <c r="F565" s="4">
        <v>229.27641304347827</v>
      </c>
      <c r="G565" s="4">
        <v>4.3226086956521739</v>
      </c>
      <c r="H565" s="11">
        <v>1.8853263788772143E-2</v>
      </c>
      <c r="I565" s="4">
        <v>227.88510869565218</v>
      </c>
      <c r="J565" s="4">
        <v>4.3226086956521739</v>
      </c>
      <c r="K565" s="11">
        <v>1.8968368404559316E-2</v>
      </c>
      <c r="L565" s="4">
        <v>25.17119565217391</v>
      </c>
      <c r="M565" s="4">
        <v>0</v>
      </c>
      <c r="N565" s="11">
        <v>0</v>
      </c>
      <c r="O565" s="4">
        <v>23.779891304347824</v>
      </c>
      <c r="P565" s="4">
        <v>0</v>
      </c>
      <c r="Q565" s="9">
        <v>0</v>
      </c>
      <c r="R565" s="4">
        <v>0</v>
      </c>
      <c r="S565" s="4">
        <v>0</v>
      </c>
      <c r="T565" s="11" t="s">
        <v>1213</v>
      </c>
      <c r="U565" s="4">
        <v>1.3913043478260869</v>
      </c>
      <c r="V565" s="4">
        <v>0</v>
      </c>
      <c r="W565" s="11">
        <v>0</v>
      </c>
      <c r="X565" s="4">
        <v>56.410326086956523</v>
      </c>
      <c r="Y565" s="4">
        <v>0</v>
      </c>
      <c r="Z565" s="11">
        <v>0</v>
      </c>
      <c r="AA565" s="4">
        <v>0</v>
      </c>
      <c r="AB565" s="4">
        <v>0</v>
      </c>
      <c r="AC565" s="11" t="s">
        <v>1213</v>
      </c>
      <c r="AD565" s="4">
        <v>130.97478260869565</v>
      </c>
      <c r="AE565" s="4">
        <v>4.3226086956521739</v>
      </c>
      <c r="AF565" s="11">
        <v>3.3003366064493E-2</v>
      </c>
      <c r="AG565" s="4">
        <v>16.720108695652176</v>
      </c>
      <c r="AH565" s="4">
        <v>0</v>
      </c>
      <c r="AI565" s="11">
        <v>0</v>
      </c>
      <c r="AJ565" s="4">
        <v>0</v>
      </c>
      <c r="AK565" s="4">
        <v>0</v>
      </c>
      <c r="AL565" s="11" t="s">
        <v>1213</v>
      </c>
      <c r="AM565" s="1">
        <v>145441</v>
      </c>
      <c r="AN565" s="1">
        <v>5</v>
      </c>
      <c r="AX565"/>
      <c r="AY565"/>
    </row>
    <row r="566" spans="1:51" x14ac:dyDescent="0.25">
      <c r="A566" t="s">
        <v>702</v>
      </c>
      <c r="B566" t="s">
        <v>396</v>
      </c>
      <c r="C566" t="s">
        <v>981</v>
      </c>
      <c r="D566" t="s">
        <v>753</v>
      </c>
      <c r="E566" s="4">
        <v>36.413043478260867</v>
      </c>
      <c r="F566" s="4">
        <v>95.7429347826087</v>
      </c>
      <c r="G566" s="4">
        <v>0</v>
      </c>
      <c r="H566" s="11">
        <v>0</v>
      </c>
      <c r="I566" s="4">
        <v>89.335000000000008</v>
      </c>
      <c r="J566" s="4">
        <v>0</v>
      </c>
      <c r="K566" s="11">
        <v>0</v>
      </c>
      <c r="L566" s="4">
        <v>0.20434782608695654</v>
      </c>
      <c r="M566" s="4">
        <v>0</v>
      </c>
      <c r="N566" s="11">
        <v>0</v>
      </c>
      <c r="O566" s="4">
        <v>0.20434782608695654</v>
      </c>
      <c r="P566" s="4">
        <v>0</v>
      </c>
      <c r="Q566" s="9">
        <v>0</v>
      </c>
      <c r="R566" s="4">
        <v>0</v>
      </c>
      <c r="S566" s="4">
        <v>0</v>
      </c>
      <c r="T566" s="11" t="s">
        <v>1213</v>
      </c>
      <c r="U566" s="4">
        <v>0</v>
      </c>
      <c r="V566" s="4">
        <v>0</v>
      </c>
      <c r="W566" s="11" t="s">
        <v>1213</v>
      </c>
      <c r="X566" s="4">
        <v>26.136304347826091</v>
      </c>
      <c r="Y566" s="4">
        <v>0</v>
      </c>
      <c r="Z566" s="11">
        <v>0</v>
      </c>
      <c r="AA566" s="4">
        <v>6.4079347826086952</v>
      </c>
      <c r="AB566" s="4">
        <v>0</v>
      </c>
      <c r="AC566" s="11">
        <v>0</v>
      </c>
      <c r="AD566" s="4">
        <v>62.994347826086958</v>
      </c>
      <c r="AE566" s="4">
        <v>0</v>
      </c>
      <c r="AF566" s="11">
        <v>0</v>
      </c>
      <c r="AG566" s="4">
        <v>0</v>
      </c>
      <c r="AH566" s="4">
        <v>0</v>
      </c>
      <c r="AI566" s="11" t="s">
        <v>1213</v>
      </c>
      <c r="AJ566" s="4">
        <v>0</v>
      </c>
      <c r="AK566" s="4">
        <v>0</v>
      </c>
      <c r="AL566" s="11" t="s">
        <v>1213</v>
      </c>
      <c r="AM566" s="1">
        <v>145836</v>
      </c>
      <c r="AN566" s="1">
        <v>5</v>
      </c>
      <c r="AX566"/>
      <c r="AY566"/>
    </row>
    <row r="567" spans="1:51" x14ac:dyDescent="0.25">
      <c r="A567" t="s">
        <v>702</v>
      </c>
      <c r="B567" t="s">
        <v>182</v>
      </c>
      <c r="C567" t="s">
        <v>917</v>
      </c>
      <c r="D567" t="s">
        <v>781</v>
      </c>
      <c r="E567" s="4">
        <v>149.0108695652174</v>
      </c>
      <c r="F567" s="4">
        <v>311.36967391304347</v>
      </c>
      <c r="G567" s="4">
        <v>10.94576086956522</v>
      </c>
      <c r="H567" s="11">
        <v>3.5153586834606294E-2</v>
      </c>
      <c r="I567" s="4">
        <v>260.79630434782609</v>
      </c>
      <c r="J567" s="4">
        <v>10.94576086956522</v>
      </c>
      <c r="K567" s="11">
        <v>4.1970536725730485E-2</v>
      </c>
      <c r="L567" s="4">
        <v>43.5</v>
      </c>
      <c r="M567" s="4">
        <v>0</v>
      </c>
      <c r="N567" s="11">
        <v>0</v>
      </c>
      <c r="O567" s="4">
        <v>31.489130434782609</v>
      </c>
      <c r="P567" s="4">
        <v>0</v>
      </c>
      <c r="Q567" s="9">
        <v>0</v>
      </c>
      <c r="R567" s="4">
        <v>7.3913043478260869</v>
      </c>
      <c r="S567" s="4">
        <v>0</v>
      </c>
      <c r="T567" s="11">
        <v>0</v>
      </c>
      <c r="U567" s="4">
        <v>4.6195652173913047</v>
      </c>
      <c r="V567" s="4">
        <v>0</v>
      </c>
      <c r="W567" s="11">
        <v>0</v>
      </c>
      <c r="X567" s="4">
        <v>72.4673913043478</v>
      </c>
      <c r="Y567" s="4">
        <v>0.88858695652173914</v>
      </c>
      <c r="Z567" s="11">
        <v>1.2261886905654721E-2</v>
      </c>
      <c r="AA567" s="4">
        <v>38.5625</v>
      </c>
      <c r="AB567" s="4">
        <v>0</v>
      </c>
      <c r="AC567" s="11">
        <v>0</v>
      </c>
      <c r="AD567" s="4">
        <v>156.83978260869569</v>
      </c>
      <c r="AE567" s="4">
        <v>10.057173913043481</v>
      </c>
      <c r="AF567" s="11">
        <v>6.4123870524198753E-2</v>
      </c>
      <c r="AG567" s="4">
        <v>0</v>
      </c>
      <c r="AH567" s="4">
        <v>0</v>
      </c>
      <c r="AI567" s="11" t="s">
        <v>1213</v>
      </c>
      <c r="AJ567" s="4">
        <v>0</v>
      </c>
      <c r="AK567" s="4">
        <v>0</v>
      </c>
      <c r="AL567" s="11" t="s">
        <v>1213</v>
      </c>
      <c r="AM567" s="1">
        <v>145482</v>
      </c>
      <c r="AN567" s="1">
        <v>5</v>
      </c>
      <c r="AX567"/>
      <c r="AY567"/>
    </row>
    <row r="568" spans="1:51" x14ac:dyDescent="0.25">
      <c r="A568" t="s">
        <v>702</v>
      </c>
      <c r="B568" t="s">
        <v>596</v>
      </c>
      <c r="C568" t="s">
        <v>1092</v>
      </c>
      <c r="D568" t="s">
        <v>781</v>
      </c>
      <c r="E568" s="4">
        <v>60.70422535211268</v>
      </c>
      <c r="F568" s="4">
        <v>278.15197183098599</v>
      </c>
      <c r="G568" s="4">
        <v>126.19577464788735</v>
      </c>
      <c r="H568" s="11">
        <v>0.45369361869765185</v>
      </c>
      <c r="I568" s="4">
        <v>250.02802816901419</v>
      </c>
      <c r="J568" s="4">
        <v>103.45915492957748</v>
      </c>
      <c r="K568" s="11">
        <v>0.41379022858845671</v>
      </c>
      <c r="L568" s="4">
        <v>95.540140845070439</v>
      </c>
      <c r="M568" s="4">
        <v>90.152816901408471</v>
      </c>
      <c r="N568" s="11">
        <v>0.9436119321574149</v>
      </c>
      <c r="O568" s="4">
        <v>72.592253521126779</v>
      </c>
      <c r="P568" s="4">
        <v>72.592253521126779</v>
      </c>
      <c r="Q568" s="9">
        <v>1</v>
      </c>
      <c r="R568" s="4">
        <v>18.08873239436619</v>
      </c>
      <c r="S568" s="4">
        <v>17.560563380281685</v>
      </c>
      <c r="T568" s="11">
        <v>0.97080121466946989</v>
      </c>
      <c r="U568" s="4">
        <v>4.859154929577465</v>
      </c>
      <c r="V568" s="4">
        <v>0</v>
      </c>
      <c r="W568" s="11">
        <v>0</v>
      </c>
      <c r="X568" s="4">
        <v>10.483098591549293</v>
      </c>
      <c r="Y568" s="4">
        <v>10.483098591549293</v>
      </c>
      <c r="Z568" s="11">
        <v>1</v>
      </c>
      <c r="AA568" s="4">
        <v>5.176056338028169</v>
      </c>
      <c r="AB568" s="4">
        <v>5.176056338028169</v>
      </c>
      <c r="AC568" s="11">
        <v>1</v>
      </c>
      <c r="AD568" s="4">
        <v>166.95267605633811</v>
      </c>
      <c r="AE568" s="4">
        <v>20.383802816901408</v>
      </c>
      <c r="AF568" s="11">
        <v>0.12209329792367571</v>
      </c>
      <c r="AG568" s="4">
        <v>0</v>
      </c>
      <c r="AH568" s="4">
        <v>0</v>
      </c>
      <c r="AI568" s="11" t="s">
        <v>1213</v>
      </c>
      <c r="AJ568" s="4">
        <v>0</v>
      </c>
      <c r="AK568" s="4">
        <v>0</v>
      </c>
      <c r="AL568" s="11" t="s">
        <v>1213</v>
      </c>
      <c r="AM568" s="1">
        <v>146110</v>
      </c>
      <c r="AN568" s="1">
        <v>5</v>
      </c>
      <c r="AX568"/>
      <c r="AY568"/>
    </row>
    <row r="569" spans="1:51" x14ac:dyDescent="0.25">
      <c r="A569" t="s">
        <v>702</v>
      </c>
      <c r="B569" t="s">
        <v>444</v>
      </c>
      <c r="C569" t="s">
        <v>917</v>
      </c>
      <c r="D569" t="s">
        <v>781</v>
      </c>
      <c r="E569" s="4">
        <v>36.422535211267608</v>
      </c>
      <c r="F569" s="4">
        <v>243.33225352112674</v>
      </c>
      <c r="G569" s="4">
        <v>88.469154929577456</v>
      </c>
      <c r="H569" s="11">
        <v>0.36357348296162612</v>
      </c>
      <c r="I569" s="4">
        <v>222.8725352112676</v>
      </c>
      <c r="J569" s="4">
        <v>72.551690140845068</v>
      </c>
      <c r="K569" s="11">
        <v>0.32552997197286393</v>
      </c>
      <c r="L569" s="4">
        <v>46.072816901408459</v>
      </c>
      <c r="M569" s="4">
        <v>41.530563380281698</v>
      </c>
      <c r="N569" s="11">
        <v>0.90141142160144538</v>
      </c>
      <c r="O569" s="4">
        <v>36.188732394366205</v>
      </c>
      <c r="P569" s="4">
        <v>36.188732394366205</v>
      </c>
      <c r="Q569" s="9">
        <v>1</v>
      </c>
      <c r="R569" s="4">
        <v>5.3418309859154931</v>
      </c>
      <c r="S569" s="4">
        <v>5.3418309859154931</v>
      </c>
      <c r="T569" s="11">
        <v>1</v>
      </c>
      <c r="U569" s="4">
        <v>4.542253521126761</v>
      </c>
      <c r="V569" s="4">
        <v>0</v>
      </c>
      <c r="W569" s="11">
        <v>0</v>
      </c>
      <c r="X569" s="4">
        <v>36.362957746478862</v>
      </c>
      <c r="Y569" s="4">
        <v>36.362957746478862</v>
      </c>
      <c r="Z569" s="11">
        <v>1</v>
      </c>
      <c r="AA569" s="4">
        <v>10.575633802816901</v>
      </c>
      <c r="AB569" s="4">
        <v>10.575633802816901</v>
      </c>
      <c r="AC569" s="11">
        <v>1</v>
      </c>
      <c r="AD569" s="4">
        <v>150.32084507042254</v>
      </c>
      <c r="AE569" s="4">
        <v>0</v>
      </c>
      <c r="AF569" s="11">
        <v>0</v>
      </c>
      <c r="AG569" s="4">
        <v>0</v>
      </c>
      <c r="AH569" s="4">
        <v>0</v>
      </c>
      <c r="AI569" s="11" t="s">
        <v>1213</v>
      </c>
      <c r="AJ569" s="4">
        <v>0</v>
      </c>
      <c r="AK569" s="4">
        <v>0</v>
      </c>
      <c r="AL569" s="11" t="s">
        <v>1213</v>
      </c>
      <c r="AM569" s="1">
        <v>145904</v>
      </c>
      <c r="AN569" s="1">
        <v>5</v>
      </c>
      <c r="AX569"/>
      <c r="AY569"/>
    </row>
    <row r="570" spans="1:51" x14ac:dyDescent="0.25">
      <c r="A570" t="s">
        <v>702</v>
      </c>
      <c r="B570" t="s">
        <v>227</v>
      </c>
      <c r="C570" t="s">
        <v>1016</v>
      </c>
      <c r="D570" t="s">
        <v>804</v>
      </c>
      <c r="E570" s="4">
        <v>88.336956521739125</v>
      </c>
      <c r="F570" s="4">
        <v>262.51086956521743</v>
      </c>
      <c r="G570" s="4">
        <v>25.994565217391305</v>
      </c>
      <c r="H570" s="11">
        <v>9.9022814790277816E-2</v>
      </c>
      <c r="I570" s="4">
        <v>242.11413043478262</v>
      </c>
      <c r="J570" s="4">
        <v>25.994565217391305</v>
      </c>
      <c r="K570" s="11">
        <v>0.10736492401625176</v>
      </c>
      <c r="L570" s="4">
        <v>28.676630434782609</v>
      </c>
      <c r="M570" s="4">
        <v>0</v>
      </c>
      <c r="N570" s="11">
        <v>0</v>
      </c>
      <c r="O570" s="4">
        <v>16.369565217391305</v>
      </c>
      <c r="P570" s="4">
        <v>0</v>
      </c>
      <c r="Q570" s="9">
        <v>0</v>
      </c>
      <c r="R570" s="4">
        <v>6.4565217391304346</v>
      </c>
      <c r="S570" s="4">
        <v>0</v>
      </c>
      <c r="T570" s="11">
        <v>0</v>
      </c>
      <c r="U570" s="4">
        <v>5.8505434782608692</v>
      </c>
      <c r="V570" s="4">
        <v>0</v>
      </c>
      <c r="W570" s="11">
        <v>0</v>
      </c>
      <c r="X570" s="4">
        <v>56.358695652173914</v>
      </c>
      <c r="Y570" s="4">
        <v>3.625</v>
      </c>
      <c r="Z570" s="11">
        <v>6.4320154291224688E-2</v>
      </c>
      <c r="AA570" s="4">
        <v>8.0896739130434785</v>
      </c>
      <c r="AB570" s="4">
        <v>0</v>
      </c>
      <c r="AC570" s="11">
        <v>0</v>
      </c>
      <c r="AD570" s="4">
        <v>169.3858695652174</v>
      </c>
      <c r="AE570" s="4">
        <v>22.369565217391305</v>
      </c>
      <c r="AF570" s="11">
        <v>0.13206275868707285</v>
      </c>
      <c r="AG570" s="4">
        <v>0</v>
      </c>
      <c r="AH570" s="4">
        <v>0</v>
      </c>
      <c r="AI570" s="11" t="s">
        <v>1213</v>
      </c>
      <c r="AJ570" s="4">
        <v>0</v>
      </c>
      <c r="AK570" s="4">
        <v>0</v>
      </c>
      <c r="AL570" s="11" t="s">
        <v>1213</v>
      </c>
      <c r="AM570" s="1">
        <v>145596</v>
      </c>
      <c r="AN570" s="1">
        <v>5</v>
      </c>
      <c r="AX570"/>
      <c r="AY570"/>
    </row>
    <row r="571" spans="1:51" x14ac:dyDescent="0.25">
      <c r="A571" t="s">
        <v>702</v>
      </c>
      <c r="B571" t="s">
        <v>388</v>
      </c>
      <c r="C571" t="s">
        <v>1073</v>
      </c>
      <c r="D571" t="s">
        <v>784</v>
      </c>
      <c r="E571" s="4">
        <v>53.413043478260867</v>
      </c>
      <c r="F571" s="4">
        <v>135.38695652173911</v>
      </c>
      <c r="G571" s="4">
        <v>0</v>
      </c>
      <c r="H571" s="11">
        <v>0</v>
      </c>
      <c r="I571" s="4">
        <v>122.4957608695652</v>
      </c>
      <c r="J571" s="4">
        <v>0</v>
      </c>
      <c r="K571" s="11">
        <v>0</v>
      </c>
      <c r="L571" s="4">
        <v>34.484891304347826</v>
      </c>
      <c r="M571" s="4">
        <v>0</v>
      </c>
      <c r="N571" s="11">
        <v>0</v>
      </c>
      <c r="O571" s="4">
        <v>28.338152173913045</v>
      </c>
      <c r="P571" s="4">
        <v>0</v>
      </c>
      <c r="Q571" s="9">
        <v>0</v>
      </c>
      <c r="R571" s="4">
        <v>5.4130434782608692</v>
      </c>
      <c r="S571" s="4">
        <v>0</v>
      </c>
      <c r="T571" s="11">
        <v>0</v>
      </c>
      <c r="U571" s="4">
        <v>0.73369565217391308</v>
      </c>
      <c r="V571" s="4">
        <v>0</v>
      </c>
      <c r="W571" s="11">
        <v>0</v>
      </c>
      <c r="X571" s="4">
        <v>13.495000000000005</v>
      </c>
      <c r="Y571" s="4">
        <v>0</v>
      </c>
      <c r="Z571" s="11">
        <v>0</v>
      </c>
      <c r="AA571" s="4">
        <v>6.7444565217391332</v>
      </c>
      <c r="AB571" s="4">
        <v>0</v>
      </c>
      <c r="AC571" s="11">
        <v>0</v>
      </c>
      <c r="AD571" s="4">
        <v>80.662608695652153</v>
      </c>
      <c r="AE571" s="4">
        <v>0</v>
      </c>
      <c r="AF571" s="11">
        <v>0</v>
      </c>
      <c r="AG571" s="4">
        <v>0</v>
      </c>
      <c r="AH571" s="4">
        <v>0</v>
      </c>
      <c r="AI571" s="11" t="s">
        <v>1213</v>
      </c>
      <c r="AJ571" s="4">
        <v>0</v>
      </c>
      <c r="AK571" s="4">
        <v>0</v>
      </c>
      <c r="AL571" s="11" t="s">
        <v>1213</v>
      </c>
      <c r="AM571" s="1">
        <v>145825</v>
      </c>
      <c r="AN571" s="1">
        <v>5</v>
      </c>
      <c r="AX571"/>
      <c r="AY571"/>
    </row>
    <row r="572" spans="1:51" x14ac:dyDescent="0.25">
      <c r="A572" t="s">
        <v>702</v>
      </c>
      <c r="B572" t="s">
        <v>237</v>
      </c>
      <c r="C572" t="s">
        <v>1022</v>
      </c>
      <c r="D572" t="s">
        <v>781</v>
      </c>
      <c r="E572" s="4">
        <v>96.445652173913047</v>
      </c>
      <c r="F572" s="4">
        <v>321.80423913043478</v>
      </c>
      <c r="G572" s="4">
        <v>17.885869565217387</v>
      </c>
      <c r="H572" s="11">
        <v>5.5579968783344168E-2</v>
      </c>
      <c r="I572" s="4">
        <v>302.07271739130437</v>
      </c>
      <c r="J572" s="4">
        <v>16.820652173913039</v>
      </c>
      <c r="K572" s="11">
        <v>5.5684115795613554E-2</v>
      </c>
      <c r="L572" s="4">
        <v>87.348913043478291</v>
      </c>
      <c r="M572" s="4">
        <v>1.0652173913043479</v>
      </c>
      <c r="N572" s="11">
        <v>1.2194970196986097E-2</v>
      </c>
      <c r="O572" s="4">
        <v>67.617391304347848</v>
      </c>
      <c r="P572" s="4">
        <v>0</v>
      </c>
      <c r="Q572" s="9">
        <v>0</v>
      </c>
      <c r="R572" s="4">
        <v>14.079347826086961</v>
      </c>
      <c r="S572" s="4">
        <v>1.0652173913043479</v>
      </c>
      <c r="T572" s="11">
        <v>7.5658148691422816E-2</v>
      </c>
      <c r="U572" s="4">
        <v>5.6521739130434785</v>
      </c>
      <c r="V572" s="4">
        <v>0</v>
      </c>
      <c r="W572" s="11">
        <v>0</v>
      </c>
      <c r="X572" s="4">
        <v>59.736521739130445</v>
      </c>
      <c r="Y572" s="4">
        <v>4.5734782608695648</v>
      </c>
      <c r="Z572" s="11">
        <v>7.6560839629095864E-2</v>
      </c>
      <c r="AA572" s="4">
        <v>0</v>
      </c>
      <c r="AB572" s="4">
        <v>0</v>
      </c>
      <c r="AC572" s="11" t="s">
        <v>1213</v>
      </c>
      <c r="AD572" s="4">
        <v>174.71880434782608</v>
      </c>
      <c r="AE572" s="4">
        <v>12.247173913043476</v>
      </c>
      <c r="AF572" s="11">
        <v>7.0096484226517999E-2</v>
      </c>
      <c r="AG572" s="4">
        <v>0</v>
      </c>
      <c r="AH572" s="4">
        <v>0</v>
      </c>
      <c r="AI572" s="11" t="s">
        <v>1213</v>
      </c>
      <c r="AJ572" s="4">
        <v>0</v>
      </c>
      <c r="AK572" s="4">
        <v>0</v>
      </c>
      <c r="AL572" s="11" t="s">
        <v>1213</v>
      </c>
      <c r="AM572" s="1">
        <v>145608</v>
      </c>
      <c r="AN572" s="1">
        <v>5</v>
      </c>
      <c r="AX572"/>
      <c r="AY572"/>
    </row>
    <row r="573" spans="1:51" x14ac:dyDescent="0.25">
      <c r="A573" t="s">
        <v>702</v>
      </c>
      <c r="B573" t="s">
        <v>614</v>
      </c>
      <c r="C573" t="s">
        <v>1042</v>
      </c>
      <c r="D573" t="s">
        <v>781</v>
      </c>
      <c r="E573" s="4">
        <v>148.2391304347826</v>
      </c>
      <c r="F573" s="4">
        <v>296.09999999999991</v>
      </c>
      <c r="G573" s="4">
        <v>28.402173913043484</v>
      </c>
      <c r="H573" s="11">
        <v>9.5920884542531212E-2</v>
      </c>
      <c r="I573" s="4">
        <v>278.93913043478256</v>
      </c>
      <c r="J573" s="4">
        <v>28.402173913043484</v>
      </c>
      <c r="K573" s="11">
        <v>0.10182212107986786</v>
      </c>
      <c r="L573" s="4">
        <v>20.227173913043476</v>
      </c>
      <c r="M573" s="4">
        <v>0</v>
      </c>
      <c r="N573" s="11">
        <v>0</v>
      </c>
      <c r="O573" s="4">
        <v>11.531521739130433</v>
      </c>
      <c r="P573" s="4">
        <v>0</v>
      </c>
      <c r="Q573" s="9">
        <v>0</v>
      </c>
      <c r="R573" s="4">
        <v>0</v>
      </c>
      <c r="S573" s="4">
        <v>0</v>
      </c>
      <c r="T573" s="11" t="s">
        <v>1213</v>
      </c>
      <c r="U573" s="4">
        <v>8.695652173913043</v>
      </c>
      <c r="V573" s="4">
        <v>0</v>
      </c>
      <c r="W573" s="11">
        <v>0</v>
      </c>
      <c r="X573" s="4">
        <v>79.851630434782606</v>
      </c>
      <c r="Y573" s="4">
        <v>13.883152173913047</v>
      </c>
      <c r="Z573" s="11">
        <v>0.17386184976212682</v>
      </c>
      <c r="AA573" s="4">
        <v>8.4652173913043516</v>
      </c>
      <c r="AB573" s="4">
        <v>0</v>
      </c>
      <c r="AC573" s="11">
        <v>0</v>
      </c>
      <c r="AD573" s="4">
        <v>187.55597826086949</v>
      </c>
      <c r="AE573" s="4">
        <v>14.519021739130435</v>
      </c>
      <c r="AF573" s="11">
        <v>7.7411671298134213E-2</v>
      </c>
      <c r="AG573" s="4">
        <v>0</v>
      </c>
      <c r="AH573" s="4">
        <v>0</v>
      </c>
      <c r="AI573" s="11" t="s">
        <v>1213</v>
      </c>
      <c r="AJ573" s="4">
        <v>0</v>
      </c>
      <c r="AK573" s="4">
        <v>0</v>
      </c>
      <c r="AL573" s="11" t="s">
        <v>1213</v>
      </c>
      <c r="AM573" s="1">
        <v>146132</v>
      </c>
      <c r="AN573" s="1">
        <v>5</v>
      </c>
      <c r="AX573"/>
      <c r="AY573"/>
    </row>
    <row r="574" spans="1:51" x14ac:dyDescent="0.25">
      <c r="A574" t="s">
        <v>702</v>
      </c>
      <c r="B574" t="s">
        <v>125</v>
      </c>
      <c r="C574" t="s">
        <v>962</v>
      </c>
      <c r="D574" t="s">
        <v>809</v>
      </c>
      <c r="E574" s="4">
        <v>86.673913043478265</v>
      </c>
      <c r="F574" s="4">
        <v>294.99184782608694</v>
      </c>
      <c r="G574" s="4">
        <v>24.236413043478258</v>
      </c>
      <c r="H574" s="11">
        <v>8.2159602789318054E-2</v>
      </c>
      <c r="I574" s="4">
        <v>294.12228260869563</v>
      </c>
      <c r="J574" s="4">
        <v>24.236413043478258</v>
      </c>
      <c r="K574" s="11">
        <v>8.240250561268328E-2</v>
      </c>
      <c r="L574" s="4">
        <v>24.228260869565219</v>
      </c>
      <c r="M574" s="4">
        <v>3.902173913043478</v>
      </c>
      <c r="N574" s="11">
        <v>0.16105877074921487</v>
      </c>
      <c r="O574" s="4">
        <v>23.358695652173914</v>
      </c>
      <c r="P574" s="4">
        <v>3.902173913043478</v>
      </c>
      <c r="Q574" s="9">
        <v>0.16705444392740809</v>
      </c>
      <c r="R574" s="4">
        <v>0</v>
      </c>
      <c r="S574" s="4">
        <v>0</v>
      </c>
      <c r="T574" s="11" t="s">
        <v>1213</v>
      </c>
      <c r="U574" s="4">
        <v>0.86956521739130432</v>
      </c>
      <c r="V574" s="4">
        <v>0</v>
      </c>
      <c r="W574" s="11">
        <v>0</v>
      </c>
      <c r="X574" s="4">
        <v>86.885869565217391</v>
      </c>
      <c r="Y574" s="4">
        <v>3.0570652173913042</v>
      </c>
      <c r="Z574" s="11">
        <v>3.5184837680615498E-2</v>
      </c>
      <c r="AA574" s="4">
        <v>0</v>
      </c>
      <c r="AB574" s="4">
        <v>0</v>
      </c>
      <c r="AC574" s="11" t="s">
        <v>1213</v>
      </c>
      <c r="AD574" s="4">
        <v>183.87771739130434</v>
      </c>
      <c r="AE574" s="4">
        <v>17.277173913043477</v>
      </c>
      <c r="AF574" s="11">
        <v>9.3960128275230162E-2</v>
      </c>
      <c r="AG574" s="4">
        <v>0</v>
      </c>
      <c r="AH574" s="4">
        <v>0</v>
      </c>
      <c r="AI574" s="11" t="s">
        <v>1213</v>
      </c>
      <c r="AJ574" s="4">
        <v>0</v>
      </c>
      <c r="AK574" s="4">
        <v>0</v>
      </c>
      <c r="AL574" s="11" t="s">
        <v>1213</v>
      </c>
      <c r="AM574" s="1">
        <v>145386</v>
      </c>
      <c r="AN574" s="1">
        <v>5</v>
      </c>
      <c r="AX574"/>
      <c r="AY574"/>
    </row>
    <row r="575" spans="1:51" x14ac:dyDescent="0.25">
      <c r="A575" t="s">
        <v>702</v>
      </c>
      <c r="B575" t="s">
        <v>452</v>
      </c>
      <c r="C575" t="s">
        <v>917</v>
      </c>
      <c r="D575" t="s">
        <v>781</v>
      </c>
      <c r="E575" s="4">
        <v>181.09782608695653</v>
      </c>
      <c r="F575" s="4">
        <v>416.88315217391306</v>
      </c>
      <c r="G575" s="4">
        <v>0</v>
      </c>
      <c r="H575" s="11">
        <v>0</v>
      </c>
      <c r="I575" s="4">
        <v>392.31793478260875</v>
      </c>
      <c r="J575" s="4">
        <v>0</v>
      </c>
      <c r="K575" s="11">
        <v>0</v>
      </c>
      <c r="L575" s="4">
        <v>26.013586956521742</v>
      </c>
      <c r="M575" s="4">
        <v>0</v>
      </c>
      <c r="N575" s="11">
        <v>0</v>
      </c>
      <c r="O575" s="4">
        <v>12.366847826086957</v>
      </c>
      <c r="P575" s="4">
        <v>0</v>
      </c>
      <c r="Q575" s="9">
        <v>0</v>
      </c>
      <c r="R575" s="4">
        <v>8.429347826086957</v>
      </c>
      <c r="S575" s="4">
        <v>0</v>
      </c>
      <c r="T575" s="11">
        <v>0</v>
      </c>
      <c r="U575" s="4">
        <v>5.2173913043478262</v>
      </c>
      <c r="V575" s="4">
        <v>0</v>
      </c>
      <c r="W575" s="11">
        <v>0</v>
      </c>
      <c r="X575" s="4">
        <v>138.67934782608697</v>
      </c>
      <c r="Y575" s="4">
        <v>0</v>
      </c>
      <c r="Z575" s="11">
        <v>0</v>
      </c>
      <c r="AA575" s="4">
        <v>10.918478260869565</v>
      </c>
      <c r="AB575" s="4">
        <v>0</v>
      </c>
      <c r="AC575" s="11">
        <v>0</v>
      </c>
      <c r="AD575" s="4">
        <v>241.27173913043478</v>
      </c>
      <c r="AE575" s="4">
        <v>0</v>
      </c>
      <c r="AF575" s="11">
        <v>0</v>
      </c>
      <c r="AG575" s="4">
        <v>0</v>
      </c>
      <c r="AH575" s="4">
        <v>0</v>
      </c>
      <c r="AI575" s="11" t="s">
        <v>1213</v>
      </c>
      <c r="AJ575" s="4">
        <v>0</v>
      </c>
      <c r="AK575" s="4">
        <v>0</v>
      </c>
      <c r="AL575" s="11" t="s">
        <v>1213</v>
      </c>
      <c r="AM575" s="1">
        <v>145914</v>
      </c>
      <c r="AN575" s="1">
        <v>5</v>
      </c>
      <c r="AX575"/>
      <c r="AY575"/>
    </row>
    <row r="576" spans="1:51" x14ac:dyDescent="0.25">
      <c r="A576" t="s">
        <v>702</v>
      </c>
      <c r="B576" t="s">
        <v>637</v>
      </c>
      <c r="C576" t="s">
        <v>917</v>
      </c>
      <c r="D576" t="s">
        <v>781</v>
      </c>
      <c r="E576" s="4">
        <v>156.27173913043478</v>
      </c>
      <c r="F576" s="4">
        <v>307.49467391304336</v>
      </c>
      <c r="G576" s="4">
        <v>10.823369565217391</v>
      </c>
      <c r="H576" s="11">
        <v>3.5198559466035305E-2</v>
      </c>
      <c r="I576" s="4">
        <v>295.48923913043461</v>
      </c>
      <c r="J576" s="4">
        <v>10.823369565217391</v>
      </c>
      <c r="K576" s="11">
        <v>3.6628642034709585E-2</v>
      </c>
      <c r="L576" s="4">
        <v>17.909565217391311</v>
      </c>
      <c r="M576" s="4">
        <v>0</v>
      </c>
      <c r="N576" s="11">
        <v>0</v>
      </c>
      <c r="O576" s="4">
        <v>17.909565217391311</v>
      </c>
      <c r="P576" s="4">
        <v>0</v>
      </c>
      <c r="Q576" s="9">
        <v>0</v>
      </c>
      <c r="R576" s="4">
        <v>0</v>
      </c>
      <c r="S576" s="4">
        <v>0</v>
      </c>
      <c r="T576" s="11" t="s">
        <v>1213</v>
      </c>
      <c r="U576" s="4">
        <v>0</v>
      </c>
      <c r="V576" s="4">
        <v>0</v>
      </c>
      <c r="W576" s="11" t="s">
        <v>1213</v>
      </c>
      <c r="X576" s="4">
        <v>81.947173913043429</v>
      </c>
      <c r="Y576" s="4">
        <v>10.823369565217391</v>
      </c>
      <c r="Z576" s="11">
        <v>0.13207739874839844</v>
      </c>
      <c r="AA576" s="4">
        <v>12.005434782608695</v>
      </c>
      <c r="AB576" s="4">
        <v>0</v>
      </c>
      <c r="AC576" s="11">
        <v>0</v>
      </c>
      <c r="AD576" s="4">
        <v>195.63249999999991</v>
      </c>
      <c r="AE576" s="4">
        <v>0</v>
      </c>
      <c r="AF576" s="11">
        <v>0</v>
      </c>
      <c r="AG576" s="4">
        <v>0</v>
      </c>
      <c r="AH576" s="4">
        <v>0</v>
      </c>
      <c r="AI576" s="11" t="s">
        <v>1213</v>
      </c>
      <c r="AJ576" s="4">
        <v>0</v>
      </c>
      <c r="AK576" s="4">
        <v>0</v>
      </c>
      <c r="AL576" s="11" t="s">
        <v>1213</v>
      </c>
      <c r="AM576" s="1">
        <v>146161</v>
      </c>
      <c r="AN576" s="1">
        <v>5</v>
      </c>
      <c r="AX576"/>
      <c r="AY576"/>
    </row>
    <row r="577" spans="1:51" x14ac:dyDescent="0.25">
      <c r="A577" t="s">
        <v>702</v>
      </c>
      <c r="B577" t="s">
        <v>644</v>
      </c>
      <c r="C577" t="s">
        <v>904</v>
      </c>
      <c r="D577" t="s">
        <v>790</v>
      </c>
      <c r="E577" s="4">
        <v>83.119565217391298</v>
      </c>
      <c r="F577" s="4">
        <v>229.85597826086956</v>
      </c>
      <c r="G577" s="4">
        <v>18.84782608695652</v>
      </c>
      <c r="H577" s="11">
        <v>8.1998415832220076E-2</v>
      </c>
      <c r="I577" s="4">
        <v>221.82065217391306</v>
      </c>
      <c r="J577" s="4">
        <v>18.84782608695652</v>
      </c>
      <c r="K577" s="11">
        <v>8.4968761484748245E-2</v>
      </c>
      <c r="L577" s="4">
        <v>36.279891304347828</v>
      </c>
      <c r="M577" s="4">
        <v>4.5217391304347823</v>
      </c>
      <c r="N577" s="11">
        <v>0.12463485881207399</v>
      </c>
      <c r="O577" s="4">
        <v>33.722826086956523</v>
      </c>
      <c r="P577" s="4">
        <v>4.5217391304347823</v>
      </c>
      <c r="Q577" s="9">
        <v>0.13408541498791296</v>
      </c>
      <c r="R577" s="4">
        <v>1.611413043478261</v>
      </c>
      <c r="S577" s="4">
        <v>0</v>
      </c>
      <c r="T577" s="11">
        <v>0</v>
      </c>
      <c r="U577" s="4">
        <v>0.94565217391304346</v>
      </c>
      <c r="V577" s="4">
        <v>0</v>
      </c>
      <c r="W577" s="11">
        <v>0</v>
      </c>
      <c r="X577" s="4">
        <v>53.9375</v>
      </c>
      <c r="Y577" s="4">
        <v>14.326086956521738</v>
      </c>
      <c r="Z577" s="11">
        <v>0.26560532016726279</v>
      </c>
      <c r="AA577" s="4">
        <v>5.4782608695652177</v>
      </c>
      <c r="AB577" s="4">
        <v>0</v>
      </c>
      <c r="AC577" s="11">
        <v>0</v>
      </c>
      <c r="AD577" s="4">
        <v>134.16032608695653</v>
      </c>
      <c r="AE577" s="4">
        <v>0</v>
      </c>
      <c r="AF577" s="11">
        <v>0</v>
      </c>
      <c r="AG577" s="4">
        <v>0</v>
      </c>
      <c r="AH577" s="4">
        <v>0</v>
      </c>
      <c r="AI577" s="11" t="s">
        <v>1213</v>
      </c>
      <c r="AJ577" s="4">
        <v>0</v>
      </c>
      <c r="AK577" s="4">
        <v>0</v>
      </c>
      <c r="AL577" s="11" t="s">
        <v>1213</v>
      </c>
      <c r="AM577" s="1">
        <v>146172</v>
      </c>
      <c r="AN577" s="1">
        <v>5</v>
      </c>
      <c r="AX577"/>
      <c r="AY577"/>
    </row>
    <row r="578" spans="1:51" x14ac:dyDescent="0.25">
      <c r="A578" t="s">
        <v>702</v>
      </c>
      <c r="B578" t="s">
        <v>645</v>
      </c>
      <c r="C578" t="s">
        <v>908</v>
      </c>
      <c r="D578" t="s">
        <v>794</v>
      </c>
      <c r="E578" s="4">
        <v>81.293478260869563</v>
      </c>
      <c r="F578" s="4">
        <v>367.93054347826092</v>
      </c>
      <c r="G578" s="4">
        <v>85.673913043478251</v>
      </c>
      <c r="H578" s="11">
        <v>0.23285349521013679</v>
      </c>
      <c r="I578" s="4">
        <v>335.58402173913049</v>
      </c>
      <c r="J578" s="4">
        <v>85.673913043478251</v>
      </c>
      <c r="K578" s="11">
        <v>0.25529795071732497</v>
      </c>
      <c r="L578" s="4">
        <v>89.422608695652173</v>
      </c>
      <c r="M578" s="4">
        <v>6.1902173913043477</v>
      </c>
      <c r="N578" s="11">
        <v>6.9224298883659413E-2</v>
      </c>
      <c r="O578" s="4">
        <v>72.989130434782609</v>
      </c>
      <c r="P578" s="4">
        <v>6.1902173913043477</v>
      </c>
      <c r="Q578" s="9">
        <v>8.4810126582278475E-2</v>
      </c>
      <c r="R578" s="4">
        <v>11.563913043478262</v>
      </c>
      <c r="S578" s="4">
        <v>0</v>
      </c>
      <c r="T578" s="11">
        <v>0</v>
      </c>
      <c r="U578" s="4">
        <v>4.8695652173913047</v>
      </c>
      <c r="V578" s="4">
        <v>0</v>
      </c>
      <c r="W578" s="11">
        <v>0</v>
      </c>
      <c r="X578" s="4">
        <v>67.898369565217379</v>
      </c>
      <c r="Y578" s="4">
        <v>5.4076086956521738</v>
      </c>
      <c r="Z578" s="11">
        <v>7.9642688481025847E-2</v>
      </c>
      <c r="AA578" s="4">
        <v>15.913043478260869</v>
      </c>
      <c r="AB578" s="4">
        <v>0</v>
      </c>
      <c r="AC578" s="11">
        <v>0</v>
      </c>
      <c r="AD578" s="4">
        <v>194.6965217391305</v>
      </c>
      <c r="AE578" s="4">
        <v>74.076086956521735</v>
      </c>
      <c r="AF578" s="11">
        <v>0.38046949321351831</v>
      </c>
      <c r="AG578" s="4">
        <v>0</v>
      </c>
      <c r="AH578" s="4">
        <v>0</v>
      </c>
      <c r="AI578" s="11" t="s">
        <v>1213</v>
      </c>
      <c r="AJ578" s="4">
        <v>0</v>
      </c>
      <c r="AK578" s="4">
        <v>0</v>
      </c>
      <c r="AL578" s="11" t="s">
        <v>1213</v>
      </c>
      <c r="AM578" s="1">
        <v>146173</v>
      </c>
      <c r="AN578" s="1">
        <v>5</v>
      </c>
      <c r="AX578"/>
      <c r="AY578"/>
    </row>
    <row r="579" spans="1:51" x14ac:dyDescent="0.25">
      <c r="A579" t="s">
        <v>702</v>
      </c>
      <c r="B579" t="s">
        <v>126</v>
      </c>
      <c r="C579" t="s">
        <v>963</v>
      </c>
      <c r="D579" t="s">
        <v>789</v>
      </c>
      <c r="E579" s="4">
        <v>77.423913043478265</v>
      </c>
      <c r="F579" s="4">
        <v>121.63673913043479</v>
      </c>
      <c r="G579" s="4">
        <v>0</v>
      </c>
      <c r="H579" s="11">
        <v>0</v>
      </c>
      <c r="I579" s="4">
        <v>111.83239130434782</v>
      </c>
      <c r="J579" s="4">
        <v>0</v>
      </c>
      <c r="K579" s="11">
        <v>0</v>
      </c>
      <c r="L579" s="4">
        <v>13.760869565217391</v>
      </c>
      <c r="M579" s="4">
        <v>0</v>
      </c>
      <c r="N579" s="11">
        <v>0</v>
      </c>
      <c r="O579" s="4">
        <v>3.9565217391304346</v>
      </c>
      <c r="P579" s="4">
        <v>0</v>
      </c>
      <c r="Q579" s="9">
        <v>0</v>
      </c>
      <c r="R579" s="4">
        <v>4.3260869565217392</v>
      </c>
      <c r="S579" s="4">
        <v>0</v>
      </c>
      <c r="T579" s="11">
        <v>0</v>
      </c>
      <c r="U579" s="4">
        <v>5.4782608695652177</v>
      </c>
      <c r="V579" s="4">
        <v>0</v>
      </c>
      <c r="W579" s="11">
        <v>0</v>
      </c>
      <c r="X579" s="4">
        <v>32.078804347826086</v>
      </c>
      <c r="Y579" s="4">
        <v>0</v>
      </c>
      <c r="Z579" s="11">
        <v>0</v>
      </c>
      <c r="AA579" s="4">
        <v>0</v>
      </c>
      <c r="AB579" s="4">
        <v>0</v>
      </c>
      <c r="AC579" s="11" t="s">
        <v>1213</v>
      </c>
      <c r="AD579" s="4">
        <v>75.797065217391307</v>
      </c>
      <c r="AE579" s="4">
        <v>0</v>
      </c>
      <c r="AF579" s="11">
        <v>0</v>
      </c>
      <c r="AG579" s="4">
        <v>0</v>
      </c>
      <c r="AH579" s="4">
        <v>0</v>
      </c>
      <c r="AI579" s="11" t="s">
        <v>1213</v>
      </c>
      <c r="AJ579" s="4">
        <v>0</v>
      </c>
      <c r="AK579" s="4">
        <v>0</v>
      </c>
      <c r="AL579" s="11" t="s">
        <v>1213</v>
      </c>
      <c r="AM579" s="1">
        <v>145387</v>
      </c>
      <c r="AN579" s="1">
        <v>5</v>
      </c>
      <c r="AX579"/>
      <c r="AY579"/>
    </row>
    <row r="580" spans="1:51" x14ac:dyDescent="0.25">
      <c r="A580" t="s">
        <v>702</v>
      </c>
      <c r="B580" t="s">
        <v>320</v>
      </c>
      <c r="C580" t="s">
        <v>870</v>
      </c>
      <c r="D580" t="s">
        <v>773</v>
      </c>
      <c r="E580" s="4">
        <v>92.858695652173907</v>
      </c>
      <c r="F580" s="4">
        <v>335.36141304347831</v>
      </c>
      <c r="G580" s="4">
        <v>166.42391304347825</v>
      </c>
      <c r="H580" s="11">
        <v>0.49625242073363413</v>
      </c>
      <c r="I580" s="4">
        <v>319.09239130434781</v>
      </c>
      <c r="J580" s="4">
        <v>166.42391304347825</v>
      </c>
      <c r="K580" s="11">
        <v>0.52155399996593599</v>
      </c>
      <c r="L580" s="4">
        <v>45.826086956521735</v>
      </c>
      <c r="M580" s="4">
        <v>11.543478260869565</v>
      </c>
      <c r="N580" s="11">
        <v>0.25189753320683111</v>
      </c>
      <c r="O580" s="4">
        <v>35.434782608695649</v>
      </c>
      <c r="P580" s="4">
        <v>11.543478260869565</v>
      </c>
      <c r="Q580" s="9">
        <v>0.32576687116564418</v>
      </c>
      <c r="R580" s="4">
        <v>5.4782608695652177</v>
      </c>
      <c r="S580" s="4">
        <v>0</v>
      </c>
      <c r="T580" s="11">
        <v>0</v>
      </c>
      <c r="U580" s="4">
        <v>4.9130434782608692</v>
      </c>
      <c r="V580" s="4">
        <v>0</v>
      </c>
      <c r="W580" s="11">
        <v>0</v>
      </c>
      <c r="X580" s="4">
        <v>87.402173913043484</v>
      </c>
      <c r="Y580" s="4">
        <v>40.304347826086953</v>
      </c>
      <c r="Z580" s="11">
        <v>0.46113667454296725</v>
      </c>
      <c r="AA580" s="4">
        <v>5.8777173913043477</v>
      </c>
      <c r="AB580" s="4">
        <v>0</v>
      </c>
      <c r="AC580" s="11">
        <v>0</v>
      </c>
      <c r="AD580" s="4">
        <v>195.3233695652174</v>
      </c>
      <c r="AE580" s="4">
        <v>114.57608695652173</v>
      </c>
      <c r="AF580" s="11">
        <v>0.58659691982359241</v>
      </c>
      <c r="AG580" s="4">
        <v>0.93206521739130432</v>
      </c>
      <c r="AH580" s="4">
        <v>0</v>
      </c>
      <c r="AI580" s="11">
        <v>0</v>
      </c>
      <c r="AJ580" s="4">
        <v>0</v>
      </c>
      <c r="AK580" s="4">
        <v>0</v>
      </c>
      <c r="AL580" s="11" t="s">
        <v>1213</v>
      </c>
      <c r="AM580" s="1">
        <v>145720</v>
      </c>
      <c r="AN580" s="1">
        <v>5</v>
      </c>
      <c r="AX580"/>
      <c r="AY580"/>
    </row>
    <row r="581" spans="1:51" x14ac:dyDescent="0.25">
      <c r="A581" t="s">
        <v>702</v>
      </c>
      <c r="B581" t="s">
        <v>240</v>
      </c>
      <c r="C581" t="s">
        <v>1024</v>
      </c>
      <c r="D581" t="s">
        <v>790</v>
      </c>
      <c r="E581" s="4">
        <v>75.434782608695656</v>
      </c>
      <c r="F581" s="4">
        <v>313.79967391304342</v>
      </c>
      <c r="G581" s="4">
        <v>145.92163043478263</v>
      </c>
      <c r="H581" s="11">
        <v>0.4650152392294033</v>
      </c>
      <c r="I581" s="4">
        <v>283.98336956521734</v>
      </c>
      <c r="J581" s="4">
        <v>142.56293478260869</v>
      </c>
      <c r="K581" s="11">
        <v>0.50201156145472392</v>
      </c>
      <c r="L581" s="4">
        <v>33.211956521739133</v>
      </c>
      <c r="M581" s="4">
        <v>5.6304347826086953</v>
      </c>
      <c r="N581" s="11">
        <v>0.16953035509736539</v>
      </c>
      <c r="O581" s="4">
        <v>7.9836956521739131</v>
      </c>
      <c r="P581" s="4">
        <v>2.2717391304347827</v>
      </c>
      <c r="Q581" s="9">
        <v>0.28454731109598369</v>
      </c>
      <c r="R581" s="4">
        <v>19.407608695652172</v>
      </c>
      <c r="S581" s="4">
        <v>3.3586956521739131</v>
      </c>
      <c r="T581" s="11">
        <v>0.17306076729207506</v>
      </c>
      <c r="U581" s="4">
        <v>5.8206521739130439</v>
      </c>
      <c r="V581" s="4">
        <v>0</v>
      </c>
      <c r="W581" s="11">
        <v>0</v>
      </c>
      <c r="X581" s="4">
        <v>84.84673913043477</v>
      </c>
      <c r="Y581" s="4">
        <v>44.326086956521742</v>
      </c>
      <c r="Z581" s="11">
        <v>0.52242534493139814</v>
      </c>
      <c r="AA581" s="4">
        <v>4.588043478260869</v>
      </c>
      <c r="AB581" s="4">
        <v>0</v>
      </c>
      <c r="AC581" s="11">
        <v>0</v>
      </c>
      <c r="AD581" s="4">
        <v>191.15293478260864</v>
      </c>
      <c r="AE581" s="4">
        <v>95.965108695652177</v>
      </c>
      <c r="AF581" s="11">
        <v>0.50203314327760573</v>
      </c>
      <c r="AG581" s="4">
        <v>0</v>
      </c>
      <c r="AH581" s="4">
        <v>0</v>
      </c>
      <c r="AI581" s="11" t="s">
        <v>1213</v>
      </c>
      <c r="AJ581" s="4">
        <v>0</v>
      </c>
      <c r="AK581" s="4">
        <v>0</v>
      </c>
      <c r="AL581" s="11" t="s">
        <v>1213</v>
      </c>
      <c r="AM581" s="1">
        <v>145611</v>
      </c>
      <c r="AN581" s="1">
        <v>5</v>
      </c>
      <c r="AX581"/>
      <c r="AY581"/>
    </row>
    <row r="582" spans="1:51" x14ac:dyDescent="0.25">
      <c r="A582" t="s">
        <v>702</v>
      </c>
      <c r="B582" t="s">
        <v>261</v>
      </c>
      <c r="C582" t="s">
        <v>917</v>
      </c>
      <c r="D582" t="s">
        <v>781</v>
      </c>
      <c r="E582" s="4">
        <v>46.141304347826086</v>
      </c>
      <c r="F582" s="4">
        <v>170.13097826086957</v>
      </c>
      <c r="G582" s="4">
        <v>45.206521739130437</v>
      </c>
      <c r="H582" s="11">
        <v>0.26571599247382932</v>
      </c>
      <c r="I582" s="4">
        <v>157.25326086956522</v>
      </c>
      <c r="J582" s="4">
        <v>45.206521739130437</v>
      </c>
      <c r="K582" s="11">
        <v>0.28747589391247846</v>
      </c>
      <c r="L582" s="4">
        <v>49.597608695652177</v>
      </c>
      <c r="M582" s="4">
        <v>2.7065217391304346</v>
      </c>
      <c r="N582" s="11">
        <v>5.4569601444669921E-2</v>
      </c>
      <c r="O582" s="4">
        <v>36.719891304347826</v>
      </c>
      <c r="P582" s="4">
        <v>2.7065217391304346</v>
      </c>
      <c r="Q582" s="9">
        <v>7.3707237221858776E-2</v>
      </c>
      <c r="R582" s="4">
        <v>11.3125</v>
      </c>
      <c r="S582" s="4">
        <v>0</v>
      </c>
      <c r="T582" s="11">
        <v>0</v>
      </c>
      <c r="U582" s="4">
        <v>1.5652173913043479</v>
      </c>
      <c r="V582" s="4">
        <v>0</v>
      </c>
      <c r="W582" s="11">
        <v>0</v>
      </c>
      <c r="X582" s="4">
        <v>20.82358695652173</v>
      </c>
      <c r="Y582" s="4">
        <v>6.3423913043478262</v>
      </c>
      <c r="Z582" s="11">
        <v>0.30457727180193878</v>
      </c>
      <c r="AA582" s="4">
        <v>0</v>
      </c>
      <c r="AB582" s="4">
        <v>0</v>
      </c>
      <c r="AC582" s="11" t="s">
        <v>1213</v>
      </c>
      <c r="AD582" s="4">
        <v>99.709782608695662</v>
      </c>
      <c r="AE582" s="4">
        <v>36.157608695652172</v>
      </c>
      <c r="AF582" s="11">
        <v>0.36262849792332091</v>
      </c>
      <c r="AG582" s="4">
        <v>0</v>
      </c>
      <c r="AH582" s="4">
        <v>0</v>
      </c>
      <c r="AI582" s="11" t="s">
        <v>1213</v>
      </c>
      <c r="AJ582" s="4">
        <v>0</v>
      </c>
      <c r="AK582" s="4">
        <v>0</v>
      </c>
      <c r="AL582" s="11" t="s">
        <v>1213</v>
      </c>
      <c r="AM582" s="1">
        <v>145637</v>
      </c>
      <c r="AN582" s="1">
        <v>5</v>
      </c>
      <c r="AX582"/>
      <c r="AY582"/>
    </row>
    <row r="583" spans="1:51" x14ac:dyDescent="0.25">
      <c r="A583" t="s">
        <v>702</v>
      </c>
      <c r="B583" t="s">
        <v>426</v>
      </c>
      <c r="C583" t="s">
        <v>908</v>
      </c>
      <c r="D583" t="s">
        <v>794</v>
      </c>
      <c r="E583" s="4">
        <v>135.40217391304347</v>
      </c>
      <c r="F583" s="4">
        <v>521.65489130434776</v>
      </c>
      <c r="G583" s="4">
        <v>84.760869565217391</v>
      </c>
      <c r="H583" s="11">
        <v>0.16248456782084608</v>
      </c>
      <c r="I583" s="4">
        <v>504.79076086956525</v>
      </c>
      <c r="J583" s="4">
        <v>84.760869565217391</v>
      </c>
      <c r="K583" s="11">
        <v>0.1679128782373239</v>
      </c>
      <c r="L583" s="4">
        <v>152.55706521739131</v>
      </c>
      <c r="M583" s="4">
        <v>3.6820652173913042</v>
      </c>
      <c r="N583" s="11">
        <v>2.4135658431449384E-2</v>
      </c>
      <c r="O583" s="4">
        <v>135.9483695652174</v>
      </c>
      <c r="P583" s="4">
        <v>3.6820652173913042</v>
      </c>
      <c r="Q583" s="9">
        <v>2.7084291111155526E-2</v>
      </c>
      <c r="R583" s="4">
        <v>11.130434782608695</v>
      </c>
      <c r="S583" s="4">
        <v>0</v>
      </c>
      <c r="T583" s="11">
        <v>0</v>
      </c>
      <c r="U583" s="4">
        <v>5.4782608695652177</v>
      </c>
      <c r="V583" s="4">
        <v>0</v>
      </c>
      <c r="W583" s="11">
        <v>0</v>
      </c>
      <c r="X583" s="4">
        <v>56.682065217391305</v>
      </c>
      <c r="Y583" s="4">
        <v>12.538043478260869</v>
      </c>
      <c r="Z583" s="11">
        <v>0.22119948223788291</v>
      </c>
      <c r="AA583" s="4">
        <v>0.25543478260869568</v>
      </c>
      <c r="AB583" s="4">
        <v>0</v>
      </c>
      <c r="AC583" s="11">
        <v>0</v>
      </c>
      <c r="AD583" s="4">
        <v>312.1603260869565</v>
      </c>
      <c r="AE583" s="4">
        <v>68.540760869565219</v>
      </c>
      <c r="AF583" s="11">
        <v>0.2195690968443961</v>
      </c>
      <c r="AG583" s="4">
        <v>0</v>
      </c>
      <c r="AH583" s="4">
        <v>0</v>
      </c>
      <c r="AI583" s="11" t="s">
        <v>1213</v>
      </c>
      <c r="AJ583" s="4">
        <v>0</v>
      </c>
      <c r="AK583" s="4">
        <v>0</v>
      </c>
      <c r="AL583" s="11" t="s">
        <v>1213</v>
      </c>
      <c r="AM583" s="1">
        <v>145878</v>
      </c>
      <c r="AN583" s="1">
        <v>5</v>
      </c>
      <c r="AX583"/>
      <c r="AY583"/>
    </row>
    <row r="584" spans="1:51" x14ac:dyDescent="0.25">
      <c r="A584" t="s">
        <v>702</v>
      </c>
      <c r="B584" t="s">
        <v>406</v>
      </c>
      <c r="C584" t="s">
        <v>1082</v>
      </c>
      <c r="D584" t="s">
        <v>746</v>
      </c>
      <c r="E584" s="4">
        <v>92.369565217391298</v>
      </c>
      <c r="F584" s="4">
        <v>293.09413043478264</v>
      </c>
      <c r="G584" s="4">
        <v>172.68847826086963</v>
      </c>
      <c r="H584" s="11">
        <v>0.58919118579652052</v>
      </c>
      <c r="I584" s="4">
        <v>278.03315217391309</v>
      </c>
      <c r="J584" s="4">
        <v>172.68847826086963</v>
      </c>
      <c r="K584" s="11">
        <v>0.62110750790197455</v>
      </c>
      <c r="L584" s="4">
        <v>23.412173913043482</v>
      </c>
      <c r="M584" s="4">
        <v>14.474239130434782</v>
      </c>
      <c r="N584" s="11">
        <v>0.61823558906551768</v>
      </c>
      <c r="O584" s="4">
        <v>18.94206521739131</v>
      </c>
      <c r="P584" s="4">
        <v>14.474239130434782</v>
      </c>
      <c r="Q584" s="9">
        <v>0.76413205024473918</v>
      </c>
      <c r="R584" s="4">
        <v>0</v>
      </c>
      <c r="S584" s="4">
        <v>0</v>
      </c>
      <c r="T584" s="11" t="s">
        <v>1213</v>
      </c>
      <c r="U584" s="4">
        <v>4.4701086956521738</v>
      </c>
      <c r="V584" s="4">
        <v>0</v>
      </c>
      <c r="W584" s="11">
        <v>0</v>
      </c>
      <c r="X584" s="4">
        <v>83.024347826086981</v>
      </c>
      <c r="Y584" s="4">
        <v>25.150000000000002</v>
      </c>
      <c r="Z584" s="11">
        <v>0.30292318649322353</v>
      </c>
      <c r="AA584" s="4">
        <v>10.590869565217393</v>
      </c>
      <c r="AB584" s="4">
        <v>0</v>
      </c>
      <c r="AC584" s="11">
        <v>0</v>
      </c>
      <c r="AD584" s="4">
        <v>175.91760869565223</v>
      </c>
      <c r="AE584" s="4">
        <v>132.91510869565221</v>
      </c>
      <c r="AF584" s="11">
        <v>0.75555318015721284</v>
      </c>
      <c r="AG584" s="4">
        <v>0</v>
      </c>
      <c r="AH584" s="4">
        <v>0</v>
      </c>
      <c r="AI584" s="11" t="s">
        <v>1213</v>
      </c>
      <c r="AJ584" s="4">
        <v>0.14913043478260868</v>
      </c>
      <c r="AK584" s="4">
        <v>0.14913043478260868</v>
      </c>
      <c r="AL584" s="11">
        <v>1</v>
      </c>
      <c r="AM584" s="1">
        <v>145847</v>
      </c>
      <c r="AN584" s="1">
        <v>5</v>
      </c>
      <c r="AX584"/>
      <c r="AY584"/>
    </row>
    <row r="585" spans="1:51" x14ac:dyDescent="0.25">
      <c r="A585" t="s">
        <v>702</v>
      </c>
      <c r="B585" t="s">
        <v>624</v>
      </c>
      <c r="C585" t="s">
        <v>848</v>
      </c>
      <c r="D585" t="s">
        <v>740</v>
      </c>
      <c r="E585" s="4">
        <v>54.119565217391305</v>
      </c>
      <c r="F585" s="4">
        <v>164.32597826086959</v>
      </c>
      <c r="G585" s="4">
        <v>0</v>
      </c>
      <c r="H585" s="11">
        <v>0</v>
      </c>
      <c r="I585" s="4">
        <v>157.02880434782611</v>
      </c>
      <c r="J585" s="4">
        <v>0</v>
      </c>
      <c r="K585" s="11">
        <v>0</v>
      </c>
      <c r="L585" s="4">
        <v>64.549456521739131</v>
      </c>
      <c r="M585" s="4">
        <v>0</v>
      </c>
      <c r="N585" s="11">
        <v>0</v>
      </c>
      <c r="O585" s="4">
        <v>57.252282608695651</v>
      </c>
      <c r="P585" s="4">
        <v>0</v>
      </c>
      <c r="Q585" s="9">
        <v>0</v>
      </c>
      <c r="R585" s="4">
        <v>4.8263043478260874</v>
      </c>
      <c r="S585" s="4">
        <v>0</v>
      </c>
      <c r="T585" s="11">
        <v>0</v>
      </c>
      <c r="U585" s="4">
        <v>2.4708695652173911</v>
      </c>
      <c r="V585" s="4">
        <v>0</v>
      </c>
      <c r="W585" s="11">
        <v>0</v>
      </c>
      <c r="X585" s="4">
        <v>18.915869565217395</v>
      </c>
      <c r="Y585" s="4">
        <v>0</v>
      </c>
      <c r="Z585" s="11">
        <v>0</v>
      </c>
      <c r="AA585" s="4">
        <v>0</v>
      </c>
      <c r="AB585" s="4">
        <v>0</v>
      </c>
      <c r="AC585" s="11" t="s">
        <v>1213</v>
      </c>
      <c r="AD585" s="4">
        <v>80.860652173913053</v>
      </c>
      <c r="AE585" s="4">
        <v>0</v>
      </c>
      <c r="AF585" s="11">
        <v>0</v>
      </c>
      <c r="AG585" s="4">
        <v>0</v>
      </c>
      <c r="AH585" s="4">
        <v>0</v>
      </c>
      <c r="AI585" s="11" t="s">
        <v>1213</v>
      </c>
      <c r="AJ585" s="4">
        <v>0</v>
      </c>
      <c r="AK585" s="4">
        <v>0</v>
      </c>
      <c r="AL585" s="11" t="s">
        <v>1213</v>
      </c>
      <c r="AM585" s="1">
        <v>146144</v>
      </c>
      <c r="AN585" s="1">
        <v>5</v>
      </c>
      <c r="AX585"/>
      <c r="AY585"/>
    </row>
    <row r="586" spans="1:51" x14ac:dyDescent="0.25">
      <c r="A586" t="s">
        <v>702</v>
      </c>
      <c r="B586" t="s">
        <v>116</v>
      </c>
      <c r="C586" t="s">
        <v>958</v>
      </c>
      <c r="D586" t="s">
        <v>807</v>
      </c>
      <c r="E586" s="4">
        <v>55.097826086956523</v>
      </c>
      <c r="F586" s="4">
        <v>164.52021739130436</v>
      </c>
      <c r="G586" s="4">
        <v>3.4157608695652173</v>
      </c>
      <c r="H586" s="11">
        <v>2.0761952079366482E-2</v>
      </c>
      <c r="I586" s="4">
        <v>153.42369565217393</v>
      </c>
      <c r="J586" s="4">
        <v>3.4157608695652173</v>
      </c>
      <c r="K586" s="11">
        <v>2.2263580961503306E-2</v>
      </c>
      <c r="L586" s="4">
        <v>16.641630434782609</v>
      </c>
      <c r="M586" s="4">
        <v>3.4157608695652173</v>
      </c>
      <c r="N586" s="11">
        <v>0.20525397934723683</v>
      </c>
      <c r="O586" s="4">
        <v>6.0423913043478255</v>
      </c>
      <c r="P586" s="4">
        <v>3.4157608695652173</v>
      </c>
      <c r="Q586" s="9">
        <v>0.56529951430113334</v>
      </c>
      <c r="R586" s="4">
        <v>5.9796739130434782</v>
      </c>
      <c r="S586" s="4">
        <v>0</v>
      </c>
      <c r="T586" s="11">
        <v>0</v>
      </c>
      <c r="U586" s="4">
        <v>4.6195652173913047</v>
      </c>
      <c r="V586" s="4">
        <v>0</v>
      </c>
      <c r="W586" s="11">
        <v>0</v>
      </c>
      <c r="X586" s="4">
        <v>35.141086956521733</v>
      </c>
      <c r="Y586" s="4">
        <v>0</v>
      </c>
      <c r="Z586" s="11">
        <v>0</v>
      </c>
      <c r="AA586" s="4">
        <v>0.49728260869565216</v>
      </c>
      <c r="AB586" s="4">
        <v>0</v>
      </c>
      <c r="AC586" s="11">
        <v>0</v>
      </c>
      <c r="AD586" s="4">
        <v>112.24021739130437</v>
      </c>
      <c r="AE586" s="4">
        <v>0</v>
      </c>
      <c r="AF586" s="11">
        <v>0</v>
      </c>
      <c r="AG586" s="4">
        <v>0</v>
      </c>
      <c r="AH586" s="4">
        <v>0</v>
      </c>
      <c r="AI586" s="11" t="s">
        <v>1213</v>
      </c>
      <c r="AJ586" s="4">
        <v>0</v>
      </c>
      <c r="AK586" s="4">
        <v>0</v>
      </c>
      <c r="AL586" s="11" t="s">
        <v>1213</v>
      </c>
      <c r="AM586" s="1">
        <v>145370</v>
      </c>
      <c r="AN586" s="1">
        <v>5</v>
      </c>
      <c r="AX586"/>
      <c r="AY586"/>
    </row>
    <row r="587" spans="1:51" x14ac:dyDescent="0.25">
      <c r="A587" t="s">
        <v>702</v>
      </c>
      <c r="B587" t="s">
        <v>563</v>
      </c>
      <c r="C587" t="s">
        <v>1131</v>
      </c>
      <c r="D587" t="s">
        <v>831</v>
      </c>
      <c r="E587" s="4">
        <v>74.467391304347828</v>
      </c>
      <c r="F587" s="4">
        <v>204.86195652173913</v>
      </c>
      <c r="G587" s="4">
        <v>34.457065217391303</v>
      </c>
      <c r="H587" s="11">
        <v>0.16819650560027166</v>
      </c>
      <c r="I587" s="4">
        <v>190.41358695652173</v>
      </c>
      <c r="J587" s="4">
        <v>34.457065217391303</v>
      </c>
      <c r="K587" s="11">
        <v>0.18095906793278932</v>
      </c>
      <c r="L587" s="4">
        <v>39.290760869565219</v>
      </c>
      <c r="M587" s="4">
        <v>0.47554347826086957</v>
      </c>
      <c r="N587" s="11">
        <v>1.2103188325610347E-2</v>
      </c>
      <c r="O587" s="4">
        <v>24.842391304347824</v>
      </c>
      <c r="P587" s="4">
        <v>0.47554347826086957</v>
      </c>
      <c r="Q587" s="9">
        <v>1.9142419601837674E-2</v>
      </c>
      <c r="R587" s="4">
        <v>8.9266304347826093</v>
      </c>
      <c r="S587" s="4">
        <v>0</v>
      </c>
      <c r="T587" s="11">
        <v>0</v>
      </c>
      <c r="U587" s="4">
        <v>5.5217391304347823</v>
      </c>
      <c r="V587" s="4">
        <v>0</v>
      </c>
      <c r="W587" s="11">
        <v>0</v>
      </c>
      <c r="X587" s="4">
        <v>52.475543478260867</v>
      </c>
      <c r="Y587" s="4">
        <v>9.4755434782608692</v>
      </c>
      <c r="Z587" s="11">
        <v>0.1805706592097768</v>
      </c>
      <c r="AA587" s="4">
        <v>0</v>
      </c>
      <c r="AB587" s="4">
        <v>0</v>
      </c>
      <c r="AC587" s="11" t="s">
        <v>1213</v>
      </c>
      <c r="AD587" s="4">
        <v>113.09565217391304</v>
      </c>
      <c r="AE587" s="4">
        <v>24.505978260869568</v>
      </c>
      <c r="AF587" s="11">
        <v>0.2166836460095341</v>
      </c>
      <c r="AG587" s="4">
        <v>0</v>
      </c>
      <c r="AH587" s="4">
        <v>0</v>
      </c>
      <c r="AI587" s="11" t="s">
        <v>1213</v>
      </c>
      <c r="AJ587" s="4">
        <v>0</v>
      </c>
      <c r="AK587" s="4">
        <v>0</v>
      </c>
      <c r="AL587" s="11" t="s">
        <v>1213</v>
      </c>
      <c r="AM587" s="1">
        <v>146068</v>
      </c>
      <c r="AN587" s="1">
        <v>5</v>
      </c>
      <c r="AX587"/>
      <c r="AY587"/>
    </row>
    <row r="588" spans="1:51" x14ac:dyDescent="0.25">
      <c r="A588" t="s">
        <v>702</v>
      </c>
      <c r="B588" t="s">
        <v>437</v>
      </c>
      <c r="C588" t="s">
        <v>904</v>
      </c>
      <c r="D588" t="s">
        <v>790</v>
      </c>
      <c r="E588" s="4">
        <v>128.61956521739131</v>
      </c>
      <c r="F588" s="4">
        <v>601.38858695652175</v>
      </c>
      <c r="G588" s="4">
        <v>71.991847826086953</v>
      </c>
      <c r="H588" s="11">
        <v>0.11970936826456886</v>
      </c>
      <c r="I588" s="4">
        <v>552.24456521739125</v>
      </c>
      <c r="J588" s="4">
        <v>71.991847826086953</v>
      </c>
      <c r="K588" s="11">
        <v>0.13036225679785068</v>
      </c>
      <c r="L588" s="4">
        <v>144.94021739130434</v>
      </c>
      <c r="M588" s="4">
        <v>8.6956521739130432E-2</v>
      </c>
      <c r="N588" s="11">
        <v>5.999475045933481E-4</v>
      </c>
      <c r="O588" s="4">
        <v>95.796195652173907</v>
      </c>
      <c r="P588" s="4">
        <v>8.6956521739130432E-2</v>
      </c>
      <c r="Q588" s="9">
        <v>9.0772416531926365E-4</v>
      </c>
      <c r="R588" s="4">
        <v>44.274456521739133</v>
      </c>
      <c r="S588" s="4">
        <v>0</v>
      </c>
      <c r="T588" s="11">
        <v>0</v>
      </c>
      <c r="U588" s="4">
        <v>4.8695652173913047</v>
      </c>
      <c r="V588" s="4">
        <v>0</v>
      </c>
      <c r="W588" s="11">
        <v>0</v>
      </c>
      <c r="X588" s="4">
        <v>111.85054347826087</v>
      </c>
      <c r="Y588" s="4">
        <v>3.0054347826086958</v>
      </c>
      <c r="Z588" s="11">
        <v>2.6870095478729865E-2</v>
      </c>
      <c r="AA588" s="4">
        <v>0</v>
      </c>
      <c r="AB588" s="4">
        <v>0</v>
      </c>
      <c r="AC588" s="11" t="s">
        <v>1213</v>
      </c>
      <c r="AD588" s="4">
        <v>344.5978260869565</v>
      </c>
      <c r="AE588" s="4">
        <v>68.899456521739125</v>
      </c>
      <c r="AF588" s="11">
        <v>0.19994164590101882</v>
      </c>
      <c r="AG588" s="4">
        <v>0</v>
      </c>
      <c r="AH588" s="4">
        <v>0</v>
      </c>
      <c r="AI588" s="11" t="s">
        <v>1213</v>
      </c>
      <c r="AJ588" s="4">
        <v>0</v>
      </c>
      <c r="AK588" s="4">
        <v>0</v>
      </c>
      <c r="AL588" s="11" t="s">
        <v>1213</v>
      </c>
      <c r="AM588" s="1">
        <v>145892</v>
      </c>
      <c r="AN588" s="1">
        <v>5</v>
      </c>
      <c r="AX588"/>
      <c r="AY588"/>
    </row>
    <row r="589" spans="1:51" x14ac:dyDescent="0.25">
      <c r="A589" t="s">
        <v>702</v>
      </c>
      <c r="B589" t="s">
        <v>363</v>
      </c>
      <c r="C589" t="s">
        <v>1068</v>
      </c>
      <c r="D589" t="s">
        <v>803</v>
      </c>
      <c r="E589" s="4">
        <v>69.271739130434781</v>
      </c>
      <c r="F589" s="4">
        <v>209.37608695652173</v>
      </c>
      <c r="G589" s="4">
        <v>1.7336956521739131</v>
      </c>
      <c r="H589" s="11">
        <v>8.280294456615411E-3</v>
      </c>
      <c r="I589" s="4">
        <v>199.36782608695651</v>
      </c>
      <c r="J589" s="4">
        <v>1.7336956521739131</v>
      </c>
      <c r="K589" s="11">
        <v>8.6959650722064959E-3</v>
      </c>
      <c r="L589" s="4">
        <v>35.789565217391306</v>
      </c>
      <c r="M589" s="4">
        <v>0</v>
      </c>
      <c r="N589" s="11">
        <v>0</v>
      </c>
      <c r="O589" s="4">
        <v>27.903586956521739</v>
      </c>
      <c r="P589" s="4">
        <v>0</v>
      </c>
      <c r="Q589" s="9">
        <v>0</v>
      </c>
      <c r="R589" s="4">
        <v>0</v>
      </c>
      <c r="S589" s="4">
        <v>0</v>
      </c>
      <c r="T589" s="11" t="s">
        <v>1213</v>
      </c>
      <c r="U589" s="4">
        <v>7.8859782608695648</v>
      </c>
      <c r="V589" s="4">
        <v>0</v>
      </c>
      <c r="W589" s="11">
        <v>0</v>
      </c>
      <c r="X589" s="4">
        <v>38.278152173913043</v>
      </c>
      <c r="Y589" s="4">
        <v>0</v>
      </c>
      <c r="Z589" s="11">
        <v>0</v>
      </c>
      <c r="AA589" s="4">
        <v>2.1222826086956523</v>
      </c>
      <c r="AB589" s="4">
        <v>0</v>
      </c>
      <c r="AC589" s="11">
        <v>0</v>
      </c>
      <c r="AD589" s="4">
        <v>127.9032608695652</v>
      </c>
      <c r="AE589" s="4">
        <v>1.7336956521739131</v>
      </c>
      <c r="AF589" s="11">
        <v>1.355474161008235E-2</v>
      </c>
      <c r="AG589" s="4">
        <v>5.2828260869565211</v>
      </c>
      <c r="AH589" s="4">
        <v>0</v>
      </c>
      <c r="AI589" s="11">
        <v>0</v>
      </c>
      <c r="AJ589" s="4">
        <v>0</v>
      </c>
      <c r="AK589" s="4">
        <v>0</v>
      </c>
      <c r="AL589" s="11" t="s">
        <v>1213</v>
      </c>
      <c r="AM589" s="1">
        <v>145783</v>
      </c>
      <c r="AN589" s="1">
        <v>5</v>
      </c>
      <c r="AX589"/>
      <c r="AY589"/>
    </row>
    <row r="590" spans="1:51" x14ac:dyDescent="0.25">
      <c r="A590" t="s">
        <v>702</v>
      </c>
      <c r="B590" t="s">
        <v>375</v>
      </c>
      <c r="C590" t="s">
        <v>884</v>
      </c>
      <c r="D590" t="s">
        <v>775</v>
      </c>
      <c r="E590" s="4">
        <v>92.119565217391298</v>
      </c>
      <c r="F590" s="4">
        <v>402.96195652173913</v>
      </c>
      <c r="G590" s="4">
        <v>0</v>
      </c>
      <c r="H590" s="11">
        <v>0</v>
      </c>
      <c r="I590" s="4">
        <v>345.0978260869565</v>
      </c>
      <c r="J590" s="4">
        <v>0</v>
      </c>
      <c r="K590" s="11">
        <v>0</v>
      </c>
      <c r="L590" s="4">
        <v>56.682065217391305</v>
      </c>
      <c r="M590" s="4">
        <v>0</v>
      </c>
      <c r="N590" s="11">
        <v>0</v>
      </c>
      <c r="O590" s="4">
        <v>43.271739130434781</v>
      </c>
      <c r="P590" s="4">
        <v>0</v>
      </c>
      <c r="Q590" s="9">
        <v>0</v>
      </c>
      <c r="R590" s="4">
        <v>8.8016304347826093</v>
      </c>
      <c r="S590" s="4">
        <v>0</v>
      </c>
      <c r="T590" s="11">
        <v>0</v>
      </c>
      <c r="U590" s="4">
        <v>4.6086956521739131</v>
      </c>
      <c r="V590" s="4">
        <v>0</v>
      </c>
      <c r="W590" s="11">
        <v>0</v>
      </c>
      <c r="X590" s="4">
        <v>50.980978260869563</v>
      </c>
      <c r="Y590" s="4">
        <v>0</v>
      </c>
      <c r="Z590" s="11">
        <v>0</v>
      </c>
      <c r="AA590" s="4">
        <v>44.453804347826086</v>
      </c>
      <c r="AB590" s="4">
        <v>0</v>
      </c>
      <c r="AC590" s="11">
        <v>0</v>
      </c>
      <c r="AD590" s="4">
        <v>250.84510869565219</v>
      </c>
      <c r="AE590" s="4">
        <v>0</v>
      </c>
      <c r="AF590" s="11">
        <v>0</v>
      </c>
      <c r="AG590" s="4">
        <v>0</v>
      </c>
      <c r="AH590" s="4">
        <v>0</v>
      </c>
      <c r="AI590" s="11" t="s">
        <v>1213</v>
      </c>
      <c r="AJ590" s="4">
        <v>0</v>
      </c>
      <c r="AK590" s="4">
        <v>0</v>
      </c>
      <c r="AL590" s="11" t="s">
        <v>1213</v>
      </c>
      <c r="AM590" s="1">
        <v>145800</v>
      </c>
      <c r="AN590" s="1">
        <v>5</v>
      </c>
      <c r="AX590"/>
      <c r="AY590"/>
    </row>
    <row r="591" spans="1:51" x14ac:dyDescent="0.25">
      <c r="A591" t="s">
        <v>702</v>
      </c>
      <c r="B591" t="s">
        <v>522</v>
      </c>
      <c r="C591" t="s">
        <v>888</v>
      </c>
      <c r="D591" t="s">
        <v>772</v>
      </c>
      <c r="E591" s="4">
        <v>77.445652173913047</v>
      </c>
      <c r="F591" s="4">
        <v>196.75054347826088</v>
      </c>
      <c r="G591" s="4">
        <v>0</v>
      </c>
      <c r="H591" s="11">
        <v>0</v>
      </c>
      <c r="I591" s="4">
        <v>179.40195652173915</v>
      </c>
      <c r="J591" s="4">
        <v>0</v>
      </c>
      <c r="K591" s="11">
        <v>0</v>
      </c>
      <c r="L591" s="4">
        <v>23.211630434782609</v>
      </c>
      <c r="M591" s="4">
        <v>0</v>
      </c>
      <c r="N591" s="11">
        <v>0</v>
      </c>
      <c r="O591" s="4">
        <v>17.852934782608695</v>
      </c>
      <c r="P591" s="4">
        <v>0</v>
      </c>
      <c r="Q591" s="9">
        <v>0</v>
      </c>
      <c r="R591" s="4">
        <v>0</v>
      </c>
      <c r="S591" s="4">
        <v>0</v>
      </c>
      <c r="T591" s="11" t="s">
        <v>1213</v>
      </c>
      <c r="U591" s="4">
        <v>5.3586956521739131</v>
      </c>
      <c r="V591" s="4">
        <v>0</v>
      </c>
      <c r="W591" s="11">
        <v>0</v>
      </c>
      <c r="X591" s="4">
        <v>43.200978260869576</v>
      </c>
      <c r="Y591" s="4">
        <v>0</v>
      </c>
      <c r="Z591" s="11">
        <v>0</v>
      </c>
      <c r="AA591" s="4">
        <v>11.989891304347825</v>
      </c>
      <c r="AB591" s="4">
        <v>0</v>
      </c>
      <c r="AC591" s="11">
        <v>0</v>
      </c>
      <c r="AD591" s="4">
        <v>117.54369565217389</v>
      </c>
      <c r="AE591" s="4">
        <v>0</v>
      </c>
      <c r="AF591" s="11">
        <v>0</v>
      </c>
      <c r="AG591" s="4">
        <v>0.80434782608695654</v>
      </c>
      <c r="AH591" s="4">
        <v>0</v>
      </c>
      <c r="AI591" s="11">
        <v>0</v>
      </c>
      <c r="AJ591" s="4">
        <v>0</v>
      </c>
      <c r="AK591" s="4">
        <v>0</v>
      </c>
      <c r="AL591" s="11" t="s">
        <v>1213</v>
      </c>
      <c r="AM591" s="1">
        <v>146016</v>
      </c>
      <c r="AN591" s="1">
        <v>5</v>
      </c>
      <c r="AX591"/>
      <c r="AY591"/>
    </row>
    <row r="592" spans="1:51" x14ac:dyDescent="0.25">
      <c r="A592" t="s">
        <v>702</v>
      </c>
      <c r="B592" t="s">
        <v>496</v>
      </c>
      <c r="C592" t="s">
        <v>1027</v>
      </c>
      <c r="D592" t="s">
        <v>758</v>
      </c>
      <c r="E592" s="4">
        <v>39.434782608695649</v>
      </c>
      <c r="F592" s="4">
        <v>150.9191304347826</v>
      </c>
      <c r="G592" s="4">
        <v>75.53532608695653</v>
      </c>
      <c r="H592" s="11">
        <v>0.50050199646225746</v>
      </c>
      <c r="I592" s="4">
        <v>141.95467391304348</v>
      </c>
      <c r="J592" s="4">
        <v>75.53532608695653</v>
      </c>
      <c r="K592" s="11">
        <v>0.53210876404976182</v>
      </c>
      <c r="L592" s="4">
        <v>7.8972826086956518</v>
      </c>
      <c r="M592" s="4">
        <v>2.4782608695652173</v>
      </c>
      <c r="N592" s="11">
        <v>0.31381185052646066</v>
      </c>
      <c r="O592" s="4">
        <v>2.8239130434782611</v>
      </c>
      <c r="P592" s="4">
        <v>2.4782608695652173</v>
      </c>
      <c r="Q592" s="9">
        <v>0.8775981524249421</v>
      </c>
      <c r="R592" s="4">
        <v>1.2418478260869565</v>
      </c>
      <c r="S592" s="4">
        <v>0</v>
      </c>
      <c r="T592" s="11">
        <v>0</v>
      </c>
      <c r="U592" s="4">
        <v>3.8315217391304346</v>
      </c>
      <c r="V592" s="4">
        <v>0</v>
      </c>
      <c r="W592" s="11">
        <v>0</v>
      </c>
      <c r="X592" s="4">
        <v>43.029891304347828</v>
      </c>
      <c r="Y592" s="4">
        <v>34.054347826086953</v>
      </c>
      <c r="Z592" s="11">
        <v>0.79141143037574979</v>
      </c>
      <c r="AA592" s="4">
        <v>3.8910869565217392</v>
      </c>
      <c r="AB592" s="4">
        <v>0</v>
      </c>
      <c r="AC592" s="11">
        <v>0</v>
      </c>
      <c r="AD592" s="4">
        <v>92.035652173913036</v>
      </c>
      <c r="AE592" s="4">
        <v>39.002717391304351</v>
      </c>
      <c r="AF592" s="11">
        <v>0.42377835621356569</v>
      </c>
      <c r="AG592" s="4">
        <v>4.0652173913043477</v>
      </c>
      <c r="AH592" s="4">
        <v>0</v>
      </c>
      <c r="AI592" s="11">
        <v>0</v>
      </c>
      <c r="AJ592" s="4">
        <v>0</v>
      </c>
      <c r="AK592" s="4">
        <v>0</v>
      </c>
      <c r="AL592" s="11" t="s">
        <v>1213</v>
      </c>
      <c r="AM592" s="1">
        <v>145981</v>
      </c>
      <c r="AN592" s="1">
        <v>5</v>
      </c>
      <c r="AX592"/>
      <c r="AY592"/>
    </row>
    <row r="593" spans="1:51" x14ac:dyDescent="0.25">
      <c r="A593" t="s">
        <v>702</v>
      </c>
      <c r="B593" t="s">
        <v>498</v>
      </c>
      <c r="C593" t="s">
        <v>917</v>
      </c>
      <c r="D593" t="s">
        <v>781</v>
      </c>
      <c r="E593" s="4">
        <v>164.7608695652174</v>
      </c>
      <c r="F593" s="4">
        <v>435.56793478260875</v>
      </c>
      <c r="G593" s="4">
        <v>0</v>
      </c>
      <c r="H593" s="11">
        <v>0</v>
      </c>
      <c r="I593" s="4">
        <v>400.04076086956525</v>
      </c>
      <c r="J593" s="4">
        <v>0</v>
      </c>
      <c r="K593" s="11">
        <v>0</v>
      </c>
      <c r="L593" s="4">
        <v>33.394021739130437</v>
      </c>
      <c r="M593" s="4">
        <v>0</v>
      </c>
      <c r="N593" s="11">
        <v>0</v>
      </c>
      <c r="O593" s="4">
        <v>27.002717391304348</v>
      </c>
      <c r="P593" s="4">
        <v>0</v>
      </c>
      <c r="Q593" s="9">
        <v>0</v>
      </c>
      <c r="R593" s="4">
        <v>1.5217391304347827</v>
      </c>
      <c r="S593" s="4">
        <v>0</v>
      </c>
      <c r="T593" s="11">
        <v>0</v>
      </c>
      <c r="U593" s="4">
        <v>4.8695652173913047</v>
      </c>
      <c r="V593" s="4">
        <v>0</v>
      </c>
      <c r="W593" s="11">
        <v>0</v>
      </c>
      <c r="X593" s="4">
        <v>123.04076086956522</v>
      </c>
      <c r="Y593" s="4">
        <v>0</v>
      </c>
      <c r="Z593" s="11">
        <v>0</v>
      </c>
      <c r="AA593" s="4">
        <v>29.135869565217391</v>
      </c>
      <c r="AB593" s="4">
        <v>0</v>
      </c>
      <c r="AC593" s="11">
        <v>0</v>
      </c>
      <c r="AD593" s="4">
        <v>249.99728260869566</v>
      </c>
      <c r="AE593" s="4">
        <v>0</v>
      </c>
      <c r="AF593" s="11">
        <v>0</v>
      </c>
      <c r="AG593" s="4">
        <v>0</v>
      </c>
      <c r="AH593" s="4">
        <v>0</v>
      </c>
      <c r="AI593" s="11" t="s">
        <v>1213</v>
      </c>
      <c r="AJ593" s="4">
        <v>0</v>
      </c>
      <c r="AK593" s="4">
        <v>0</v>
      </c>
      <c r="AL593" s="11" t="s">
        <v>1213</v>
      </c>
      <c r="AM593" s="1">
        <v>145983</v>
      </c>
      <c r="AN593" s="1">
        <v>5</v>
      </c>
      <c r="AX593"/>
      <c r="AY593"/>
    </row>
    <row r="594" spans="1:51" x14ac:dyDescent="0.25">
      <c r="A594" t="s">
        <v>702</v>
      </c>
      <c r="B594" t="s">
        <v>506</v>
      </c>
      <c r="C594" t="s">
        <v>917</v>
      </c>
      <c r="D594" t="s">
        <v>781</v>
      </c>
      <c r="E594" s="4">
        <v>208.60869565217391</v>
      </c>
      <c r="F594" s="4">
        <v>408.27173913043481</v>
      </c>
      <c r="G594" s="4">
        <v>0</v>
      </c>
      <c r="H594" s="11">
        <v>0</v>
      </c>
      <c r="I594" s="4">
        <v>390.08423913043475</v>
      </c>
      <c r="J594" s="4">
        <v>0</v>
      </c>
      <c r="K594" s="11">
        <v>0</v>
      </c>
      <c r="L594" s="4">
        <v>33.595108695652179</v>
      </c>
      <c r="M594" s="4">
        <v>0</v>
      </c>
      <c r="N594" s="11">
        <v>0</v>
      </c>
      <c r="O594" s="4">
        <v>23.421195652173914</v>
      </c>
      <c r="P594" s="4">
        <v>0</v>
      </c>
      <c r="Q594" s="9">
        <v>0</v>
      </c>
      <c r="R594" s="4">
        <v>5.2173913043478262</v>
      </c>
      <c r="S594" s="4">
        <v>0</v>
      </c>
      <c r="T594" s="11">
        <v>0</v>
      </c>
      <c r="U594" s="4">
        <v>4.9565217391304346</v>
      </c>
      <c r="V594" s="4">
        <v>0</v>
      </c>
      <c r="W594" s="11">
        <v>0</v>
      </c>
      <c r="X594" s="4">
        <v>128.59510869565219</v>
      </c>
      <c r="Y594" s="4">
        <v>0</v>
      </c>
      <c r="Z594" s="11">
        <v>0</v>
      </c>
      <c r="AA594" s="4">
        <v>8.0135869565217384</v>
      </c>
      <c r="AB594" s="4">
        <v>0</v>
      </c>
      <c r="AC594" s="11">
        <v>0</v>
      </c>
      <c r="AD594" s="4">
        <v>232.47010869565219</v>
      </c>
      <c r="AE594" s="4">
        <v>0</v>
      </c>
      <c r="AF594" s="11">
        <v>0</v>
      </c>
      <c r="AG594" s="4">
        <v>5.5978260869565215</v>
      </c>
      <c r="AH594" s="4">
        <v>0</v>
      </c>
      <c r="AI594" s="11">
        <v>0</v>
      </c>
      <c r="AJ594" s="4">
        <v>0</v>
      </c>
      <c r="AK594" s="4">
        <v>0</v>
      </c>
      <c r="AL594" s="11" t="s">
        <v>1213</v>
      </c>
      <c r="AM594" s="1">
        <v>145995</v>
      </c>
      <c r="AN594" s="1">
        <v>5</v>
      </c>
      <c r="AX594"/>
      <c r="AY594"/>
    </row>
    <row r="595" spans="1:51" x14ac:dyDescent="0.25">
      <c r="A595" t="s">
        <v>702</v>
      </c>
      <c r="B595" t="s">
        <v>536</v>
      </c>
      <c r="C595" t="s">
        <v>1119</v>
      </c>
      <c r="D595" t="s">
        <v>819</v>
      </c>
      <c r="E595" s="4">
        <v>52.380434782608695</v>
      </c>
      <c r="F595" s="4">
        <v>175.52173913043478</v>
      </c>
      <c r="G595" s="4">
        <v>0</v>
      </c>
      <c r="H595" s="11">
        <v>0</v>
      </c>
      <c r="I595" s="4">
        <v>160.13043478260869</v>
      </c>
      <c r="J595" s="4">
        <v>0</v>
      </c>
      <c r="K595" s="11">
        <v>0</v>
      </c>
      <c r="L595" s="4">
        <v>57.698369565217391</v>
      </c>
      <c r="M595" s="4">
        <v>0</v>
      </c>
      <c r="N595" s="11">
        <v>0</v>
      </c>
      <c r="O595" s="4">
        <v>42.307065217391305</v>
      </c>
      <c r="P595" s="4">
        <v>0</v>
      </c>
      <c r="Q595" s="9">
        <v>0</v>
      </c>
      <c r="R595" s="4">
        <v>10</v>
      </c>
      <c r="S595" s="4">
        <v>0</v>
      </c>
      <c r="T595" s="11">
        <v>0</v>
      </c>
      <c r="U595" s="4">
        <v>5.3913043478260869</v>
      </c>
      <c r="V595" s="4">
        <v>0</v>
      </c>
      <c r="W595" s="11">
        <v>0</v>
      </c>
      <c r="X595" s="4">
        <v>28.451086956521738</v>
      </c>
      <c r="Y595" s="4">
        <v>0</v>
      </c>
      <c r="Z595" s="11">
        <v>0</v>
      </c>
      <c r="AA595" s="4">
        <v>0</v>
      </c>
      <c r="AB595" s="4">
        <v>0</v>
      </c>
      <c r="AC595" s="11" t="s">
        <v>1213</v>
      </c>
      <c r="AD595" s="4">
        <v>89.372282608695656</v>
      </c>
      <c r="AE595" s="4">
        <v>0</v>
      </c>
      <c r="AF595" s="11">
        <v>0</v>
      </c>
      <c r="AG595" s="4">
        <v>0</v>
      </c>
      <c r="AH595" s="4">
        <v>0</v>
      </c>
      <c r="AI595" s="11" t="s">
        <v>1213</v>
      </c>
      <c r="AJ595" s="4">
        <v>0</v>
      </c>
      <c r="AK595" s="4">
        <v>0</v>
      </c>
      <c r="AL595" s="11" t="s">
        <v>1213</v>
      </c>
      <c r="AM595" s="1">
        <v>146034</v>
      </c>
      <c r="AN595" s="1">
        <v>5</v>
      </c>
      <c r="AX595"/>
      <c r="AY595"/>
    </row>
    <row r="596" spans="1:51" x14ac:dyDescent="0.25">
      <c r="A596" t="s">
        <v>702</v>
      </c>
      <c r="B596" t="s">
        <v>252</v>
      </c>
      <c r="C596" t="s">
        <v>917</v>
      </c>
      <c r="D596" t="s">
        <v>781</v>
      </c>
      <c r="E596" s="4">
        <v>239.29347826086956</v>
      </c>
      <c r="F596" s="4">
        <v>463.61956521739131</v>
      </c>
      <c r="G596" s="4">
        <v>0</v>
      </c>
      <c r="H596" s="11">
        <v>0</v>
      </c>
      <c r="I596" s="4">
        <v>435.84239130434787</v>
      </c>
      <c r="J596" s="4">
        <v>0</v>
      </c>
      <c r="K596" s="11">
        <v>0</v>
      </c>
      <c r="L596" s="4">
        <v>90.823369565217405</v>
      </c>
      <c r="M596" s="4">
        <v>0</v>
      </c>
      <c r="N596" s="11">
        <v>0</v>
      </c>
      <c r="O596" s="4">
        <v>76.548913043478265</v>
      </c>
      <c r="P596" s="4">
        <v>0</v>
      </c>
      <c r="Q596" s="9">
        <v>0</v>
      </c>
      <c r="R596" s="4">
        <v>8.883152173913043</v>
      </c>
      <c r="S596" s="4">
        <v>0</v>
      </c>
      <c r="T596" s="11">
        <v>0</v>
      </c>
      <c r="U596" s="4">
        <v>5.3913043478260869</v>
      </c>
      <c r="V596" s="4">
        <v>0</v>
      </c>
      <c r="W596" s="11">
        <v>0</v>
      </c>
      <c r="X596" s="4">
        <v>116.49728260869566</v>
      </c>
      <c r="Y596" s="4">
        <v>0</v>
      </c>
      <c r="Z596" s="11">
        <v>0</v>
      </c>
      <c r="AA596" s="4">
        <v>13.502717391304348</v>
      </c>
      <c r="AB596" s="4">
        <v>0</v>
      </c>
      <c r="AC596" s="11">
        <v>0</v>
      </c>
      <c r="AD596" s="4">
        <v>239.83695652173913</v>
      </c>
      <c r="AE596" s="4">
        <v>0</v>
      </c>
      <c r="AF596" s="11">
        <v>0</v>
      </c>
      <c r="AG596" s="4">
        <v>2.9592391304347827</v>
      </c>
      <c r="AH596" s="4">
        <v>0</v>
      </c>
      <c r="AI596" s="11">
        <v>0</v>
      </c>
      <c r="AJ596" s="4">
        <v>0</v>
      </c>
      <c r="AK596" s="4">
        <v>0</v>
      </c>
      <c r="AL596" s="11" t="s">
        <v>1213</v>
      </c>
      <c r="AM596" s="1">
        <v>145625</v>
      </c>
      <c r="AN596" s="1">
        <v>5</v>
      </c>
      <c r="AX596"/>
      <c r="AY596"/>
    </row>
    <row r="597" spans="1:51" x14ac:dyDescent="0.25">
      <c r="A597" t="s">
        <v>702</v>
      </c>
      <c r="B597" t="s">
        <v>377</v>
      </c>
      <c r="C597" t="s">
        <v>898</v>
      </c>
      <c r="D597" t="s">
        <v>781</v>
      </c>
      <c r="E597" s="4">
        <v>102.31521739130434</v>
      </c>
      <c r="F597" s="4">
        <v>302.63282608695647</v>
      </c>
      <c r="G597" s="4">
        <v>0</v>
      </c>
      <c r="H597" s="11">
        <v>0</v>
      </c>
      <c r="I597" s="4">
        <v>284.31489130434784</v>
      </c>
      <c r="J597" s="4">
        <v>0</v>
      </c>
      <c r="K597" s="11">
        <v>0</v>
      </c>
      <c r="L597" s="4">
        <v>73.891304347826079</v>
      </c>
      <c r="M597" s="4">
        <v>0</v>
      </c>
      <c r="N597" s="11">
        <v>0</v>
      </c>
      <c r="O597" s="4">
        <v>59.722826086956523</v>
      </c>
      <c r="P597" s="4">
        <v>0</v>
      </c>
      <c r="Q597" s="9">
        <v>0</v>
      </c>
      <c r="R597" s="4">
        <v>10.603260869565217</v>
      </c>
      <c r="S597" s="4">
        <v>0</v>
      </c>
      <c r="T597" s="11">
        <v>0</v>
      </c>
      <c r="U597" s="4">
        <v>3.5652173913043477</v>
      </c>
      <c r="V597" s="4">
        <v>0</v>
      </c>
      <c r="W597" s="11">
        <v>0</v>
      </c>
      <c r="X597" s="4">
        <v>63.352934782608699</v>
      </c>
      <c r="Y597" s="4">
        <v>0</v>
      </c>
      <c r="Z597" s="11">
        <v>0</v>
      </c>
      <c r="AA597" s="4">
        <v>4.1494565217391308</v>
      </c>
      <c r="AB597" s="4">
        <v>0</v>
      </c>
      <c r="AC597" s="11">
        <v>0</v>
      </c>
      <c r="AD597" s="4">
        <v>161.2391304347826</v>
      </c>
      <c r="AE597" s="4">
        <v>0</v>
      </c>
      <c r="AF597" s="11">
        <v>0</v>
      </c>
      <c r="AG597" s="4">
        <v>0</v>
      </c>
      <c r="AH597" s="4">
        <v>0</v>
      </c>
      <c r="AI597" s="11" t="s">
        <v>1213</v>
      </c>
      <c r="AJ597" s="4">
        <v>0</v>
      </c>
      <c r="AK597" s="4">
        <v>0</v>
      </c>
      <c r="AL597" s="11" t="s">
        <v>1213</v>
      </c>
      <c r="AM597" s="1">
        <v>145803</v>
      </c>
      <c r="AN597" s="1">
        <v>5</v>
      </c>
      <c r="AX597"/>
      <c r="AY597"/>
    </row>
    <row r="598" spans="1:51" x14ac:dyDescent="0.25">
      <c r="A598" t="s">
        <v>702</v>
      </c>
      <c r="B598" t="s">
        <v>504</v>
      </c>
      <c r="C598" t="s">
        <v>946</v>
      </c>
      <c r="D598" t="s">
        <v>768</v>
      </c>
      <c r="E598" s="4">
        <v>72.184782608695656</v>
      </c>
      <c r="F598" s="4">
        <v>207.62217391304347</v>
      </c>
      <c r="G598" s="4">
        <v>0</v>
      </c>
      <c r="H598" s="11">
        <v>0</v>
      </c>
      <c r="I598" s="4">
        <v>196.66565217391303</v>
      </c>
      <c r="J598" s="4">
        <v>0</v>
      </c>
      <c r="K598" s="11">
        <v>0</v>
      </c>
      <c r="L598" s="4">
        <v>40.085108695652174</v>
      </c>
      <c r="M598" s="4">
        <v>0</v>
      </c>
      <c r="N598" s="11">
        <v>0</v>
      </c>
      <c r="O598" s="4">
        <v>29.128586956521737</v>
      </c>
      <c r="P598" s="4">
        <v>0</v>
      </c>
      <c r="Q598" s="9">
        <v>0</v>
      </c>
      <c r="R598" s="4">
        <v>5.5652173913043477</v>
      </c>
      <c r="S598" s="4">
        <v>0</v>
      </c>
      <c r="T598" s="11">
        <v>0</v>
      </c>
      <c r="U598" s="4">
        <v>5.3913043478260869</v>
      </c>
      <c r="V598" s="4">
        <v>0</v>
      </c>
      <c r="W598" s="11">
        <v>0</v>
      </c>
      <c r="X598" s="4">
        <v>38.694673913043481</v>
      </c>
      <c r="Y598" s="4">
        <v>0</v>
      </c>
      <c r="Z598" s="11">
        <v>0</v>
      </c>
      <c r="AA598" s="4">
        <v>0</v>
      </c>
      <c r="AB598" s="4">
        <v>0</v>
      </c>
      <c r="AC598" s="11" t="s">
        <v>1213</v>
      </c>
      <c r="AD598" s="4">
        <v>127.92934782608695</v>
      </c>
      <c r="AE598" s="4">
        <v>0</v>
      </c>
      <c r="AF598" s="11">
        <v>0</v>
      </c>
      <c r="AG598" s="4">
        <v>0.91304347826086951</v>
      </c>
      <c r="AH598" s="4">
        <v>0</v>
      </c>
      <c r="AI598" s="11">
        <v>0</v>
      </c>
      <c r="AJ598" s="4">
        <v>0</v>
      </c>
      <c r="AK598" s="4">
        <v>0</v>
      </c>
      <c r="AL598" s="11" t="s">
        <v>1213</v>
      </c>
      <c r="AM598" s="1">
        <v>145990</v>
      </c>
      <c r="AN598" s="1">
        <v>5</v>
      </c>
      <c r="AX598"/>
      <c r="AY598"/>
    </row>
    <row r="599" spans="1:51" x14ac:dyDescent="0.25">
      <c r="A599" t="s">
        <v>702</v>
      </c>
      <c r="B599" t="s">
        <v>95</v>
      </c>
      <c r="C599" t="s">
        <v>946</v>
      </c>
      <c r="D599" t="s">
        <v>768</v>
      </c>
      <c r="E599" s="4">
        <v>75.434782608695656</v>
      </c>
      <c r="F599" s="4">
        <v>192.58228260869564</v>
      </c>
      <c r="G599" s="4">
        <v>0</v>
      </c>
      <c r="H599" s="11">
        <v>0</v>
      </c>
      <c r="I599" s="4">
        <v>170.54967391304348</v>
      </c>
      <c r="J599" s="4">
        <v>0</v>
      </c>
      <c r="K599" s="11">
        <v>0</v>
      </c>
      <c r="L599" s="4">
        <v>36.063260869565212</v>
      </c>
      <c r="M599" s="4">
        <v>0</v>
      </c>
      <c r="N599" s="11">
        <v>0</v>
      </c>
      <c r="O599" s="4">
        <v>25.90565217391304</v>
      </c>
      <c r="P599" s="4">
        <v>0</v>
      </c>
      <c r="Q599" s="9">
        <v>0</v>
      </c>
      <c r="R599" s="4">
        <v>5.2336956521739131</v>
      </c>
      <c r="S599" s="4">
        <v>0</v>
      </c>
      <c r="T599" s="11">
        <v>0</v>
      </c>
      <c r="U599" s="4">
        <v>4.9239130434782608</v>
      </c>
      <c r="V599" s="4">
        <v>0</v>
      </c>
      <c r="W599" s="11">
        <v>0</v>
      </c>
      <c r="X599" s="4">
        <v>34.850543478260867</v>
      </c>
      <c r="Y599" s="4">
        <v>0</v>
      </c>
      <c r="Z599" s="11">
        <v>0</v>
      </c>
      <c r="AA599" s="4">
        <v>11.875</v>
      </c>
      <c r="AB599" s="4">
        <v>0</v>
      </c>
      <c r="AC599" s="11">
        <v>0</v>
      </c>
      <c r="AD599" s="4">
        <v>109.79347826086956</v>
      </c>
      <c r="AE599" s="4">
        <v>0</v>
      </c>
      <c r="AF599" s="11">
        <v>0</v>
      </c>
      <c r="AG599" s="4">
        <v>0</v>
      </c>
      <c r="AH599" s="4">
        <v>0</v>
      </c>
      <c r="AI599" s="11" t="s">
        <v>1213</v>
      </c>
      <c r="AJ599" s="4">
        <v>0</v>
      </c>
      <c r="AK599" s="4">
        <v>0</v>
      </c>
      <c r="AL599" s="11" t="s">
        <v>1213</v>
      </c>
      <c r="AM599" s="1">
        <v>145312</v>
      </c>
      <c r="AN599" s="1">
        <v>5</v>
      </c>
      <c r="AX599"/>
      <c r="AY599"/>
    </row>
    <row r="600" spans="1:51" x14ac:dyDescent="0.25">
      <c r="A600" t="s">
        <v>702</v>
      </c>
      <c r="B600" t="s">
        <v>104</v>
      </c>
      <c r="C600" t="s">
        <v>917</v>
      </c>
      <c r="D600" t="s">
        <v>781</v>
      </c>
      <c r="E600" s="4">
        <v>215.15217391304347</v>
      </c>
      <c r="F600" s="4">
        <v>518.9646739130435</v>
      </c>
      <c r="G600" s="4">
        <v>0</v>
      </c>
      <c r="H600" s="11">
        <v>0</v>
      </c>
      <c r="I600" s="4">
        <v>484.93478260869557</v>
      </c>
      <c r="J600" s="4">
        <v>0</v>
      </c>
      <c r="K600" s="11">
        <v>0</v>
      </c>
      <c r="L600" s="4">
        <v>40.263586956521735</v>
      </c>
      <c r="M600" s="4">
        <v>0</v>
      </c>
      <c r="N600" s="11">
        <v>0</v>
      </c>
      <c r="O600" s="4">
        <v>27.029891304347824</v>
      </c>
      <c r="P600" s="4">
        <v>0</v>
      </c>
      <c r="Q600" s="9">
        <v>0</v>
      </c>
      <c r="R600" s="4">
        <v>8.7119565217391308</v>
      </c>
      <c r="S600" s="4">
        <v>0</v>
      </c>
      <c r="T600" s="11">
        <v>0</v>
      </c>
      <c r="U600" s="4">
        <v>4.5217391304347823</v>
      </c>
      <c r="V600" s="4">
        <v>0</v>
      </c>
      <c r="W600" s="11">
        <v>0</v>
      </c>
      <c r="X600" s="4">
        <v>142.12228260869566</v>
      </c>
      <c r="Y600" s="4">
        <v>0</v>
      </c>
      <c r="Z600" s="11">
        <v>0</v>
      </c>
      <c r="AA600" s="4">
        <v>20.796195652173914</v>
      </c>
      <c r="AB600" s="4">
        <v>0</v>
      </c>
      <c r="AC600" s="11">
        <v>0</v>
      </c>
      <c r="AD600" s="4">
        <v>315.72826086956519</v>
      </c>
      <c r="AE600" s="4">
        <v>0</v>
      </c>
      <c r="AF600" s="11">
        <v>0</v>
      </c>
      <c r="AG600" s="4">
        <v>5.434782608695652E-2</v>
      </c>
      <c r="AH600" s="4">
        <v>0</v>
      </c>
      <c r="AI600" s="11">
        <v>0</v>
      </c>
      <c r="AJ600" s="4">
        <v>0</v>
      </c>
      <c r="AK600" s="4">
        <v>0</v>
      </c>
      <c r="AL600" s="11" t="s">
        <v>1213</v>
      </c>
      <c r="AM600" s="1">
        <v>145337</v>
      </c>
      <c r="AN600" s="1">
        <v>5</v>
      </c>
      <c r="AX600"/>
      <c r="AY600"/>
    </row>
    <row r="601" spans="1:51" x14ac:dyDescent="0.25">
      <c r="A601" t="s">
        <v>702</v>
      </c>
      <c r="B601" t="s">
        <v>385</v>
      </c>
      <c r="C601" t="s">
        <v>1076</v>
      </c>
      <c r="D601" t="s">
        <v>774</v>
      </c>
      <c r="E601" s="4">
        <v>134.36956521739131</v>
      </c>
      <c r="F601" s="4">
        <v>395.60749999999996</v>
      </c>
      <c r="G601" s="4">
        <v>0</v>
      </c>
      <c r="H601" s="11">
        <v>0</v>
      </c>
      <c r="I601" s="4">
        <v>359.94445652173914</v>
      </c>
      <c r="J601" s="4">
        <v>0</v>
      </c>
      <c r="K601" s="11">
        <v>0</v>
      </c>
      <c r="L601" s="4">
        <v>95.880108695652183</v>
      </c>
      <c r="M601" s="4">
        <v>0</v>
      </c>
      <c r="N601" s="11">
        <v>0</v>
      </c>
      <c r="O601" s="4">
        <v>64.700760869565215</v>
      </c>
      <c r="P601" s="4">
        <v>0</v>
      </c>
      <c r="Q601" s="9">
        <v>0</v>
      </c>
      <c r="R601" s="4">
        <v>26.048913043478262</v>
      </c>
      <c r="S601" s="4">
        <v>0</v>
      </c>
      <c r="T601" s="11">
        <v>0</v>
      </c>
      <c r="U601" s="4">
        <v>5.1304347826086953</v>
      </c>
      <c r="V601" s="4">
        <v>0</v>
      </c>
      <c r="W601" s="11">
        <v>0</v>
      </c>
      <c r="X601" s="4">
        <v>96.224673913043475</v>
      </c>
      <c r="Y601" s="4">
        <v>0</v>
      </c>
      <c r="Z601" s="11">
        <v>0</v>
      </c>
      <c r="AA601" s="4">
        <v>4.4836956521739131</v>
      </c>
      <c r="AB601" s="4">
        <v>0</v>
      </c>
      <c r="AC601" s="11">
        <v>0</v>
      </c>
      <c r="AD601" s="4">
        <v>199.01902173913044</v>
      </c>
      <c r="AE601" s="4">
        <v>0</v>
      </c>
      <c r="AF601" s="11">
        <v>0</v>
      </c>
      <c r="AG601" s="4">
        <v>0</v>
      </c>
      <c r="AH601" s="4">
        <v>0</v>
      </c>
      <c r="AI601" s="11" t="s">
        <v>1213</v>
      </c>
      <c r="AJ601" s="4">
        <v>0</v>
      </c>
      <c r="AK601" s="4">
        <v>0</v>
      </c>
      <c r="AL601" s="11" t="s">
        <v>1213</v>
      </c>
      <c r="AM601" s="1">
        <v>145819</v>
      </c>
      <c r="AN601" s="1">
        <v>5</v>
      </c>
      <c r="AX601"/>
      <c r="AY601"/>
    </row>
    <row r="602" spans="1:51" x14ac:dyDescent="0.25">
      <c r="A602" t="s">
        <v>702</v>
      </c>
      <c r="B602" t="s">
        <v>279</v>
      </c>
      <c r="C602" t="s">
        <v>917</v>
      </c>
      <c r="D602" t="s">
        <v>781</v>
      </c>
      <c r="E602" s="4">
        <v>203.96739130434781</v>
      </c>
      <c r="F602" s="4">
        <v>490.18347826086961</v>
      </c>
      <c r="G602" s="4">
        <v>0</v>
      </c>
      <c r="H602" s="11">
        <v>0</v>
      </c>
      <c r="I602" s="4">
        <v>468.40086956521742</v>
      </c>
      <c r="J602" s="4">
        <v>0</v>
      </c>
      <c r="K602" s="11">
        <v>0</v>
      </c>
      <c r="L602" s="4">
        <v>43.407608695652172</v>
      </c>
      <c r="M602" s="4">
        <v>0</v>
      </c>
      <c r="N602" s="11">
        <v>0</v>
      </c>
      <c r="O602" s="4">
        <v>33.668478260869563</v>
      </c>
      <c r="P602" s="4">
        <v>0</v>
      </c>
      <c r="Q602" s="9">
        <v>0</v>
      </c>
      <c r="R602" s="4">
        <v>4.6956521739130439</v>
      </c>
      <c r="S602" s="4">
        <v>0</v>
      </c>
      <c r="T602" s="11">
        <v>0</v>
      </c>
      <c r="U602" s="4">
        <v>5.0434782608695654</v>
      </c>
      <c r="V602" s="4">
        <v>0</v>
      </c>
      <c r="W602" s="11">
        <v>0</v>
      </c>
      <c r="X602" s="4">
        <v>140.14456521739129</v>
      </c>
      <c r="Y602" s="4">
        <v>0</v>
      </c>
      <c r="Z602" s="11">
        <v>0</v>
      </c>
      <c r="AA602" s="4">
        <v>12.043478260869565</v>
      </c>
      <c r="AB602" s="4">
        <v>0</v>
      </c>
      <c r="AC602" s="11">
        <v>0</v>
      </c>
      <c r="AD602" s="4">
        <v>278.26717391304351</v>
      </c>
      <c r="AE602" s="4">
        <v>0</v>
      </c>
      <c r="AF602" s="11">
        <v>0</v>
      </c>
      <c r="AG602" s="4">
        <v>16.320652173913043</v>
      </c>
      <c r="AH602" s="4">
        <v>0</v>
      </c>
      <c r="AI602" s="11">
        <v>0</v>
      </c>
      <c r="AJ602" s="4">
        <v>0</v>
      </c>
      <c r="AK602" s="4">
        <v>0</v>
      </c>
      <c r="AL602" s="11" t="s">
        <v>1213</v>
      </c>
      <c r="AM602" s="1">
        <v>145661</v>
      </c>
      <c r="AN602" s="1">
        <v>5</v>
      </c>
      <c r="AX602"/>
      <c r="AY602"/>
    </row>
    <row r="603" spans="1:51" x14ac:dyDescent="0.25">
      <c r="A603" t="s">
        <v>702</v>
      </c>
      <c r="B603" t="s">
        <v>318</v>
      </c>
      <c r="C603" t="s">
        <v>1041</v>
      </c>
      <c r="D603" t="s">
        <v>781</v>
      </c>
      <c r="E603" s="4">
        <v>149.68478260869566</v>
      </c>
      <c r="F603" s="4">
        <v>433.53260869565213</v>
      </c>
      <c r="G603" s="4">
        <v>0.5</v>
      </c>
      <c r="H603" s="11">
        <v>1.1533157828757679E-3</v>
      </c>
      <c r="I603" s="4">
        <v>413.6320652173913</v>
      </c>
      <c r="J603" s="4">
        <v>0</v>
      </c>
      <c r="K603" s="11">
        <v>0</v>
      </c>
      <c r="L603" s="4">
        <v>48.213586956521731</v>
      </c>
      <c r="M603" s="4">
        <v>0.5</v>
      </c>
      <c r="N603" s="11">
        <v>1.0370520667771355E-2</v>
      </c>
      <c r="O603" s="4">
        <v>35.247282608695642</v>
      </c>
      <c r="P603" s="4">
        <v>0</v>
      </c>
      <c r="Q603" s="9">
        <v>0</v>
      </c>
      <c r="R603" s="4">
        <v>8.5597826086956541</v>
      </c>
      <c r="S603" s="4">
        <v>0.5</v>
      </c>
      <c r="T603" s="11">
        <v>5.8412698412698402E-2</v>
      </c>
      <c r="U603" s="4">
        <v>4.4065217391304348</v>
      </c>
      <c r="V603" s="4">
        <v>0</v>
      </c>
      <c r="W603" s="11">
        <v>0</v>
      </c>
      <c r="X603" s="4">
        <v>155.75543478260863</v>
      </c>
      <c r="Y603" s="4">
        <v>0</v>
      </c>
      <c r="Z603" s="11">
        <v>0</v>
      </c>
      <c r="AA603" s="4">
        <v>6.9342391304347828</v>
      </c>
      <c r="AB603" s="4">
        <v>0</v>
      </c>
      <c r="AC603" s="11">
        <v>0</v>
      </c>
      <c r="AD603" s="4">
        <v>222.62934782608701</v>
      </c>
      <c r="AE603" s="4">
        <v>0</v>
      </c>
      <c r="AF603" s="11">
        <v>0</v>
      </c>
      <c r="AG603" s="4">
        <v>0</v>
      </c>
      <c r="AH603" s="4">
        <v>0</v>
      </c>
      <c r="AI603" s="11" t="s">
        <v>1213</v>
      </c>
      <c r="AJ603" s="4">
        <v>0</v>
      </c>
      <c r="AK603" s="4">
        <v>0</v>
      </c>
      <c r="AL603" s="11" t="s">
        <v>1213</v>
      </c>
      <c r="AM603" s="1">
        <v>145718</v>
      </c>
      <c r="AN603" s="1">
        <v>5</v>
      </c>
      <c r="AX603"/>
      <c r="AY603"/>
    </row>
    <row r="604" spans="1:51" x14ac:dyDescent="0.25">
      <c r="A604" t="s">
        <v>702</v>
      </c>
      <c r="B604" t="s">
        <v>623</v>
      </c>
      <c r="C604" t="s">
        <v>1152</v>
      </c>
      <c r="D604" t="s">
        <v>781</v>
      </c>
      <c r="E604" s="4">
        <v>87.532608695652172</v>
      </c>
      <c r="F604" s="4">
        <v>255.94728260869564</v>
      </c>
      <c r="G604" s="4">
        <v>0</v>
      </c>
      <c r="H604" s="11">
        <v>0</v>
      </c>
      <c r="I604" s="4">
        <v>234.49347826086958</v>
      </c>
      <c r="J604" s="4">
        <v>0</v>
      </c>
      <c r="K604" s="11">
        <v>0</v>
      </c>
      <c r="L604" s="4">
        <v>47.960869565217394</v>
      </c>
      <c r="M604" s="4">
        <v>0</v>
      </c>
      <c r="N604" s="11">
        <v>0</v>
      </c>
      <c r="O604" s="4">
        <v>37.47717391304348</v>
      </c>
      <c r="P604" s="4">
        <v>0</v>
      </c>
      <c r="Q604" s="9">
        <v>0</v>
      </c>
      <c r="R604" s="4">
        <v>8.9184782608695645</v>
      </c>
      <c r="S604" s="4">
        <v>0</v>
      </c>
      <c r="T604" s="11">
        <v>0</v>
      </c>
      <c r="U604" s="4">
        <v>1.5652173913043479</v>
      </c>
      <c r="V604" s="4">
        <v>0</v>
      </c>
      <c r="W604" s="11">
        <v>0</v>
      </c>
      <c r="X604" s="4">
        <v>73.247282608695656</v>
      </c>
      <c r="Y604" s="4">
        <v>0</v>
      </c>
      <c r="Z604" s="11">
        <v>0</v>
      </c>
      <c r="AA604" s="4">
        <v>10.970108695652174</v>
      </c>
      <c r="AB604" s="4">
        <v>0</v>
      </c>
      <c r="AC604" s="11">
        <v>0</v>
      </c>
      <c r="AD604" s="4">
        <v>118.69836956521739</v>
      </c>
      <c r="AE604" s="4">
        <v>0</v>
      </c>
      <c r="AF604" s="11">
        <v>0</v>
      </c>
      <c r="AG604" s="4">
        <v>5.0706521739130439</v>
      </c>
      <c r="AH604" s="4">
        <v>0</v>
      </c>
      <c r="AI604" s="11">
        <v>0</v>
      </c>
      <c r="AJ604" s="4">
        <v>0</v>
      </c>
      <c r="AK604" s="4">
        <v>0</v>
      </c>
      <c r="AL604" s="11" t="s">
        <v>1213</v>
      </c>
      <c r="AM604" s="1">
        <v>146143</v>
      </c>
      <c r="AN604" s="1">
        <v>5</v>
      </c>
      <c r="AX604"/>
      <c r="AY604"/>
    </row>
    <row r="605" spans="1:51" x14ac:dyDescent="0.25">
      <c r="A605" t="s">
        <v>702</v>
      </c>
      <c r="B605" t="s">
        <v>195</v>
      </c>
      <c r="C605" t="s">
        <v>917</v>
      </c>
      <c r="D605" t="s">
        <v>781</v>
      </c>
      <c r="E605" s="4">
        <v>194.22826086956522</v>
      </c>
      <c r="F605" s="4">
        <v>583.86771739130427</v>
      </c>
      <c r="G605" s="4">
        <v>0</v>
      </c>
      <c r="H605" s="11">
        <v>0</v>
      </c>
      <c r="I605" s="4">
        <v>557.26717391304339</v>
      </c>
      <c r="J605" s="4">
        <v>0</v>
      </c>
      <c r="K605" s="11">
        <v>0</v>
      </c>
      <c r="L605" s="4">
        <v>128.7228260869565</v>
      </c>
      <c r="M605" s="4">
        <v>0</v>
      </c>
      <c r="N605" s="11">
        <v>0</v>
      </c>
      <c r="O605" s="4">
        <v>108.11413043478261</v>
      </c>
      <c r="P605" s="4">
        <v>0</v>
      </c>
      <c r="Q605" s="9">
        <v>0</v>
      </c>
      <c r="R605" s="4">
        <v>16.869565217391305</v>
      </c>
      <c r="S605" s="4">
        <v>0</v>
      </c>
      <c r="T605" s="11">
        <v>0</v>
      </c>
      <c r="U605" s="4">
        <v>3.7391304347826089</v>
      </c>
      <c r="V605" s="4">
        <v>0</v>
      </c>
      <c r="W605" s="11">
        <v>0</v>
      </c>
      <c r="X605" s="4">
        <v>149.21554347826086</v>
      </c>
      <c r="Y605" s="4">
        <v>0</v>
      </c>
      <c r="Z605" s="11">
        <v>0</v>
      </c>
      <c r="AA605" s="4">
        <v>5.9918478260869561</v>
      </c>
      <c r="AB605" s="4">
        <v>0</v>
      </c>
      <c r="AC605" s="11">
        <v>0</v>
      </c>
      <c r="AD605" s="4">
        <v>286.52989130434781</v>
      </c>
      <c r="AE605" s="4">
        <v>0</v>
      </c>
      <c r="AF605" s="11">
        <v>0</v>
      </c>
      <c r="AG605" s="4">
        <v>13.407608695652174</v>
      </c>
      <c r="AH605" s="4">
        <v>0</v>
      </c>
      <c r="AI605" s="11">
        <v>0</v>
      </c>
      <c r="AJ605" s="4">
        <v>0</v>
      </c>
      <c r="AK605" s="4">
        <v>0</v>
      </c>
      <c r="AL605" s="11" t="s">
        <v>1213</v>
      </c>
      <c r="AM605" s="1">
        <v>145510</v>
      </c>
      <c r="AN605" s="1">
        <v>5</v>
      </c>
      <c r="AX605"/>
      <c r="AY605"/>
    </row>
    <row r="606" spans="1:51" x14ac:dyDescent="0.25">
      <c r="A606" t="s">
        <v>702</v>
      </c>
      <c r="B606" t="s">
        <v>349</v>
      </c>
      <c r="C606" t="s">
        <v>917</v>
      </c>
      <c r="D606" t="s">
        <v>781</v>
      </c>
      <c r="E606" s="4">
        <v>207.31521739130434</v>
      </c>
      <c r="F606" s="4">
        <v>605.9021739130435</v>
      </c>
      <c r="G606" s="4">
        <v>0</v>
      </c>
      <c r="H606" s="11">
        <v>0</v>
      </c>
      <c r="I606" s="4">
        <v>586.13043478260875</v>
      </c>
      <c r="J606" s="4">
        <v>0</v>
      </c>
      <c r="K606" s="11">
        <v>0</v>
      </c>
      <c r="L606" s="4">
        <v>43.652173913043477</v>
      </c>
      <c r="M606" s="4">
        <v>0</v>
      </c>
      <c r="N606" s="11">
        <v>0</v>
      </c>
      <c r="O606" s="4">
        <v>28.845108695652176</v>
      </c>
      <c r="P606" s="4">
        <v>0</v>
      </c>
      <c r="Q606" s="9">
        <v>0</v>
      </c>
      <c r="R606" s="4">
        <v>9.883152173913043</v>
      </c>
      <c r="S606" s="4">
        <v>0</v>
      </c>
      <c r="T606" s="11">
        <v>0</v>
      </c>
      <c r="U606" s="4">
        <v>4.9239130434782608</v>
      </c>
      <c r="V606" s="4">
        <v>0</v>
      </c>
      <c r="W606" s="11">
        <v>0</v>
      </c>
      <c r="X606" s="4">
        <v>202.06793478260869</v>
      </c>
      <c r="Y606" s="4">
        <v>0</v>
      </c>
      <c r="Z606" s="11">
        <v>0</v>
      </c>
      <c r="AA606" s="4">
        <v>4.9646739130434785</v>
      </c>
      <c r="AB606" s="4">
        <v>0</v>
      </c>
      <c r="AC606" s="11">
        <v>0</v>
      </c>
      <c r="AD606" s="4">
        <v>320.23913043478262</v>
      </c>
      <c r="AE606" s="4">
        <v>0</v>
      </c>
      <c r="AF606" s="11">
        <v>0</v>
      </c>
      <c r="AG606" s="4">
        <v>34.978260869565219</v>
      </c>
      <c r="AH606" s="4">
        <v>0</v>
      </c>
      <c r="AI606" s="11">
        <v>0</v>
      </c>
      <c r="AJ606" s="4">
        <v>0</v>
      </c>
      <c r="AK606" s="4">
        <v>0</v>
      </c>
      <c r="AL606" s="11" t="s">
        <v>1213</v>
      </c>
      <c r="AM606" s="1">
        <v>145764</v>
      </c>
      <c r="AN606" s="1">
        <v>5</v>
      </c>
      <c r="AX606"/>
      <c r="AY606"/>
    </row>
    <row r="607" spans="1:51" x14ac:dyDescent="0.25">
      <c r="A607" t="s">
        <v>702</v>
      </c>
      <c r="B607" t="s">
        <v>178</v>
      </c>
      <c r="C607" t="s">
        <v>871</v>
      </c>
      <c r="D607" t="s">
        <v>784</v>
      </c>
      <c r="E607" s="4">
        <v>105.65217391304348</v>
      </c>
      <c r="F607" s="4">
        <v>293.32391304347823</v>
      </c>
      <c r="G607" s="4">
        <v>0</v>
      </c>
      <c r="H607" s="11">
        <v>0</v>
      </c>
      <c r="I607" s="4">
        <v>264.7994565217391</v>
      </c>
      <c r="J607" s="4">
        <v>0</v>
      </c>
      <c r="K607" s="11">
        <v>0</v>
      </c>
      <c r="L607" s="4">
        <v>106.33967391304347</v>
      </c>
      <c r="M607" s="4">
        <v>0</v>
      </c>
      <c r="N607" s="11">
        <v>0</v>
      </c>
      <c r="O607" s="4">
        <v>85.730978260869563</v>
      </c>
      <c r="P607" s="4">
        <v>0</v>
      </c>
      <c r="Q607" s="9">
        <v>0</v>
      </c>
      <c r="R607" s="4">
        <v>15.739130434782609</v>
      </c>
      <c r="S607" s="4">
        <v>0</v>
      </c>
      <c r="T607" s="11">
        <v>0</v>
      </c>
      <c r="U607" s="4">
        <v>4.8695652173913047</v>
      </c>
      <c r="V607" s="4">
        <v>0</v>
      </c>
      <c r="W607" s="11">
        <v>0</v>
      </c>
      <c r="X607" s="4">
        <v>38.230978260869563</v>
      </c>
      <c r="Y607" s="4">
        <v>0</v>
      </c>
      <c r="Z607" s="11">
        <v>0</v>
      </c>
      <c r="AA607" s="4">
        <v>7.9157608695652177</v>
      </c>
      <c r="AB607" s="4">
        <v>0</v>
      </c>
      <c r="AC607" s="11">
        <v>0</v>
      </c>
      <c r="AD607" s="4">
        <v>140.83750000000001</v>
      </c>
      <c r="AE607" s="4">
        <v>0</v>
      </c>
      <c r="AF607" s="11">
        <v>0</v>
      </c>
      <c r="AG607" s="4">
        <v>0</v>
      </c>
      <c r="AH607" s="4">
        <v>0</v>
      </c>
      <c r="AI607" s="11" t="s">
        <v>1213</v>
      </c>
      <c r="AJ607" s="4">
        <v>0</v>
      </c>
      <c r="AK607" s="4">
        <v>0</v>
      </c>
      <c r="AL607" s="11" t="s">
        <v>1213</v>
      </c>
      <c r="AM607" s="1">
        <v>145473</v>
      </c>
      <c r="AN607" s="1">
        <v>5</v>
      </c>
      <c r="AX607"/>
      <c r="AY607"/>
    </row>
    <row r="608" spans="1:51" x14ac:dyDescent="0.25">
      <c r="A608" t="s">
        <v>702</v>
      </c>
      <c r="B608" t="s">
        <v>492</v>
      </c>
      <c r="C608" t="s">
        <v>917</v>
      </c>
      <c r="D608" t="s">
        <v>781</v>
      </c>
      <c r="E608" s="4">
        <v>185.29347826086956</v>
      </c>
      <c r="F608" s="4">
        <v>428.0146739130434</v>
      </c>
      <c r="G608" s="4">
        <v>24.622826086956515</v>
      </c>
      <c r="H608" s="11">
        <v>5.7527995154574893E-2</v>
      </c>
      <c r="I608" s="4">
        <v>396.92499999999995</v>
      </c>
      <c r="J608" s="4">
        <v>24.622826086956515</v>
      </c>
      <c r="K608" s="11">
        <v>6.2033951217374865E-2</v>
      </c>
      <c r="L608" s="4">
        <v>52.894565217391303</v>
      </c>
      <c r="M608" s="4">
        <v>0</v>
      </c>
      <c r="N608" s="11">
        <v>0</v>
      </c>
      <c r="O608" s="4">
        <v>35.794021739130436</v>
      </c>
      <c r="P608" s="4">
        <v>0</v>
      </c>
      <c r="Q608" s="9">
        <v>0</v>
      </c>
      <c r="R608" s="4">
        <v>11.970108695652174</v>
      </c>
      <c r="S608" s="4">
        <v>0</v>
      </c>
      <c r="T608" s="11">
        <v>0</v>
      </c>
      <c r="U608" s="4">
        <v>5.1304347826086953</v>
      </c>
      <c r="V608" s="4">
        <v>0</v>
      </c>
      <c r="W608" s="11">
        <v>0</v>
      </c>
      <c r="X608" s="4">
        <v>126.6929347826087</v>
      </c>
      <c r="Y608" s="4">
        <v>0</v>
      </c>
      <c r="Z608" s="11">
        <v>0</v>
      </c>
      <c r="AA608" s="4">
        <v>13.989130434782609</v>
      </c>
      <c r="AB608" s="4">
        <v>0</v>
      </c>
      <c r="AC608" s="11">
        <v>0</v>
      </c>
      <c r="AD608" s="4">
        <v>225.33206521739126</v>
      </c>
      <c r="AE608" s="4">
        <v>24.622826086956515</v>
      </c>
      <c r="AF608" s="11">
        <v>0.10927351179780564</v>
      </c>
      <c r="AG608" s="4">
        <v>9.1059782608695645</v>
      </c>
      <c r="AH608" s="4">
        <v>0</v>
      </c>
      <c r="AI608" s="11">
        <v>0</v>
      </c>
      <c r="AJ608" s="4">
        <v>0</v>
      </c>
      <c r="AK608" s="4">
        <v>0</v>
      </c>
      <c r="AL608" s="11" t="s">
        <v>1213</v>
      </c>
      <c r="AM608" s="1">
        <v>145977</v>
      </c>
      <c r="AN608" s="1">
        <v>5</v>
      </c>
      <c r="AX608"/>
      <c r="AY608"/>
    </row>
    <row r="609" spans="1:51" x14ac:dyDescent="0.25">
      <c r="A609" t="s">
        <v>702</v>
      </c>
      <c r="B609" t="s">
        <v>552</v>
      </c>
      <c r="C609" t="s">
        <v>1126</v>
      </c>
      <c r="D609" t="s">
        <v>781</v>
      </c>
      <c r="E609" s="4">
        <v>98.858695652173907</v>
      </c>
      <c r="F609" s="4">
        <v>127.28347826086956</v>
      </c>
      <c r="G609" s="4">
        <v>36.916956521739131</v>
      </c>
      <c r="H609" s="11">
        <v>0.29003730119691756</v>
      </c>
      <c r="I609" s="4">
        <v>114.5416304347826</v>
      </c>
      <c r="J609" s="4">
        <v>36.916956521739131</v>
      </c>
      <c r="K609" s="11">
        <v>0.32230165033977587</v>
      </c>
      <c r="L609" s="4">
        <v>36.031630434782606</v>
      </c>
      <c r="M609" s="4">
        <v>2.504565217391304</v>
      </c>
      <c r="N609" s="11">
        <v>6.9510182780226304E-2</v>
      </c>
      <c r="O609" s="4">
        <v>23.393043478260868</v>
      </c>
      <c r="P609" s="4">
        <v>2.504565217391304</v>
      </c>
      <c r="Q609" s="9">
        <v>0.10706453051817708</v>
      </c>
      <c r="R609" s="4">
        <v>10.8125</v>
      </c>
      <c r="S609" s="4">
        <v>0</v>
      </c>
      <c r="T609" s="11">
        <v>0</v>
      </c>
      <c r="U609" s="4">
        <v>1.826086956521739</v>
      </c>
      <c r="V609" s="4">
        <v>0</v>
      </c>
      <c r="W609" s="11">
        <v>0</v>
      </c>
      <c r="X609" s="4">
        <v>18.328804347826086</v>
      </c>
      <c r="Y609" s="4">
        <v>1.777391304347826</v>
      </c>
      <c r="Z609" s="11">
        <v>9.6972572275759825E-2</v>
      </c>
      <c r="AA609" s="4">
        <v>0.10326086956521739</v>
      </c>
      <c r="AB609" s="4">
        <v>0</v>
      </c>
      <c r="AC609" s="11">
        <v>0</v>
      </c>
      <c r="AD609" s="4">
        <v>72.732826086956521</v>
      </c>
      <c r="AE609" s="4">
        <v>32.634999999999998</v>
      </c>
      <c r="AF609" s="11">
        <v>0.44869698808324687</v>
      </c>
      <c r="AG609" s="4">
        <v>8.6956521739130432E-2</v>
      </c>
      <c r="AH609" s="4">
        <v>0</v>
      </c>
      <c r="AI609" s="11">
        <v>0</v>
      </c>
      <c r="AJ609" s="4">
        <v>0</v>
      </c>
      <c r="AK609" s="4">
        <v>0</v>
      </c>
      <c r="AL609" s="11" t="s">
        <v>1213</v>
      </c>
      <c r="AM609" s="1">
        <v>146053</v>
      </c>
      <c r="AN609" s="1">
        <v>5</v>
      </c>
      <c r="AX609"/>
      <c r="AY609"/>
    </row>
    <row r="610" spans="1:51" x14ac:dyDescent="0.25">
      <c r="A610" t="s">
        <v>702</v>
      </c>
      <c r="B610" t="s">
        <v>400</v>
      </c>
      <c r="C610" t="s">
        <v>908</v>
      </c>
      <c r="D610" t="s">
        <v>794</v>
      </c>
      <c r="E610" s="4">
        <v>81.478260869565219</v>
      </c>
      <c r="F610" s="4">
        <v>293.95108695652175</v>
      </c>
      <c r="G610" s="4">
        <v>59.565217391304351</v>
      </c>
      <c r="H610" s="11">
        <v>0.20263649305748146</v>
      </c>
      <c r="I610" s="4">
        <v>254.11413043478262</v>
      </c>
      <c r="J610" s="4">
        <v>59.565217391304351</v>
      </c>
      <c r="K610" s="11">
        <v>0.2344034048377783</v>
      </c>
      <c r="L610" s="4">
        <v>135.6603260869565</v>
      </c>
      <c r="M610" s="4">
        <v>0</v>
      </c>
      <c r="N610" s="11">
        <v>0</v>
      </c>
      <c r="O610" s="4">
        <v>100.52445652173913</v>
      </c>
      <c r="P610" s="4">
        <v>0</v>
      </c>
      <c r="Q610" s="9">
        <v>0</v>
      </c>
      <c r="R610" s="4">
        <v>29.396739130434781</v>
      </c>
      <c r="S610" s="4">
        <v>0</v>
      </c>
      <c r="T610" s="11">
        <v>0</v>
      </c>
      <c r="U610" s="4">
        <v>5.7391304347826084</v>
      </c>
      <c r="V610" s="4">
        <v>0</v>
      </c>
      <c r="W610" s="11">
        <v>0</v>
      </c>
      <c r="X610" s="4">
        <v>17.967391304347824</v>
      </c>
      <c r="Y610" s="4">
        <v>0</v>
      </c>
      <c r="Z610" s="11">
        <v>0</v>
      </c>
      <c r="AA610" s="4">
        <v>4.7010869565217392</v>
      </c>
      <c r="AB610" s="4">
        <v>0</v>
      </c>
      <c r="AC610" s="11">
        <v>0</v>
      </c>
      <c r="AD610" s="4">
        <v>135.62228260869566</v>
      </c>
      <c r="AE610" s="4">
        <v>59.565217391304351</v>
      </c>
      <c r="AF610" s="11">
        <v>0.4391993428039031</v>
      </c>
      <c r="AG610" s="4">
        <v>0</v>
      </c>
      <c r="AH610" s="4">
        <v>0</v>
      </c>
      <c r="AI610" s="11" t="s">
        <v>1213</v>
      </c>
      <c r="AJ610" s="4">
        <v>0</v>
      </c>
      <c r="AK610" s="4">
        <v>0</v>
      </c>
      <c r="AL610" s="11" t="s">
        <v>1213</v>
      </c>
      <c r="AM610" s="1">
        <v>145840</v>
      </c>
      <c r="AN610" s="1">
        <v>5</v>
      </c>
      <c r="AX610"/>
      <c r="AY610"/>
    </row>
    <row r="611" spans="1:51" x14ac:dyDescent="0.25">
      <c r="A611" t="s">
        <v>702</v>
      </c>
      <c r="B611" t="s">
        <v>192</v>
      </c>
      <c r="C611" t="s">
        <v>1001</v>
      </c>
      <c r="D611" t="s">
        <v>801</v>
      </c>
      <c r="E611" s="4">
        <v>61.902173913043477</v>
      </c>
      <c r="F611" s="4">
        <v>172.61608695652174</v>
      </c>
      <c r="G611" s="4">
        <v>19.27</v>
      </c>
      <c r="H611" s="11">
        <v>0.11163501814783749</v>
      </c>
      <c r="I611" s="4">
        <v>158.15467391304347</v>
      </c>
      <c r="J611" s="4">
        <v>19.27</v>
      </c>
      <c r="K611" s="11">
        <v>0.12184274750296044</v>
      </c>
      <c r="L611" s="4">
        <v>16.79</v>
      </c>
      <c r="M611" s="4">
        <v>8.6956521739130432E-2</v>
      </c>
      <c r="N611" s="11">
        <v>5.1790662143615506E-3</v>
      </c>
      <c r="O611" s="4">
        <v>7.8298913043478278</v>
      </c>
      <c r="P611" s="4">
        <v>8.6956521739130432E-2</v>
      </c>
      <c r="Q611" s="9">
        <v>1.1105712500867631E-2</v>
      </c>
      <c r="R611" s="4">
        <v>3.9084782608695643</v>
      </c>
      <c r="S611" s="4">
        <v>0</v>
      </c>
      <c r="T611" s="11">
        <v>0</v>
      </c>
      <c r="U611" s="4">
        <v>5.0516304347826084</v>
      </c>
      <c r="V611" s="4">
        <v>0</v>
      </c>
      <c r="W611" s="11">
        <v>0</v>
      </c>
      <c r="X611" s="4">
        <v>39.993913043478265</v>
      </c>
      <c r="Y611" s="4">
        <v>0</v>
      </c>
      <c r="Z611" s="11">
        <v>0</v>
      </c>
      <c r="AA611" s="4">
        <v>5.5013043478260872</v>
      </c>
      <c r="AB611" s="4">
        <v>0</v>
      </c>
      <c r="AC611" s="11">
        <v>0</v>
      </c>
      <c r="AD611" s="4">
        <v>110.33086956521738</v>
      </c>
      <c r="AE611" s="4">
        <v>19.183043478260871</v>
      </c>
      <c r="AF611" s="11">
        <v>0.17386832491990498</v>
      </c>
      <c r="AG611" s="4">
        <v>0</v>
      </c>
      <c r="AH611" s="4">
        <v>0</v>
      </c>
      <c r="AI611" s="11" t="s">
        <v>1213</v>
      </c>
      <c r="AJ611" s="4">
        <v>0</v>
      </c>
      <c r="AK611" s="4">
        <v>0</v>
      </c>
      <c r="AL611" s="11" t="s">
        <v>1213</v>
      </c>
      <c r="AM611" s="1">
        <v>145502</v>
      </c>
      <c r="AN611" s="1">
        <v>5</v>
      </c>
      <c r="AX611"/>
      <c r="AY611"/>
    </row>
    <row r="612" spans="1:51" x14ac:dyDescent="0.25">
      <c r="A612" t="s">
        <v>702</v>
      </c>
      <c r="B612" t="s">
        <v>548</v>
      </c>
      <c r="C612" t="s">
        <v>1001</v>
      </c>
      <c r="D612" t="s">
        <v>801</v>
      </c>
      <c r="E612" s="4">
        <v>69.119565217391298</v>
      </c>
      <c r="F612" s="4">
        <v>196.97945652173911</v>
      </c>
      <c r="G612" s="4">
        <v>0</v>
      </c>
      <c r="H612" s="11">
        <v>0</v>
      </c>
      <c r="I612" s="4">
        <v>191.03434782608693</v>
      </c>
      <c r="J612" s="4">
        <v>0</v>
      </c>
      <c r="K612" s="11">
        <v>0</v>
      </c>
      <c r="L612" s="4">
        <v>33.081521739130437</v>
      </c>
      <c r="M612" s="4">
        <v>0</v>
      </c>
      <c r="N612" s="11">
        <v>0</v>
      </c>
      <c r="O612" s="4">
        <v>27.136413043478264</v>
      </c>
      <c r="P612" s="4">
        <v>0</v>
      </c>
      <c r="Q612" s="9">
        <v>0</v>
      </c>
      <c r="R612" s="4">
        <v>0</v>
      </c>
      <c r="S612" s="4">
        <v>0</v>
      </c>
      <c r="T612" s="11" t="s">
        <v>1213</v>
      </c>
      <c r="U612" s="4">
        <v>5.9451086956521744</v>
      </c>
      <c r="V612" s="4">
        <v>0</v>
      </c>
      <c r="W612" s="11">
        <v>0</v>
      </c>
      <c r="X612" s="4">
        <v>41.97304347826087</v>
      </c>
      <c r="Y612" s="4">
        <v>0</v>
      </c>
      <c r="Z612" s="11">
        <v>0</v>
      </c>
      <c r="AA612" s="4">
        <v>0</v>
      </c>
      <c r="AB612" s="4">
        <v>0</v>
      </c>
      <c r="AC612" s="11" t="s">
        <v>1213</v>
      </c>
      <c r="AD612" s="4">
        <v>115.62108695652171</v>
      </c>
      <c r="AE612" s="4">
        <v>0</v>
      </c>
      <c r="AF612" s="11">
        <v>0</v>
      </c>
      <c r="AG612" s="4">
        <v>6.3038043478260875</v>
      </c>
      <c r="AH612" s="4">
        <v>0</v>
      </c>
      <c r="AI612" s="11">
        <v>0</v>
      </c>
      <c r="AJ612" s="4">
        <v>0</v>
      </c>
      <c r="AK612" s="4">
        <v>0</v>
      </c>
      <c r="AL612" s="11" t="s">
        <v>1213</v>
      </c>
      <c r="AM612" s="1">
        <v>146048</v>
      </c>
      <c r="AN612" s="1">
        <v>5</v>
      </c>
      <c r="AX612"/>
      <c r="AY612"/>
    </row>
    <row r="613" spans="1:51" x14ac:dyDescent="0.25">
      <c r="A613" t="s">
        <v>702</v>
      </c>
      <c r="B613" t="s">
        <v>621</v>
      </c>
      <c r="C613" t="s">
        <v>917</v>
      </c>
      <c r="D613" t="s">
        <v>781</v>
      </c>
      <c r="E613" s="4">
        <v>45.663043478260867</v>
      </c>
      <c r="F613" s="4">
        <v>215.16967391304345</v>
      </c>
      <c r="G613" s="4">
        <v>11.048913043478262</v>
      </c>
      <c r="H613" s="11">
        <v>5.1349768963926859E-2</v>
      </c>
      <c r="I613" s="4">
        <v>200.65880434782605</v>
      </c>
      <c r="J613" s="4">
        <v>11.048913043478262</v>
      </c>
      <c r="K613" s="11">
        <v>5.5063185886056867E-2</v>
      </c>
      <c r="L613" s="4">
        <v>90.815217391304344</v>
      </c>
      <c r="M613" s="4">
        <v>3.1304347826086958</v>
      </c>
      <c r="N613" s="11">
        <v>3.4470377019748658E-2</v>
      </c>
      <c r="O613" s="4">
        <v>76.304347826086953</v>
      </c>
      <c r="P613" s="4">
        <v>3.1304347826086958</v>
      </c>
      <c r="Q613" s="9">
        <v>4.1025641025641033E-2</v>
      </c>
      <c r="R613" s="4">
        <v>5.4673913043478262</v>
      </c>
      <c r="S613" s="4">
        <v>0</v>
      </c>
      <c r="T613" s="11">
        <v>0</v>
      </c>
      <c r="U613" s="4">
        <v>9.0434782608695645</v>
      </c>
      <c r="V613" s="4">
        <v>0</v>
      </c>
      <c r="W613" s="11">
        <v>0</v>
      </c>
      <c r="X613" s="4">
        <v>4.4046739130434789</v>
      </c>
      <c r="Y613" s="4">
        <v>3.4673913043478262</v>
      </c>
      <c r="Z613" s="11">
        <v>0.78720726500999427</v>
      </c>
      <c r="AA613" s="4">
        <v>0</v>
      </c>
      <c r="AB613" s="4">
        <v>0</v>
      </c>
      <c r="AC613" s="11" t="s">
        <v>1213</v>
      </c>
      <c r="AD613" s="4">
        <v>119.94978260869563</v>
      </c>
      <c r="AE613" s="4">
        <v>4.4510869565217392</v>
      </c>
      <c r="AF613" s="11">
        <v>3.7107920162241813E-2</v>
      </c>
      <c r="AG613" s="4">
        <v>0</v>
      </c>
      <c r="AH613" s="4">
        <v>0</v>
      </c>
      <c r="AI613" s="11" t="s">
        <v>1213</v>
      </c>
      <c r="AJ613" s="4">
        <v>0</v>
      </c>
      <c r="AK613" s="4">
        <v>0</v>
      </c>
      <c r="AL613" s="11" t="s">
        <v>1213</v>
      </c>
      <c r="AM613" s="1">
        <v>146141</v>
      </c>
      <c r="AN613" s="1">
        <v>5</v>
      </c>
      <c r="AX613"/>
      <c r="AY613"/>
    </row>
    <row r="614" spans="1:51" x14ac:dyDescent="0.25">
      <c r="A614" t="s">
        <v>702</v>
      </c>
      <c r="B614" t="s">
        <v>636</v>
      </c>
      <c r="C614" t="s">
        <v>1028</v>
      </c>
      <c r="D614" t="s">
        <v>774</v>
      </c>
      <c r="E614" s="4">
        <v>63.402173913043477</v>
      </c>
      <c r="F614" s="4">
        <v>190.14869565217384</v>
      </c>
      <c r="G614" s="4">
        <v>22.700434782608696</v>
      </c>
      <c r="H614" s="11">
        <v>0.11938254272400094</v>
      </c>
      <c r="I614" s="4">
        <v>170.39336956521731</v>
      </c>
      <c r="J614" s="4">
        <v>22.700434782608696</v>
      </c>
      <c r="K614" s="11">
        <v>0.13322369785005164</v>
      </c>
      <c r="L614" s="4">
        <v>43.080869565217405</v>
      </c>
      <c r="M614" s="4">
        <v>2.7128260869565217</v>
      </c>
      <c r="N614" s="11">
        <v>6.2970550834628478E-2</v>
      </c>
      <c r="O614" s="4">
        <v>27.763043478260883</v>
      </c>
      <c r="P614" s="4">
        <v>2.7128260869565217</v>
      </c>
      <c r="Q614" s="9">
        <v>9.7713569806593015E-2</v>
      </c>
      <c r="R614" s="4">
        <v>8.0127173913043492</v>
      </c>
      <c r="S614" s="4">
        <v>0</v>
      </c>
      <c r="T614" s="11">
        <v>0</v>
      </c>
      <c r="U614" s="4">
        <v>7.3051086956521756</v>
      </c>
      <c r="V614" s="4">
        <v>0</v>
      </c>
      <c r="W614" s="11">
        <v>0</v>
      </c>
      <c r="X614" s="4">
        <v>34.627608695652192</v>
      </c>
      <c r="Y614" s="4">
        <v>3.080434782608696</v>
      </c>
      <c r="Z614" s="11">
        <v>8.8958923201516715E-2</v>
      </c>
      <c r="AA614" s="4">
        <v>4.4375</v>
      </c>
      <c r="AB614" s="4">
        <v>0</v>
      </c>
      <c r="AC614" s="11">
        <v>0</v>
      </c>
      <c r="AD614" s="4">
        <v>108.00271739130424</v>
      </c>
      <c r="AE614" s="4">
        <v>16.907173913043476</v>
      </c>
      <c r="AF614" s="11">
        <v>0.15654396779469129</v>
      </c>
      <c r="AG614" s="4">
        <v>0</v>
      </c>
      <c r="AH614" s="4">
        <v>0</v>
      </c>
      <c r="AI614" s="11" t="s">
        <v>1213</v>
      </c>
      <c r="AJ614" s="4">
        <v>0</v>
      </c>
      <c r="AK614" s="4">
        <v>0</v>
      </c>
      <c r="AL614" s="11" t="s">
        <v>1213</v>
      </c>
      <c r="AM614" s="1">
        <v>146159</v>
      </c>
      <c r="AN614" s="1">
        <v>5</v>
      </c>
      <c r="AX614"/>
      <c r="AY614"/>
    </row>
    <row r="615" spans="1:51" x14ac:dyDescent="0.25">
      <c r="A615" t="s">
        <v>702</v>
      </c>
      <c r="B615" t="s">
        <v>190</v>
      </c>
      <c r="C615" t="s">
        <v>868</v>
      </c>
      <c r="D615" t="s">
        <v>751</v>
      </c>
      <c r="E615" s="4">
        <v>38.902173913043477</v>
      </c>
      <c r="F615" s="4">
        <v>140.61586956521739</v>
      </c>
      <c r="G615" s="4">
        <v>0</v>
      </c>
      <c r="H615" s="11">
        <v>0</v>
      </c>
      <c r="I615" s="4">
        <v>119.98173913043478</v>
      </c>
      <c r="J615" s="4">
        <v>0</v>
      </c>
      <c r="K615" s="11">
        <v>0</v>
      </c>
      <c r="L615" s="4">
        <v>9.5489130434782616</v>
      </c>
      <c r="M615" s="4">
        <v>0</v>
      </c>
      <c r="N615" s="11">
        <v>0</v>
      </c>
      <c r="O615" s="4">
        <v>4.4184782608695654</v>
      </c>
      <c r="P615" s="4">
        <v>0</v>
      </c>
      <c r="Q615" s="9">
        <v>0</v>
      </c>
      <c r="R615" s="4">
        <v>0</v>
      </c>
      <c r="S615" s="4">
        <v>0</v>
      </c>
      <c r="T615" s="11" t="s">
        <v>1213</v>
      </c>
      <c r="U615" s="4">
        <v>5.1304347826086953</v>
      </c>
      <c r="V615" s="4">
        <v>0</v>
      </c>
      <c r="W615" s="11">
        <v>0</v>
      </c>
      <c r="X615" s="4">
        <v>36.689347826086959</v>
      </c>
      <c r="Y615" s="4">
        <v>0</v>
      </c>
      <c r="Z615" s="11">
        <v>0</v>
      </c>
      <c r="AA615" s="4">
        <v>15.503695652173915</v>
      </c>
      <c r="AB615" s="4">
        <v>0</v>
      </c>
      <c r="AC615" s="11">
        <v>0</v>
      </c>
      <c r="AD615" s="4">
        <v>78.873913043478254</v>
      </c>
      <c r="AE615" s="4">
        <v>0</v>
      </c>
      <c r="AF615" s="11">
        <v>0</v>
      </c>
      <c r="AG615" s="4">
        <v>0</v>
      </c>
      <c r="AH615" s="4">
        <v>0</v>
      </c>
      <c r="AI615" s="11" t="s">
        <v>1213</v>
      </c>
      <c r="AJ615" s="4">
        <v>0</v>
      </c>
      <c r="AK615" s="4">
        <v>0</v>
      </c>
      <c r="AL615" s="11" t="s">
        <v>1213</v>
      </c>
      <c r="AM615" s="1">
        <v>145497</v>
      </c>
      <c r="AN615" s="1">
        <v>5</v>
      </c>
      <c r="AX615"/>
      <c r="AY615"/>
    </row>
    <row r="616" spans="1:51" x14ac:dyDescent="0.25">
      <c r="A616" t="s">
        <v>702</v>
      </c>
      <c r="B616" t="s">
        <v>663</v>
      </c>
      <c r="C616" t="s">
        <v>871</v>
      </c>
      <c r="D616" t="s">
        <v>794</v>
      </c>
      <c r="E616" s="4">
        <v>33.358695652173914</v>
      </c>
      <c r="F616" s="4">
        <v>205.83097826086964</v>
      </c>
      <c r="G616" s="4">
        <v>0</v>
      </c>
      <c r="H616" s="11">
        <v>0</v>
      </c>
      <c r="I616" s="4">
        <v>79.394565217391303</v>
      </c>
      <c r="J616" s="4">
        <v>0</v>
      </c>
      <c r="K616" s="11">
        <v>0</v>
      </c>
      <c r="L616" s="4">
        <v>120.53826086956526</v>
      </c>
      <c r="M616" s="4">
        <v>0</v>
      </c>
      <c r="N616" s="11">
        <v>0</v>
      </c>
      <c r="O616" s="4">
        <v>0.60260869565217401</v>
      </c>
      <c r="P616" s="4">
        <v>0</v>
      </c>
      <c r="Q616" s="9">
        <v>0</v>
      </c>
      <c r="R616" s="4">
        <v>0</v>
      </c>
      <c r="S616" s="4">
        <v>0</v>
      </c>
      <c r="T616" s="11" t="s">
        <v>1213</v>
      </c>
      <c r="U616" s="4">
        <v>119.93565217391308</v>
      </c>
      <c r="V616" s="4">
        <v>0</v>
      </c>
      <c r="W616" s="11">
        <v>0</v>
      </c>
      <c r="X616" s="4">
        <v>9.7920652173913041</v>
      </c>
      <c r="Y616" s="4">
        <v>0</v>
      </c>
      <c r="Z616" s="11">
        <v>0</v>
      </c>
      <c r="AA616" s="4">
        <v>6.5007608695652195</v>
      </c>
      <c r="AB616" s="4">
        <v>0</v>
      </c>
      <c r="AC616" s="11">
        <v>0</v>
      </c>
      <c r="AD616" s="4">
        <v>68.999891304347827</v>
      </c>
      <c r="AE616" s="4">
        <v>0</v>
      </c>
      <c r="AF616" s="11">
        <v>0</v>
      </c>
      <c r="AG616" s="4">
        <v>0</v>
      </c>
      <c r="AH616" s="4">
        <v>0</v>
      </c>
      <c r="AI616" s="11" t="s">
        <v>1213</v>
      </c>
      <c r="AJ616" s="4">
        <v>0</v>
      </c>
      <c r="AK616" s="4">
        <v>0</v>
      </c>
      <c r="AL616" s="11" t="s">
        <v>1213</v>
      </c>
      <c r="AM616" s="1">
        <v>146194</v>
      </c>
      <c r="AN616" s="1">
        <v>5</v>
      </c>
      <c r="AX616"/>
      <c r="AY616"/>
    </row>
    <row r="617" spans="1:51" x14ac:dyDescent="0.25">
      <c r="A617" t="s">
        <v>702</v>
      </c>
      <c r="B617" t="s">
        <v>171</v>
      </c>
      <c r="C617" t="s">
        <v>989</v>
      </c>
      <c r="D617" t="s">
        <v>774</v>
      </c>
      <c r="E617" s="4">
        <v>139.15217391304347</v>
      </c>
      <c r="F617" s="4">
        <v>329.76271739130425</v>
      </c>
      <c r="G617" s="4">
        <v>71.376086956521732</v>
      </c>
      <c r="H617" s="11">
        <v>0.2164468061191562</v>
      </c>
      <c r="I617" s="4">
        <v>303.86826086956512</v>
      </c>
      <c r="J617" s="4">
        <v>71.376086956521732</v>
      </c>
      <c r="K617" s="11">
        <v>0.23489155054321315</v>
      </c>
      <c r="L617" s="4">
        <v>124.68771739130426</v>
      </c>
      <c r="M617" s="4">
        <v>21.199239130434783</v>
      </c>
      <c r="N617" s="11">
        <v>0.17001866401889254</v>
      </c>
      <c r="O617" s="4">
        <v>98.793260869565131</v>
      </c>
      <c r="P617" s="4">
        <v>21.199239130434783</v>
      </c>
      <c r="Q617" s="9">
        <v>0.21458183426523128</v>
      </c>
      <c r="R617" s="4">
        <v>18.929347826086957</v>
      </c>
      <c r="S617" s="4">
        <v>0</v>
      </c>
      <c r="T617" s="11">
        <v>0</v>
      </c>
      <c r="U617" s="4">
        <v>6.9651086956521739</v>
      </c>
      <c r="V617" s="4">
        <v>0</v>
      </c>
      <c r="W617" s="11">
        <v>0</v>
      </c>
      <c r="X617" s="4">
        <v>40.993478260869573</v>
      </c>
      <c r="Y617" s="4">
        <v>14.679565217391303</v>
      </c>
      <c r="Z617" s="11">
        <v>0.35809513708437174</v>
      </c>
      <c r="AA617" s="4">
        <v>0</v>
      </c>
      <c r="AB617" s="4">
        <v>0</v>
      </c>
      <c r="AC617" s="11" t="s">
        <v>1213</v>
      </c>
      <c r="AD617" s="4">
        <v>164.08152173913038</v>
      </c>
      <c r="AE617" s="4">
        <v>35.497282608695649</v>
      </c>
      <c r="AF617" s="11">
        <v>0.21633930641581933</v>
      </c>
      <c r="AG617" s="4">
        <v>0</v>
      </c>
      <c r="AH617" s="4">
        <v>0</v>
      </c>
      <c r="AI617" s="11" t="s">
        <v>1213</v>
      </c>
      <c r="AJ617" s="4">
        <v>0</v>
      </c>
      <c r="AK617" s="4">
        <v>0</v>
      </c>
      <c r="AL617" s="11" t="s">
        <v>1213</v>
      </c>
      <c r="AM617" s="1">
        <v>145460</v>
      </c>
      <c r="AN617" s="1">
        <v>5</v>
      </c>
      <c r="AX617"/>
      <c r="AY617"/>
    </row>
    <row r="618" spans="1:51" x14ac:dyDescent="0.25">
      <c r="A618" t="s">
        <v>702</v>
      </c>
      <c r="B618" t="s">
        <v>661</v>
      </c>
      <c r="C618" t="s">
        <v>1128</v>
      </c>
      <c r="D618" t="s">
        <v>794</v>
      </c>
      <c r="E618" s="4">
        <v>45.576086956521742</v>
      </c>
      <c r="F618" s="4">
        <v>277.91554347826082</v>
      </c>
      <c r="G618" s="4">
        <v>44.060760869565215</v>
      </c>
      <c r="H618" s="11">
        <v>0.15854011012885916</v>
      </c>
      <c r="I618" s="4">
        <v>176.32467391304348</v>
      </c>
      <c r="J618" s="4">
        <v>44.060760869565215</v>
      </c>
      <c r="K618" s="11">
        <v>0.24988426118567092</v>
      </c>
      <c r="L618" s="4">
        <v>126.95652173913041</v>
      </c>
      <c r="M618" s="4">
        <v>24.604239130434781</v>
      </c>
      <c r="N618" s="11">
        <v>0.19380051369863016</v>
      </c>
      <c r="O618" s="4">
        <v>33.728913043478272</v>
      </c>
      <c r="P618" s="4">
        <v>24.604239130434781</v>
      </c>
      <c r="Q618" s="9">
        <v>0.72947026483535582</v>
      </c>
      <c r="R618" s="4">
        <v>6.0163043478260869</v>
      </c>
      <c r="S618" s="4">
        <v>0</v>
      </c>
      <c r="T618" s="11">
        <v>0</v>
      </c>
      <c r="U618" s="4">
        <v>87.211304347826058</v>
      </c>
      <c r="V618" s="4">
        <v>0</v>
      </c>
      <c r="W618" s="11">
        <v>0</v>
      </c>
      <c r="X618" s="4">
        <v>27.855760869565234</v>
      </c>
      <c r="Y618" s="4">
        <v>5.9728260869565215</v>
      </c>
      <c r="Z618" s="11">
        <v>0.21441977890764913</v>
      </c>
      <c r="AA618" s="4">
        <v>8.3632608695652184</v>
      </c>
      <c r="AB618" s="4">
        <v>0</v>
      </c>
      <c r="AC618" s="11">
        <v>0</v>
      </c>
      <c r="AD618" s="4">
        <v>114.73999999999998</v>
      </c>
      <c r="AE618" s="4">
        <v>13.483695652173912</v>
      </c>
      <c r="AF618" s="11">
        <v>0.11751521398094748</v>
      </c>
      <c r="AG618" s="4">
        <v>0</v>
      </c>
      <c r="AH618" s="4">
        <v>0</v>
      </c>
      <c r="AI618" s="11" t="s">
        <v>1213</v>
      </c>
      <c r="AJ618" s="4">
        <v>0</v>
      </c>
      <c r="AK618" s="4">
        <v>0</v>
      </c>
      <c r="AL618" s="11" t="s">
        <v>1213</v>
      </c>
      <c r="AM618" s="1">
        <v>146192</v>
      </c>
      <c r="AN618" s="1">
        <v>5</v>
      </c>
      <c r="AX618"/>
      <c r="AY618"/>
    </row>
    <row r="619" spans="1:51" x14ac:dyDescent="0.25">
      <c r="A619" t="s">
        <v>702</v>
      </c>
      <c r="B619" t="s">
        <v>323</v>
      </c>
      <c r="C619" t="s">
        <v>1054</v>
      </c>
      <c r="D619" t="s">
        <v>775</v>
      </c>
      <c r="E619" s="4">
        <v>64.413043478260875</v>
      </c>
      <c r="F619" s="4">
        <v>161.53260869565213</v>
      </c>
      <c r="G619" s="4">
        <v>0</v>
      </c>
      <c r="H619" s="11">
        <v>0</v>
      </c>
      <c r="I619" s="4">
        <v>150.3369565217391</v>
      </c>
      <c r="J619" s="4">
        <v>0</v>
      </c>
      <c r="K619" s="11">
        <v>0</v>
      </c>
      <c r="L619" s="4">
        <v>57.065217391304337</v>
      </c>
      <c r="M619" s="4">
        <v>0</v>
      </c>
      <c r="N619" s="11">
        <v>0</v>
      </c>
      <c r="O619" s="4">
        <v>51.711956521739118</v>
      </c>
      <c r="P619" s="4">
        <v>0</v>
      </c>
      <c r="Q619" s="9">
        <v>0</v>
      </c>
      <c r="R619" s="4">
        <v>0</v>
      </c>
      <c r="S619" s="4">
        <v>0</v>
      </c>
      <c r="T619" s="11" t="s">
        <v>1213</v>
      </c>
      <c r="U619" s="4">
        <v>5.3532608695652177</v>
      </c>
      <c r="V619" s="4">
        <v>0</v>
      </c>
      <c r="W619" s="11">
        <v>0</v>
      </c>
      <c r="X619" s="4">
        <v>11.28043478260869</v>
      </c>
      <c r="Y619" s="4">
        <v>0</v>
      </c>
      <c r="Z619" s="11">
        <v>0</v>
      </c>
      <c r="AA619" s="4">
        <v>5.8423913043478271</v>
      </c>
      <c r="AB619" s="4">
        <v>0</v>
      </c>
      <c r="AC619" s="11">
        <v>0</v>
      </c>
      <c r="AD619" s="4">
        <v>87.344565217391292</v>
      </c>
      <c r="AE619" s="4">
        <v>0</v>
      </c>
      <c r="AF619" s="11">
        <v>0</v>
      </c>
      <c r="AG619" s="4">
        <v>0</v>
      </c>
      <c r="AH619" s="4">
        <v>0</v>
      </c>
      <c r="AI619" s="11" t="s">
        <v>1213</v>
      </c>
      <c r="AJ619" s="4">
        <v>0</v>
      </c>
      <c r="AK619" s="4">
        <v>0</v>
      </c>
      <c r="AL619" s="11" t="s">
        <v>1213</v>
      </c>
      <c r="AM619" s="1">
        <v>145726</v>
      </c>
      <c r="AN619" s="1">
        <v>5</v>
      </c>
      <c r="AX619"/>
      <c r="AY619"/>
    </row>
    <row r="620" spans="1:51" x14ac:dyDescent="0.25">
      <c r="A620" t="s">
        <v>702</v>
      </c>
      <c r="B620" t="s">
        <v>83</v>
      </c>
      <c r="C620" t="s">
        <v>941</v>
      </c>
      <c r="D620" t="s">
        <v>783</v>
      </c>
      <c r="E620" s="4">
        <v>57.336956521739133</v>
      </c>
      <c r="F620" s="4">
        <v>164.70684782608694</v>
      </c>
      <c r="G620" s="4">
        <v>44.174891304347824</v>
      </c>
      <c r="H620" s="11">
        <v>0.26820312505155736</v>
      </c>
      <c r="I620" s="4">
        <v>154.21934782608696</v>
      </c>
      <c r="J620" s="4">
        <v>44.174891304347824</v>
      </c>
      <c r="K620" s="11">
        <v>0.28644195379534232</v>
      </c>
      <c r="L620" s="4">
        <v>27.938586956521743</v>
      </c>
      <c r="M620" s="4">
        <v>12.339673913043478</v>
      </c>
      <c r="N620" s="11">
        <v>0.44167136771256826</v>
      </c>
      <c r="O620" s="4">
        <v>22.729347826086961</v>
      </c>
      <c r="P620" s="4">
        <v>12.339673913043478</v>
      </c>
      <c r="Q620" s="9">
        <v>0.54289608340108064</v>
      </c>
      <c r="R620" s="4">
        <v>2.6820652173913042</v>
      </c>
      <c r="S620" s="4">
        <v>0</v>
      </c>
      <c r="T620" s="11">
        <v>0</v>
      </c>
      <c r="U620" s="4">
        <v>2.527173913043478</v>
      </c>
      <c r="V620" s="4">
        <v>0</v>
      </c>
      <c r="W620" s="11">
        <v>0</v>
      </c>
      <c r="X620" s="4">
        <v>20.610326086956526</v>
      </c>
      <c r="Y620" s="4">
        <v>3.8107608695652173</v>
      </c>
      <c r="Z620" s="11">
        <v>0.18489570972760588</v>
      </c>
      <c r="AA620" s="4">
        <v>5.2782608695652176</v>
      </c>
      <c r="AB620" s="4">
        <v>0</v>
      </c>
      <c r="AC620" s="11">
        <v>0</v>
      </c>
      <c r="AD620" s="4">
        <v>110.87967391304346</v>
      </c>
      <c r="AE620" s="4">
        <v>28.024456521739129</v>
      </c>
      <c r="AF620" s="11">
        <v>0.25274656330354195</v>
      </c>
      <c r="AG620" s="4">
        <v>0</v>
      </c>
      <c r="AH620" s="4">
        <v>0</v>
      </c>
      <c r="AI620" s="11" t="s">
        <v>1213</v>
      </c>
      <c r="AJ620" s="4">
        <v>0</v>
      </c>
      <c r="AK620" s="4">
        <v>0</v>
      </c>
      <c r="AL620" s="11" t="s">
        <v>1213</v>
      </c>
      <c r="AM620" s="1">
        <v>145275</v>
      </c>
      <c r="AN620" s="1">
        <v>5</v>
      </c>
      <c r="AX620"/>
      <c r="AY620"/>
    </row>
    <row r="621" spans="1:51" x14ac:dyDescent="0.25">
      <c r="A621" t="s">
        <v>702</v>
      </c>
      <c r="B621" t="s">
        <v>159</v>
      </c>
      <c r="C621" t="s">
        <v>982</v>
      </c>
      <c r="D621" t="s">
        <v>812</v>
      </c>
      <c r="E621" s="4">
        <v>67.184782608695656</v>
      </c>
      <c r="F621" s="4">
        <v>181.79967391304348</v>
      </c>
      <c r="G621" s="4">
        <v>10.233695652173912</v>
      </c>
      <c r="H621" s="11">
        <v>5.6291056149356936E-2</v>
      </c>
      <c r="I621" s="4">
        <v>164.39619565217393</v>
      </c>
      <c r="J621" s="4">
        <v>10.233695652173912</v>
      </c>
      <c r="K621" s="11">
        <v>6.2250197527843977E-2</v>
      </c>
      <c r="L621" s="4">
        <v>28.922717391304346</v>
      </c>
      <c r="M621" s="4">
        <v>0</v>
      </c>
      <c r="N621" s="11">
        <v>0</v>
      </c>
      <c r="O621" s="4">
        <v>16.840760869565216</v>
      </c>
      <c r="P621" s="4">
        <v>0</v>
      </c>
      <c r="Q621" s="9">
        <v>0</v>
      </c>
      <c r="R621" s="4">
        <v>6.7015217391304329</v>
      </c>
      <c r="S621" s="4">
        <v>0</v>
      </c>
      <c r="T621" s="11">
        <v>0</v>
      </c>
      <c r="U621" s="4">
        <v>5.3804347826086953</v>
      </c>
      <c r="V621" s="4">
        <v>0</v>
      </c>
      <c r="W621" s="11">
        <v>0</v>
      </c>
      <c r="X621" s="4">
        <v>35.131956521739134</v>
      </c>
      <c r="Y621" s="4">
        <v>0</v>
      </c>
      <c r="Z621" s="11">
        <v>0</v>
      </c>
      <c r="AA621" s="4">
        <v>5.3215217391304348</v>
      </c>
      <c r="AB621" s="4">
        <v>0</v>
      </c>
      <c r="AC621" s="11">
        <v>0</v>
      </c>
      <c r="AD621" s="4">
        <v>90.851304347826087</v>
      </c>
      <c r="AE621" s="4">
        <v>10.233695652173912</v>
      </c>
      <c r="AF621" s="11">
        <v>0.11264225346720393</v>
      </c>
      <c r="AG621" s="4">
        <v>21.572173913043489</v>
      </c>
      <c r="AH621" s="4">
        <v>0</v>
      </c>
      <c r="AI621" s="11">
        <v>0</v>
      </c>
      <c r="AJ621" s="4">
        <v>0</v>
      </c>
      <c r="AK621" s="4">
        <v>0</v>
      </c>
      <c r="AL621" s="11" t="s">
        <v>1213</v>
      </c>
      <c r="AM621" s="1">
        <v>145442</v>
      </c>
      <c r="AN621" s="1">
        <v>5</v>
      </c>
      <c r="AX621"/>
      <c r="AY621"/>
    </row>
    <row r="622" spans="1:51" x14ac:dyDescent="0.25">
      <c r="A622" t="s">
        <v>702</v>
      </c>
      <c r="B622" t="s">
        <v>372</v>
      </c>
      <c r="C622" t="s">
        <v>1073</v>
      </c>
      <c r="D622" t="s">
        <v>784</v>
      </c>
      <c r="E622" s="4">
        <v>136.59782608695653</v>
      </c>
      <c r="F622" s="4">
        <v>326.29902173913047</v>
      </c>
      <c r="G622" s="4">
        <v>32.641413043478266</v>
      </c>
      <c r="H622" s="11">
        <v>0.10003527705815318</v>
      </c>
      <c r="I622" s="4">
        <v>315.16858695652172</v>
      </c>
      <c r="J622" s="4">
        <v>32.641413043478266</v>
      </c>
      <c r="K622" s="11">
        <v>0.10356810416509317</v>
      </c>
      <c r="L622" s="4">
        <v>63.837499999999991</v>
      </c>
      <c r="M622" s="4">
        <v>3.9597826086956518</v>
      </c>
      <c r="N622" s="11">
        <v>6.2029099020100294E-2</v>
      </c>
      <c r="O622" s="4">
        <v>52.707065217391296</v>
      </c>
      <c r="P622" s="4">
        <v>3.9597826086956518</v>
      </c>
      <c r="Q622" s="9">
        <v>7.5128117878759768E-2</v>
      </c>
      <c r="R622" s="4">
        <v>6</v>
      </c>
      <c r="S622" s="4">
        <v>0</v>
      </c>
      <c r="T622" s="11">
        <v>0</v>
      </c>
      <c r="U622" s="4">
        <v>5.1304347826086953</v>
      </c>
      <c r="V622" s="4">
        <v>0</v>
      </c>
      <c r="W622" s="11">
        <v>0</v>
      </c>
      <c r="X622" s="4">
        <v>70.261956521739137</v>
      </c>
      <c r="Y622" s="4">
        <v>4.1586956521739147</v>
      </c>
      <c r="Z622" s="11">
        <v>5.9188440772884099E-2</v>
      </c>
      <c r="AA622" s="4">
        <v>0</v>
      </c>
      <c r="AB622" s="4">
        <v>0</v>
      </c>
      <c r="AC622" s="11" t="s">
        <v>1213</v>
      </c>
      <c r="AD622" s="4">
        <v>192.19956521739132</v>
      </c>
      <c r="AE622" s="4">
        <v>24.522934782608697</v>
      </c>
      <c r="AF622" s="11">
        <v>0.12759100029634052</v>
      </c>
      <c r="AG622" s="4">
        <v>0</v>
      </c>
      <c r="AH622" s="4">
        <v>0</v>
      </c>
      <c r="AI622" s="11" t="s">
        <v>1213</v>
      </c>
      <c r="AJ622" s="4">
        <v>0</v>
      </c>
      <c r="AK622" s="4">
        <v>0</v>
      </c>
      <c r="AL622" s="11" t="s">
        <v>1213</v>
      </c>
      <c r="AM622" s="1">
        <v>145795</v>
      </c>
      <c r="AN622" s="1">
        <v>5</v>
      </c>
      <c r="AX622"/>
      <c r="AY622"/>
    </row>
    <row r="623" spans="1:51" x14ac:dyDescent="0.25">
      <c r="A623" t="s">
        <v>702</v>
      </c>
      <c r="B623" t="s">
        <v>427</v>
      </c>
      <c r="C623" t="s">
        <v>891</v>
      </c>
      <c r="D623" t="s">
        <v>781</v>
      </c>
      <c r="E623" s="4">
        <v>61.489130434782609</v>
      </c>
      <c r="F623" s="4">
        <v>195.81521739130437</v>
      </c>
      <c r="G623" s="4">
        <v>0</v>
      </c>
      <c r="H623" s="11">
        <v>0</v>
      </c>
      <c r="I623" s="4">
        <v>175.27532608695651</v>
      </c>
      <c r="J623" s="4">
        <v>0</v>
      </c>
      <c r="K623" s="11">
        <v>0</v>
      </c>
      <c r="L623" s="4">
        <v>31.989130434782609</v>
      </c>
      <c r="M623" s="4">
        <v>0</v>
      </c>
      <c r="N623" s="11">
        <v>0</v>
      </c>
      <c r="O623" s="4">
        <v>26.25</v>
      </c>
      <c r="P623" s="4">
        <v>0</v>
      </c>
      <c r="Q623" s="9">
        <v>0</v>
      </c>
      <c r="R623" s="4">
        <v>0</v>
      </c>
      <c r="S623" s="4">
        <v>0</v>
      </c>
      <c r="T623" s="11" t="s">
        <v>1213</v>
      </c>
      <c r="U623" s="4">
        <v>5.7391304347826084</v>
      </c>
      <c r="V623" s="4">
        <v>0</v>
      </c>
      <c r="W623" s="11">
        <v>0</v>
      </c>
      <c r="X623" s="4">
        <v>54.277173913043477</v>
      </c>
      <c r="Y623" s="4">
        <v>0</v>
      </c>
      <c r="Z623" s="11">
        <v>0</v>
      </c>
      <c r="AA623" s="4">
        <v>14.800760869565218</v>
      </c>
      <c r="AB623" s="4">
        <v>0</v>
      </c>
      <c r="AC623" s="11">
        <v>0</v>
      </c>
      <c r="AD623" s="4">
        <v>94.748152173913041</v>
      </c>
      <c r="AE623" s="4">
        <v>0</v>
      </c>
      <c r="AF623" s="11">
        <v>0</v>
      </c>
      <c r="AG623" s="4">
        <v>0</v>
      </c>
      <c r="AH623" s="4">
        <v>0</v>
      </c>
      <c r="AI623" s="11" t="s">
        <v>1213</v>
      </c>
      <c r="AJ623" s="4">
        <v>0</v>
      </c>
      <c r="AK623" s="4">
        <v>0</v>
      </c>
      <c r="AL623" s="11" t="s">
        <v>1213</v>
      </c>
      <c r="AM623" s="1">
        <v>145879</v>
      </c>
      <c r="AN623" s="1">
        <v>5</v>
      </c>
      <c r="AX623"/>
      <c r="AY623"/>
    </row>
    <row r="624" spans="1:51" x14ac:dyDescent="0.25">
      <c r="A624" t="s">
        <v>702</v>
      </c>
      <c r="B624" t="s">
        <v>576</v>
      </c>
      <c r="C624" t="s">
        <v>1135</v>
      </c>
      <c r="D624" t="s">
        <v>776</v>
      </c>
      <c r="E624" s="4">
        <v>35.858695652173914</v>
      </c>
      <c r="F624" s="4">
        <v>114.09108695652171</v>
      </c>
      <c r="G624" s="4">
        <v>0</v>
      </c>
      <c r="H624" s="11">
        <v>0</v>
      </c>
      <c r="I624" s="4">
        <v>100.39065217391303</v>
      </c>
      <c r="J624" s="4">
        <v>0</v>
      </c>
      <c r="K624" s="11">
        <v>0</v>
      </c>
      <c r="L624" s="4">
        <v>21.668478260869566</v>
      </c>
      <c r="M624" s="4">
        <v>0</v>
      </c>
      <c r="N624" s="11">
        <v>0</v>
      </c>
      <c r="O624" s="4">
        <v>16.288043478260871</v>
      </c>
      <c r="P624" s="4">
        <v>0</v>
      </c>
      <c r="Q624" s="9">
        <v>0</v>
      </c>
      <c r="R624" s="4">
        <v>0</v>
      </c>
      <c r="S624" s="4">
        <v>0</v>
      </c>
      <c r="T624" s="11" t="s">
        <v>1213</v>
      </c>
      <c r="U624" s="4">
        <v>5.3804347826086953</v>
      </c>
      <c r="V624" s="4">
        <v>0</v>
      </c>
      <c r="W624" s="11">
        <v>0</v>
      </c>
      <c r="X624" s="4">
        <v>14.585760869565219</v>
      </c>
      <c r="Y624" s="4">
        <v>0</v>
      </c>
      <c r="Z624" s="11">
        <v>0</v>
      </c>
      <c r="AA624" s="4">
        <v>8.32</v>
      </c>
      <c r="AB624" s="4">
        <v>0</v>
      </c>
      <c r="AC624" s="11">
        <v>0</v>
      </c>
      <c r="AD624" s="4">
        <v>69.516847826086931</v>
      </c>
      <c r="AE624" s="4">
        <v>0</v>
      </c>
      <c r="AF624" s="11">
        <v>0</v>
      </c>
      <c r="AG624" s="4">
        <v>0</v>
      </c>
      <c r="AH624" s="4">
        <v>0</v>
      </c>
      <c r="AI624" s="11" t="s">
        <v>1213</v>
      </c>
      <c r="AJ624" s="4">
        <v>0</v>
      </c>
      <c r="AK624" s="4">
        <v>0</v>
      </c>
      <c r="AL624" s="11" t="s">
        <v>1213</v>
      </c>
      <c r="AM624" s="1">
        <v>146086</v>
      </c>
      <c r="AN624" s="1">
        <v>5</v>
      </c>
      <c r="AX624"/>
      <c r="AY624"/>
    </row>
    <row r="625" spans="1:51" x14ac:dyDescent="0.25">
      <c r="A625" t="s">
        <v>702</v>
      </c>
      <c r="B625" t="s">
        <v>174</v>
      </c>
      <c r="C625" t="s">
        <v>850</v>
      </c>
      <c r="D625" t="s">
        <v>816</v>
      </c>
      <c r="E625" s="4">
        <v>33.521739130434781</v>
      </c>
      <c r="F625" s="4">
        <v>100.88434782608695</v>
      </c>
      <c r="G625" s="4">
        <v>0</v>
      </c>
      <c r="H625" s="11">
        <v>0</v>
      </c>
      <c r="I625" s="4">
        <v>91.419673913043482</v>
      </c>
      <c r="J625" s="4">
        <v>0</v>
      </c>
      <c r="K625" s="11">
        <v>0</v>
      </c>
      <c r="L625" s="4">
        <v>9.981630434782609</v>
      </c>
      <c r="M625" s="4">
        <v>0</v>
      </c>
      <c r="N625" s="11">
        <v>0</v>
      </c>
      <c r="O625" s="4">
        <v>4.6011956521739146</v>
      </c>
      <c r="P625" s="4">
        <v>0</v>
      </c>
      <c r="Q625" s="9">
        <v>0</v>
      </c>
      <c r="R625" s="4">
        <v>0</v>
      </c>
      <c r="S625" s="4">
        <v>0</v>
      </c>
      <c r="T625" s="11" t="s">
        <v>1213</v>
      </c>
      <c r="U625" s="4">
        <v>5.3804347826086953</v>
      </c>
      <c r="V625" s="4">
        <v>0</v>
      </c>
      <c r="W625" s="11">
        <v>0</v>
      </c>
      <c r="X625" s="4">
        <v>13.066195652173917</v>
      </c>
      <c r="Y625" s="4">
        <v>0</v>
      </c>
      <c r="Z625" s="11">
        <v>0</v>
      </c>
      <c r="AA625" s="4">
        <v>4.0842391304347831</v>
      </c>
      <c r="AB625" s="4">
        <v>0</v>
      </c>
      <c r="AC625" s="11">
        <v>0</v>
      </c>
      <c r="AD625" s="4">
        <v>71.882282608695647</v>
      </c>
      <c r="AE625" s="4">
        <v>0</v>
      </c>
      <c r="AF625" s="11">
        <v>0</v>
      </c>
      <c r="AG625" s="4">
        <v>1.8699999999999997</v>
      </c>
      <c r="AH625" s="4">
        <v>0</v>
      </c>
      <c r="AI625" s="11">
        <v>0</v>
      </c>
      <c r="AJ625" s="4">
        <v>0</v>
      </c>
      <c r="AK625" s="4">
        <v>0</v>
      </c>
      <c r="AL625" s="11" t="s">
        <v>1213</v>
      </c>
      <c r="AM625" s="1">
        <v>145466</v>
      </c>
      <c r="AN625" s="1">
        <v>5</v>
      </c>
      <c r="AX625"/>
      <c r="AY625"/>
    </row>
    <row r="626" spans="1:51" x14ac:dyDescent="0.25">
      <c r="A626" t="s">
        <v>702</v>
      </c>
      <c r="B626" t="s">
        <v>565</v>
      </c>
      <c r="C626" t="s">
        <v>849</v>
      </c>
      <c r="D626" t="s">
        <v>754</v>
      </c>
      <c r="E626" s="4">
        <v>32.913043478260867</v>
      </c>
      <c r="F626" s="4">
        <v>116.17934782608697</v>
      </c>
      <c r="G626" s="4">
        <v>0</v>
      </c>
      <c r="H626" s="11">
        <v>0</v>
      </c>
      <c r="I626" s="4">
        <v>108.41304347826087</v>
      </c>
      <c r="J626" s="4">
        <v>0</v>
      </c>
      <c r="K626" s="11">
        <v>0</v>
      </c>
      <c r="L626" s="4">
        <v>23.07880434782609</v>
      </c>
      <c r="M626" s="4">
        <v>0</v>
      </c>
      <c r="N626" s="11">
        <v>0</v>
      </c>
      <c r="O626" s="4">
        <v>17.160326086956523</v>
      </c>
      <c r="P626" s="4">
        <v>0</v>
      </c>
      <c r="Q626" s="9">
        <v>0</v>
      </c>
      <c r="R626" s="4">
        <v>0</v>
      </c>
      <c r="S626" s="4">
        <v>0</v>
      </c>
      <c r="T626" s="11" t="s">
        <v>1213</v>
      </c>
      <c r="U626" s="4">
        <v>5.9184782608695654</v>
      </c>
      <c r="V626" s="4">
        <v>0</v>
      </c>
      <c r="W626" s="11">
        <v>0</v>
      </c>
      <c r="X626" s="4">
        <v>17.005434782608695</v>
      </c>
      <c r="Y626" s="4">
        <v>0</v>
      </c>
      <c r="Z626" s="11">
        <v>0</v>
      </c>
      <c r="AA626" s="4">
        <v>1.8478260869565217</v>
      </c>
      <c r="AB626" s="4">
        <v>0</v>
      </c>
      <c r="AC626" s="11">
        <v>0</v>
      </c>
      <c r="AD626" s="4">
        <v>74.247282608695656</v>
      </c>
      <c r="AE626" s="4">
        <v>0</v>
      </c>
      <c r="AF626" s="11">
        <v>0</v>
      </c>
      <c r="AG626" s="4">
        <v>0</v>
      </c>
      <c r="AH626" s="4">
        <v>0</v>
      </c>
      <c r="AI626" s="11" t="s">
        <v>1213</v>
      </c>
      <c r="AJ626" s="4">
        <v>0</v>
      </c>
      <c r="AK626" s="4">
        <v>0</v>
      </c>
      <c r="AL626" s="11" t="s">
        <v>1213</v>
      </c>
      <c r="AM626" s="1">
        <v>146070</v>
      </c>
      <c r="AN626" s="1">
        <v>5</v>
      </c>
      <c r="AX626"/>
      <c r="AY626"/>
    </row>
    <row r="627" spans="1:51" x14ac:dyDescent="0.25">
      <c r="A627" t="s">
        <v>702</v>
      </c>
      <c r="B627" t="s">
        <v>668</v>
      </c>
      <c r="C627" t="s">
        <v>1112</v>
      </c>
      <c r="D627" t="s">
        <v>767</v>
      </c>
      <c r="E627" s="4">
        <v>7.4565217391304346</v>
      </c>
      <c r="F627" s="4">
        <v>49.714673913043484</v>
      </c>
      <c r="G627" s="4">
        <v>0</v>
      </c>
      <c r="H627" s="11">
        <v>0</v>
      </c>
      <c r="I627" s="4">
        <v>44.932065217391305</v>
      </c>
      <c r="J627" s="4">
        <v>0</v>
      </c>
      <c r="K627" s="11">
        <v>0</v>
      </c>
      <c r="L627" s="4">
        <v>17.0625</v>
      </c>
      <c r="M627" s="4">
        <v>0</v>
      </c>
      <c r="N627" s="11">
        <v>0</v>
      </c>
      <c r="O627" s="4">
        <v>12.279891304347826</v>
      </c>
      <c r="P627" s="4">
        <v>0</v>
      </c>
      <c r="Q627" s="9">
        <v>0</v>
      </c>
      <c r="R627" s="4">
        <v>0</v>
      </c>
      <c r="S627" s="4">
        <v>0</v>
      </c>
      <c r="T627" s="11" t="s">
        <v>1213</v>
      </c>
      <c r="U627" s="4">
        <v>4.7826086956521738</v>
      </c>
      <c r="V627" s="4">
        <v>0</v>
      </c>
      <c r="W627" s="11">
        <v>0</v>
      </c>
      <c r="X627" s="4">
        <v>10.144021739130435</v>
      </c>
      <c r="Y627" s="4">
        <v>0</v>
      </c>
      <c r="Z627" s="11">
        <v>0</v>
      </c>
      <c r="AA627" s="4">
        <v>0</v>
      </c>
      <c r="AB627" s="4">
        <v>0</v>
      </c>
      <c r="AC627" s="11" t="s">
        <v>1213</v>
      </c>
      <c r="AD627" s="4">
        <v>22.508152173913043</v>
      </c>
      <c r="AE627" s="4">
        <v>0</v>
      </c>
      <c r="AF627" s="11">
        <v>0</v>
      </c>
      <c r="AG627" s="4">
        <v>0</v>
      </c>
      <c r="AH627" s="4">
        <v>0</v>
      </c>
      <c r="AI627" s="11" t="s">
        <v>1213</v>
      </c>
      <c r="AJ627" s="4">
        <v>0</v>
      </c>
      <c r="AK627" s="4">
        <v>0</v>
      </c>
      <c r="AL627" s="11" t="s">
        <v>1213</v>
      </c>
      <c r="AM627" t="s">
        <v>2</v>
      </c>
      <c r="AN627" s="1">
        <v>5</v>
      </c>
      <c r="AX627"/>
      <c r="AY627"/>
    </row>
    <row r="628" spans="1:51" x14ac:dyDescent="0.25">
      <c r="A628" t="s">
        <v>702</v>
      </c>
      <c r="B628" t="s">
        <v>500</v>
      </c>
      <c r="C628" t="s">
        <v>1009</v>
      </c>
      <c r="D628" t="s">
        <v>746</v>
      </c>
      <c r="E628" s="4">
        <v>69.043478260869563</v>
      </c>
      <c r="F628" s="4">
        <v>213.25413043478258</v>
      </c>
      <c r="G628" s="4">
        <v>35.789456521739133</v>
      </c>
      <c r="H628" s="11">
        <v>0.16782538490003254</v>
      </c>
      <c r="I628" s="4">
        <v>196.87913043478258</v>
      </c>
      <c r="J628" s="4">
        <v>35.789456521739133</v>
      </c>
      <c r="K628" s="11">
        <v>0.18178390184222501</v>
      </c>
      <c r="L628" s="4">
        <v>35.754565217391303</v>
      </c>
      <c r="M628" s="4">
        <v>2.8632608695652175</v>
      </c>
      <c r="N628" s="11">
        <v>8.0080986921706565E-2</v>
      </c>
      <c r="O628" s="4">
        <v>19.379565217391306</v>
      </c>
      <c r="P628" s="4">
        <v>2.8632608695652175</v>
      </c>
      <c r="Q628" s="9">
        <v>0.14774639355663741</v>
      </c>
      <c r="R628" s="4">
        <v>11.258152173913043</v>
      </c>
      <c r="S628" s="4">
        <v>0</v>
      </c>
      <c r="T628" s="11">
        <v>0</v>
      </c>
      <c r="U628" s="4">
        <v>5.1168478260869561</v>
      </c>
      <c r="V628" s="4">
        <v>0</v>
      </c>
      <c r="W628" s="11">
        <v>0</v>
      </c>
      <c r="X628" s="4">
        <v>35.843695652173913</v>
      </c>
      <c r="Y628" s="4">
        <v>5.2350000000000003</v>
      </c>
      <c r="Z628" s="11">
        <v>0.14605078814417671</v>
      </c>
      <c r="AA628" s="4">
        <v>0</v>
      </c>
      <c r="AB628" s="4">
        <v>0</v>
      </c>
      <c r="AC628" s="11" t="s">
        <v>1213</v>
      </c>
      <c r="AD628" s="4">
        <v>134.5335869565217</v>
      </c>
      <c r="AE628" s="4">
        <v>27.691195652173914</v>
      </c>
      <c r="AF628" s="11">
        <v>0.2058310960007563</v>
      </c>
      <c r="AG628" s="4">
        <v>7.1222826086956523</v>
      </c>
      <c r="AH628" s="4">
        <v>0</v>
      </c>
      <c r="AI628" s="11">
        <v>0</v>
      </c>
      <c r="AJ628" s="4">
        <v>0</v>
      </c>
      <c r="AK628" s="4">
        <v>0</v>
      </c>
      <c r="AL628" s="11" t="s">
        <v>1213</v>
      </c>
      <c r="AM628" s="1">
        <v>145985</v>
      </c>
      <c r="AN628" s="1">
        <v>5</v>
      </c>
      <c r="AX628"/>
      <c r="AY628"/>
    </row>
    <row r="629" spans="1:51" x14ac:dyDescent="0.25">
      <c r="A629" t="s">
        <v>702</v>
      </c>
      <c r="B629" t="s">
        <v>114</v>
      </c>
      <c r="C629" t="s">
        <v>956</v>
      </c>
      <c r="D629" t="s">
        <v>806</v>
      </c>
      <c r="E629" s="4">
        <v>122.26086956521739</v>
      </c>
      <c r="F629" s="4">
        <v>474.58369565217401</v>
      </c>
      <c r="G629" s="4">
        <v>41.17880434782608</v>
      </c>
      <c r="H629" s="11">
        <v>8.6768266008881892E-2</v>
      </c>
      <c r="I629" s="4">
        <v>443.4760869565219</v>
      </c>
      <c r="J629" s="4">
        <v>41.17880434782608</v>
      </c>
      <c r="K629" s="11">
        <v>9.2854621836381504E-2</v>
      </c>
      <c r="L629" s="4">
        <v>53.591847826086969</v>
      </c>
      <c r="M629" s="4">
        <v>0.96032608695652188</v>
      </c>
      <c r="N629" s="11">
        <v>1.7919256862963827E-2</v>
      </c>
      <c r="O629" s="4">
        <v>42.214673913043491</v>
      </c>
      <c r="P629" s="4">
        <v>0.96032608695652188</v>
      </c>
      <c r="Q629" s="9">
        <v>2.2748632121017055E-2</v>
      </c>
      <c r="R629" s="4">
        <v>5.8989130434782613</v>
      </c>
      <c r="S629" s="4">
        <v>0</v>
      </c>
      <c r="T629" s="11">
        <v>0</v>
      </c>
      <c r="U629" s="4">
        <v>5.4782608695652177</v>
      </c>
      <c r="V629" s="4">
        <v>0</v>
      </c>
      <c r="W629" s="11">
        <v>0</v>
      </c>
      <c r="X629" s="4">
        <v>127.53804347826087</v>
      </c>
      <c r="Y629" s="4">
        <v>0.39673913043478259</v>
      </c>
      <c r="Z629" s="11">
        <v>3.1107512677376738E-3</v>
      </c>
      <c r="AA629" s="4">
        <v>19.730434782608693</v>
      </c>
      <c r="AB629" s="4">
        <v>0</v>
      </c>
      <c r="AC629" s="11">
        <v>0</v>
      </c>
      <c r="AD629" s="4">
        <v>273.72336956521752</v>
      </c>
      <c r="AE629" s="4">
        <v>39.821739130434779</v>
      </c>
      <c r="AF629" s="11">
        <v>0.14548169268005018</v>
      </c>
      <c r="AG629" s="4">
        <v>0</v>
      </c>
      <c r="AH629" s="4">
        <v>0</v>
      </c>
      <c r="AI629" s="11" t="s">
        <v>1213</v>
      </c>
      <c r="AJ629" s="4">
        <v>0</v>
      </c>
      <c r="AK629" s="4">
        <v>0</v>
      </c>
      <c r="AL629" s="11" t="s">
        <v>1213</v>
      </c>
      <c r="AM629" s="1">
        <v>145364</v>
      </c>
      <c r="AN629" s="1">
        <v>5</v>
      </c>
      <c r="AX629"/>
      <c r="AY629"/>
    </row>
    <row r="630" spans="1:51" x14ac:dyDescent="0.25">
      <c r="A630" t="s">
        <v>702</v>
      </c>
      <c r="B630" t="s">
        <v>429</v>
      </c>
      <c r="C630" t="s">
        <v>917</v>
      </c>
      <c r="D630" t="s">
        <v>781</v>
      </c>
      <c r="E630" s="4">
        <v>190.58695652173913</v>
      </c>
      <c r="F630" s="4">
        <v>448.39402173913044</v>
      </c>
      <c r="G630" s="4">
        <v>0</v>
      </c>
      <c r="H630" s="11">
        <v>0</v>
      </c>
      <c r="I630" s="4">
        <v>400.0353260869565</v>
      </c>
      <c r="J630" s="4">
        <v>0</v>
      </c>
      <c r="K630" s="11">
        <v>0</v>
      </c>
      <c r="L630" s="4">
        <v>67.233695652173907</v>
      </c>
      <c r="M630" s="4">
        <v>0</v>
      </c>
      <c r="N630" s="11">
        <v>0</v>
      </c>
      <c r="O630" s="4">
        <v>43.744565217391305</v>
      </c>
      <c r="P630" s="4">
        <v>0</v>
      </c>
      <c r="Q630" s="9">
        <v>0</v>
      </c>
      <c r="R630" s="4">
        <v>18.010869565217391</v>
      </c>
      <c r="S630" s="4">
        <v>0</v>
      </c>
      <c r="T630" s="11">
        <v>0</v>
      </c>
      <c r="U630" s="4">
        <v>5.4782608695652177</v>
      </c>
      <c r="V630" s="4">
        <v>0</v>
      </c>
      <c r="W630" s="11">
        <v>0</v>
      </c>
      <c r="X630" s="4">
        <v>118.20380434782609</v>
      </c>
      <c r="Y630" s="4">
        <v>0</v>
      </c>
      <c r="Z630" s="11">
        <v>0</v>
      </c>
      <c r="AA630" s="4">
        <v>24.869565217391305</v>
      </c>
      <c r="AB630" s="4">
        <v>0</v>
      </c>
      <c r="AC630" s="11">
        <v>0</v>
      </c>
      <c r="AD630" s="4">
        <v>232.42391304347825</v>
      </c>
      <c r="AE630" s="4">
        <v>0</v>
      </c>
      <c r="AF630" s="11">
        <v>0</v>
      </c>
      <c r="AG630" s="4">
        <v>5.6630434782608692</v>
      </c>
      <c r="AH630" s="4">
        <v>0</v>
      </c>
      <c r="AI630" s="11">
        <v>0</v>
      </c>
      <c r="AJ630" s="4">
        <v>0</v>
      </c>
      <c r="AK630" s="4">
        <v>0</v>
      </c>
      <c r="AL630" s="11" t="s">
        <v>1213</v>
      </c>
      <c r="AM630" s="1">
        <v>145881</v>
      </c>
      <c r="AN630" s="1">
        <v>5</v>
      </c>
      <c r="AX630"/>
      <c r="AY630"/>
    </row>
    <row r="631" spans="1:51" x14ac:dyDescent="0.25">
      <c r="A631" t="s">
        <v>702</v>
      </c>
      <c r="B631" t="s">
        <v>271</v>
      </c>
      <c r="C631" t="s">
        <v>887</v>
      </c>
      <c r="D631" t="s">
        <v>799</v>
      </c>
      <c r="E631" s="4">
        <v>63.565217391304351</v>
      </c>
      <c r="F631" s="4">
        <v>267.68206521739131</v>
      </c>
      <c r="G631" s="4">
        <v>13.586956521739131</v>
      </c>
      <c r="H631" s="11">
        <v>5.0757814165490779E-2</v>
      </c>
      <c r="I631" s="4">
        <v>247.55163043478262</v>
      </c>
      <c r="J631" s="4">
        <v>13.586956521739131</v>
      </c>
      <c r="K631" s="11">
        <v>5.4885344515307521E-2</v>
      </c>
      <c r="L631" s="4">
        <v>87.263586956521735</v>
      </c>
      <c r="M631" s="4">
        <v>0.17391304347826086</v>
      </c>
      <c r="N631" s="11">
        <v>1.992962351695575E-3</v>
      </c>
      <c r="O631" s="4">
        <v>76.524456521739125</v>
      </c>
      <c r="P631" s="4">
        <v>0.17391304347826086</v>
      </c>
      <c r="Q631" s="9">
        <v>2.2726465679485815E-3</v>
      </c>
      <c r="R631" s="4">
        <v>6.7391304347826084</v>
      </c>
      <c r="S631" s="4">
        <v>0</v>
      </c>
      <c r="T631" s="11">
        <v>0</v>
      </c>
      <c r="U631" s="4">
        <v>4</v>
      </c>
      <c r="V631" s="4">
        <v>0</v>
      </c>
      <c r="W631" s="11">
        <v>0</v>
      </c>
      <c r="X631" s="4">
        <v>23.173913043478262</v>
      </c>
      <c r="Y631" s="4">
        <v>0</v>
      </c>
      <c r="Z631" s="11">
        <v>0</v>
      </c>
      <c r="AA631" s="4">
        <v>9.3913043478260878</v>
      </c>
      <c r="AB631" s="4">
        <v>0</v>
      </c>
      <c r="AC631" s="11">
        <v>0</v>
      </c>
      <c r="AD631" s="4">
        <v>147.85326086956522</v>
      </c>
      <c r="AE631" s="4">
        <v>13.413043478260869</v>
      </c>
      <c r="AF631" s="11">
        <v>9.071861790112111E-2</v>
      </c>
      <c r="AG631" s="4">
        <v>0</v>
      </c>
      <c r="AH631" s="4">
        <v>0</v>
      </c>
      <c r="AI631" s="11" t="s">
        <v>1213</v>
      </c>
      <c r="AJ631" s="4">
        <v>0</v>
      </c>
      <c r="AK631" s="4">
        <v>0</v>
      </c>
      <c r="AL631" s="11" t="s">
        <v>1213</v>
      </c>
      <c r="AM631" s="1">
        <v>145652</v>
      </c>
      <c r="AN631" s="1">
        <v>5</v>
      </c>
      <c r="AX631"/>
      <c r="AY631"/>
    </row>
    <row r="632" spans="1:51" x14ac:dyDescent="0.25">
      <c r="A632" t="s">
        <v>702</v>
      </c>
      <c r="B632" t="s">
        <v>443</v>
      </c>
      <c r="C632" t="s">
        <v>1000</v>
      </c>
      <c r="D632" t="s">
        <v>755</v>
      </c>
      <c r="E632" s="4">
        <v>31.315217391304348</v>
      </c>
      <c r="F632" s="4">
        <v>106.83043478260871</v>
      </c>
      <c r="G632" s="4">
        <v>19.435760869565218</v>
      </c>
      <c r="H632" s="11">
        <v>0.18193093484188677</v>
      </c>
      <c r="I632" s="4">
        <v>97.658478260869572</v>
      </c>
      <c r="J632" s="4">
        <v>19.435760869565218</v>
      </c>
      <c r="K632" s="11">
        <v>0.1990176502407458</v>
      </c>
      <c r="L632" s="4">
        <v>11.805652173913042</v>
      </c>
      <c r="M632" s="4">
        <v>0</v>
      </c>
      <c r="N632" s="11">
        <v>0</v>
      </c>
      <c r="O632" s="4">
        <v>7.3347826086956518</v>
      </c>
      <c r="P632" s="4">
        <v>0</v>
      </c>
      <c r="Q632" s="9">
        <v>0</v>
      </c>
      <c r="R632" s="4">
        <v>4.1203260869565215</v>
      </c>
      <c r="S632" s="4">
        <v>0</v>
      </c>
      <c r="T632" s="11">
        <v>0</v>
      </c>
      <c r="U632" s="4">
        <v>0.35054347826086957</v>
      </c>
      <c r="V632" s="4">
        <v>0</v>
      </c>
      <c r="W632" s="11">
        <v>0</v>
      </c>
      <c r="X632" s="4">
        <v>32.760869565217391</v>
      </c>
      <c r="Y632" s="4">
        <v>0</v>
      </c>
      <c r="Z632" s="11">
        <v>0</v>
      </c>
      <c r="AA632" s="4">
        <v>4.7010869565217392</v>
      </c>
      <c r="AB632" s="4">
        <v>0</v>
      </c>
      <c r="AC632" s="11">
        <v>0</v>
      </c>
      <c r="AD632" s="4">
        <v>57.56282608695652</v>
      </c>
      <c r="AE632" s="4">
        <v>19.435760869565218</v>
      </c>
      <c r="AF632" s="11">
        <v>0.33764431301904541</v>
      </c>
      <c r="AG632" s="4">
        <v>0</v>
      </c>
      <c r="AH632" s="4">
        <v>0</v>
      </c>
      <c r="AI632" s="11" t="s">
        <v>1213</v>
      </c>
      <c r="AJ632" s="4">
        <v>0</v>
      </c>
      <c r="AK632" s="4">
        <v>0</v>
      </c>
      <c r="AL632" s="11" t="s">
        <v>1213</v>
      </c>
      <c r="AM632" s="1">
        <v>145903</v>
      </c>
      <c r="AN632" s="1">
        <v>5</v>
      </c>
      <c r="AX632"/>
      <c r="AY632"/>
    </row>
    <row r="633" spans="1:51" x14ac:dyDescent="0.25">
      <c r="A633" t="s">
        <v>702</v>
      </c>
      <c r="B633" t="s">
        <v>594</v>
      </c>
      <c r="C633" t="s">
        <v>938</v>
      </c>
      <c r="D633" t="s">
        <v>781</v>
      </c>
      <c r="E633" s="4">
        <v>41.663043478260867</v>
      </c>
      <c r="F633" s="4">
        <v>255.7102173913043</v>
      </c>
      <c r="G633" s="4">
        <v>0</v>
      </c>
      <c r="H633" s="11">
        <v>0</v>
      </c>
      <c r="I633" s="4">
        <v>234.52847826086952</v>
      </c>
      <c r="J633" s="4">
        <v>0</v>
      </c>
      <c r="K633" s="11">
        <v>0</v>
      </c>
      <c r="L633" s="4">
        <v>95.373043478260882</v>
      </c>
      <c r="M633" s="4">
        <v>0</v>
      </c>
      <c r="N633" s="11">
        <v>0</v>
      </c>
      <c r="O633" s="4">
        <v>74.191304347826105</v>
      </c>
      <c r="P633" s="4">
        <v>0</v>
      </c>
      <c r="Q633" s="9">
        <v>0</v>
      </c>
      <c r="R633" s="4">
        <v>15.877391304347828</v>
      </c>
      <c r="S633" s="4">
        <v>0</v>
      </c>
      <c r="T633" s="11">
        <v>0</v>
      </c>
      <c r="U633" s="4">
        <v>5.3043478260869561</v>
      </c>
      <c r="V633" s="4">
        <v>0</v>
      </c>
      <c r="W633" s="11">
        <v>0</v>
      </c>
      <c r="X633" s="4">
        <v>15.317173913043476</v>
      </c>
      <c r="Y633" s="4">
        <v>0</v>
      </c>
      <c r="Z633" s="11">
        <v>0</v>
      </c>
      <c r="AA633" s="4">
        <v>0</v>
      </c>
      <c r="AB633" s="4">
        <v>0</v>
      </c>
      <c r="AC633" s="11" t="s">
        <v>1213</v>
      </c>
      <c r="AD633" s="4">
        <v>145.01999999999995</v>
      </c>
      <c r="AE633" s="4">
        <v>0</v>
      </c>
      <c r="AF633" s="11">
        <v>0</v>
      </c>
      <c r="AG633" s="4">
        <v>0</v>
      </c>
      <c r="AH633" s="4">
        <v>0</v>
      </c>
      <c r="AI633" s="11" t="s">
        <v>1213</v>
      </c>
      <c r="AJ633" s="4">
        <v>0</v>
      </c>
      <c r="AK633" s="4">
        <v>0</v>
      </c>
      <c r="AL633" s="11" t="s">
        <v>1213</v>
      </c>
      <c r="AM633" s="1">
        <v>146107</v>
      </c>
      <c r="AN633" s="1">
        <v>5</v>
      </c>
      <c r="AX633"/>
      <c r="AY633"/>
    </row>
    <row r="634" spans="1:51" x14ac:dyDescent="0.25">
      <c r="A634" t="s">
        <v>702</v>
      </c>
      <c r="B634" t="s">
        <v>650</v>
      </c>
      <c r="C634" t="s">
        <v>1157</v>
      </c>
      <c r="D634" t="s">
        <v>790</v>
      </c>
      <c r="E634" s="4">
        <v>46.380434782608695</v>
      </c>
      <c r="F634" s="4">
        <v>247.38586956521738</v>
      </c>
      <c r="G634" s="4">
        <v>0</v>
      </c>
      <c r="H634" s="11">
        <v>0</v>
      </c>
      <c r="I634" s="4">
        <v>218.36956521739131</v>
      </c>
      <c r="J634" s="4">
        <v>0</v>
      </c>
      <c r="K634" s="11">
        <v>0</v>
      </c>
      <c r="L634" s="4">
        <v>81.983695652173907</v>
      </c>
      <c r="M634" s="4">
        <v>0</v>
      </c>
      <c r="N634" s="11">
        <v>0</v>
      </c>
      <c r="O634" s="4">
        <v>52.967391304347828</v>
      </c>
      <c r="P634" s="4">
        <v>0</v>
      </c>
      <c r="Q634" s="9">
        <v>0</v>
      </c>
      <c r="R634" s="4">
        <v>17.972826086956523</v>
      </c>
      <c r="S634" s="4">
        <v>0</v>
      </c>
      <c r="T634" s="11">
        <v>0</v>
      </c>
      <c r="U634" s="4">
        <v>11.043478260869565</v>
      </c>
      <c r="V634" s="4">
        <v>0</v>
      </c>
      <c r="W634" s="11">
        <v>0</v>
      </c>
      <c r="X634" s="4">
        <v>18.714673913043477</v>
      </c>
      <c r="Y634" s="4">
        <v>0</v>
      </c>
      <c r="Z634" s="11">
        <v>0</v>
      </c>
      <c r="AA634" s="4">
        <v>0</v>
      </c>
      <c r="AB634" s="4">
        <v>0</v>
      </c>
      <c r="AC634" s="11" t="s">
        <v>1213</v>
      </c>
      <c r="AD634" s="4">
        <v>146.6875</v>
      </c>
      <c r="AE634" s="4">
        <v>0</v>
      </c>
      <c r="AF634" s="11">
        <v>0</v>
      </c>
      <c r="AG634" s="4">
        <v>0</v>
      </c>
      <c r="AH634" s="4">
        <v>0</v>
      </c>
      <c r="AI634" s="11" t="s">
        <v>1213</v>
      </c>
      <c r="AJ634" s="4">
        <v>0</v>
      </c>
      <c r="AK634" s="4">
        <v>0</v>
      </c>
      <c r="AL634" s="11" t="s">
        <v>1213</v>
      </c>
      <c r="AM634" s="1">
        <v>146178</v>
      </c>
      <c r="AN634" s="1">
        <v>5</v>
      </c>
      <c r="AX634"/>
      <c r="AY634"/>
    </row>
    <row r="635" spans="1:51" x14ac:dyDescent="0.25">
      <c r="A635" t="s">
        <v>702</v>
      </c>
      <c r="B635" t="s">
        <v>321</v>
      </c>
      <c r="C635" t="s">
        <v>1052</v>
      </c>
      <c r="D635" t="s">
        <v>796</v>
      </c>
      <c r="E635" s="4">
        <v>82.228260869565219</v>
      </c>
      <c r="F635" s="4">
        <v>299.8478260869565</v>
      </c>
      <c r="G635" s="4">
        <v>0</v>
      </c>
      <c r="H635" s="11">
        <v>0</v>
      </c>
      <c r="I635" s="4">
        <v>285.92663043478262</v>
      </c>
      <c r="J635" s="4">
        <v>0</v>
      </c>
      <c r="K635" s="11">
        <v>0</v>
      </c>
      <c r="L635" s="4">
        <v>34.861413043478265</v>
      </c>
      <c r="M635" s="4">
        <v>0</v>
      </c>
      <c r="N635" s="11">
        <v>0</v>
      </c>
      <c r="O635" s="4">
        <v>23.157608695652176</v>
      </c>
      <c r="P635" s="4">
        <v>0</v>
      </c>
      <c r="Q635" s="9">
        <v>0</v>
      </c>
      <c r="R635" s="4">
        <v>7.0081521739130439</v>
      </c>
      <c r="S635" s="4">
        <v>0</v>
      </c>
      <c r="T635" s="11">
        <v>0</v>
      </c>
      <c r="U635" s="4">
        <v>4.6956521739130439</v>
      </c>
      <c r="V635" s="4">
        <v>0</v>
      </c>
      <c r="W635" s="11">
        <v>0</v>
      </c>
      <c r="X635" s="4">
        <v>90.741847826086953</v>
      </c>
      <c r="Y635" s="4">
        <v>0</v>
      </c>
      <c r="Z635" s="11">
        <v>0</v>
      </c>
      <c r="AA635" s="4">
        <v>2.2173913043478262</v>
      </c>
      <c r="AB635" s="4">
        <v>0</v>
      </c>
      <c r="AC635" s="11">
        <v>0</v>
      </c>
      <c r="AD635" s="4">
        <v>172.02717391304347</v>
      </c>
      <c r="AE635" s="4">
        <v>0</v>
      </c>
      <c r="AF635" s="11">
        <v>0</v>
      </c>
      <c r="AG635" s="4">
        <v>0</v>
      </c>
      <c r="AH635" s="4">
        <v>0</v>
      </c>
      <c r="AI635" s="11" t="s">
        <v>1213</v>
      </c>
      <c r="AJ635" s="4">
        <v>0</v>
      </c>
      <c r="AK635" s="4">
        <v>0</v>
      </c>
      <c r="AL635" s="11" t="s">
        <v>1213</v>
      </c>
      <c r="AM635" s="1">
        <v>145721</v>
      </c>
      <c r="AN635" s="1">
        <v>5</v>
      </c>
      <c r="AX635"/>
      <c r="AY635"/>
    </row>
    <row r="636" spans="1:51" x14ac:dyDescent="0.25">
      <c r="A636" t="s">
        <v>702</v>
      </c>
      <c r="B636" t="s">
        <v>232</v>
      </c>
      <c r="C636" t="s">
        <v>1018</v>
      </c>
      <c r="D636" t="s">
        <v>774</v>
      </c>
      <c r="E636" s="4">
        <v>68.532608695652172</v>
      </c>
      <c r="F636" s="4">
        <v>286.71423913043475</v>
      </c>
      <c r="G636" s="4">
        <v>48.025652173913045</v>
      </c>
      <c r="H636" s="11">
        <v>0.16750354750279689</v>
      </c>
      <c r="I636" s="4">
        <v>265.07880434782612</v>
      </c>
      <c r="J636" s="4">
        <v>48.025652173913045</v>
      </c>
      <c r="K636" s="11">
        <v>0.1811749992311556</v>
      </c>
      <c r="L636" s="4">
        <v>98.446304347826086</v>
      </c>
      <c r="M636" s="4">
        <v>17.029565217391308</v>
      </c>
      <c r="N636" s="11">
        <v>0.17298328596696946</v>
      </c>
      <c r="O636" s="4">
        <v>76.810869565217388</v>
      </c>
      <c r="P636" s="4">
        <v>17.029565217391308</v>
      </c>
      <c r="Q636" s="9">
        <v>0.2217077519599242</v>
      </c>
      <c r="R636" s="4">
        <v>15.912608695652175</v>
      </c>
      <c r="S636" s="4">
        <v>0</v>
      </c>
      <c r="T636" s="11">
        <v>0</v>
      </c>
      <c r="U636" s="4">
        <v>5.7228260869565215</v>
      </c>
      <c r="V636" s="4">
        <v>0</v>
      </c>
      <c r="W636" s="11">
        <v>0</v>
      </c>
      <c r="X636" s="4">
        <v>36.832391304347816</v>
      </c>
      <c r="Y636" s="4">
        <v>4.5747826086956511</v>
      </c>
      <c r="Z636" s="11">
        <v>0.124205419379209</v>
      </c>
      <c r="AA636" s="4">
        <v>0</v>
      </c>
      <c r="AB636" s="4">
        <v>0</v>
      </c>
      <c r="AC636" s="11" t="s">
        <v>1213</v>
      </c>
      <c r="AD636" s="4">
        <v>151.43554347826088</v>
      </c>
      <c r="AE636" s="4">
        <v>26.421304347826091</v>
      </c>
      <c r="AF636" s="11">
        <v>0.17447227870661</v>
      </c>
      <c r="AG636" s="4">
        <v>0</v>
      </c>
      <c r="AH636" s="4">
        <v>0</v>
      </c>
      <c r="AI636" s="11" t="s">
        <v>1213</v>
      </c>
      <c r="AJ636" s="4">
        <v>0</v>
      </c>
      <c r="AK636" s="4">
        <v>0</v>
      </c>
      <c r="AL636" s="11" t="s">
        <v>1213</v>
      </c>
      <c r="AM636" s="1">
        <v>145602</v>
      </c>
      <c r="AN636" s="1">
        <v>5</v>
      </c>
      <c r="AX636"/>
      <c r="AY636"/>
    </row>
    <row r="637" spans="1:51" x14ac:dyDescent="0.25">
      <c r="A637" t="s">
        <v>702</v>
      </c>
      <c r="B637" t="s">
        <v>525</v>
      </c>
      <c r="C637" t="s">
        <v>1115</v>
      </c>
      <c r="D637" t="s">
        <v>764</v>
      </c>
      <c r="E637" s="4">
        <v>113.90140845070422</v>
      </c>
      <c r="F637" s="4">
        <v>405.0081690140845</v>
      </c>
      <c r="G637" s="4">
        <v>35.429577464788736</v>
      </c>
      <c r="H637" s="11">
        <v>8.7478673704373219E-2</v>
      </c>
      <c r="I637" s="4">
        <v>371.94478873239439</v>
      </c>
      <c r="J637" s="4">
        <v>35.429577464788736</v>
      </c>
      <c r="K637" s="11">
        <v>9.5254937125304071E-2</v>
      </c>
      <c r="L637" s="4">
        <v>88.908450704225359</v>
      </c>
      <c r="M637" s="4">
        <v>28.323943661971832</v>
      </c>
      <c r="N637" s="11">
        <v>0.31857425742574258</v>
      </c>
      <c r="O637" s="4">
        <v>66.661971830985919</v>
      </c>
      <c r="P637" s="4">
        <v>28.323943661971832</v>
      </c>
      <c r="Q637" s="9">
        <v>0.42488907669554193</v>
      </c>
      <c r="R637" s="4">
        <v>19.091549295774648</v>
      </c>
      <c r="S637" s="4">
        <v>0</v>
      </c>
      <c r="T637" s="11">
        <v>0</v>
      </c>
      <c r="U637" s="4">
        <v>3.1549295774647885</v>
      </c>
      <c r="V637" s="4">
        <v>0</v>
      </c>
      <c r="W637" s="11">
        <v>0</v>
      </c>
      <c r="X637" s="4">
        <v>39.37676056338028</v>
      </c>
      <c r="Y637" s="4">
        <v>1.369718309859155</v>
      </c>
      <c r="Z637" s="11">
        <v>3.4784941428954663E-2</v>
      </c>
      <c r="AA637" s="4">
        <v>10.816901408450704</v>
      </c>
      <c r="AB637" s="4">
        <v>0</v>
      </c>
      <c r="AC637" s="11">
        <v>0</v>
      </c>
      <c r="AD637" s="4">
        <v>265.90605633802818</v>
      </c>
      <c r="AE637" s="4">
        <v>5.7359154929577461</v>
      </c>
      <c r="AF637" s="11">
        <v>2.1571210419013807E-2</v>
      </c>
      <c r="AG637" s="4">
        <v>0</v>
      </c>
      <c r="AH637" s="4">
        <v>0</v>
      </c>
      <c r="AI637" s="11" t="s">
        <v>1213</v>
      </c>
      <c r="AJ637" s="4">
        <v>0</v>
      </c>
      <c r="AK637" s="4">
        <v>0</v>
      </c>
      <c r="AL637" s="11" t="s">
        <v>1213</v>
      </c>
      <c r="AM637" s="1">
        <v>146019</v>
      </c>
      <c r="AN637" s="1">
        <v>5</v>
      </c>
      <c r="AX637"/>
      <c r="AY637"/>
    </row>
    <row r="638" spans="1:51" x14ac:dyDescent="0.25">
      <c r="A638" t="s">
        <v>702</v>
      </c>
      <c r="B638" t="s">
        <v>588</v>
      </c>
      <c r="C638" t="s">
        <v>1138</v>
      </c>
      <c r="D638" t="s">
        <v>828</v>
      </c>
      <c r="E638" s="4">
        <v>24.826086956521738</v>
      </c>
      <c r="F638" s="4">
        <v>101.65576086956521</v>
      </c>
      <c r="G638" s="4">
        <v>0</v>
      </c>
      <c r="H638" s="11">
        <v>0</v>
      </c>
      <c r="I638" s="4">
        <v>95.159565217391304</v>
      </c>
      <c r="J638" s="4">
        <v>0</v>
      </c>
      <c r="K638" s="11">
        <v>0</v>
      </c>
      <c r="L638" s="4">
        <v>13.468478260869567</v>
      </c>
      <c r="M638" s="4">
        <v>0</v>
      </c>
      <c r="N638" s="11">
        <v>0</v>
      </c>
      <c r="O638" s="4">
        <v>6.9722826086956529</v>
      </c>
      <c r="P638" s="4">
        <v>0</v>
      </c>
      <c r="Q638" s="9">
        <v>0</v>
      </c>
      <c r="R638" s="4">
        <v>0</v>
      </c>
      <c r="S638" s="4">
        <v>0</v>
      </c>
      <c r="T638" s="11" t="s">
        <v>1213</v>
      </c>
      <c r="U638" s="4">
        <v>6.4961956521739141</v>
      </c>
      <c r="V638" s="4">
        <v>0</v>
      </c>
      <c r="W638" s="11">
        <v>0</v>
      </c>
      <c r="X638" s="4">
        <v>39.006739130434781</v>
      </c>
      <c r="Y638" s="4">
        <v>0</v>
      </c>
      <c r="Z638" s="11">
        <v>0</v>
      </c>
      <c r="AA638" s="4">
        <v>0</v>
      </c>
      <c r="AB638" s="4">
        <v>0</v>
      </c>
      <c r="AC638" s="11" t="s">
        <v>1213</v>
      </c>
      <c r="AD638" s="4">
        <v>49.180543478260866</v>
      </c>
      <c r="AE638" s="4">
        <v>0</v>
      </c>
      <c r="AF638" s="11">
        <v>0</v>
      </c>
      <c r="AG638" s="4">
        <v>0</v>
      </c>
      <c r="AH638" s="4">
        <v>0</v>
      </c>
      <c r="AI638" s="11" t="s">
        <v>1213</v>
      </c>
      <c r="AJ638" s="4">
        <v>0</v>
      </c>
      <c r="AK638" s="4">
        <v>0</v>
      </c>
      <c r="AL638" s="11" t="s">
        <v>1213</v>
      </c>
      <c r="AM638" s="1">
        <v>146100</v>
      </c>
      <c r="AN638" s="1">
        <v>5</v>
      </c>
      <c r="AX638"/>
      <c r="AY638"/>
    </row>
    <row r="639" spans="1:51" x14ac:dyDescent="0.25">
      <c r="A639" t="s">
        <v>702</v>
      </c>
      <c r="B639" t="s">
        <v>103</v>
      </c>
      <c r="C639" t="s">
        <v>917</v>
      </c>
      <c r="D639" t="s">
        <v>781</v>
      </c>
      <c r="E639" s="4">
        <v>181.36956521739131</v>
      </c>
      <c r="F639" s="4">
        <v>582.24521739130432</v>
      </c>
      <c r="G639" s="4">
        <v>40.093043478260867</v>
      </c>
      <c r="H639" s="11">
        <v>6.8859377940267211E-2</v>
      </c>
      <c r="I639" s="4">
        <v>542.78869565217394</v>
      </c>
      <c r="J639" s="4">
        <v>40.093043478260867</v>
      </c>
      <c r="K639" s="11">
        <v>7.3864919810255239E-2</v>
      </c>
      <c r="L639" s="4">
        <v>140.26358695652175</v>
      </c>
      <c r="M639" s="4">
        <v>0</v>
      </c>
      <c r="N639" s="11">
        <v>0</v>
      </c>
      <c r="O639" s="4">
        <v>118.20652173913044</v>
      </c>
      <c r="P639" s="4">
        <v>0</v>
      </c>
      <c r="Q639" s="9">
        <v>0</v>
      </c>
      <c r="R639" s="4">
        <v>16.491847826086957</v>
      </c>
      <c r="S639" s="4">
        <v>0</v>
      </c>
      <c r="T639" s="11">
        <v>0</v>
      </c>
      <c r="U639" s="4">
        <v>5.5652173913043477</v>
      </c>
      <c r="V639" s="4">
        <v>0</v>
      </c>
      <c r="W639" s="11">
        <v>0</v>
      </c>
      <c r="X639" s="4">
        <v>125.95380434782609</v>
      </c>
      <c r="Y639" s="4">
        <v>0</v>
      </c>
      <c r="Z639" s="11">
        <v>0</v>
      </c>
      <c r="AA639" s="4">
        <v>17.399456521739129</v>
      </c>
      <c r="AB639" s="4">
        <v>0</v>
      </c>
      <c r="AC639" s="11">
        <v>0</v>
      </c>
      <c r="AD639" s="4">
        <v>298.62836956521738</v>
      </c>
      <c r="AE639" s="4">
        <v>40.093043478260867</v>
      </c>
      <c r="AF639" s="11">
        <v>0.13425731633144439</v>
      </c>
      <c r="AG639" s="4">
        <v>0</v>
      </c>
      <c r="AH639" s="4">
        <v>0</v>
      </c>
      <c r="AI639" s="11" t="s">
        <v>1213</v>
      </c>
      <c r="AJ639" s="4">
        <v>0</v>
      </c>
      <c r="AK639" s="4">
        <v>0</v>
      </c>
      <c r="AL639" s="11" t="s">
        <v>1213</v>
      </c>
      <c r="AM639" s="1">
        <v>145336</v>
      </c>
      <c r="AN639" s="1">
        <v>5</v>
      </c>
      <c r="AX639"/>
      <c r="AY639"/>
    </row>
    <row r="640" spans="1:51" x14ac:dyDescent="0.25">
      <c r="A640" t="s">
        <v>702</v>
      </c>
      <c r="B640" t="s">
        <v>463</v>
      </c>
      <c r="C640" t="s">
        <v>992</v>
      </c>
      <c r="D640" t="s">
        <v>781</v>
      </c>
      <c r="E640" s="4">
        <v>180.58695652173913</v>
      </c>
      <c r="F640" s="4">
        <v>433.47010869565213</v>
      </c>
      <c r="G640" s="4">
        <v>0.16304347826086957</v>
      </c>
      <c r="H640" s="11">
        <v>3.7613545891660452E-4</v>
      </c>
      <c r="I640" s="4">
        <v>391.52173913043475</v>
      </c>
      <c r="J640" s="4">
        <v>0.16304347826086957</v>
      </c>
      <c r="K640" s="11">
        <v>4.1643531371460306E-4</v>
      </c>
      <c r="L640" s="4">
        <v>145.88043478260869</v>
      </c>
      <c r="M640" s="4">
        <v>0</v>
      </c>
      <c r="N640" s="11">
        <v>0</v>
      </c>
      <c r="O640" s="4">
        <v>113.78532608695652</v>
      </c>
      <c r="P640" s="4">
        <v>0</v>
      </c>
      <c r="Q640" s="9">
        <v>0</v>
      </c>
      <c r="R640" s="4">
        <v>21.138586956521738</v>
      </c>
      <c r="S640" s="4">
        <v>0</v>
      </c>
      <c r="T640" s="11">
        <v>0</v>
      </c>
      <c r="U640" s="4">
        <v>10.956521739130435</v>
      </c>
      <c r="V640" s="4">
        <v>0</v>
      </c>
      <c r="W640" s="11">
        <v>0</v>
      </c>
      <c r="X640" s="4">
        <v>86.706521739130437</v>
      </c>
      <c r="Y640" s="4">
        <v>0</v>
      </c>
      <c r="Z640" s="11">
        <v>0</v>
      </c>
      <c r="AA640" s="4">
        <v>9.8532608695652169</v>
      </c>
      <c r="AB640" s="4">
        <v>0</v>
      </c>
      <c r="AC640" s="11">
        <v>0</v>
      </c>
      <c r="AD640" s="4">
        <v>191.02989130434781</v>
      </c>
      <c r="AE640" s="4">
        <v>0.16304347826086957</v>
      </c>
      <c r="AF640" s="11">
        <v>8.534972047966544E-4</v>
      </c>
      <c r="AG640" s="4">
        <v>0</v>
      </c>
      <c r="AH640" s="4">
        <v>0</v>
      </c>
      <c r="AI640" s="11" t="s">
        <v>1213</v>
      </c>
      <c r="AJ640" s="4">
        <v>0</v>
      </c>
      <c r="AK640" s="4">
        <v>0</v>
      </c>
      <c r="AL640" s="11" t="s">
        <v>1213</v>
      </c>
      <c r="AM640" s="1">
        <v>145931</v>
      </c>
      <c r="AN640" s="1">
        <v>5</v>
      </c>
      <c r="AX640"/>
      <c r="AY640"/>
    </row>
    <row r="641" spans="1:51" x14ac:dyDescent="0.25">
      <c r="A641" t="s">
        <v>702</v>
      </c>
      <c r="B641" t="s">
        <v>424</v>
      </c>
      <c r="C641" t="s">
        <v>917</v>
      </c>
      <c r="D641" t="s">
        <v>781</v>
      </c>
      <c r="E641" s="4">
        <v>75.021739130434781</v>
      </c>
      <c r="F641" s="4">
        <v>264.58152173913044</v>
      </c>
      <c r="G641" s="4">
        <v>0</v>
      </c>
      <c r="H641" s="11">
        <v>0</v>
      </c>
      <c r="I641" s="4">
        <v>243.01630434782609</v>
      </c>
      <c r="J641" s="4">
        <v>0</v>
      </c>
      <c r="K641" s="11">
        <v>0</v>
      </c>
      <c r="L641" s="4">
        <v>35.244565217391305</v>
      </c>
      <c r="M641" s="4">
        <v>0</v>
      </c>
      <c r="N641" s="11">
        <v>0</v>
      </c>
      <c r="O641" s="4">
        <v>24.461956521739129</v>
      </c>
      <c r="P641" s="4">
        <v>0</v>
      </c>
      <c r="Q641" s="9">
        <v>0</v>
      </c>
      <c r="R641" s="4">
        <v>4.8695652173913047</v>
      </c>
      <c r="S641" s="4">
        <v>0</v>
      </c>
      <c r="T641" s="11">
        <v>0</v>
      </c>
      <c r="U641" s="4">
        <v>5.9130434782608692</v>
      </c>
      <c r="V641" s="4">
        <v>0</v>
      </c>
      <c r="W641" s="11">
        <v>0</v>
      </c>
      <c r="X641" s="4">
        <v>67.519021739130437</v>
      </c>
      <c r="Y641" s="4">
        <v>0</v>
      </c>
      <c r="Z641" s="11">
        <v>0</v>
      </c>
      <c r="AA641" s="4">
        <v>10.782608695652174</v>
      </c>
      <c r="AB641" s="4">
        <v>0</v>
      </c>
      <c r="AC641" s="11">
        <v>0</v>
      </c>
      <c r="AD641" s="4">
        <v>151.03532608695653</v>
      </c>
      <c r="AE641" s="4">
        <v>0</v>
      </c>
      <c r="AF641" s="11">
        <v>0</v>
      </c>
      <c r="AG641" s="4">
        <v>0</v>
      </c>
      <c r="AH641" s="4">
        <v>0</v>
      </c>
      <c r="AI641" s="11" t="s">
        <v>1213</v>
      </c>
      <c r="AJ641" s="4">
        <v>0</v>
      </c>
      <c r="AK641" s="4">
        <v>0</v>
      </c>
      <c r="AL641" s="11" t="s">
        <v>1213</v>
      </c>
      <c r="AM641" s="1">
        <v>145875</v>
      </c>
      <c r="AN641" s="1">
        <v>5</v>
      </c>
      <c r="AX641"/>
      <c r="AY641"/>
    </row>
    <row r="642" spans="1:51" x14ac:dyDescent="0.25">
      <c r="A642" t="s">
        <v>702</v>
      </c>
      <c r="B642" t="s">
        <v>530</v>
      </c>
      <c r="C642" t="s">
        <v>1117</v>
      </c>
      <c r="D642" t="s">
        <v>774</v>
      </c>
      <c r="E642" s="4">
        <v>123.1195652173913</v>
      </c>
      <c r="F642" s="4">
        <v>495.2146739130435</v>
      </c>
      <c r="G642" s="4">
        <v>0</v>
      </c>
      <c r="H642" s="11">
        <v>0</v>
      </c>
      <c r="I642" s="4">
        <v>468.69293478260875</v>
      </c>
      <c r="J642" s="4">
        <v>0</v>
      </c>
      <c r="K642" s="11">
        <v>0</v>
      </c>
      <c r="L642" s="4">
        <v>125.28260869565219</v>
      </c>
      <c r="M642" s="4">
        <v>0</v>
      </c>
      <c r="N642" s="11">
        <v>0</v>
      </c>
      <c r="O642" s="4">
        <v>103.71739130434783</v>
      </c>
      <c r="P642" s="4">
        <v>0</v>
      </c>
      <c r="Q642" s="9">
        <v>0</v>
      </c>
      <c r="R642" s="4">
        <v>16.434782608695652</v>
      </c>
      <c r="S642" s="4">
        <v>0</v>
      </c>
      <c r="T642" s="11">
        <v>0</v>
      </c>
      <c r="U642" s="4">
        <v>5.1304347826086953</v>
      </c>
      <c r="V642" s="4">
        <v>0</v>
      </c>
      <c r="W642" s="11">
        <v>0</v>
      </c>
      <c r="X642" s="4">
        <v>76.660326086956516</v>
      </c>
      <c r="Y642" s="4">
        <v>0</v>
      </c>
      <c r="Z642" s="11">
        <v>0</v>
      </c>
      <c r="AA642" s="4">
        <v>4.9565217391304346</v>
      </c>
      <c r="AB642" s="4">
        <v>0</v>
      </c>
      <c r="AC642" s="11">
        <v>0</v>
      </c>
      <c r="AD642" s="4">
        <v>288.31521739130437</v>
      </c>
      <c r="AE642" s="4">
        <v>0</v>
      </c>
      <c r="AF642" s="11">
        <v>0</v>
      </c>
      <c r="AG642" s="4">
        <v>0</v>
      </c>
      <c r="AH642" s="4">
        <v>0</v>
      </c>
      <c r="AI642" s="11" t="s">
        <v>1213</v>
      </c>
      <c r="AJ642" s="4">
        <v>0</v>
      </c>
      <c r="AK642" s="4">
        <v>0</v>
      </c>
      <c r="AL642" s="11" t="s">
        <v>1213</v>
      </c>
      <c r="AM642" s="1">
        <v>146028</v>
      </c>
      <c r="AN642" s="1">
        <v>5</v>
      </c>
      <c r="AX642"/>
      <c r="AY642"/>
    </row>
    <row r="643" spans="1:51" x14ac:dyDescent="0.25">
      <c r="A643" t="s">
        <v>702</v>
      </c>
      <c r="B643" t="s">
        <v>458</v>
      </c>
      <c r="C643" t="s">
        <v>1097</v>
      </c>
      <c r="D643" t="s">
        <v>774</v>
      </c>
      <c r="E643" s="4">
        <v>140.28260869565219</v>
      </c>
      <c r="F643" s="4">
        <v>477.11760869565211</v>
      </c>
      <c r="G643" s="4">
        <v>81.970869565217384</v>
      </c>
      <c r="H643" s="11">
        <v>0.17180432679755836</v>
      </c>
      <c r="I643" s="4">
        <v>449.85673913043468</v>
      </c>
      <c r="J643" s="4">
        <v>81.970869565217384</v>
      </c>
      <c r="K643" s="11">
        <v>0.18221549759077893</v>
      </c>
      <c r="L643" s="4">
        <v>87.915760869565247</v>
      </c>
      <c r="M643" s="4">
        <v>13.160326086956522</v>
      </c>
      <c r="N643" s="11">
        <v>0.14969245510462703</v>
      </c>
      <c r="O643" s="4">
        <v>66.114130434782638</v>
      </c>
      <c r="P643" s="4">
        <v>13.160326086956522</v>
      </c>
      <c r="Q643" s="9">
        <v>0.19905466502260574</v>
      </c>
      <c r="R643" s="4">
        <v>16.323369565217391</v>
      </c>
      <c r="S643" s="4">
        <v>0</v>
      </c>
      <c r="T643" s="11">
        <v>0</v>
      </c>
      <c r="U643" s="4">
        <v>5.4782608695652177</v>
      </c>
      <c r="V643" s="4">
        <v>0</v>
      </c>
      <c r="W643" s="11">
        <v>0</v>
      </c>
      <c r="X643" s="4">
        <v>129.02989130434781</v>
      </c>
      <c r="Y643" s="4">
        <v>10.244565217391305</v>
      </c>
      <c r="Z643" s="11">
        <v>7.9396836762630846E-2</v>
      </c>
      <c r="AA643" s="4">
        <v>5.4592391304347823</v>
      </c>
      <c r="AB643" s="4">
        <v>0</v>
      </c>
      <c r="AC643" s="11">
        <v>0</v>
      </c>
      <c r="AD643" s="4">
        <v>254.71271739130427</v>
      </c>
      <c r="AE643" s="4">
        <v>58.565978260869564</v>
      </c>
      <c r="AF643" s="11">
        <v>0.2299295412521439</v>
      </c>
      <c r="AG643" s="4">
        <v>0</v>
      </c>
      <c r="AH643" s="4">
        <v>0</v>
      </c>
      <c r="AI643" s="11" t="s">
        <v>1213</v>
      </c>
      <c r="AJ643" s="4">
        <v>0</v>
      </c>
      <c r="AK643" s="4">
        <v>0</v>
      </c>
      <c r="AL643" s="11" t="s">
        <v>1213</v>
      </c>
      <c r="AM643" s="1">
        <v>145923</v>
      </c>
      <c r="AN643" s="1">
        <v>5</v>
      </c>
      <c r="AX643"/>
      <c r="AY643"/>
    </row>
    <row r="644" spans="1:51" x14ac:dyDescent="0.25">
      <c r="A644" t="s">
        <v>702</v>
      </c>
      <c r="B644" t="s">
        <v>441</v>
      </c>
      <c r="C644" t="s">
        <v>1092</v>
      </c>
      <c r="D644" t="s">
        <v>781</v>
      </c>
      <c r="E644" s="4">
        <v>123.23913043478261</v>
      </c>
      <c r="F644" s="4">
        <v>282.03260869565213</v>
      </c>
      <c r="G644" s="4">
        <v>0</v>
      </c>
      <c r="H644" s="11">
        <v>0</v>
      </c>
      <c r="I644" s="4">
        <v>267.01630434782612</v>
      </c>
      <c r="J644" s="4">
        <v>0</v>
      </c>
      <c r="K644" s="11">
        <v>0</v>
      </c>
      <c r="L644" s="4">
        <v>64.717391304347828</v>
      </c>
      <c r="M644" s="4">
        <v>0</v>
      </c>
      <c r="N644" s="11">
        <v>0</v>
      </c>
      <c r="O644" s="4">
        <v>55.850543478260867</v>
      </c>
      <c r="P644" s="4">
        <v>0</v>
      </c>
      <c r="Q644" s="9">
        <v>0</v>
      </c>
      <c r="R644" s="4">
        <v>8.866847826086957</v>
      </c>
      <c r="S644" s="4">
        <v>0</v>
      </c>
      <c r="T644" s="11">
        <v>0</v>
      </c>
      <c r="U644" s="4">
        <v>0</v>
      </c>
      <c r="V644" s="4">
        <v>0</v>
      </c>
      <c r="W644" s="11" t="s">
        <v>1213</v>
      </c>
      <c r="X644" s="4">
        <v>68.394021739130437</v>
      </c>
      <c r="Y644" s="4">
        <v>0</v>
      </c>
      <c r="Z644" s="11">
        <v>0</v>
      </c>
      <c r="AA644" s="4">
        <v>6.1494565217391308</v>
      </c>
      <c r="AB644" s="4">
        <v>0</v>
      </c>
      <c r="AC644" s="11">
        <v>0</v>
      </c>
      <c r="AD644" s="4">
        <v>142.77173913043478</v>
      </c>
      <c r="AE644" s="4">
        <v>0</v>
      </c>
      <c r="AF644" s="11">
        <v>0</v>
      </c>
      <c r="AG644" s="4">
        <v>0</v>
      </c>
      <c r="AH644" s="4">
        <v>0</v>
      </c>
      <c r="AI644" s="11" t="s">
        <v>1213</v>
      </c>
      <c r="AJ644" s="4">
        <v>0</v>
      </c>
      <c r="AK644" s="4">
        <v>0</v>
      </c>
      <c r="AL644" s="11" t="s">
        <v>1213</v>
      </c>
      <c r="AM644" s="1">
        <v>145899</v>
      </c>
      <c r="AN644" s="1">
        <v>5</v>
      </c>
      <c r="AX644"/>
      <c r="AY644"/>
    </row>
    <row r="645" spans="1:51" x14ac:dyDescent="0.25">
      <c r="A645" t="s">
        <v>702</v>
      </c>
      <c r="B645" t="s">
        <v>258</v>
      </c>
      <c r="C645" t="s">
        <v>917</v>
      </c>
      <c r="D645" t="s">
        <v>781</v>
      </c>
      <c r="E645" s="4">
        <v>132.95652173913044</v>
      </c>
      <c r="F645" s="4">
        <v>456.00271739130437</v>
      </c>
      <c r="G645" s="4">
        <v>36.603260869565219</v>
      </c>
      <c r="H645" s="11">
        <v>8.026983058119648E-2</v>
      </c>
      <c r="I645" s="4">
        <v>430.75815217391306</v>
      </c>
      <c r="J645" s="4">
        <v>36.603260869565219</v>
      </c>
      <c r="K645" s="11">
        <v>8.4974040966698E-2</v>
      </c>
      <c r="L645" s="4">
        <v>70.258152173913047</v>
      </c>
      <c r="M645" s="4">
        <v>4.7527173913043477</v>
      </c>
      <c r="N645" s="11">
        <v>6.7646490040611101E-2</v>
      </c>
      <c r="O645" s="4">
        <v>58.888586956521742</v>
      </c>
      <c r="P645" s="4">
        <v>4.7527173913043477</v>
      </c>
      <c r="Q645" s="9">
        <v>8.070693553596972E-2</v>
      </c>
      <c r="R645" s="4">
        <v>5.8913043478260869</v>
      </c>
      <c r="S645" s="4">
        <v>0</v>
      </c>
      <c r="T645" s="11">
        <v>0</v>
      </c>
      <c r="U645" s="4">
        <v>5.4782608695652177</v>
      </c>
      <c r="V645" s="4">
        <v>0</v>
      </c>
      <c r="W645" s="11">
        <v>0</v>
      </c>
      <c r="X645" s="4">
        <v>142.51902173913044</v>
      </c>
      <c r="Y645" s="4">
        <v>7.9130434782608692</v>
      </c>
      <c r="Z645" s="11">
        <v>5.5522718172631415E-2</v>
      </c>
      <c r="AA645" s="4">
        <v>13.875</v>
      </c>
      <c r="AB645" s="4">
        <v>0</v>
      </c>
      <c r="AC645" s="11">
        <v>0</v>
      </c>
      <c r="AD645" s="4">
        <v>229.35054347826087</v>
      </c>
      <c r="AE645" s="4">
        <v>23.9375</v>
      </c>
      <c r="AF645" s="11">
        <v>0.10437080129382353</v>
      </c>
      <c r="AG645" s="4">
        <v>0</v>
      </c>
      <c r="AH645" s="4">
        <v>0</v>
      </c>
      <c r="AI645" s="11" t="s">
        <v>1213</v>
      </c>
      <c r="AJ645" s="4">
        <v>0</v>
      </c>
      <c r="AK645" s="4">
        <v>0</v>
      </c>
      <c r="AL645" s="11" t="s">
        <v>1213</v>
      </c>
      <c r="AM645" s="1">
        <v>145632</v>
      </c>
      <c r="AN645" s="1">
        <v>5</v>
      </c>
      <c r="AX645"/>
      <c r="AY645"/>
    </row>
    <row r="646" spans="1:51" x14ac:dyDescent="0.25">
      <c r="A646" t="s">
        <v>702</v>
      </c>
      <c r="B646" t="s">
        <v>379</v>
      </c>
      <c r="C646" t="s">
        <v>917</v>
      </c>
      <c r="D646" t="s">
        <v>781</v>
      </c>
      <c r="E646" s="4">
        <v>121.91304347826087</v>
      </c>
      <c r="F646" s="4">
        <v>233.18478260869566</v>
      </c>
      <c r="G646" s="4">
        <v>0.24456521739130435</v>
      </c>
      <c r="H646" s="11">
        <v>1.0488043630261501E-3</v>
      </c>
      <c r="I646" s="4">
        <v>227.02173913043481</v>
      </c>
      <c r="J646" s="4">
        <v>0.24456521739130435</v>
      </c>
      <c r="K646" s="11">
        <v>1.0772766446423441E-3</v>
      </c>
      <c r="L646" s="4">
        <v>39.888586956521735</v>
      </c>
      <c r="M646" s="4">
        <v>0.24456521739130435</v>
      </c>
      <c r="N646" s="11">
        <v>6.1312078479460463E-3</v>
      </c>
      <c r="O646" s="4">
        <v>33.725543478260867</v>
      </c>
      <c r="P646" s="4">
        <v>0.24456521739130435</v>
      </c>
      <c r="Q646" s="9">
        <v>7.251631617113851E-3</v>
      </c>
      <c r="R646" s="4">
        <v>0.59782608695652173</v>
      </c>
      <c r="S646" s="4">
        <v>0</v>
      </c>
      <c r="T646" s="11">
        <v>0</v>
      </c>
      <c r="U646" s="4">
        <v>5.5652173913043477</v>
      </c>
      <c r="V646" s="4">
        <v>0</v>
      </c>
      <c r="W646" s="11">
        <v>0</v>
      </c>
      <c r="X646" s="4">
        <v>49.125</v>
      </c>
      <c r="Y646" s="4">
        <v>0</v>
      </c>
      <c r="Z646" s="11">
        <v>0</v>
      </c>
      <c r="AA646" s="4">
        <v>0</v>
      </c>
      <c r="AB646" s="4">
        <v>0</v>
      </c>
      <c r="AC646" s="11" t="s">
        <v>1213</v>
      </c>
      <c r="AD646" s="4">
        <v>132.0733695652174</v>
      </c>
      <c r="AE646" s="4">
        <v>0</v>
      </c>
      <c r="AF646" s="11">
        <v>0</v>
      </c>
      <c r="AG646" s="4">
        <v>12.097826086956522</v>
      </c>
      <c r="AH646" s="4">
        <v>0</v>
      </c>
      <c r="AI646" s="11">
        <v>0</v>
      </c>
      <c r="AJ646" s="4">
        <v>0</v>
      </c>
      <c r="AK646" s="4">
        <v>0</v>
      </c>
      <c r="AL646" s="11" t="s">
        <v>1213</v>
      </c>
      <c r="AM646" s="1">
        <v>145806</v>
      </c>
      <c r="AN646" s="1">
        <v>5</v>
      </c>
      <c r="AX646"/>
      <c r="AY646"/>
    </row>
    <row r="647" spans="1:51" x14ac:dyDescent="0.25">
      <c r="A647" t="s">
        <v>702</v>
      </c>
      <c r="B647" t="s">
        <v>17</v>
      </c>
      <c r="C647" t="s">
        <v>881</v>
      </c>
      <c r="D647" t="s">
        <v>783</v>
      </c>
      <c r="E647" s="4">
        <v>81.804347826086953</v>
      </c>
      <c r="F647" s="4">
        <v>278.71739130434787</v>
      </c>
      <c r="G647" s="4">
        <v>38.040760869565219</v>
      </c>
      <c r="H647" s="11">
        <v>0.13648506356758441</v>
      </c>
      <c r="I647" s="4">
        <v>262.5353260869565</v>
      </c>
      <c r="J647" s="4">
        <v>37.953804347826086</v>
      </c>
      <c r="K647" s="11">
        <v>0.14456646621055139</v>
      </c>
      <c r="L647" s="4">
        <v>46.211956521739125</v>
      </c>
      <c r="M647" s="4">
        <v>1.2309782608695652</v>
      </c>
      <c r="N647" s="11">
        <v>2.6637657297424441E-2</v>
      </c>
      <c r="O647" s="4">
        <v>33.942934782608695</v>
      </c>
      <c r="P647" s="4">
        <v>1.2309782608695652</v>
      </c>
      <c r="Q647" s="9">
        <v>3.6266111600352251E-2</v>
      </c>
      <c r="R647" s="4">
        <v>7.2255434782608692</v>
      </c>
      <c r="S647" s="4">
        <v>0</v>
      </c>
      <c r="T647" s="11">
        <v>0</v>
      </c>
      <c r="U647" s="4">
        <v>5.0434782608695654</v>
      </c>
      <c r="V647" s="4">
        <v>0</v>
      </c>
      <c r="W647" s="11">
        <v>0</v>
      </c>
      <c r="X647" s="4">
        <v>51.763586956521742</v>
      </c>
      <c r="Y647" s="4">
        <v>0.35869565217391303</v>
      </c>
      <c r="Z647" s="11">
        <v>6.9294976114231714E-3</v>
      </c>
      <c r="AA647" s="4">
        <v>3.9130434782608696</v>
      </c>
      <c r="AB647" s="4">
        <v>8.6956521739130432E-2</v>
      </c>
      <c r="AC647" s="11">
        <v>2.222222222222222E-2</v>
      </c>
      <c r="AD647" s="4">
        <v>176.82880434782609</v>
      </c>
      <c r="AE647" s="4">
        <v>36.364130434782609</v>
      </c>
      <c r="AF647" s="11">
        <v>0.20564596683724432</v>
      </c>
      <c r="AG647" s="4">
        <v>0</v>
      </c>
      <c r="AH647" s="4">
        <v>0</v>
      </c>
      <c r="AI647" s="11" t="s">
        <v>1213</v>
      </c>
      <c r="AJ647" s="4">
        <v>0</v>
      </c>
      <c r="AK647" s="4">
        <v>0</v>
      </c>
      <c r="AL647" s="11" t="s">
        <v>1213</v>
      </c>
      <c r="AM647" s="1">
        <v>145000</v>
      </c>
      <c r="AN647" s="1">
        <v>5</v>
      </c>
      <c r="AX647"/>
      <c r="AY647"/>
    </row>
    <row r="648" spans="1:51" x14ac:dyDescent="0.25">
      <c r="A648" t="s">
        <v>702</v>
      </c>
      <c r="B648" t="s">
        <v>277</v>
      </c>
      <c r="C648" t="s">
        <v>917</v>
      </c>
      <c r="D648" t="s">
        <v>781</v>
      </c>
      <c r="E648" s="4">
        <v>131.59782608695653</v>
      </c>
      <c r="F648" s="4">
        <v>318.5271739130435</v>
      </c>
      <c r="G648" s="4">
        <v>8.1521739130434784E-2</v>
      </c>
      <c r="H648" s="11">
        <v>2.5593338906993807E-4</v>
      </c>
      <c r="I648" s="4">
        <v>304.34510869565213</v>
      </c>
      <c r="J648" s="4">
        <v>8.1521739130434784E-2</v>
      </c>
      <c r="K648" s="11">
        <v>2.6785953446012916E-4</v>
      </c>
      <c r="L648" s="4">
        <v>42.673913043478258</v>
      </c>
      <c r="M648" s="4">
        <v>8.1521739130434784E-2</v>
      </c>
      <c r="N648" s="11">
        <v>1.9103413143148245E-3</v>
      </c>
      <c r="O648" s="4">
        <v>28.491847826086957</v>
      </c>
      <c r="P648" s="4">
        <v>8.1521739130434784E-2</v>
      </c>
      <c r="Q648" s="9">
        <v>2.8612303290414878E-3</v>
      </c>
      <c r="R648" s="4">
        <v>9.3125</v>
      </c>
      <c r="S648" s="4">
        <v>0</v>
      </c>
      <c r="T648" s="11">
        <v>0</v>
      </c>
      <c r="U648" s="4">
        <v>4.8695652173913047</v>
      </c>
      <c r="V648" s="4">
        <v>0</v>
      </c>
      <c r="W648" s="11">
        <v>0</v>
      </c>
      <c r="X648" s="4">
        <v>90.070652173913047</v>
      </c>
      <c r="Y648" s="4">
        <v>0</v>
      </c>
      <c r="Z648" s="11">
        <v>0</v>
      </c>
      <c r="AA648" s="4">
        <v>0</v>
      </c>
      <c r="AB648" s="4">
        <v>0</v>
      </c>
      <c r="AC648" s="11" t="s">
        <v>1213</v>
      </c>
      <c r="AD648" s="4">
        <v>165.82065217391303</v>
      </c>
      <c r="AE648" s="4">
        <v>0</v>
      </c>
      <c r="AF648" s="11">
        <v>0</v>
      </c>
      <c r="AG648" s="4">
        <v>19.961956521739129</v>
      </c>
      <c r="AH648" s="4">
        <v>0</v>
      </c>
      <c r="AI648" s="11">
        <v>0</v>
      </c>
      <c r="AJ648" s="4">
        <v>0</v>
      </c>
      <c r="AK648" s="4">
        <v>0</v>
      </c>
      <c r="AL648" s="11" t="s">
        <v>1213</v>
      </c>
      <c r="AM648" s="1">
        <v>145659</v>
      </c>
      <c r="AN648" s="1">
        <v>5</v>
      </c>
      <c r="AX648"/>
      <c r="AY648"/>
    </row>
    <row r="649" spans="1:51" x14ac:dyDescent="0.25">
      <c r="A649" t="s">
        <v>702</v>
      </c>
      <c r="B649" t="s">
        <v>470</v>
      </c>
      <c r="C649" t="s">
        <v>917</v>
      </c>
      <c r="D649" t="s">
        <v>781</v>
      </c>
      <c r="E649" s="4">
        <v>103.07608695652173</v>
      </c>
      <c r="F649" s="4">
        <v>231.28260869565216</v>
      </c>
      <c r="G649" s="4">
        <v>0</v>
      </c>
      <c r="H649" s="11">
        <v>0</v>
      </c>
      <c r="I649" s="4">
        <v>219.40217391304347</v>
      </c>
      <c r="J649" s="4">
        <v>0</v>
      </c>
      <c r="K649" s="11">
        <v>0</v>
      </c>
      <c r="L649" s="4">
        <v>27.649456521739133</v>
      </c>
      <c r="M649" s="4">
        <v>0</v>
      </c>
      <c r="N649" s="11">
        <v>0</v>
      </c>
      <c r="O649" s="4">
        <v>16.605978260869566</v>
      </c>
      <c r="P649" s="4">
        <v>0</v>
      </c>
      <c r="Q649" s="9">
        <v>0</v>
      </c>
      <c r="R649" s="4">
        <v>5.4782608695652177</v>
      </c>
      <c r="S649" s="4">
        <v>0</v>
      </c>
      <c r="T649" s="11">
        <v>0</v>
      </c>
      <c r="U649" s="4">
        <v>5.5652173913043477</v>
      </c>
      <c r="V649" s="4">
        <v>0</v>
      </c>
      <c r="W649" s="11">
        <v>0</v>
      </c>
      <c r="X649" s="4">
        <v>74.271739130434781</v>
      </c>
      <c r="Y649" s="4">
        <v>0</v>
      </c>
      <c r="Z649" s="11">
        <v>0</v>
      </c>
      <c r="AA649" s="4">
        <v>0.83695652173913049</v>
      </c>
      <c r="AB649" s="4">
        <v>0</v>
      </c>
      <c r="AC649" s="11">
        <v>0</v>
      </c>
      <c r="AD649" s="4">
        <v>128.52445652173913</v>
      </c>
      <c r="AE649" s="4">
        <v>0</v>
      </c>
      <c r="AF649" s="11">
        <v>0</v>
      </c>
      <c r="AG649" s="4">
        <v>0</v>
      </c>
      <c r="AH649" s="4">
        <v>0</v>
      </c>
      <c r="AI649" s="11" t="s">
        <v>1213</v>
      </c>
      <c r="AJ649" s="4">
        <v>0</v>
      </c>
      <c r="AK649" s="4">
        <v>0</v>
      </c>
      <c r="AL649" s="11" t="s">
        <v>1213</v>
      </c>
      <c r="AM649" s="1">
        <v>145939</v>
      </c>
      <c r="AN649" s="1">
        <v>5</v>
      </c>
      <c r="AX649"/>
      <c r="AY649"/>
    </row>
    <row r="650" spans="1:51" x14ac:dyDescent="0.25">
      <c r="A650" t="s">
        <v>702</v>
      </c>
      <c r="B650" t="s">
        <v>128</v>
      </c>
      <c r="C650" t="s">
        <v>964</v>
      </c>
      <c r="D650" t="s">
        <v>805</v>
      </c>
      <c r="E650" s="4">
        <v>56.163043478260867</v>
      </c>
      <c r="F650" s="4">
        <v>98.771304347826074</v>
      </c>
      <c r="G650" s="4">
        <v>9.0923913043478262</v>
      </c>
      <c r="H650" s="11">
        <v>9.2054988687085684E-2</v>
      </c>
      <c r="I650" s="4">
        <v>97.445217391304354</v>
      </c>
      <c r="J650" s="4">
        <v>9.0923913043478262</v>
      </c>
      <c r="K650" s="11">
        <v>9.3307722510752977E-2</v>
      </c>
      <c r="L650" s="4">
        <v>30.410326086956516</v>
      </c>
      <c r="M650" s="4">
        <v>3.8206521739130435</v>
      </c>
      <c r="N650" s="11">
        <v>0.12563667232597625</v>
      </c>
      <c r="O650" s="4">
        <v>29.105978260869559</v>
      </c>
      <c r="P650" s="4">
        <v>3.8206521739130435</v>
      </c>
      <c r="Q650" s="9">
        <v>0.13126692185603589</v>
      </c>
      <c r="R650" s="4">
        <v>0</v>
      </c>
      <c r="S650" s="4">
        <v>0</v>
      </c>
      <c r="T650" s="11" t="s">
        <v>1213</v>
      </c>
      <c r="U650" s="4">
        <v>1.3043478260869565</v>
      </c>
      <c r="V650" s="4">
        <v>0</v>
      </c>
      <c r="W650" s="11">
        <v>0</v>
      </c>
      <c r="X650" s="4">
        <v>8.6882608695652159</v>
      </c>
      <c r="Y650" s="4">
        <v>2.0597826086956523</v>
      </c>
      <c r="Z650" s="11">
        <v>0.23707651503778218</v>
      </c>
      <c r="AA650" s="4">
        <v>2.1739130434782608E-2</v>
      </c>
      <c r="AB650" s="4">
        <v>0</v>
      </c>
      <c r="AC650" s="11">
        <v>0</v>
      </c>
      <c r="AD650" s="4">
        <v>48.582608695652176</v>
      </c>
      <c r="AE650" s="4">
        <v>3.2119565217391304</v>
      </c>
      <c r="AF650" s="11">
        <v>6.6113298729192763E-2</v>
      </c>
      <c r="AG650" s="4">
        <v>11.068369565217392</v>
      </c>
      <c r="AH650" s="4">
        <v>0</v>
      </c>
      <c r="AI650" s="11">
        <v>0</v>
      </c>
      <c r="AJ650" s="4">
        <v>0</v>
      </c>
      <c r="AK650" s="4">
        <v>0</v>
      </c>
      <c r="AL650" s="11" t="s">
        <v>1213</v>
      </c>
      <c r="AM650" s="1">
        <v>145389</v>
      </c>
      <c r="AN650" s="1">
        <v>5</v>
      </c>
      <c r="AX650"/>
      <c r="AY650"/>
    </row>
    <row r="651" spans="1:51" x14ac:dyDescent="0.25">
      <c r="A651" t="s">
        <v>702</v>
      </c>
      <c r="B651" t="s">
        <v>433</v>
      </c>
      <c r="C651" t="s">
        <v>1089</v>
      </c>
      <c r="D651" t="s">
        <v>774</v>
      </c>
      <c r="E651" s="4">
        <v>98.478260869565219</v>
      </c>
      <c r="F651" s="4">
        <v>408.6603260869565</v>
      </c>
      <c r="G651" s="4">
        <v>11.086956521739131</v>
      </c>
      <c r="H651" s="11">
        <v>2.7130004588162542E-2</v>
      </c>
      <c r="I651" s="4">
        <v>387.26902173913038</v>
      </c>
      <c r="J651" s="4">
        <v>11.086956521739131</v>
      </c>
      <c r="K651" s="11">
        <v>2.8628565414166935E-2</v>
      </c>
      <c r="L651" s="4">
        <v>121.22826086956522</v>
      </c>
      <c r="M651" s="4">
        <v>0</v>
      </c>
      <c r="N651" s="11">
        <v>0</v>
      </c>
      <c r="O651" s="4">
        <v>99.836956521739125</v>
      </c>
      <c r="P651" s="4">
        <v>0</v>
      </c>
      <c r="Q651" s="9">
        <v>0</v>
      </c>
      <c r="R651" s="4">
        <v>16</v>
      </c>
      <c r="S651" s="4">
        <v>0</v>
      </c>
      <c r="T651" s="11">
        <v>0</v>
      </c>
      <c r="U651" s="4">
        <v>5.3913043478260869</v>
      </c>
      <c r="V651" s="4">
        <v>0</v>
      </c>
      <c r="W651" s="11">
        <v>0</v>
      </c>
      <c r="X651" s="4">
        <v>42.548913043478258</v>
      </c>
      <c r="Y651" s="4">
        <v>0.2391304347826087</v>
      </c>
      <c r="Z651" s="11">
        <v>5.620130284838422E-3</v>
      </c>
      <c r="AA651" s="4">
        <v>0</v>
      </c>
      <c r="AB651" s="4">
        <v>0</v>
      </c>
      <c r="AC651" s="11" t="s">
        <v>1213</v>
      </c>
      <c r="AD651" s="4">
        <v>244.88315217391303</v>
      </c>
      <c r="AE651" s="4">
        <v>10.847826086956522</v>
      </c>
      <c r="AF651" s="11">
        <v>4.4297968196899587E-2</v>
      </c>
      <c r="AG651" s="4">
        <v>0</v>
      </c>
      <c r="AH651" s="4">
        <v>0</v>
      </c>
      <c r="AI651" s="11" t="s">
        <v>1213</v>
      </c>
      <c r="AJ651" s="4">
        <v>0</v>
      </c>
      <c r="AK651" s="4">
        <v>0</v>
      </c>
      <c r="AL651" s="11" t="s">
        <v>1213</v>
      </c>
      <c r="AM651" s="1">
        <v>145887</v>
      </c>
      <c r="AN651" s="1">
        <v>5</v>
      </c>
      <c r="AX651"/>
      <c r="AY651"/>
    </row>
    <row r="652" spans="1:51" x14ac:dyDescent="0.25">
      <c r="A652" t="s">
        <v>702</v>
      </c>
      <c r="B652" t="s">
        <v>148</v>
      </c>
      <c r="C652" t="s">
        <v>917</v>
      </c>
      <c r="D652" t="s">
        <v>781</v>
      </c>
      <c r="E652" s="4">
        <v>154.68478260869566</v>
      </c>
      <c r="F652" s="4">
        <v>406.79891304347831</v>
      </c>
      <c r="G652" s="4">
        <v>0</v>
      </c>
      <c r="H652" s="11">
        <v>0</v>
      </c>
      <c r="I652" s="4">
        <v>382.78804347826087</v>
      </c>
      <c r="J652" s="4">
        <v>0</v>
      </c>
      <c r="K652" s="11">
        <v>0</v>
      </c>
      <c r="L652" s="4">
        <v>52.747282608695649</v>
      </c>
      <c r="M652" s="4">
        <v>0</v>
      </c>
      <c r="N652" s="11">
        <v>0</v>
      </c>
      <c r="O652" s="4">
        <v>36.442934782608695</v>
      </c>
      <c r="P652" s="4">
        <v>0</v>
      </c>
      <c r="Q652" s="9">
        <v>0</v>
      </c>
      <c r="R652" s="4">
        <v>12.192934782608695</v>
      </c>
      <c r="S652" s="4">
        <v>0</v>
      </c>
      <c r="T652" s="11">
        <v>0</v>
      </c>
      <c r="U652" s="4">
        <v>4.1114130434782608</v>
      </c>
      <c r="V652" s="4">
        <v>0</v>
      </c>
      <c r="W652" s="11">
        <v>0</v>
      </c>
      <c r="X652" s="4">
        <v>106.54076086956522</v>
      </c>
      <c r="Y652" s="4">
        <v>0</v>
      </c>
      <c r="Z652" s="11">
        <v>0</v>
      </c>
      <c r="AA652" s="4">
        <v>7.7065217391304346</v>
      </c>
      <c r="AB652" s="4">
        <v>0</v>
      </c>
      <c r="AC652" s="11">
        <v>0</v>
      </c>
      <c r="AD652" s="4">
        <v>236.04619565217391</v>
      </c>
      <c r="AE652" s="4">
        <v>0</v>
      </c>
      <c r="AF652" s="11">
        <v>0</v>
      </c>
      <c r="AG652" s="4">
        <v>3.7581521739130435</v>
      </c>
      <c r="AH652" s="4">
        <v>0</v>
      </c>
      <c r="AI652" s="11">
        <v>0</v>
      </c>
      <c r="AJ652" s="4">
        <v>0</v>
      </c>
      <c r="AK652" s="4">
        <v>0</v>
      </c>
      <c r="AL652" s="11" t="s">
        <v>1213</v>
      </c>
      <c r="AM652" s="1">
        <v>145429</v>
      </c>
      <c r="AN652" s="1">
        <v>5</v>
      </c>
      <c r="AX652"/>
      <c r="AY652"/>
    </row>
    <row r="653" spans="1:51" x14ac:dyDescent="0.25">
      <c r="A653" t="s">
        <v>702</v>
      </c>
      <c r="B653" t="s">
        <v>225</v>
      </c>
      <c r="C653" t="s">
        <v>917</v>
      </c>
      <c r="D653" t="s">
        <v>781</v>
      </c>
      <c r="E653" s="4">
        <v>72.076086956521735</v>
      </c>
      <c r="F653" s="4">
        <v>308.26086956521732</v>
      </c>
      <c r="G653" s="4">
        <v>0</v>
      </c>
      <c r="H653" s="11">
        <v>0</v>
      </c>
      <c r="I653" s="4">
        <v>285.79565217391297</v>
      </c>
      <c r="J653" s="4">
        <v>0</v>
      </c>
      <c r="K653" s="11">
        <v>0</v>
      </c>
      <c r="L653" s="4">
        <v>105.76956521739127</v>
      </c>
      <c r="M653" s="4">
        <v>0</v>
      </c>
      <c r="N653" s="11">
        <v>0</v>
      </c>
      <c r="O653" s="4">
        <v>83.304347826086925</v>
      </c>
      <c r="P653" s="4">
        <v>0</v>
      </c>
      <c r="Q653" s="9">
        <v>0</v>
      </c>
      <c r="R653" s="4">
        <v>18.46521739130435</v>
      </c>
      <c r="S653" s="4">
        <v>0</v>
      </c>
      <c r="T653" s="11">
        <v>0</v>
      </c>
      <c r="U653" s="4">
        <v>4</v>
      </c>
      <c r="V653" s="4">
        <v>0</v>
      </c>
      <c r="W653" s="11">
        <v>0</v>
      </c>
      <c r="X653" s="4">
        <v>7.8021739130434806</v>
      </c>
      <c r="Y653" s="4">
        <v>0</v>
      </c>
      <c r="Z653" s="11">
        <v>0</v>
      </c>
      <c r="AA653" s="4">
        <v>0</v>
      </c>
      <c r="AB653" s="4">
        <v>0</v>
      </c>
      <c r="AC653" s="11" t="s">
        <v>1213</v>
      </c>
      <c r="AD653" s="4">
        <v>194.68913043478258</v>
      </c>
      <c r="AE653" s="4">
        <v>0</v>
      </c>
      <c r="AF653" s="11">
        <v>0</v>
      </c>
      <c r="AG653" s="4">
        <v>0</v>
      </c>
      <c r="AH653" s="4">
        <v>0</v>
      </c>
      <c r="AI653" s="11" t="s">
        <v>1213</v>
      </c>
      <c r="AJ653" s="4">
        <v>0</v>
      </c>
      <c r="AK653" s="4">
        <v>0</v>
      </c>
      <c r="AL653" s="11" t="s">
        <v>1213</v>
      </c>
      <c r="AM653" s="1">
        <v>145591</v>
      </c>
      <c r="AN653" s="1">
        <v>5</v>
      </c>
      <c r="AX653"/>
      <c r="AY653"/>
    </row>
    <row r="654" spans="1:51" x14ac:dyDescent="0.25">
      <c r="A654" t="s">
        <v>702</v>
      </c>
      <c r="B654" t="s">
        <v>547</v>
      </c>
      <c r="C654" t="s">
        <v>901</v>
      </c>
      <c r="D654" t="s">
        <v>787</v>
      </c>
      <c r="E654" s="4">
        <v>56.847826086956523</v>
      </c>
      <c r="F654" s="4">
        <v>278.69358695652181</v>
      </c>
      <c r="G654" s="4">
        <v>6.8478260869565215</v>
      </c>
      <c r="H654" s="11">
        <v>2.4571164918928801E-2</v>
      </c>
      <c r="I654" s="4">
        <v>278.69358695652181</v>
      </c>
      <c r="J654" s="4">
        <v>6.8478260869565215</v>
      </c>
      <c r="K654" s="11">
        <v>2.4571164918928801E-2</v>
      </c>
      <c r="L654" s="4">
        <v>59.65978260869565</v>
      </c>
      <c r="M654" s="4">
        <v>0.34782608695652173</v>
      </c>
      <c r="N654" s="11">
        <v>5.8301601472115433E-3</v>
      </c>
      <c r="O654" s="4">
        <v>59.65978260869565</v>
      </c>
      <c r="P654" s="4">
        <v>0.34782608695652173</v>
      </c>
      <c r="Q654" s="9">
        <v>5.8301601472115433E-3</v>
      </c>
      <c r="R654" s="4">
        <v>0</v>
      </c>
      <c r="S654" s="4">
        <v>0</v>
      </c>
      <c r="T654" s="11" t="s">
        <v>1213</v>
      </c>
      <c r="U654" s="4">
        <v>0</v>
      </c>
      <c r="V654" s="4">
        <v>0</v>
      </c>
      <c r="W654" s="11" t="s">
        <v>1213</v>
      </c>
      <c r="X654" s="4">
        <v>32.204130434782613</v>
      </c>
      <c r="Y654" s="4">
        <v>2.2608695652173911</v>
      </c>
      <c r="Z654" s="11">
        <v>7.02043351176935E-2</v>
      </c>
      <c r="AA654" s="4">
        <v>0</v>
      </c>
      <c r="AB654" s="4">
        <v>0</v>
      </c>
      <c r="AC654" s="11" t="s">
        <v>1213</v>
      </c>
      <c r="AD654" s="4">
        <v>186.82967391304356</v>
      </c>
      <c r="AE654" s="4">
        <v>4.2391304347826084</v>
      </c>
      <c r="AF654" s="11">
        <v>2.2689813379193895E-2</v>
      </c>
      <c r="AG654" s="4">
        <v>0</v>
      </c>
      <c r="AH654" s="4">
        <v>0</v>
      </c>
      <c r="AI654" s="11" t="s">
        <v>1213</v>
      </c>
      <c r="AJ654" s="4">
        <v>0</v>
      </c>
      <c r="AK654" s="4">
        <v>0</v>
      </c>
      <c r="AL654" s="11" t="s">
        <v>1213</v>
      </c>
      <c r="AM654" s="1">
        <v>146047</v>
      </c>
      <c r="AN654" s="1">
        <v>5</v>
      </c>
      <c r="AX654"/>
      <c r="AY654"/>
    </row>
    <row r="655" spans="1:51" x14ac:dyDescent="0.25">
      <c r="A655" t="s">
        <v>702</v>
      </c>
      <c r="B655" t="s">
        <v>679</v>
      </c>
      <c r="C655" t="s">
        <v>1079</v>
      </c>
      <c r="D655" t="s">
        <v>794</v>
      </c>
      <c r="E655" s="4">
        <v>87.489130434782609</v>
      </c>
      <c r="F655" s="4">
        <v>158.53173913043469</v>
      </c>
      <c r="G655" s="4">
        <v>33.970978260869565</v>
      </c>
      <c r="H655" s="11">
        <v>0.2142850286460263</v>
      </c>
      <c r="I655" s="4">
        <v>139.97554347826076</v>
      </c>
      <c r="J655" s="4">
        <v>33.970978260869565</v>
      </c>
      <c r="K655" s="11">
        <v>0.24269224049232221</v>
      </c>
      <c r="L655" s="4">
        <v>36.57858695652174</v>
      </c>
      <c r="M655" s="4">
        <v>12.441086956521739</v>
      </c>
      <c r="N655" s="11">
        <v>0.34011939748546161</v>
      </c>
      <c r="O655" s="4">
        <v>23.587608695652172</v>
      </c>
      <c r="P655" s="4">
        <v>12.441086956521739</v>
      </c>
      <c r="Q655" s="9">
        <v>0.52744163755840856</v>
      </c>
      <c r="R655" s="4">
        <v>7.0725000000000007</v>
      </c>
      <c r="S655" s="4">
        <v>0</v>
      </c>
      <c r="T655" s="11">
        <v>0</v>
      </c>
      <c r="U655" s="4">
        <v>5.9184782608695654</v>
      </c>
      <c r="V655" s="4">
        <v>0</v>
      </c>
      <c r="W655" s="11">
        <v>0</v>
      </c>
      <c r="X655" s="4">
        <v>34.420543478260875</v>
      </c>
      <c r="Y655" s="4">
        <v>11.779891304347826</v>
      </c>
      <c r="Z655" s="11">
        <v>0.34223432037869189</v>
      </c>
      <c r="AA655" s="4">
        <v>5.5652173913043477</v>
      </c>
      <c r="AB655" s="4">
        <v>0</v>
      </c>
      <c r="AC655" s="11">
        <v>0</v>
      </c>
      <c r="AD655" s="4">
        <v>81.967391304347728</v>
      </c>
      <c r="AE655" s="4">
        <v>9.75</v>
      </c>
      <c r="AF655" s="11">
        <v>0.11894974141360576</v>
      </c>
      <c r="AG655" s="4">
        <v>0</v>
      </c>
      <c r="AH655" s="4">
        <v>0</v>
      </c>
      <c r="AI655" s="11" t="s">
        <v>1213</v>
      </c>
      <c r="AJ655" s="4">
        <v>0</v>
      </c>
      <c r="AK655" s="4">
        <v>0</v>
      </c>
      <c r="AL655" s="11" t="s">
        <v>1213</v>
      </c>
      <c r="AM655" t="s">
        <v>6</v>
      </c>
      <c r="AN655" s="1">
        <v>5</v>
      </c>
      <c r="AX655"/>
      <c r="AY655"/>
    </row>
    <row r="656" spans="1:51" x14ac:dyDescent="0.25">
      <c r="A656" t="s">
        <v>702</v>
      </c>
      <c r="B656" t="s">
        <v>338</v>
      </c>
      <c r="C656" t="s">
        <v>13</v>
      </c>
      <c r="D656" t="s">
        <v>781</v>
      </c>
      <c r="E656" s="4">
        <v>18.95774647887324</v>
      </c>
      <c r="F656" s="4">
        <v>79.710000000000008</v>
      </c>
      <c r="G656" s="4">
        <v>5.6338028169014086E-2</v>
      </c>
      <c r="H656" s="11">
        <v>7.0678745664300689E-4</v>
      </c>
      <c r="I656" s="4">
        <v>77.456478873239462</v>
      </c>
      <c r="J656" s="4">
        <v>5.6338028169014086E-2</v>
      </c>
      <c r="K656" s="11">
        <v>7.2735075217159636E-4</v>
      </c>
      <c r="L656" s="4">
        <v>63.345774647887339</v>
      </c>
      <c r="M656" s="4">
        <v>0</v>
      </c>
      <c r="N656" s="11">
        <v>0</v>
      </c>
      <c r="O656" s="4">
        <v>61.092253521126779</v>
      </c>
      <c r="P656" s="4">
        <v>0</v>
      </c>
      <c r="Q656" s="9">
        <v>0</v>
      </c>
      <c r="R656" s="4">
        <v>0</v>
      </c>
      <c r="S656" s="4">
        <v>0</v>
      </c>
      <c r="T656" s="11" t="s">
        <v>1213</v>
      </c>
      <c r="U656" s="4">
        <v>2.2535211267605635</v>
      </c>
      <c r="V656" s="4">
        <v>0</v>
      </c>
      <c r="W656" s="11">
        <v>0</v>
      </c>
      <c r="X656" s="4">
        <v>0</v>
      </c>
      <c r="Y656" s="4">
        <v>0</v>
      </c>
      <c r="Z656" s="11" t="s">
        <v>1213</v>
      </c>
      <c r="AA656" s="4">
        <v>0</v>
      </c>
      <c r="AB656" s="4">
        <v>0</v>
      </c>
      <c r="AC656" s="11" t="s">
        <v>1213</v>
      </c>
      <c r="AD656" s="4">
        <v>16.364225352112676</v>
      </c>
      <c r="AE656" s="4">
        <v>5.6338028169014086E-2</v>
      </c>
      <c r="AF656" s="11">
        <v>3.4427555815674865E-3</v>
      </c>
      <c r="AG656" s="4">
        <v>0</v>
      </c>
      <c r="AH656" s="4">
        <v>0</v>
      </c>
      <c r="AI656" s="11" t="s">
        <v>1213</v>
      </c>
      <c r="AJ656" s="4">
        <v>0</v>
      </c>
      <c r="AK656" s="4">
        <v>0</v>
      </c>
      <c r="AL656" s="11" t="s">
        <v>1213</v>
      </c>
      <c r="AM656" s="1">
        <v>145743</v>
      </c>
      <c r="AN656" s="1">
        <v>5</v>
      </c>
      <c r="AX656"/>
      <c r="AY656"/>
    </row>
    <row r="657" spans="1:51" x14ac:dyDescent="0.25">
      <c r="A657" t="s">
        <v>702</v>
      </c>
      <c r="B657" t="s">
        <v>101</v>
      </c>
      <c r="C657" t="s">
        <v>951</v>
      </c>
      <c r="D657" t="s">
        <v>794</v>
      </c>
      <c r="E657" s="4">
        <v>182.81521739130434</v>
      </c>
      <c r="F657" s="4">
        <v>333.59489130434781</v>
      </c>
      <c r="G657" s="4">
        <v>37.040543478260872</v>
      </c>
      <c r="H657" s="11">
        <v>0.11103450455561013</v>
      </c>
      <c r="I657" s="4">
        <v>312.59760869565218</v>
      </c>
      <c r="J657" s="4">
        <v>37.040543478260872</v>
      </c>
      <c r="K657" s="11">
        <v>0.11849272818437928</v>
      </c>
      <c r="L657" s="4">
        <v>77.258152173913032</v>
      </c>
      <c r="M657" s="4">
        <v>0.4266304347826087</v>
      </c>
      <c r="N657" s="11">
        <v>5.5221413246104613E-3</v>
      </c>
      <c r="O657" s="4">
        <v>68.597826086956516</v>
      </c>
      <c r="P657" s="4">
        <v>0.4266304347826087</v>
      </c>
      <c r="Q657" s="9">
        <v>6.2192996355569649E-3</v>
      </c>
      <c r="R657" s="4">
        <v>4.3125</v>
      </c>
      <c r="S657" s="4">
        <v>0</v>
      </c>
      <c r="T657" s="11">
        <v>0</v>
      </c>
      <c r="U657" s="4">
        <v>4.3478260869565215</v>
      </c>
      <c r="V657" s="4">
        <v>0</v>
      </c>
      <c r="W657" s="11">
        <v>0</v>
      </c>
      <c r="X657" s="4">
        <v>102.21739130434783</v>
      </c>
      <c r="Y657" s="4">
        <v>11.836956521739131</v>
      </c>
      <c r="Z657" s="11">
        <v>0.11580178647384091</v>
      </c>
      <c r="AA657" s="4">
        <v>12.336956521739131</v>
      </c>
      <c r="AB657" s="4">
        <v>0</v>
      </c>
      <c r="AC657" s="11">
        <v>0</v>
      </c>
      <c r="AD657" s="4">
        <v>141.78239130434781</v>
      </c>
      <c r="AE657" s="4">
        <v>24.77695652173913</v>
      </c>
      <c r="AF657" s="11">
        <v>0.1747534111521177</v>
      </c>
      <c r="AG657" s="4">
        <v>0</v>
      </c>
      <c r="AH657" s="4">
        <v>0</v>
      </c>
      <c r="AI657" s="11" t="s">
        <v>1213</v>
      </c>
      <c r="AJ657" s="4">
        <v>0</v>
      </c>
      <c r="AK657" s="4">
        <v>0</v>
      </c>
      <c r="AL657" s="11" t="s">
        <v>1213</v>
      </c>
      <c r="AM657" s="1">
        <v>145333</v>
      </c>
      <c r="AN657" s="1">
        <v>5</v>
      </c>
      <c r="AX657"/>
      <c r="AY657"/>
    </row>
    <row r="658" spans="1:51" x14ac:dyDescent="0.25">
      <c r="A658" t="s">
        <v>702</v>
      </c>
      <c r="B658" t="s">
        <v>26</v>
      </c>
      <c r="C658" t="s">
        <v>898</v>
      </c>
      <c r="D658" t="s">
        <v>781</v>
      </c>
      <c r="E658" s="4">
        <v>49.478873239436616</v>
      </c>
      <c r="F658" s="4">
        <v>279.43774647887324</v>
      </c>
      <c r="G658" s="4">
        <v>0</v>
      </c>
      <c r="H658" s="11">
        <v>0</v>
      </c>
      <c r="I658" s="4">
        <v>236.86295774647888</v>
      </c>
      <c r="J658" s="4">
        <v>0</v>
      </c>
      <c r="K658" s="11">
        <v>0</v>
      </c>
      <c r="L658" s="4">
        <v>127.3819718309859</v>
      </c>
      <c r="M658" s="4">
        <v>0</v>
      </c>
      <c r="N658" s="11">
        <v>0</v>
      </c>
      <c r="O658" s="4">
        <v>84.807183098591551</v>
      </c>
      <c r="P658" s="4">
        <v>0</v>
      </c>
      <c r="Q658" s="9">
        <v>0</v>
      </c>
      <c r="R658" s="4">
        <v>37.8212676056338</v>
      </c>
      <c r="S658" s="4">
        <v>0</v>
      </c>
      <c r="T658" s="11">
        <v>0</v>
      </c>
      <c r="U658" s="4">
        <v>4.753521126760563</v>
      </c>
      <c r="V658" s="4">
        <v>0</v>
      </c>
      <c r="W658" s="11">
        <v>0</v>
      </c>
      <c r="X658" s="4">
        <v>6.3007042253521126</v>
      </c>
      <c r="Y658" s="4">
        <v>0</v>
      </c>
      <c r="Z658" s="11">
        <v>0</v>
      </c>
      <c r="AA658" s="4">
        <v>0</v>
      </c>
      <c r="AB658" s="4">
        <v>0</v>
      </c>
      <c r="AC658" s="11" t="s">
        <v>1213</v>
      </c>
      <c r="AD658" s="4">
        <v>145.75507042253523</v>
      </c>
      <c r="AE658" s="4">
        <v>0</v>
      </c>
      <c r="AF658" s="11">
        <v>0</v>
      </c>
      <c r="AG658" s="4">
        <v>0</v>
      </c>
      <c r="AH658" s="4">
        <v>0</v>
      </c>
      <c r="AI658" s="11" t="s">
        <v>1213</v>
      </c>
      <c r="AJ658" s="4">
        <v>0</v>
      </c>
      <c r="AK658" s="4">
        <v>0</v>
      </c>
      <c r="AL658" s="11" t="s">
        <v>1213</v>
      </c>
      <c r="AM658" s="1">
        <v>145026</v>
      </c>
      <c r="AN658" s="1">
        <v>5</v>
      </c>
      <c r="AX658"/>
      <c r="AY658"/>
    </row>
    <row r="659" spans="1:51" x14ac:dyDescent="0.25">
      <c r="A659" t="s">
        <v>702</v>
      </c>
      <c r="B659" t="s">
        <v>129</v>
      </c>
      <c r="C659" t="s">
        <v>900</v>
      </c>
      <c r="D659" t="s">
        <v>786</v>
      </c>
      <c r="E659" s="4">
        <v>22.391304347826086</v>
      </c>
      <c r="F659" s="4">
        <v>106.87315217391304</v>
      </c>
      <c r="G659" s="4">
        <v>0</v>
      </c>
      <c r="H659" s="11">
        <v>0</v>
      </c>
      <c r="I659" s="4">
        <v>91.130434782608688</v>
      </c>
      <c r="J659" s="4">
        <v>0</v>
      </c>
      <c r="K659" s="11">
        <v>0</v>
      </c>
      <c r="L659" s="4">
        <v>39.924782608695651</v>
      </c>
      <c r="M659" s="4">
        <v>0</v>
      </c>
      <c r="N659" s="11">
        <v>0</v>
      </c>
      <c r="O659" s="4">
        <v>28.964673913043473</v>
      </c>
      <c r="P659" s="4">
        <v>0</v>
      </c>
      <c r="Q659" s="9">
        <v>0</v>
      </c>
      <c r="R659" s="4">
        <v>5.7427173913043479</v>
      </c>
      <c r="S659" s="4">
        <v>0</v>
      </c>
      <c r="T659" s="11">
        <v>0</v>
      </c>
      <c r="U659" s="4">
        <v>5.2173913043478262</v>
      </c>
      <c r="V659" s="4">
        <v>0</v>
      </c>
      <c r="W659" s="11">
        <v>0</v>
      </c>
      <c r="X659" s="4">
        <v>2.5278260869565217</v>
      </c>
      <c r="Y659" s="4">
        <v>0</v>
      </c>
      <c r="Z659" s="11">
        <v>0</v>
      </c>
      <c r="AA659" s="4">
        <v>4.7826086956521738</v>
      </c>
      <c r="AB659" s="4">
        <v>0</v>
      </c>
      <c r="AC659" s="11">
        <v>0</v>
      </c>
      <c r="AD659" s="4">
        <v>59.637934782608689</v>
      </c>
      <c r="AE659" s="4">
        <v>0</v>
      </c>
      <c r="AF659" s="11">
        <v>0</v>
      </c>
      <c r="AG659" s="4">
        <v>0</v>
      </c>
      <c r="AH659" s="4">
        <v>0</v>
      </c>
      <c r="AI659" s="11" t="s">
        <v>1213</v>
      </c>
      <c r="AJ659" s="4">
        <v>0</v>
      </c>
      <c r="AK659" s="4">
        <v>0</v>
      </c>
      <c r="AL659" s="11" t="s">
        <v>1213</v>
      </c>
      <c r="AM659" s="1">
        <v>145400</v>
      </c>
      <c r="AN659" s="1">
        <v>5</v>
      </c>
      <c r="AX659"/>
      <c r="AY659"/>
    </row>
    <row r="660" spans="1:51" x14ac:dyDescent="0.25">
      <c r="A660" t="s">
        <v>702</v>
      </c>
      <c r="B660" t="s">
        <v>105</v>
      </c>
      <c r="C660" t="s">
        <v>928</v>
      </c>
      <c r="D660" t="s">
        <v>794</v>
      </c>
      <c r="E660" s="4">
        <v>57.858695652173914</v>
      </c>
      <c r="F660" s="4">
        <v>136.25576086956522</v>
      </c>
      <c r="G660" s="4">
        <v>40.336195652173913</v>
      </c>
      <c r="H660" s="11">
        <v>0.2960329559260757</v>
      </c>
      <c r="I660" s="4">
        <v>125.12858695652176</v>
      </c>
      <c r="J660" s="4">
        <v>39.059021739130436</v>
      </c>
      <c r="K660" s="11">
        <v>0.31215106546917387</v>
      </c>
      <c r="L660" s="4">
        <v>42.8758695652174</v>
      </c>
      <c r="M660" s="4">
        <v>3.6693478260869563</v>
      </c>
      <c r="N660" s="11">
        <v>8.5580720887901862E-2</v>
      </c>
      <c r="O660" s="4">
        <v>35.946521739130446</v>
      </c>
      <c r="P660" s="4">
        <v>2.3921739130434783</v>
      </c>
      <c r="Q660" s="9">
        <v>6.6548133096266171E-2</v>
      </c>
      <c r="R660" s="4">
        <v>1.2771739130434783</v>
      </c>
      <c r="S660" s="4">
        <v>1.2771739130434783</v>
      </c>
      <c r="T660" s="11">
        <v>1</v>
      </c>
      <c r="U660" s="4">
        <v>5.6521739130434785</v>
      </c>
      <c r="V660" s="4">
        <v>0</v>
      </c>
      <c r="W660" s="11">
        <v>0</v>
      </c>
      <c r="X660" s="4">
        <v>27.129130434782613</v>
      </c>
      <c r="Y660" s="4">
        <v>11.697608695652175</v>
      </c>
      <c r="Z660" s="11">
        <v>0.43118258890651789</v>
      </c>
      <c r="AA660" s="4">
        <v>4.197826086956522</v>
      </c>
      <c r="AB660" s="4">
        <v>0</v>
      </c>
      <c r="AC660" s="11">
        <v>0</v>
      </c>
      <c r="AD660" s="4">
        <v>62.052934782608702</v>
      </c>
      <c r="AE660" s="4">
        <v>24.969239130434783</v>
      </c>
      <c r="AF660" s="11">
        <v>0.4023861114371145</v>
      </c>
      <c r="AG660" s="4">
        <v>0</v>
      </c>
      <c r="AH660" s="4">
        <v>0</v>
      </c>
      <c r="AI660" s="11" t="s">
        <v>1213</v>
      </c>
      <c r="AJ660" s="4">
        <v>0</v>
      </c>
      <c r="AK660" s="4">
        <v>0</v>
      </c>
      <c r="AL660" s="11" t="s">
        <v>1213</v>
      </c>
      <c r="AM660" s="1">
        <v>145338</v>
      </c>
      <c r="AN660" s="1">
        <v>5</v>
      </c>
      <c r="AX660"/>
      <c r="AY660"/>
    </row>
    <row r="661" spans="1:51" x14ac:dyDescent="0.25">
      <c r="A661" t="s">
        <v>702</v>
      </c>
      <c r="B661" t="s">
        <v>282</v>
      </c>
      <c r="C661" t="s">
        <v>1039</v>
      </c>
      <c r="D661" t="s">
        <v>740</v>
      </c>
      <c r="E661" s="4">
        <v>55.239130434782609</v>
      </c>
      <c r="F661" s="4">
        <v>128.87739130434781</v>
      </c>
      <c r="G661" s="4">
        <v>0</v>
      </c>
      <c r="H661" s="11">
        <v>0</v>
      </c>
      <c r="I661" s="4">
        <v>117.95467391304345</v>
      </c>
      <c r="J661" s="4">
        <v>0</v>
      </c>
      <c r="K661" s="11">
        <v>0</v>
      </c>
      <c r="L661" s="4">
        <v>8.2838043478260861</v>
      </c>
      <c r="M661" s="4">
        <v>0</v>
      </c>
      <c r="N661" s="11">
        <v>0</v>
      </c>
      <c r="O661" s="4">
        <v>3.2294565217391304</v>
      </c>
      <c r="P661" s="4">
        <v>0</v>
      </c>
      <c r="Q661" s="9">
        <v>0</v>
      </c>
      <c r="R661" s="4">
        <v>0</v>
      </c>
      <c r="S661" s="4">
        <v>0</v>
      </c>
      <c r="T661" s="11" t="s">
        <v>1213</v>
      </c>
      <c r="U661" s="4">
        <v>5.0543478260869561</v>
      </c>
      <c r="V661" s="4">
        <v>0</v>
      </c>
      <c r="W661" s="11">
        <v>0</v>
      </c>
      <c r="X661" s="4">
        <v>34.646739130434781</v>
      </c>
      <c r="Y661" s="4">
        <v>0</v>
      </c>
      <c r="Z661" s="11">
        <v>0</v>
      </c>
      <c r="AA661" s="4">
        <v>5.8683695652173915</v>
      </c>
      <c r="AB661" s="4">
        <v>0</v>
      </c>
      <c r="AC661" s="11">
        <v>0</v>
      </c>
      <c r="AD661" s="4">
        <v>80.078478260869545</v>
      </c>
      <c r="AE661" s="4">
        <v>0</v>
      </c>
      <c r="AF661" s="11">
        <v>0</v>
      </c>
      <c r="AG661" s="4">
        <v>0</v>
      </c>
      <c r="AH661" s="4">
        <v>0</v>
      </c>
      <c r="AI661" s="11" t="s">
        <v>1213</v>
      </c>
      <c r="AJ661" s="4">
        <v>0</v>
      </c>
      <c r="AK661" s="4">
        <v>0</v>
      </c>
      <c r="AL661" s="11" t="s">
        <v>1213</v>
      </c>
      <c r="AM661" s="1">
        <v>145664</v>
      </c>
      <c r="AN661" s="1">
        <v>5</v>
      </c>
      <c r="AX661"/>
      <c r="AY661"/>
    </row>
    <row r="662" spans="1:51" x14ac:dyDescent="0.25">
      <c r="A662" t="s">
        <v>702</v>
      </c>
      <c r="B662" t="s">
        <v>628</v>
      </c>
      <c r="C662" t="s">
        <v>917</v>
      </c>
      <c r="D662" t="s">
        <v>781</v>
      </c>
      <c r="E662" s="4">
        <v>75.315217391304344</v>
      </c>
      <c r="F662" s="4">
        <v>160.05836956521739</v>
      </c>
      <c r="G662" s="4">
        <v>0</v>
      </c>
      <c r="H662" s="11">
        <v>0</v>
      </c>
      <c r="I662" s="4">
        <v>147.15619565217392</v>
      </c>
      <c r="J662" s="4">
        <v>0</v>
      </c>
      <c r="K662" s="11">
        <v>0</v>
      </c>
      <c r="L662" s="4">
        <v>18.521739130434781</v>
      </c>
      <c r="M662" s="4">
        <v>0</v>
      </c>
      <c r="N662" s="11">
        <v>0</v>
      </c>
      <c r="O662" s="4">
        <v>13.383152173913043</v>
      </c>
      <c r="P662" s="4">
        <v>0</v>
      </c>
      <c r="Q662" s="9">
        <v>0</v>
      </c>
      <c r="R662" s="4">
        <v>0</v>
      </c>
      <c r="S662" s="4">
        <v>0</v>
      </c>
      <c r="T662" s="11" t="s">
        <v>1213</v>
      </c>
      <c r="U662" s="4">
        <v>5.1385869565217392</v>
      </c>
      <c r="V662" s="4">
        <v>0</v>
      </c>
      <c r="W662" s="11">
        <v>0</v>
      </c>
      <c r="X662" s="4">
        <v>20.369565217391305</v>
      </c>
      <c r="Y662" s="4">
        <v>0</v>
      </c>
      <c r="Z662" s="11">
        <v>0</v>
      </c>
      <c r="AA662" s="4">
        <v>7.7635869565217392</v>
      </c>
      <c r="AB662" s="4">
        <v>0</v>
      </c>
      <c r="AC662" s="11">
        <v>0</v>
      </c>
      <c r="AD662" s="4">
        <v>113.40347826086958</v>
      </c>
      <c r="AE662" s="4">
        <v>0</v>
      </c>
      <c r="AF662" s="11">
        <v>0</v>
      </c>
      <c r="AG662" s="4">
        <v>0</v>
      </c>
      <c r="AH662" s="4">
        <v>0</v>
      </c>
      <c r="AI662" s="11" t="s">
        <v>1213</v>
      </c>
      <c r="AJ662" s="4">
        <v>0</v>
      </c>
      <c r="AK662" s="4">
        <v>0</v>
      </c>
      <c r="AL662" s="11" t="s">
        <v>1213</v>
      </c>
      <c r="AM662" s="1">
        <v>146149</v>
      </c>
      <c r="AN662" s="1">
        <v>5</v>
      </c>
      <c r="AX662"/>
      <c r="AY662"/>
    </row>
    <row r="663" spans="1:51" x14ac:dyDescent="0.25">
      <c r="A663" t="s">
        <v>702</v>
      </c>
      <c r="B663" t="s">
        <v>316</v>
      </c>
      <c r="C663" t="s">
        <v>909</v>
      </c>
      <c r="D663" t="s">
        <v>794</v>
      </c>
      <c r="E663" s="4">
        <v>109.40217391304348</v>
      </c>
      <c r="F663" s="4">
        <v>214.2817391304348</v>
      </c>
      <c r="G663" s="4">
        <v>52.757282608695647</v>
      </c>
      <c r="H663" s="11">
        <v>0.24620521945914353</v>
      </c>
      <c r="I663" s="4">
        <v>190.40945652173917</v>
      </c>
      <c r="J663" s="4">
        <v>52.757282608695647</v>
      </c>
      <c r="K663" s="11">
        <v>0.2770728070571028</v>
      </c>
      <c r="L663" s="4">
        <v>51.404891304347828</v>
      </c>
      <c r="M663" s="4">
        <v>3.9239130434782608</v>
      </c>
      <c r="N663" s="11">
        <v>7.6333456679177458E-2</v>
      </c>
      <c r="O663" s="4">
        <v>34.951086956521742</v>
      </c>
      <c r="P663" s="4">
        <v>3.9239130434782608</v>
      </c>
      <c r="Q663" s="9">
        <v>0.1122686984916809</v>
      </c>
      <c r="R663" s="4">
        <v>11.149456521739131</v>
      </c>
      <c r="S663" s="4">
        <v>0</v>
      </c>
      <c r="T663" s="11">
        <v>0</v>
      </c>
      <c r="U663" s="4">
        <v>5.3043478260869561</v>
      </c>
      <c r="V663" s="4">
        <v>0</v>
      </c>
      <c r="W663" s="11">
        <v>0</v>
      </c>
      <c r="X663" s="4">
        <v>49.849782608695655</v>
      </c>
      <c r="Y663" s="4">
        <v>5.7981521739130431</v>
      </c>
      <c r="Z663" s="11">
        <v>0.1163124866446585</v>
      </c>
      <c r="AA663" s="4">
        <v>7.4184782608695654</v>
      </c>
      <c r="AB663" s="4">
        <v>0</v>
      </c>
      <c r="AC663" s="11">
        <v>0</v>
      </c>
      <c r="AD663" s="4">
        <v>105.60858695652176</v>
      </c>
      <c r="AE663" s="4">
        <v>43.035217391304343</v>
      </c>
      <c r="AF663" s="11">
        <v>0.40749733171812635</v>
      </c>
      <c r="AG663" s="4">
        <v>0</v>
      </c>
      <c r="AH663" s="4">
        <v>0</v>
      </c>
      <c r="AI663" s="11" t="s">
        <v>1213</v>
      </c>
      <c r="AJ663" s="4">
        <v>0</v>
      </c>
      <c r="AK663" s="4">
        <v>0</v>
      </c>
      <c r="AL663" s="11" t="s">
        <v>1213</v>
      </c>
      <c r="AM663" s="1">
        <v>145715</v>
      </c>
      <c r="AN663" s="1">
        <v>5</v>
      </c>
      <c r="AX663"/>
      <c r="AY663"/>
    </row>
    <row r="664" spans="1:51" x14ac:dyDescent="0.25">
      <c r="A664" t="s">
        <v>702</v>
      </c>
      <c r="B664" t="s">
        <v>200</v>
      </c>
      <c r="C664" t="s">
        <v>852</v>
      </c>
      <c r="D664" t="s">
        <v>766</v>
      </c>
      <c r="E664" s="4">
        <v>103.64130434782609</v>
      </c>
      <c r="F664" s="4">
        <v>338.765652173913</v>
      </c>
      <c r="G664" s="4">
        <v>112.92456521739132</v>
      </c>
      <c r="H664" s="11">
        <v>0.33334124782939606</v>
      </c>
      <c r="I664" s="4">
        <v>324.84032608695645</v>
      </c>
      <c r="J664" s="4">
        <v>112.92456521739132</v>
      </c>
      <c r="K664" s="11">
        <v>0.3476309932873376</v>
      </c>
      <c r="L664" s="4">
        <v>57.630326086956508</v>
      </c>
      <c r="M664" s="4">
        <v>4.7010869565217392</v>
      </c>
      <c r="N664" s="11">
        <v>8.157314517756542E-2</v>
      </c>
      <c r="O664" s="4">
        <v>47.465434782608682</v>
      </c>
      <c r="P664" s="4">
        <v>4.7010869565217392</v>
      </c>
      <c r="Q664" s="9">
        <v>9.9042323704663843E-2</v>
      </c>
      <c r="R664" s="4">
        <v>5.2953260869565204</v>
      </c>
      <c r="S664" s="4">
        <v>0</v>
      </c>
      <c r="T664" s="11">
        <v>0</v>
      </c>
      <c r="U664" s="4">
        <v>4.8695652173913047</v>
      </c>
      <c r="V664" s="4">
        <v>0</v>
      </c>
      <c r="W664" s="11">
        <v>0</v>
      </c>
      <c r="X664" s="4">
        <v>78.585000000000022</v>
      </c>
      <c r="Y664" s="4">
        <v>28.714673913043477</v>
      </c>
      <c r="Z664" s="11">
        <v>0.36539637224716509</v>
      </c>
      <c r="AA664" s="4">
        <v>3.7604347826086966</v>
      </c>
      <c r="AB664" s="4">
        <v>0</v>
      </c>
      <c r="AC664" s="11">
        <v>0</v>
      </c>
      <c r="AD664" s="4">
        <v>198.78989130434778</v>
      </c>
      <c r="AE664" s="4">
        <v>79.5088043478261</v>
      </c>
      <c r="AF664" s="11">
        <v>0.39996402144059701</v>
      </c>
      <c r="AG664" s="4">
        <v>0</v>
      </c>
      <c r="AH664" s="4">
        <v>0</v>
      </c>
      <c r="AI664" s="11" t="s">
        <v>1213</v>
      </c>
      <c r="AJ664" s="4">
        <v>0</v>
      </c>
      <c r="AK664" s="4">
        <v>0</v>
      </c>
      <c r="AL664" s="11" t="s">
        <v>1213</v>
      </c>
      <c r="AM664" s="1">
        <v>145519</v>
      </c>
      <c r="AN664" s="1">
        <v>5</v>
      </c>
      <c r="AX664"/>
      <c r="AY664"/>
    </row>
    <row r="665" spans="1:51" x14ac:dyDescent="0.25">
      <c r="A665" t="s">
        <v>702</v>
      </c>
      <c r="B665" t="s">
        <v>199</v>
      </c>
      <c r="C665" t="s">
        <v>893</v>
      </c>
      <c r="D665" t="s">
        <v>741</v>
      </c>
      <c r="E665" s="4">
        <v>30.978260869565219</v>
      </c>
      <c r="F665" s="4">
        <v>131.78826086956519</v>
      </c>
      <c r="G665" s="4">
        <v>0</v>
      </c>
      <c r="H665" s="11">
        <v>0</v>
      </c>
      <c r="I665" s="4">
        <v>122.31347826086954</v>
      </c>
      <c r="J665" s="4">
        <v>0</v>
      </c>
      <c r="K665" s="11">
        <v>0</v>
      </c>
      <c r="L665" s="4">
        <v>23.142391304347829</v>
      </c>
      <c r="M665" s="4">
        <v>0</v>
      </c>
      <c r="N665" s="11">
        <v>0</v>
      </c>
      <c r="O665" s="4">
        <v>13.678478260869568</v>
      </c>
      <c r="P665" s="4">
        <v>0</v>
      </c>
      <c r="Q665" s="9">
        <v>0</v>
      </c>
      <c r="R665" s="4">
        <v>4.0834782608695654</v>
      </c>
      <c r="S665" s="4">
        <v>0</v>
      </c>
      <c r="T665" s="11">
        <v>0</v>
      </c>
      <c r="U665" s="4">
        <v>5.3804347826086953</v>
      </c>
      <c r="V665" s="4">
        <v>0</v>
      </c>
      <c r="W665" s="11">
        <v>0</v>
      </c>
      <c r="X665" s="4">
        <v>32.450108695652169</v>
      </c>
      <c r="Y665" s="4">
        <v>0</v>
      </c>
      <c r="Z665" s="11">
        <v>0</v>
      </c>
      <c r="AA665" s="4">
        <v>1.0869565217391304E-2</v>
      </c>
      <c r="AB665" s="4">
        <v>0</v>
      </c>
      <c r="AC665" s="11">
        <v>0</v>
      </c>
      <c r="AD665" s="4">
        <v>76.184891304347815</v>
      </c>
      <c r="AE665" s="4">
        <v>0</v>
      </c>
      <c r="AF665" s="11">
        <v>0</v>
      </c>
      <c r="AG665" s="4">
        <v>0</v>
      </c>
      <c r="AH665" s="4">
        <v>0</v>
      </c>
      <c r="AI665" s="11" t="s">
        <v>1213</v>
      </c>
      <c r="AJ665" s="4">
        <v>0</v>
      </c>
      <c r="AK665" s="4">
        <v>0</v>
      </c>
      <c r="AL665" s="11" t="s">
        <v>1213</v>
      </c>
      <c r="AM665" s="1">
        <v>145517</v>
      </c>
      <c r="AN665" s="1">
        <v>5</v>
      </c>
      <c r="AX665"/>
      <c r="AY665"/>
    </row>
    <row r="666" spans="1:51" x14ac:dyDescent="0.25">
      <c r="A666" t="s">
        <v>702</v>
      </c>
      <c r="B666" t="s">
        <v>309</v>
      </c>
      <c r="C666" t="s">
        <v>1046</v>
      </c>
      <c r="D666" t="s">
        <v>774</v>
      </c>
      <c r="E666" s="4">
        <v>126.32608695652173</v>
      </c>
      <c r="F666" s="4">
        <v>702.28858695652161</v>
      </c>
      <c r="G666" s="4">
        <v>32.927173913043475</v>
      </c>
      <c r="H666" s="11">
        <v>4.6885531851996308E-2</v>
      </c>
      <c r="I666" s="4">
        <v>668.81576086956511</v>
      </c>
      <c r="J666" s="4">
        <v>32.927173913043475</v>
      </c>
      <c r="K666" s="11">
        <v>4.9232054385550061E-2</v>
      </c>
      <c r="L666" s="4">
        <v>214.59891304347806</v>
      </c>
      <c r="M666" s="4">
        <v>4.8326086956521754</v>
      </c>
      <c r="N666" s="11">
        <v>2.2519259893329851E-2</v>
      </c>
      <c r="O666" s="4">
        <v>181.12608695652156</v>
      </c>
      <c r="P666" s="4">
        <v>4.8326086956521754</v>
      </c>
      <c r="Q666" s="9">
        <v>2.6680909287308898E-2</v>
      </c>
      <c r="R666" s="4">
        <v>28.777173913043477</v>
      </c>
      <c r="S666" s="4">
        <v>0</v>
      </c>
      <c r="T666" s="11">
        <v>0</v>
      </c>
      <c r="U666" s="4">
        <v>4.6956521739130439</v>
      </c>
      <c r="V666" s="4">
        <v>0</v>
      </c>
      <c r="W666" s="11">
        <v>0</v>
      </c>
      <c r="X666" s="4">
        <v>96.836413043478302</v>
      </c>
      <c r="Y666" s="4">
        <v>7.1380434782608697</v>
      </c>
      <c r="Z666" s="11">
        <v>7.3712390349031001E-2</v>
      </c>
      <c r="AA666" s="4">
        <v>0</v>
      </c>
      <c r="AB666" s="4">
        <v>0</v>
      </c>
      <c r="AC666" s="11" t="s">
        <v>1213</v>
      </c>
      <c r="AD666" s="4">
        <v>390.85326086956519</v>
      </c>
      <c r="AE666" s="4">
        <v>20.956521739130434</v>
      </c>
      <c r="AF666" s="11">
        <v>5.3617364461810146E-2</v>
      </c>
      <c r="AG666" s="4">
        <v>0</v>
      </c>
      <c r="AH666" s="4">
        <v>0</v>
      </c>
      <c r="AI666" s="11" t="s">
        <v>1213</v>
      </c>
      <c r="AJ666" s="4">
        <v>0</v>
      </c>
      <c r="AK666" s="4">
        <v>0</v>
      </c>
      <c r="AL666" s="11" t="s">
        <v>1213</v>
      </c>
      <c r="AM666" s="1">
        <v>145706</v>
      </c>
      <c r="AN666" s="1">
        <v>5</v>
      </c>
      <c r="AX666"/>
      <c r="AY666"/>
    </row>
    <row r="667" spans="1:51" x14ac:dyDescent="0.25">
      <c r="A667" t="s">
        <v>702</v>
      </c>
      <c r="B667" t="s">
        <v>313</v>
      </c>
      <c r="C667" t="s">
        <v>1049</v>
      </c>
      <c r="D667" t="s">
        <v>756</v>
      </c>
      <c r="E667" s="4">
        <v>85.706521739130437</v>
      </c>
      <c r="F667" s="4">
        <v>200.93478260869563</v>
      </c>
      <c r="G667" s="4">
        <v>16.182065217391305</v>
      </c>
      <c r="H667" s="11">
        <v>8.0533917559234031E-2</v>
      </c>
      <c r="I667" s="4">
        <v>189.63043478260869</v>
      </c>
      <c r="J667" s="4">
        <v>13.586956521739131</v>
      </c>
      <c r="K667" s="11">
        <v>7.1649661813596249E-2</v>
      </c>
      <c r="L667" s="4">
        <v>48.682065217391298</v>
      </c>
      <c r="M667" s="4">
        <v>1.3423913043478262</v>
      </c>
      <c r="N667" s="11">
        <v>2.7574658107730958E-2</v>
      </c>
      <c r="O667" s="4">
        <v>45.122282608695649</v>
      </c>
      <c r="P667" s="4">
        <v>0.39130434782608697</v>
      </c>
      <c r="Q667" s="9">
        <v>8.6720867208672104E-3</v>
      </c>
      <c r="R667" s="4">
        <v>2.2554347826086958</v>
      </c>
      <c r="S667" s="4">
        <v>0.95108695652173914</v>
      </c>
      <c r="T667" s="11">
        <v>0.42168674698795178</v>
      </c>
      <c r="U667" s="4">
        <v>1.3043478260869565</v>
      </c>
      <c r="V667" s="4">
        <v>0</v>
      </c>
      <c r="W667" s="11">
        <v>0</v>
      </c>
      <c r="X667" s="4">
        <v>34.372282608695649</v>
      </c>
      <c r="Y667" s="4">
        <v>0</v>
      </c>
      <c r="Z667" s="11">
        <v>0</v>
      </c>
      <c r="AA667" s="4">
        <v>7.7445652173913047</v>
      </c>
      <c r="AB667" s="4">
        <v>1.6440217391304348</v>
      </c>
      <c r="AC667" s="11">
        <v>0.21228070175438596</v>
      </c>
      <c r="AD667" s="4">
        <v>110.13586956521739</v>
      </c>
      <c r="AE667" s="4">
        <v>13.195652173913043</v>
      </c>
      <c r="AF667" s="11">
        <v>0.11981248457932396</v>
      </c>
      <c r="AG667" s="4">
        <v>0</v>
      </c>
      <c r="AH667" s="4">
        <v>0</v>
      </c>
      <c r="AI667" s="11" t="s">
        <v>1213</v>
      </c>
      <c r="AJ667" s="4">
        <v>0</v>
      </c>
      <c r="AK667" s="4">
        <v>0</v>
      </c>
      <c r="AL667" s="11" t="s">
        <v>1213</v>
      </c>
      <c r="AM667" s="1">
        <v>145712</v>
      </c>
      <c r="AN667" s="1">
        <v>5</v>
      </c>
      <c r="AX667"/>
      <c r="AY667"/>
    </row>
    <row r="668" spans="1:51" x14ac:dyDescent="0.25">
      <c r="A668" t="s">
        <v>702</v>
      </c>
      <c r="B668" t="s">
        <v>541</v>
      </c>
      <c r="C668" t="s">
        <v>991</v>
      </c>
      <c r="D668" t="s">
        <v>815</v>
      </c>
      <c r="E668" s="4">
        <v>35.586956521739133</v>
      </c>
      <c r="F668" s="4">
        <v>99.764891304347799</v>
      </c>
      <c r="G668" s="4">
        <v>23.701086956521738</v>
      </c>
      <c r="H668" s="11">
        <v>0.23756941592025604</v>
      </c>
      <c r="I668" s="4">
        <v>89.985760869565198</v>
      </c>
      <c r="J668" s="4">
        <v>23.701086956521738</v>
      </c>
      <c r="K668" s="11">
        <v>0.26338708177259934</v>
      </c>
      <c r="L668" s="4">
        <v>5.445652173913043</v>
      </c>
      <c r="M668" s="4">
        <v>0</v>
      </c>
      <c r="N668" s="11">
        <v>0</v>
      </c>
      <c r="O668" s="4">
        <v>0.16956521739130434</v>
      </c>
      <c r="P668" s="4">
        <v>0</v>
      </c>
      <c r="Q668" s="9">
        <v>0</v>
      </c>
      <c r="R668" s="4">
        <v>0</v>
      </c>
      <c r="S668" s="4">
        <v>0</v>
      </c>
      <c r="T668" s="11" t="s">
        <v>1213</v>
      </c>
      <c r="U668" s="4">
        <v>5.2760869565217385</v>
      </c>
      <c r="V668" s="4">
        <v>0</v>
      </c>
      <c r="W668" s="11">
        <v>0</v>
      </c>
      <c r="X668" s="4">
        <v>23.322065217391305</v>
      </c>
      <c r="Y668" s="4">
        <v>5.7554347826086953</v>
      </c>
      <c r="Z668" s="11">
        <v>0.24678066581843092</v>
      </c>
      <c r="AA668" s="4">
        <v>4.503043478260869</v>
      </c>
      <c r="AB668" s="4">
        <v>0</v>
      </c>
      <c r="AC668" s="11">
        <v>0</v>
      </c>
      <c r="AD668" s="4">
        <v>66.494130434782591</v>
      </c>
      <c r="AE668" s="4">
        <v>17.945652173913043</v>
      </c>
      <c r="AF668" s="11">
        <v>0.26988325219944231</v>
      </c>
      <c r="AG668" s="4">
        <v>0</v>
      </c>
      <c r="AH668" s="4">
        <v>0</v>
      </c>
      <c r="AI668" s="11" t="s">
        <v>1213</v>
      </c>
      <c r="AJ668" s="4">
        <v>0</v>
      </c>
      <c r="AK668" s="4">
        <v>0</v>
      </c>
      <c r="AL668" s="11" t="s">
        <v>1213</v>
      </c>
      <c r="AM668" s="1">
        <v>146040</v>
      </c>
      <c r="AN668" s="1">
        <v>5</v>
      </c>
      <c r="AX668"/>
      <c r="AY668"/>
    </row>
    <row r="669" spans="1:51" x14ac:dyDescent="0.25">
      <c r="A669" t="s">
        <v>702</v>
      </c>
      <c r="B669" t="s">
        <v>589</v>
      </c>
      <c r="C669" t="s">
        <v>919</v>
      </c>
      <c r="D669" t="s">
        <v>797</v>
      </c>
      <c r="E669" s="4">
        <v>28.532608695652176</v>
      </c>
      <c r="F669" s="4">
        <v>130.73369565217391</v>
      </c>
      <c r="G669" s="4">
        <v>11.440217391304348</v>
      </c>
      <c r="H669" s="11">
        <v>8.7507794637289554E-2</v>
      </c>
      <c r="I669" s="4">
        <v>120.99456521739131</v>
      </c>
      <c r="J669" s="4">
        <v>11.440217391304348</v>
      </c>
      <c r="K669" s="11">
        <v>9.4551498001167855E-2</v>
      </c>
      <c r="L669" s="4">
        <v>33.793478260869563</v>
      </c>
      <c r="M669" s="4">
        <v>0</v>
      </c>
      <c r="N669" s="11">
        <v>0</v>
      </c>
      <c r="O669" s="4">
        <v>24.054347826086957</v>
      </c>
      <c r="P669" s="4">
        <v>0</v>
      </c>
      <c r="Q669" s="9">
        <v>0</v>
      </c>
      <c r="R669" s="4">
        <v>4</v>
      </c>
      <c r="S669" s="4">
        <v>0</v>
      </c>
      <c r="T669" s="11">
        <v>0</v>
      </c>
      <c r="U669" s="4">
        <v>5.7391304347826084</v>
      </c>
      <c r="V669" s="4">
        <v>0</v>
      </c>
      <c r="W669" s="11">
        <v>0</v>
      </c>
      <c r="X669" s="4">
        <v>23.285326086956523</v>
      </c>
      <c r="Y669" s="4">
        <v>2.7173913043478262</v>
      </c>
      <c r="Z669" s="11">
        <v>0.11669973159061733</v>
      </c>
      <c r="AA669" s="4">
        <v>0</v>
      </c>
      <c r="AB669" s="4">
        <v>0</v>
      </c>
      <c r="AC669" s="11" t="s">
        <v>1213</v>
      </c>
      <c r="AD669" s="4">
        <v>73.654891304347828</v>
      </c>
      <c r="AE669" s="4">
        <v>8.7228260869565215</v>
      </c>
      <c r="AF669" s="11">
        <v>0.11842833425567238</v>
      </c>
      <c r="AG669" s="4">
        <v>0</v>
      </c>
      <c r="AH669" s="4">
        <v>0</v>
      </c>
      <c r="AI669" s="11" t="s">
        <v>1213</v>
      </c>
      <c r="AJ669" s="4">
        <v>0</v>
      </c>
      <c r="AK669" s="4">
        <v>0</v>
      </c>
      <c r="AL669" s="11" t="s">
        <v>1213</v>
      </c>
      <c r="AM669" s="1">
        <v>146101</v>
      </c>
      <c r="AN669" s="1">
        <v>5</v>
      </c>
      <c r="AX669"/>
      <c r="AY669"/>
    </row>
    <row r="670" spans="1:51" x14ac:dyDescent="0.25">
      <c r="A670" t="s">
        <v>702</v>
      </c>
      <c r="B670" t="s">
        <v>214</v>
      </c>
      <c r="C670" t="s">
        <v>1010</v>
      </c>
      <c r="D670" t="s">
        <v>802</v>
      </c>
      <c r="E670" s="4">
        <v>77.369565217391298</v>
      </c>
      <c r="F670" s="4">
        <v>256.52467391304344</v>
      </c>
      <c r="G670" s="4">
        <v>19.413260869565217</v>
      </c>
      <c r="H670" s="11">
        <v>7.5677947752292668E-2</v>
      </c>
      <c r="I670" s="4">
        <v>249.14695652173913</v>
      </c>
      <c r="J670" s="4">
        <v>19.413260869565217</v>
      </c>
      <c r="K670" s="11">
        <v>7.7918916372038155E-2</v>
      </c>
      <c r="L670" s="4">
        <v>31.725543478260871</v>
      </c>
      <c r="M670" s="4">
        <v>0</v>
      </c>
      <c r="N670" s="11">
        <v>0</v>
      </c>
      <c r="O670" s="4">
        <v>24.347826086956523</v>
      </c>
      <c r="P670" s="4">
        <v>0</v>
      </c>
      <c r="Q670" s="9">
        <v>0</v>
      </c>
      <c r="R670" s="4">
        <v>3.1467391304347827</v>
      </c>
      <c r="S670" s="4">
        <v>0</v>
      </c>
      <c r="T670" s="11">
        <v>0</v>
      </c>
      <c r="U670" s="4">
        <v>4.2309782608695654</v>
      </c>
      <c r="V670" s="4">
        <v>0</v>
      </c>
      <c r="W670" s="11">
        <v>0</v>
      </c>
      <c r="X670" s="4">
        <v>44.130434782608695</v>
      </c>
      <c r="Y670" s="4">
        <v>0.2608695652173913</v>
      </c>
      <c r="Z670" s="11">
        <v>5.9113300492610833E-3</v>
      </c>
      <c r="AA670" s="4">
        <v>0</v>
      </c>
      <c r="AB670" s="4">
        <v>0</v>
      </c>
      <c r="AC670" s="11" t="s">
        <v>1213</v>
      </c>
      <c r="AD670" s="4">
        <v>173.38336956521738</v>
      </c>
      <c r="AE670" s="4">
        <v>19.152391304347827</v>
      </c>
      <c r="AF670" s="11">
        <v>0.11046267789335898</v>
      </c>
      <c r="AG670" s="4">
        <v>7.2853260869565215</v>
      </c>
      <c r="AH670" s="4">
        <v>0</v>
      </c>
      <c r="AI670" s="11">
        <v>0</v>
      </c>
      <c r="AJ670" s="4">
        <v>0</v>
      </c>
      <c r="AK670" s="4">
        <v>0</v>
      </c>
      <c r="AL670" s="11" t="s">
        <v>1213</v>
      </c>
      <c r="AM670" s="1">
        <v>145556</v>
      </c>
      <c r="AN670" s="1">
        <v>5</v>
      </c>
      <c r="AX670"/>
      <c r="AY670"/>
    </row>
    <row r="671" spans="1:51" x14ac:dyDescent="0.25">
      <c r="A671" t="s">
        <v>702</v>
      </c>
      <c r="B671" t="s">
        <v>670</v>
      </c>
      <c r="C671" t="s">
        <v>917</v>
      </c>
      <c r="D671" t="s">
        <v>781</v>
      </c>
      <c r="E671" s="4">
        <v>65.456521739130437</v>
      </c>
      <c r="F671" s="4">
        <v>100.09782608695653</v>
      </c>
      <c r="G671" s="4">
        <v>0.27445652173913043</v>
      </c>
      <c r="H671" s="11">
        <v>2.7418829406015851E-3</v>
      </c>
      <c r="I671" s="4">
        <v>93.298913043478251</v>
      </c>
      <c r="J671" s="4">
        <v>0</v>
      </c>
      <c r="K671" s="11">
        <v>0</v>
      </c>
      <c r="L671" s="4">
        <v>39.171195652173914</v>
      </c>
      <c r="M671" s="4">
        <v>0.27445652173913043</v>
      </c>
      <c r="N671" s="11">
        <v>7.0065903572667362E-3</v>
      </c>
      <c r="O671" s="4">
        <v>32.372282608695649</v>
      </c>
      <c r="P671" s="4">
        <v>0</v>
      </c>
      <c r="Q671" s="9">
        <v>0</v>
      </c>
      <c r="R671" s="4">
        <v>1.638586956521739</v>
      </c>
      <c r="S671" s="4">
        <v>0.27445652173913043</v>
      </c>
      <c r="T671" s="11">
        <v>0.16749585406301826</v>
      </c>
      <c r="U671" s="4">
        <v>5.1603260869565215</v>
      </c>
      <c r="V671" s="4">
        <v>0</v>
      </c>
      <c r="W671" s="11">
        <v>0</v>
      </c>
      <c r="X671" s="4">
        <v>6.7391304347826084</v>
      </c>
      <c r="Y671" s="4">
        <v>0</v>
      </c>
      <c r="Z671" s="11">
        <v>0</v>
      </c>
      <c r="AA671" s="4">
        <v>0</v>
      </c>
      <c r="AB671" s="4">
        <v>0</v>
      </c>
      <c r="AC671" s="11" t="s">
        <v>1213</v>
      </c>
      <c r="AD671" s="4">
        <v>54.1875</v>
      </c>
      <c r="AE671" s="4">
        <v>0</v>
      </c>
      <c r="AF671" s="11">
        <v>0</v>
      </c>
      <c r="AG671" s="4">
        <v>0</v>
      </c>
      <c r="AH671" s="4">
        <v>0</v>
      </c>
      <c r="AI671" s="11" t="s">
        <v>1213</v>
      </c>
      <c r="AJ671" s="4">
        <v>0</v>
      </c>
      <c r="AK671" s="4">
        <v>0</v>
      </c>
      <c r="AL671" s="11" t="s">
        <v>1213</v>
      </c>
      <c r="AM671" s="7">
        <v>1.4000000000000001E+170</v>
      </c>
      <c r="AN671" s="1">
        <v>5</v>
      </c>
      <c r="AX671"/>
      <c r="AY671"/>
    </row>
    <row r="672" spans="1:51" x14ac:dyDescent="0.25">
      <c r="A672" t="s">
        <v>702</v>
      </c>
      <c r="B672" t="s">
        <v>369</v>
      </c>
      <c r="C672" t="s">
        <v>917</v>
      </c>
      <c r="D672" t="s">
        <v>781</v>
      </c>
      <c r="E672" s="4">
        <v>189.5108695652174</v>
      </c>
      <c r="F672" s="4">
        <v>393.50543478260875</v>
      </c>
      <c r="G672" s="4">
        <v>61.565217391304351</v>
      </c>
      <c r="H672" s="11">
        <v>0.15645328361301014</v>
      </c>
      <c r="I672" s="4">
        <v>369.0625</v>
      </c>
      <c r="J672" s="4">
        <v>61.565217391304351</v>
      </c>
      <c r="K672" s="11">
        <v>0.16681515296543092</v>
      </c>
      <c r="L672" s="4">
        <v>43.48097826086957</v>
      </c>
      <c r="M672" s="4">
        <v>8.0869565217391308</v>
      </c>
      <c r="N672" s="11">
        <v>0.18598837572651708</v>
      </c>
      <c r="O672" s="4">
        <v>29.915760869565219</v>
      </c>
      <c r="P672" s="4">
        <v>8.0869565217391308</v>
      </c>
      <c r="Q672" s="9">
        <v>0.27032428013443549</v>
      </c>
      <c r="R672" s="4">
        <v>9.4782608695652169</v>
      </c>
      <c r="S672" s="4">
        <v>0</v>
      </c>
      <c r="T672" s="11">
        <v>0</v>
      </c>
      <c r="U672" s="4">
        <v>4.0869565217391308</v>
      </c>
      <c r="V672" s="4">
        <v>0</v>
      </c>
      <c r="W672" s="11">
        <v>0</v>
      </c>
      <c r="X672" s="4">
        <v>123.90217391304348</v>
      </c>
      <c r="Y672" s="4">
        <v>21.130434782608695</v>
      </c>
      <c r="Z672" s="11">
        <v>0.17054127555048687</v>
      </c>
      <c r="AA672" s="4">
        <v>10.877717391304348</v>
      </c>
      <c r="AB672" s="4">
        <v>0</v>
      </c>
      <c r="AC672" s="11">
        <v>0</v>
      </c>
      <c r="AD672" s="4">
        <v>215.24456521739131</v>
      </c>
      <c r="AE672" s="4">
        <v>32.347826086956523</v>
      </c>
      <c r="AF672" s="11">
        <v>0.1502840550435551</v>
      </c>
      <c r="AG672" s="4">
        <v>0</v>
      </c>
      <c r="AH672" s="4">
        <v>0</v>
      </c>
      <c r="AI672" s="11" t="s">
        <v>1213</v>
      </c>
      <c r="AJ672" s="4">
        <v>0</v>
      </c>
      <c r="AK672" s="4">
        <v>0</v>
      </c>
      <c r="AL672" s="11" t="s">
        <v>1213</v>
      </c>
      <c r="AM672" s="1">
        <v>145792</v>
      </c>
      <c r="AN672" s="1">
        <v>5</v>
      </c>
      <c r="AX672"/>
      <c r="AY672"/>
    </row>
    <row r="673" spans="1:51" x14ac:dyDescent="0.25">
      <c r="A673" t="s">
        <v>702</v>
      </c>
      <c r="B673" t="s">
        <v>59</v>
      </c>
      <c r="C673" t="s">
        <v>909</v>
      </c>
      <c r="D673" t="s">
        <v>794</v>
      </c>
      <c r="E673" s="4">
        <v>52.869565217391305</v>
      </c>
      <c r="F673" s="4">
        <v>179.74413043478262</v>
      </c>
      <c r="G673" s="4">
        <v>38.128804347826097</v>
      </c>
      <c r="H673" s="11">
        <v>0.21212823058865082</v>
      </c>
      <c r="I673" s="4">
        <v>167.26695652173913</v>
      </c>
      <c r="J673" s="4">
        <v>38.128804347826097</v>
      </c>
      <c r="K673" s="11">
        <v>0.22795180315767044</v>
      </c>
      <c r="L673" s="4">
        <v>59.546086956521734</v>
      </c>
      <c r="M673" s="4">
        <v>6.5614130434782618</v>
      </c>
      <c r="N673" s="11">
        <v>0.11019049913840945</v>
      </c>
      <c r="O673" s="4">
        <v>47.068913043478254</v>
      </c>
      <c r="P673" s="4">
        <v>6.5614130434782618</v>
      </c>
      <c r="Q673" s="9">
        <v>0.13940013948096458</v>
      </c>
      <c r="R673" s="4">
        <v>7.0423913043478246</v>
      </c>
      <c r="S673" s="4">
        <v>0</v>
      </c>
      <c r="T673" s="11">
        <v>0</v>
      </c>
      <c r="U673" s="4">
        <v>5.4347826086956523</v>
      </c>
      <c r="V673" s="4">
        <v>0</v>
      </c>
      <c r="W673" s="11">
        <v>0</v>
      </c>
      <c r="X673" s="4">
        <v>12.210217391304349</v>
      </c>
      <c r="Y673" s="4">
        <v>0.15760869565217392</v>
      </c>
      <c r="Z673" s="11">
        <v>1.2907935264479142E-2</v>
      </c>
      <c r="AA673" s="4">
        <v>0</v>
      </c>
      <c r="AB673" s="4">
        <v>0</v>
      </c>
      <c r="AC673" s="11" t="s">
        <v>1213</v>
      </c>
      <c r="AD673" s="4">
        <v>107.98782608695653</v>
      </c>
      <c r="AE673" s="4">
        <v>31.409782608695661</v>
      </c>
      <c r="AF673" s="11">
        <v>0.29086410706520871</v>
      </c>
      <c r="AG673" s="4">
        <v>0</v>
      </c>
      <c r="AH673" s="4">
        <v>0</v>
      </c>
      <c r="AI673" s="11" t="s">
        <v>1213</v>
      </c>
      <c r="AJ673" s="4">
        <v>0</v>
      </c>
      <c r="AK673" s="4">
        <v>0</v>
      </c>
      <c r="AL673" s="11" t="s">
        <v>1213</v>
      </c>
      <c r="AM673" s="1">
        <v>145213</v>
      </c>
      <c r="AN673" s="1">
        <v>5</v>
      </c>
      <c r="AX673"/>
      <c r="AY673"/>
    </row>
    <row r="674" spans="1:51" x14ac:dyDescent="0.25">
      <c r="AY674"/>
    </row>
    <row r="675" spans="1:51" x14ac:dyDescent="0.25">
      <c r="AY675"/>
    </row>
    <row r="676" spans="1:51" x14ac:dyDescent="0.25">
      <c r="F676" s="4"/>
      <c r="G676" s="4"/>
      <c r="AY676"/>
    </row>
    <row r="677" spans="1:51" x14ac:dyDescent="0.25">
      <c r="AY677"/>
    </row>
    <row r="678" spans="1:51" x14ac:dyDescent="0.25">
      <c r="AY678"/>
    </row>
    <row r="679" spans="1:51" x14ac:dyDescent="0.25">
      <c r="AY679"/>
    </row>
    <row r="680" spans="1:51" x14ac:dyDescent="0.25">
      <c r="AY680"/>
    </row>
    <row r="681" spans="1:51" x14ac:dyDescent="0.25">
      <c r="AY681"/>
    </row>
    <row r="682" spans="1:51" x14ac:dyDescent="0.25">
      <c r="AY682"/>
    </row>
    <row r="683" spans="1:51" x14ac:dyDescent="0.25">
      <c r="AY683"/>
    </row>
    <row r="684" spans="1:51" x14ac:dyDescent="0.25">
      <c r="AY684"/>
    </row>
    <row r="685" spans="1:51" x14ac:dyDescent="0.25">
      <c r="AY685"/>
    </row>
    <row r="686" spans="1:51" x14ac:dyDescent="0.25">
      <c r="AY686"/>
    </row>
    <row r="687" spans="1:51" x14ac:dyDescent="0.25">
      <c r="AY687"/>
    </row>
    <row r="688" spans="1:51" x14ac:dyDescent="0.25">
      <c r="AY688"/>
    </row>
    <row r="689" spans="51:51" x14ac:dyDescent="0.25">
      <c r="AY689"/>
    </row>
    <row r="690" spans="51:51" x14ac:dyDescent="0.25">
      <c r="AY690"/>
    </row>
    <row r="691" spans="51:51" x14ac:dyDescent="0.25">
      <c r="AY691"/>
    </row>
    <row r="692" spans="51:51" x14ac:dyDescent="0.25">
      <c r="AY692"/>
    </row>
    <row r="693" spans="51:51" x14ac:dyDescent="0.25">
      <c r="AY693"/>
    </row>
    <row r="694" spans="51:51" x14ac:dyDescent="0.25">
      <c r="AY694"/>
    </row>
    <row r="695" spans="51:51" x14ac:dyDescent="0.25">
      <c r="AY695"/>
    </row>
    <row r="696" spans="51:51" x14ac:dyDescent="0.25">
      <c r="AY696"/>
    </row>
    <row r="697" spans="51:51" x14ac:dyDescent="0.25">
      <c r="AY697"/>
    </row>
    <row r="698" spans="51:51" x14ac:dyDescent="0.25">
      <c r="AY698"/>
    </row>
    <row r="699" spans="51:51" x14ac:dyDescent="0.25">
      <c r="AY699"/>
    </row>
    <row r="700" spans="51:51" x14ac:dyDescent="0.25">
      <c r="AY700"/>
    </row>
    <row r="701" spans="51:51" x14ac:dyDescent="0.25">
      <c r="AY701"/>
    </row>
    <row r="702" spans="51:51" x14ac:dyDescent="0.25">
      <c r="AY702"/>
    </row>
    <row r="703" spans="51:51" x14ac:dyDescent="0.25">
      <c r="AY703"/>
    </row>
    <row r="704" spans="51:51" x14ac:dyDescent="0.25">
      <c r="AY704"/>
    </row>
    <row r="705" spans="51:51" x14ac:dyDescent="0.25">
      <c r="AY705"/>
    </row>
    <row r="706" spans="51:51" x14ac:dyDescent="0.25">
      <c r="AY706"/>
    </row>
    <row r="707" spans="51:51" x14ac:dyDescent="0.25">
      <c r="AY707"/>
    </row>
    <row r="708" spans="51:51" x14ac:dyDescent="0.25">
      <c r="AY708"/>
    </row>
    <row r="709" spans="51:51" x14ac:dyDescent="0.25">
      <c r="AY709"/>
    </row>
    <row r="710" spans="51:51" x14ac:dyDescent="0.25">
      <c r="AY710"/>
    </row>
    <row r="711" spans="51:51" x14ac:dyDescent="0.25">
      <c r="AY711"/>
    </row>
    <row r="712" spans="51:51" x14ac:dyDescent="0.25">
      <c r="AY712"/>
    </row>
    <row r="713" spans="51:51" x14ac:dyDescent="0.25">
      <c r="AY713"/>
    </row>
    <row r="714" spans="51:51" x14ac:dyDescent="0.25">
      <c r="AY714"/>
    </row>
    <row r="715" spans="51:51" x14ac:dyDescent="0.25">
      <c r="AY715"/>
    </row>
    <row r="716" spans="51:51" x14ac:dyDescent="0.25">
      <c r="AY716"/>
    </row>
    <row r="717" spans="51:51" x14ac:dyDescent="0.25">
      <c r="AY717"/>
    </row>
    <row r="718" spans="51:51" x14ac:dyDescent="0.25">
      <c r="AY718"/>
    </row>
    <row r="719" spans="51:51" x14ac:dyDescent="0.25">
      <c r="AY719"/>
    </row>
    <row r="720" spans="51:51" x14ac:dyDescent="0.25">
      <c r="AY720"/>
    </row>
    <row r="721" spans="51:51" x14ac:dyDescent="0.25">
      <c r="AY721"/>
    </row>
    <row r="722" spans="51:51" x14ac:dyDescent="0.25">
      <c r="AY722"/>
    </row>
    <row r="723" spans="51:51" x14ac:dyDescent="0.25">
      <c r="AY723"/>
    </row>
    <row r="724" spans="51:51" x14ac:dyDescent="0.25">
      <c r="AY724"/>
    </row>
    <row r="725" spans="51:51" x14ac:dyDescent="0.25">
      <c r="AY725"/>
    </row>
    <row r="726" spans="51:51" x14ac:dyDescent="0.25">
      <c r="AY726"/>
    </row>
    <row r="727" spans="51:51" x14ac:dyDescent="0.25">
      <c r="AY727"/>
    </row>
    <row r="728" spans="51:51" x14ac:dyDescent="0.25">
      <c r="AY728"/>
    </row>
    <row r="729" spans="51:51" x14ac:dyDescent="0.25">
      <c r="AY729"/>
    </row>
    <row r="730" spans="51:51" x14ac:dyDescent="0.25">
      <c r="AY730"/>
    </row>
    <row r="731" spans="51:51" x14ac:dyDescent="0.25">
      <c r="AY731"/>
    </row>
    <row r="732" spans="51:51" x14ac:dyDescent="0.25">
      <c r="AY732"/>
    </row>
    <row r="733" spans="51:51" x14ac:dyDescent="0.25">
      <c r="AY733"/>
    </row>
    <row r="734" spans="51:51" x14ac:dyDescent="0.25">
      <c r="AY734"/>
    </row>
    <row r="735" spans="51:51" x14ac:dyDescent="0.25">
      <c r="AY735"/>
    </row>
    <row r="736" spans="51:51" x14ac:dyDescent="0.25">
      <c r="AY736"/>
    </row>
    <row r="737" spans="51:51" x14ac:dyDescent="0.25">
      <c r="AY737"/>
    </row>
    <row r="738" spans="51:51" x14ac:dyDescent="0.25">
      <c r="AY738"/>
    </row>
    <row r="739" spans="51:51" x14ac:dyDescent="0.25">
      <c r="AY739"/>
    </row>
    <row r="740" spans="51:51" x14ac:dyDescent="0.25">
      <c r="AY740"/>
    </row>
    <row r="741" spans="51:51" x14ac:dyDescent="0.25">
      <c r="AY741"/>
    </row>
    <row r="742" spans="51:51" x14ac:dyDescent="0.25">
      <c r="AY742"/>
    </row>
    <row r="743" spans="51:51" x14ac:dyDescent="0.25">
      <c r="AY743"/>
    </row>
    <row r="744" spans="51:51" x14ac:dyDescent="0.25">
      <c r="AY744"/>
    </row>
    <row r="745" spans="51:51" x14ac:dyDescent="0.25">
      <c r="AY745"/>
    </row>
    <row r="746" spans="51:51" x14ac:dyDescent="0.25">
      <c r="AY746"/>
    </row>
    <row r="747" spans="51:51" x14ac:dyDescent="0.25">
      <c r="AY747"/>
    </row>
    <row r="748" spans="51:51" x14ac:dyDescent="0.25">
      <c r="AY748"/>
    </row>
    <row r="749" spans="51:51" x14ac:dyDescent="0.25">
      <c r="AY749"/>
    </row>
    <row r="750" spans="51:51" x14ac:dyDescent="0.25">
      <c r="AY750"/>
    </row>
    <row r="751" spans="51:51" x14ac:dyDescent="0.25">
      <c r="AY751"/>
    </row>
    <row r="752" spans="51:51" x14ac:dyDescent="0.25">
      <c r="AY752"/>
    </row>
    <row r="753" spans="51:51" x14ac:dyDescent="0.25">
      <c r="AY753"/>
    </row>
    <row r="754" spans="51:51" x14ac:dyDescent="0.25">
      <c r="AY754"/>
    </row>
    <row r="755" spans="51:51" x14ac:dyDescent="0.25">
      <c r="AY755"/>
    </row>
    <row r="756" spans="51:51" x14ac:dyDescent="0.25">
      <c r="AY756"/>
    </row>
    <row r="757" spans="51:51" x14ac:dyDescent="0.25">
      <c r="AY757"/>
    </row>
    <row r="758" spans="51:51" x14ac:dyDescent="0.25">
      <c r="AY758"/>
    </row>
    <row r="759" spans="51:51" x14ac:dyDescent="0.25">
      <c r="AY759"/>
    </row>
    <row r="760" spans="51:51" x14ac:dyDescent="0.25">
      <c r="AY760"/>
    </row>
    <row r="761" spans="51:51" x14ac:dyDescent="0.25">
      <c r="AY761"/>
    </row>
    <row r="762" spans="51:51" x14ac:dyDescent="0.25">
      <c r="AY762"/>
    </row>
    <row r="763" spans="51:51" x14ac:dyDescent="0.25">
      <c r="AY763"/>
    </row>
    <row r="764" spans="51:51" x14ac:dyDescent="0.25">
      <c r="AY764"/>
    </row>
    <row r="765" spans="51:51" x14ac:dyDescent="0.25">
      <c r="AY765"/>
    </row>
    <row r="766" spans="51:51" x14ac:dyDescent="0.25">
      <c r="AY766"/>
    </row>
    <row r="767" spans="51:51" x14ac:dyDescent="0.25">
      <c r="AY767"/>
    </row>
    <row r="768" spans="51:51" x14ac:dyDescent="0.25">
      <c r="AY768"/>
    </row>
    <row r="769" spans="51:51" x14ac:dyDescent="0.25">
      <c r="AY769"/>
    </row>
    <row r="770" spans="51:51" x14ac:dyDescent="0.25">
      <c r="AY770"/>
    </row>
    <row r="771" spans="51:51" x14ac:dyDescent="0.25">
      <c r="AY771"/>
    </row>
    <row r="772" spans="51:51" x14ac:dyDescent="0.25">
      <c r="AY772"/>
    </row>
    <row r="773" spans="51:51" x14ac:dyDescent="0.25">
      <c r="AY773"/>
    </row>
    <row r="774" spans="51:51" x14ac:dyDescent="0.25">
      <c r="AY774"/>
    </row>
    <row r="775" spans="51:51" x14ac:dyDescent="0.25">
      <c r="AY775"/>
    </row>
    <row r="776" spans="51:51" x14ac:dyDescent="0.25">
      <c r="AY776"/>
    </row>
    <row r="777" spans="51:51" x14ac:dyDescent="0.25">
      <c r="AY777"/>
    </row>
    <row r="778" spans="51:51" x14ac:dyDescent="0.25">
      <c r="AY778"/>
    </row>
    <row r="779" spans="51:51" x14ac:dyDescent="0.25">
      <c r="AY779"/>
    </row>
    <row r="780" spans="51:51" x14ac:dyDescent="0.25">
      <c r="AY780"/>
    </row>
    <row r="781" spans="51:51" x14ac:dyDescent="0.25">
      <c r="AY781"/>
    </row>
    <row r="782" spans="51:51" x14ac:dyDescent="0.25">
      <c r="AY782"/>
    </row>
    <row r="783" spans="51:51" x14ac:dyDescent="0.25">
      <c r="AY783"/>
    </row>
    <row r="784" spans="51:51" x14ac:dyDescent="0.25">
      <c r="AY784"/>
    </row>
    <row r="785" spans="51:51" x14ac:dyDescent="0.25">
      <c r="AY785"/>
    </row>
    <row r="786" spans="51:51" x14ac:dyDescent="0.25">
      <c r="AY786"/>
    </row>
    <row r="787" spans="51:51" x14ac:dyDescent="0.25">
      <c r="AY787"/>
    </row>
    <row r="788" spans="51:51" x14ac:dyDescent="0.25">
      <c r="AY788"/>
    </row>
    <row r="789" spans="51:51" x14ac:dyDescent="0.25">
      <c r="AY789"/>
    </row>
    <row r="790" spans="51:51" x14ac:dyDescent="0.25">
      <c r="AY790"/>
    </row>
    <row r="791" spans="51:51" x14ac:dyDescent="0.25">
      <c r="AY791"/>
    </row>
    <row r="792" spans="51:51" x14ac:dyDescent="0.25">
      <c r="AY792"/>
    </row>
    <row r="793" spans="51:51" x14ac:dyDescent="0.25">
      <c r="AY793"/>
    </row>
    <row r="794" spans="51:51" x14ac:dyDescent="0.25">
      <c r="AY794"/>
    </row>
    <row r="795" spans="51:51" x14ac:dyDescent="0.25">
      <c r="AY795"/>
    </row>
    <row r="796" spans="51:51" x14ac:dyDescent="0.25">
      <c r="AY796"/>
    </row>
    <row r="797" spans="51:51" x14ac:dyDescent="0.25">
      <c r="AY797"/>
    </row>
    <row r="798" spans="51:51" x14ac:dyDescent="0.25">
      <c r="AY798"/>
    </row>
    <row r="799" spans="51:51" x14ac:dyDescent="0.25">
      <c r="AY799"/>
    </row>
    <row r="800" spans="51:51" x14ac:dyDescent="0.25">
      <c r="AY800"/>
    </row>
    <row r="801" spans="51:51" x14ac:dyDescent="0.25">
      <c r="AY801"/>
    </row>
    <row r="802" spans="51:51" x14ac:dyDescent="0.25">
      <c r="AY802"/>
    </row>
    <row r="803" spans="51:51" x14ac:dyDescent="0.25">
      <c r="AY803"/>
    </row>
    <row r="804" spans="51:51" x14ac:dyDescent="0.25">
      <c r="AY804"/>
    </row>
    <row r="805" spans="51:51" x14ac:dyDescent="0.25">
      <c r="AY805"/>
    </row>
    <row r="806" spans="51:51" x14ac:dyDescent="0.25">
      <c r="AY806"/>
    </row>
    <row r="807" spans="51:51" x14ac:dyDescent="0.25">
      <c r="AY807"/>
    </row>
    <row r="808" spans="51:51" x14ac:dyDescent="0.25">
      <c r="AY808"/>
    </row>
    <row r="809" spans="51:51" x14ac:dyDescent="0.25">
      <c r="AY809"/>
    </row>
    <row r="810" spans="51:51" x14ac:dyDescent="0.25">
      <c r="AY810"/>
    </row>
    <row r="811" spans="51:51" x14ac:dyDescent="0.25">
      <c r="AY811"/>
    </row>
    <row r="812" spans="51:51" x14ac:dyDescent="0.25">
      <c r="AY812"/>
    </row>
    <row r="813" spans="51:51" x14ac:dyDescent="0.25">
      <c r="AY813"/>
    </row>
    <row r="814" spans="51:51" x14ac:dyDescent="0.25">
      <c r="AY814"/>
    </row>
    <row r="815" spans="51:51" x14ac:dyDescent="0.25">
      <c r="AY815"/>
    </row>
    <row r="816" spans="51:51" x14ac:dyDescent="0.25">
      <c r="AY816"/>
    </row>
    <row r="817" spans="51:51" x14ac:dyDescent="0.25">
      <c r="AY817"/>
    </row>
    <row r="818" spans="51:51" x14ac:dyDescent="0.25">
      <c r="AY818"/>
    </row>
    <row r="819" spans="51:51" x14ac:dyDescent="0.25">
      <c r="AY819"/>
    </row>
    <row r="820" spans="51:51" x14ac:dyDescent="0.25">
      <c r="AY820"/>
    </row>
    <row r="821" spans="51:51" x14ac:dyDescent="0.25">
      <c r="AY821"/>
    </row>
    <row r="822" spans="51:51" x14ac:dyDescent="0.25">
      <c r="AY822"/>
    </row>
    <row r="823" spans="51:51" x14ac:dyDescent="0.25">
      <c r="AY823"/>
    </row>
    <row r="824" spans="51:51" x14ac:dyDescent="0.25">
      <c r="AY824"/>
    </row>
    <row r="825" spans="51:51" x14ac:dyDescent="0.25">
      <c r="AY825"/>
    </row>
    <row r="826" spans="51:51" x14ac:dyDescent="0.25">
      <c r="AY826"/>
    </row>
    <row r="827" spans="51:51" x14ac:dyDescent="0.25">
      <c r="AY827"/>
    </row>
    <row r="828" spans="51:51" x14ac:dyDescent="0.25">
      <c r="AY828"/>
    </row>
    <row r="829" spans="51:51" x14ac:dyDescent="0.25">
      <c r="AY829"/>
    </row>
    <row r="830" spans="51:51" x14ac:dyDescent="0.25">
      <c r="AY830"/>
    </row>
    <row r="831" spans="51:51" x14ac:dyDescent="0.25">
      <c r="AY831"/>
    </row>
    <row r="832" spans="51:51" x14ac:dyDescent="0.25">
      <c r="AY832"/>
    </row>
    <row r="833" spans="51:51" x14ac:dyDescent="0.25">
      <c r="AY833"/>
    </row>
    <row r="834" spans="51:51" x14ac:dyDescent="0.25">
      <c r="AY834"/>
    </row>
    <row r="835" spans="51:51" x14ac:dyDescent="0.25">
      <c r="AY835"/>
    </row>
    <row r="836" spans="51:51" x14ac:dyDescent="0.25">
      <c r="AY836"/>
    </row>
    <row r="837" spans="51:51" x14ac:dyDescent="0.25">
      <c r="AY837"/>
    </row>
    <row r="838" spans="51:51" x14ac:dyDescent="0.25">
      <c r="AY838"/>
    </row>
    <row r="839" spans="51:51" x14ac:dyDescent="0.25">
      <c r="AY839"/>
    </row>
    <row r="840" spans="51:51" x14ac:dyDescent="0.25">
      <c r="AY840"/>
    </row>
    <row r="841" spans="51:51" x14ac:dyDescent="0.25">
      <c r="AY841"/>
    </row>
    <row r="842" spans="51:51" x14ac:dyDescent="0.25">
      <c r="AY842"/>
    </row>
    <row r="843" spans="51:51" x14ac:dyDescent="0.25">
      <c r="AY843"/>
    </row>
    <row r="844" spans="51:51" x14ac:dyDescent="0.25">
      <c r="AY844"/>
    </row>
    <row r="845" spans="51:51" x14ac:dyDescent="0.25">
      <c r="AY845"/>
    </row>
    <row r="846" spans="51:51" x14ac:dyDescent="0.25">
      <c r="AY846"/>
    </row>
    <row r="847" spans="51:51" x14ac:dyDescent="0.25">
      <c r="AY847"/>
    </row>
    <row r="848" spans="51:51" x14ac:dyDescent="0.25">
      <c r="AY848"/>
    </row>
    <row r="849" spans="51:51" x14ac:dyDescent="0.25">
      <c r="AY849"/>
    </row>
    <row r="850" spans="51:51" x14ac:dyDescent="0.25">
      <c r="AY850"/>
    </row>
    <row r="851" spans="51:51" x14ac:dyDescent="0.25">
      <c r="AY851"/>
    </row>
    <row r="852" spans="51:51" x14ac:dyDescent="0.25">
      <c r="AY852"/>
    </row>
    <row r="853" spans="51:51" x14ac:dyDescent="0.25">
      <c r="AY853"/>
    </row>
    <row r="854" spans="51:51" x14ac:dyDescent="0.25">
      <c r="AY854"/>
    </row>
    <row r="855" spans="51:51" x14ac:dyDescent="0.25">
      <c r="AY855"/>
    </row>
    <row r="856" spans="51:51" x14ac:dyDescent="0.25">
      <c r="AY856"/>
    </row>
    <row r="857" spans="51:51" x14ac:dyDescent="0.25">
      <c r="AY857"/>
    </row>
    <row r="864" spans="51:51" x14ac:dyDescent="0.25">
      <c r="AY864"/>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673"/>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1165</v>
      </c>
      <c r="B1" s="2" t="s">
        <v>1167</v>
      </c>
      <c r="C1" s="2" t="s">
        <v>1168</v>
      </c>
      <c r="D1" s="2" t="s">
        <v>1169</v>
      </c>
      <c r="E1" s="2" t="s">
        <v>1170</v>
      </c>
      <c r="F1" s="2" t="s">
        <v>1255</v>
      </c>
      <c r="G1" s="2" t="s">
        <v>1256</v>
      </c>
      <c r="H1" s="2" t="s">
        <v>1257</v>
      </c>
      <c r="I1" s="2" t="s">
        <v>1258</v>
      </c>
      <c r="J1" s="2" t="s">
        <v>1259</v>
      </c>
      <c r="K1" s="2" t="s">
        <v>1260</v>
      </c>
      <c r="L1" s="2" t="s">
        <v>1261</v>
      </c>
      <c r="M1" s="2" t="s">
        <v>1262</v>
      </c>
      <c r="N1" s="2" t="s">
        <v>1263</v>
      </c>
      <c r="O1" s="2" t="s">
        <v>1264</v>
      </c>
      <c r="P1" s="2" t="s">
        <v>1265</v>
      </c>
      <c r="Q1" s="2" t="s">
        <v>1266</v>
      </c>
      <c r="R1" s="2" t="s">
        <v>1267</v>
      </c>
      <c r="S1" s="2" t="s">
        <v>1268</v>
      </c>
      <c r="T1" s="2" t="s">
        <v>1269</v>
      </c>
      <c r="U1" s="2" t="s">
        <v>1270</v>
      </c>
      <c r="V1" s="2" t="s">
        <v>1271</v>
      </c>
      <c r="W1" s="2" t="s">
        <v>1272</v>
      </c>
      <c r="X1" s="2" t="s">
        <v>1273</v>
      </c>
      <c r="Y1" s="2" t="s">
        <v>1274</v>
      </c>
      <c r="Z1" s="2" t="s">
        <v>1275</v>
      </c>
      <c r="AA1" s="2" t="s">
        <v>1276</v>
      </c>
      <c r="AB1" s="2" t="s">
        <v>1277</v>
      </c>
      <c r="AC1" s="2" t="s">
        <v>1278</v>
      </c>
      <c r="AD1" s="2" t="s">
        <v>1279</v>
      </c>
      <c r="AE1" s="2" t="s">
        <v>1280</v>
      </c>
      <c r="AF1" s="2" t="s">
        <v>1281</v>
      </c>
      <c r="AG1" s="2" t="s">
        <v>1282</v>
      </c>
      <c r="AH1" s="2" t="s">
        <v>1197</v>
      </c>
      <c r="AI1" s="3" t="s">
        <v>1283</v>
      </c>
    </row>
    <row r="2" spans="1:35" x14ac:dyDescent="0.25">
      <c r="A2" t="s">
        <v>702</v>
      </c>
      <c r="B2" t="s">
        <v>560</v>
      </c>
      <c r="C2" t="s">
        <v>1130</v>
      </c>
      <c r="D2" t="s">
        <v>794</v>
      </c>
      <c r="E2" s="6">
        <v>51.945652173913047</v>
      </c>
      <c r="F2" s="6">
        <v>4.4347826086956523</v>
      </c>
      <c r="G2" s="6">
        <v>0</v>
      </c>
      <c r="H2" s="6">
        <v>0</v>
      </c>
      <c r="I2" s="6">
        <v>0</v>
      </c>
      <c r="J2" s="6">
        <v>0</v>
      </c>
      <c r="K2" s="6">
        <v>0</v>
      </c>
      <c r="L2" s="6">
        <v>0</v>
      </c>
      <c r="M2" s="6">
        <v>0</v>
      </c>
      <c r="N2" s="6">
        <v>2.7826086956521738</v>
      </c>
      <c r="O2" s="6">
        <f>SUM(NonNurse[[#This Row],[Qualified Social Work Staff Hours]],NonNurse[[#This Row],[Other Social Work Staff Hours]])/NonNurse[[#This Row],[MDS Census]]</f>
        <v>5.3567691985771076E-2</v>
      </c>
      <c r="P2" s="6">
        <v>2.6032608695652173</v>
      </c>
      <c r="Q2" s="6">
        <v>7.4293478260869561</v>
      </c>
      <c r="R2" s="6">
        <f>SUM(NonNurse[[#This Row],[Qualified Activities Professional Hours]],NonNurse[[#This Row],[Other Activities Professional Hours]])/NonNurse[[#This Row],[MDS Census]]</f>
        <v>0.19313663946432308</v>
      </c>
      <c r="S2" s="6">
        <v>0.58619565217391301</v>
      </c>
      <c r="T2" s="6">
        <v>1.6736956521739133</v>
      </c>
      <c r="U2" s="6">
        <v>0</v>
      </c>
      <c r="V2" s="6">
        <f>SUM(NonNurse[[#This Row],[Occupational Therapist Hours]],NonNurse[[#This Row],[OT Assistant Hours]],NonNurse[[#This Row],[OT Aide Hours]])/NonNurse[[#This Row],[MDS Census]]</f>
        <v>4.3504917346725257E-2</v>
      </c>
      <c r="W2" s="6">
        <v>2.700217391304347</v>
      </c>
      <c r="X2" s="6">
        <v>0</v>
      </c>
      <c r="Y2" s="6">
        <v>0</v>
      </c>
      <c r="Z2" s="6">
        <f>SUM(NonNurse[[#This Row],[Physical Therapist (PT) Hours]],NonNurse[[#This Row],[PT Assistant Hours]],NonNurse[[#This Row],[PT Aide Hours]])/NonNurse[[#This Row],[MDS Census]]</f>
        <v>5.1981586105879871E-2</v>
      </c>
      <c r="AA2" s="6">
        <v>0</v>
      </c>
      <c r="AB2" s="6">
        <v>0</v>
      </c>
      <c r="AC2" s="6">
        <v>0</v>
      </c>
      <c r="AD2" s="6">
        <v>0</v>
      </c>
      <c r="AE2" s="6">
        <v>0</v>
      </c>
      <c r="AF2" s="6">
        <v>0</v>
      </c>
      <c r="AG2" s="6">
        <v>0</v>
      </c>
      <c r="AH2" s="1">
        <v>146065</v>
      </c>
      <c r="AI2">
        <v>5</v>
      </c>
    </row>
    <row r="3" spans="1:35" x14ac:dyDescent="0.25">
      <c r="A3" t="s">
        <v>702</v>
      </c>
      <c r="B3" t="s">
        <v>294</v>
      </c>
      <c r="C3" t="s">
        <v>938</v>
      </c>
      <c r="D3" t="s">
        <v>781</v>
      </c>
      <c r="E3" s="6">
        <v>99.554347826086953</v>
      </c>
      <c r="F3" s="6">
        <v>10.869565217391305</v>
      </c>
      <c r="G3" s="6">
        <v>0.92391304347826086</v>
      </c>
      <c r="H3" s="6">
        <v>0.80434782608695654</v>
      </c>
      <c r="I3" s="6">
        <v>1.75</v>
      </c>
      <c r="J3" s="6">
        <v>0</v>
      </c>
      <c r="K3" s="6">
        <v>0</v>
      </c>
      <c r="L3" s="6">
        <v>7.5326086956521738</v>
      </c>
      <c r="M3" s="6">
        <v>5.3913043478260869</v>
      </c>
      <c r="N3" s="6">
        <v>1.5652173913043479</v>
      </c>
      <c r="O3" s="6">
        <f>SUM(NonNurse[[#This Row],[Qualified Social Work Staff Hours]],NonNurse[[#This Row],[Other Social Work Staff Hours]])/NonNurse[[#This Row],[MDS Census]]</f>
        <v>6.987662408559886E-2</v>
      </c>
      <c r="P3" s="6">
        <v>5.1304347826086953</v>
      </c>
      <c r="Q3" s="6">
        <v>20.595108695652176</v>
      </c>
      <c r="R3" s="6">
        <f>SUM(NonNurse[[#This Row],[Qualified Activities Professional Hours]],NonNurse[[#This Row],[Other Activities Professional Hours]])/NonNurse[[#This Row],[MDS Census]]</f>
        <v>0.25840703133529863</v>
      </c>
      <c r="S3" s="6">
        <v>18.494565217391305</v>
      </c>
      <c r="T3" s="6">
        <v>8.5</v>
      </c>
      <c r="U3" s="6">
        <v>0</v>
      </c>
      <c r="V3" s="6">
        <f>SUM(NonNurse[[#This Row],[Occupational Therapist Hours]],NonNurse[[#This Row],[OT Assistant Hours]],NonNurse[[#This Row],[OT Aide Hours]])/NonNurse[[#This Row],[MDS Census]]</f>
        <v>0.27115405611966376</v>
      </c>
      <c r="W3" s="6">
        <v>14.951086956521738</v>
      </c>
      <c r="X3" s="6">
        <v>19.538043478260871</v>
      </c>
      <c r="Y3" s="6">
        <v>12.456521739130435</v>
      </c>
      <c r="Z3" s="6">
        <f>SUM(NonNurse[[#This Row],[Physical Therapist (PT) Hours]],NonNurse[[#This Row],[PT Assistant Hours]],NonNurse[[#This Row],[PT Aide Hours]])/NonNurse[[#This Row],[MDS Census]]</f>
        <v>0.47155803035265864</v>
      </c>
      <c r="AA3" s="6">
        <v>0</v>
      </c>
      <c r="AB3" s="6">
        <v>0</v>
      </c>
      <c r="AC3" s="6">
        <v>0</v>
      </c>
      <c r="AD3" s="6">
        <v>0</v>
      </c>
      <c r="AE3" s="6">
        <v>0</v>
      </c>
      <c r="AF3" s="6">
        <v>0</v>
      </c>
      <c r="AG3" s="6">
        <v>8.6956521739130432E-2</v>
      </c>
      <c r="AH3" s="1">
        <v>145683</v>
      </c>
      <c r="AI3">
        <v>5</v>
      </c>
    </row>
    <row r="4" spans="1:35" x14ac:dyDescent="0.25">
      <c r="A4" t="s">
        <v>702</v>
      </c>
      <c r="B4" t="s">
        <v>202</v>
      </c>
      <c r="C4" t="s">
        <v>936</v>
      </c>
      <c r="D4" t="s">
        <v>783</v>
      </c>
      <c r="E4" s="6">
        <v>48.967391304347828</v>
      </c>
      <c r="F4" s="6">
        <v>26.241847826086957</v>
      </c>
      <c r="G4" s="6">
        <v>9.7826086956521743E-2</v>
      </c>
      <c r="H4" s="6">
        <v>0</v>
      </c>
      <c r="I4" s="6">
        <v>0</v>
      </c>
      <c r="J4" s="6">
        <v>0</v>
      </c>
      <c r="K4" s="6">
        <v>0</v>
      </c>
      <c r="L4" s="6">
        <v>2.975543478260871</v>
      </c>
      <c r="M4" s="6">
        <v>4.2608695652173916</v>
      </c>
      <c r="N4" s="6">
        <v>0</v>
      </c>
      <c r="O4" s="6">
        <f>SUM(NonNurse[[#This Row],[Qualified Social Work Staff Hours]],NonNurse[[#This Row],[Other Social Work Staff Hours]])/NonNurse[[#This Row],[MDS Census]]</f>
        <v>8.7014428412874587E-2</v>
      </c>
      <c r="P4" s="6">
        <v>5.9211956521739131</v>
      </c>
      <c r="Q4" s="6">
        <v>1.8478260869565217</v>
      </c>
      <c r="R4" s="6">
        <f>SUM(NonNurse[[#This Row],[Qualified Activities Professional Hours]],NonNurse[[#This Row],[Other Activities Professional Hours]])/NonNurse[[#This Row],[MDS Census]]</f>
        <v>0.15865704772475026</v>
      </c>
      <c r="S4" s="6">
        <v>4.0982608695652187</v>
      </c>
      <c r="T4" s="6">
        <v>5.427065217391303</v>
      </c>
      <c r="U4" s="6">
        <v>0</v>
      </c>
      <c r="V4" s="6">
        <f>SUM(NonNurse[[#This Row],[Occupational Therapist Hours]],NonNurse[[#This Row],[OT Assistant Hours]],NonNurse[[#This Row],[OT Aide Hours]])/NonNurse[[#This Row],[MDS Census]]</f>
        <v>0.19452386237513872</v>
      </c>
      <c r="W4" s="6">
        <v>5.9535869565217396</v>
      </c>
      <c r="X4" s="6">
        <v>9.9453260869565216</v>
      </c>
      <c r="Y4" s="6">
        <v>0</v>
      </c>
      <c r="Z4" s="6">
        <f>SUM(NonNurse[[#This Row],[Physical Therapist (PT) Hours]],NonNurse[[#This Row],[PT Assistant Hours]],NonNurse[[#This Row],[PT Aide Hours]])/NonNurse[[#This Row],[MDS Census]]</f>
        <v>0.32468368479467258</v>
      </c>
      <c r="AA4" s="6">
        <v>0</v>
      </c>
      <c r="AB4" s="6">
        <v>0</v>
      </c>
      <c r="AC4" s="6">
        <v>0</v>
      </c>
      <c r="AD4" s="6">
        <v>0</v>
      </c>
      <c r="AE4" s="6">
        <v>0</v>
      </c>
      <c r="AF4" s="6">
        <v>0</v>
      </c>
      <c r="AG4" s="6">
        <v>0</v>
      </c>
      <c r="AH4" s="1">
        <v>145524</v>
      </c>
      <c r="AI4">
        <v>5</v>
      </c>
    </row>
    <row r="5" spans="1:35" x14ac:dyDescent="0.25">
      <c r="A5" t="s">
        <v>702</v>
      </c>
      <c r="B5" t="s">
        <v>233</v>
      </c>
      <c r="C5" t="s">
        <v>984</v>
      </c>
      <c r="D5" t="s">
        <v>813</v>
      </c>
      <c r="E5" s="6">
        <v>99.010869565217391</v>
      </c>
      <c r="F5" s="6">
        <v>30.043478260869566</v>
      </c>
      <c r="G5" s="6">
        <v>6.5217391304347824E-2</v>
      </c>
      <c r="H5" s="6">
        <v>9.7826086956521743E-2</v>
      </c>
      <c r="I5" s="6">
        <v>0</v>
      </c>
      <c r="J5" s="6">
        <v>0</v>
      </c>
      <c r="K5" s="6">
        <v>0</v>
      </c>
      <c r="L5" s="6">
        <v>1.8186956521739133</v>
      </c>
      <c r="M5" s="6">
        <v>5.4347826086956523</v>
      </c>
      <c r="N5" s="6">
        <v>5.2173913043478262</v>
      </c>
      <c r="O5" s="6">
        <f>SUM(NonNurse[[#This Row],[Qualified Social Work Staff Hours]],NonNurse[[#This Row],[Other Social Work Staff Hours]])/NonNurse[[#This Row],[MDS Census]]</f>
        <v>0.10758590405093864</v>
      </c>
      <c r="P5" s="6">
        <v>5.3043478260869561</v>
      </c>
      <c r="Q5" s="6">
        <v>14.163043478260869</v>
      </c>
      <c r="R5" s="6">
        <f>SUM(NonNurse[[#This Row],[Qualified Activities Professional Hours]],NonNurse[[#This Row],[Other Activities Professional Hours]])/NonNurse[[#This Row],[MDS Census]]</f>
        <v>0.19661872872982764</v>
      </c>
      <c r="S5" s="6">
        <v>2.2889130434782614</v>
      </c>
      <c r="T5" s="6">
        <v>5.1739130434782599</v>
      </c>
      <c r="U5" s="6">
        <v>0</v>
      </c>
      <c r="V5" s="6">
        <f>SUM(NonNurse[[#This Row],[Occupational Therapist Hours]],NonNurse[[#This Row],[OT Assistant Hours]],NonNurse[[#This Row],[OT Aide Hours]])/NonNurse[[#This Row],[MDS Census]]</f>
        <v>7.5373806125809642E-2</v>
      </c>
      <c r="W5" s="6">
        <v>2.0894565217391303</v>
      </c>
      <c r="X5" s="6">
        <v>6.1033695652173927</v>
      </c>
      <c r="Y5" s="6">
        <v>2.3586956521739131</v>
      </c>
      <c r="Z5" s="6">
        <f>SUM(NonNurse[[#This Row],[Physical Therapist (PT) Hours]],NonNurse[[#This Row],[PT Assistant Hours]],NonNurse[[#This Row],[PT Aide Hours]])/NonNurse[[#This Row],[MDS Census]]</f>
        <v>0.10656932703919202</v>
      </c>
      <c r="AA5" s="6">
        <v>0</v>
      </c>
      <c r="AB5" s="6">
        <v>0</v>
      </c>
      <c r="AC5" s="6">
        <v>0</v>
      </c>
      <c r="AD5" s="6">
        <v>0</v>
      </c>
      <c r="AE5" s="6">
        <v>0</v>
      </c>
      <c r="AF5" s="6">
        <v>0</v>
      </c>
      <c r="AG5" s="6">
        <v>0</v>
      </c>
      <c r="AH5" s="1">
        <v>145603</v>
      </c>
      <c r="AI5">
        <v>5</v>
      </c>
    </row>
    <row r="6" spans="1:35" x14ac:dyDescent="0.25">
      <c r="A6" t="s">
        <v>702</v>
      </c>
      <c r="B6" t="s">
        <v>70</v>
      </c>
      <c r="C6" t="s">
        <v>857</v>
      </c>
      <c r="D6" t="s">
        <v>798</v>
      </c>
      <c r="E6" s="6">
        <v>85.630434782608702</v>
      </c>
      <c r="F6" s="6">
        <v>36.163043478260867</v>
      </c>
      <c r="G6" s="6">
        <v>0</v>
      </c>
      <c r="H6" s="6">
        <v>0.27173913043478259</v>
      </c>
      <c r="I6" s="6">
        <v>0</v>
      </c>
      <c r="J6" s="6">
        <v>0</v>
      </c>
      <c r="K6" s="6">
        <v>0</v>
      </c>
      <c r="L6" s="6">
        <v>2.9888043478260866</v>
      </c>
      <c r="M6" s="6">
        <v>5.8260869565217392</v>
      </c>
      <c r="N6" s="6">
        <v>0.20923913043478262</v>
      </c>
      <c r="O6" s="6">
        <f>SUM(NonNurse[[#This Row],[Qualified Social Work Staff Hours]],NonNurse[[#This Row],[Other Social Work Staff Hours]])/NonNurse[[#This Row],[MDS Census]]</f>
        <v>7.0481086570195473E-2</v>
      </c>
      <c r="P6" s="6">
        <v>5.4782608695652177</v>
      </c>
      <c r="Q6" s="6">
        <v>16.228260869565219</v>
      </c>
      <c r="R6" s="6">
        <f>SUM(NonNurse[[#This Row],[Qualified Activities Professional Hours]],NonNurse[[#This Row],[Other Activities Professional Hours]])/NonNurse[[#This Row],[MDS Census]]</f>
        <v>0.25349073368875352</v>
      </c>
      <c r="S6" s="6">
        <v>3.7410869565217397</v>
      </c>
      <c r="T6" s="6">
        <v>7.1882608695652168</v>
      </c>
      <c r="U6" s="6">
        <v>0</v>
      </c>
      <c r="V6" s="6">
        <f>SUM(NonNurse[[#This Row],[Occupational Therapist Hours]],NonNurse[[#This Row],[OT Assistant Hours]],NonNurse[[#This Row],[OT Aide Hours]])/NonNurse[[#This Row],[MDS Census]]</f>
        <v>0.12763391723787762</v>
      </c>
      <c r="W6" s="6">
        <v>1.7659782608695656</v>
      </c>
      <c r="X6" s="6">
        <v>9.4459782608695644</v>
      </c>
      <c r="Y6" s="6">
        <v>0</v>
      </c>
      <c r="Z6" s="6">
        <f>SUM(NonNurse[[#This Row],[Physical Therapist (PT) Hours]],NonNurse[[#This Row],[PT Assistant Hours]],NonNurse[[#This Row],[PT Aide Hours]])/NonNurse[[#This Row],[MDS Census]]</f>
        <v>0.1309342472708809</v>
      </c>
      <c r="AA6" s="6">
        <v>0</v>
      </c>
      <c r="AB6" s="6">
        <v>0</v>
      </c>
      <c r="AC6" s="6">
        <v>0</v>
      </c>
      <c r="AD6" s="6">
        <v>0</v>
      </c>
      <c r="AE6" s="6">
        <v>0</v>
      </c>
      <c r="AF6" s="6">
        <v>0</v>
      </c>
      <c r="AG6" s="6">
        <v>0</v>
      </c>
      <c r="AH6" s="1">
        <v>145243</v>
      </c>
      <c r="AI6">
        <v>5</v>
      </c>
    </row>
    <row r="7" spans="1:35" x14ac:dyDescent="0.25">
      <c r="A7" t="s">
        <v>702</v>
      </c>
      <c r="B7" t="s">
        <v>30</v>
      </c>
      <c r="C7" t="s">
        <v>858</v>
      </c>
      <c r="D7" t="s">
        <v>791</v>
      </c>
      <c r="E7" s="6">
        <v>104.43478260869566</v>
      </c>
      <c r="F7" s="6">
        <v>30.926630434782609</v>
      </c>
      <c r="G7" s="6">
        <v>0.19565217391304349</v>
      </c>
      <c r="H7" s="6">
        <v>0</v>
      </c>
      <c r="I7" s="6">
        <v>0</v>
      </c>
      <c r="J7" s="6">
        <v>0</v>
      </c>
      <c r="K7" s="6">
        <v>0</v>
      </c>
      <c r="L7" s="6">
        <v>1.1592391304347822</v>
      </c>
      <c r="M7" s="6">
        <v>5.1331521739130439</v>
      </c>
      <c r="N7" s="6">
        <v>0</v>
      </c>
      <c r="O7" s="6">
        <f>SUM(NonNurse[[#This Row],[Qualified Social Work Staff Hours]],NonNurse[[#This Row],[Other Social Work Staff Hours]])/NonNurse[[#This Row],[MDS Census]]</f>
        <v>4.9151748542880937E-2</v>
      </c>
      <c r="P7" s="6">
        <v>5.0407608695652177</v>
      </c>
      <c r="Q7" s="6">
        <v>13.304347826086957</v>
      </c>
      <c r="R7" s="6">
        <f>SUM(NonNurse[[#This Row],[Qualified Activities Professional Hours]],NonNurse[[#This Row],[Other Activities Professional Hours]])/NonNurse[[#This Row],[MDS Census]]</f>
        <v>0.17566090757701916</v>
      </c>
      <c r="S7" s="6">
        <v>3.3855434782608698</v>
      </c>
      <c r="T7" s="6">
        <v>7.4023913043478258</v>
      </c>
      <c r="U7" s="6">
        <v>0</v>
      </c>
      <c r="V7" s="6">
        <f>SUM(NonNurse[[#This Row],[Occupational Therapist Hours]],NonNurse[[#This Row],[OT Assistant Hours]],NonNurse[[#This Row],[OT Aide Hours]])/NonNurse[[#This Row],[MDS Census]]</f>
        <v>0.10329829308909243</v>
      </c>
      <c r="W7" s="6">
        <v>5.5186956521739141</v>
      </c>
      <c r="X7" s="6">
        <v>10.997717391304347</v>
      </c>
      <c r="Y7" s="6">
        <v>0</v>
      </c>
      <c r="Z7" s="6">
        <f>SUM(NonNurse[[#This Row],[Physical Therapist (PT) Hours]],NonNurse[[#This Row],[PT Assistant Hours]],NonNurse[[#This Row],[PT Aide Hours]])/NonNurse[[#This Row],[MDS Census]]</f>
        <v>0.15815049958368024</v>
      </c>
      <c r="AA7" s="6">
        <v>0</v>
      </c>
      <c r="AB7" s="6">
        <v>0</v>
      </c>
      <c r="AC7" s="6">
        <v>0</v>
      </c>
      <c r="AD7" s="6">
        <v>0</v>
      </c>
      <c r="AE7" s="6">
        <v>0</v>
      </c>
      <c r="AF7" s="6">
        <v>0</v>
      </c>
      <c r="AG7" s="6">
        <v>0</v>
      </c>
      <c r="AH7" s="1">
        <v>145039</v>
      </c>
      <c r="AI7">
        <v>5</v>
      </c>
    </row>
    <row r="8" spans="1:35" x14ac:dyDescent="0.25">
      <c r="A8" t="s">
        <v>702</v>
      </c>
      <c r="B8" t="s">
        <v>517</v>
      </c>
      <c r="C8" t="s">
        <v>1098</v>
      </c>
      <c r="D8" t="s">
        <v>814</v>
      </c>
      <c r="E8" s="6">
        <v>74.010869565217391</v>
      </c>
      <c r="F8" s="6">
        <v>28.298913043478262</v>
      </c>
      <c r="G8" s="6">
        <v>0</v>
      </c>
      <c r="H8" s="6">
        <v>0.25</v>
      </c>
      <c r="I8" s="6">
        <v>0</v>
      </c>
      <c r="J8" s="6">
        <v>0</v>
      </c>
      <c r="K8" s="6">
        <v>0</v>
      </c>
      <c r="L8" s="6">
        <v>2.6666304347826086</v>
      </c>
      <c r="M8" s="6">
        <v>5.4347826086956523</v>
      </c>
      <c r="N8" s="6">
        <v>0</v>
      </c>
      <c r="O8" s="6">
        <f>SUM(NonNurse[[#This Row],[Qualified Social Work Staff Hours]],NonNurse[[#This Row],[Other Social Work Staff Hours]])/NonNurse[[#This Row],[MDS Census]]</f>
        <v>7.3432222059039515E-2</v>
      </c>
      <c r="P8" s="6">
        <v>5.1304347826086953</v>
      </c>
      <c r="Q8" s="6">
        <v>18.519021739130434</v>
      </c>
      <c r="R8" s="6">
        <f>SUM(NonNurse[[#This Row],[Qualified Activities Professional Hours]],NonNurse[[#This Row],[Other Activities Professional Hours]])/NonNurse[[#This Row],[MDS Census]]</f>
        <v>0.31954031428991042</v>
      </c>
      <c r="S8" s="6">
        <v>1.253586956521739</v>
      </c>
      <c r="T8" s="6">
        <v>5.7829347826086952</v>
      </c>
      <c r="U8" s="6">
        <v>0</v>
      </c>
      <c r="V8" s="6">
        <f>SUM(NonNurse[[#This Row],[Occupational Therapist Hours]],NonNurse[[#This Row],[OT Assistant Hours]],NonNurse[[#This Row],[OT Aide Hours]])/NonNurse[[#This Row],[MDS Census]]</f>
        <v>9.5074166544279623E-2</v>
      </c>
      <c r="W8" s="6">
        <v>4.8144565217391309</v>
      </c>
      <c r="X8" s="6">
        <v>2.6131521739130426</v>
      </c>
      <c r="Y8" s="6">
        <v>0</v>
      </c>
      <c r="Z8" s="6">
        <f>SUM(NonNurse[[#This Row],[Physical Therapist (PT) Hours]],NonNurse[[#This Row],[PT Assistant Hours]],NonNurse[[#This Row],[PT Aide Hours]])/NonNurse[[#This Row],[MDS Census]]</f>
        <v>0.1003583492436481</v>
      </c>
      <c r="AA8" s="6">
        <v>0</v>
      </c>
      <c r="AB8" s="6">
        <v>0</v>
      </c>
      <c r="AC8" s="6">
        <v>0</v>
      </c>
      <c r="AD8" s="6">
        <v>0</v>
      </c>
      <c r="AE8" s="6">
        <v>0</v>
      </c>
      <c r="AF8" s="6">
        <v>0</v>
      </c>
      <c r="AG8" s="6">
        <v>0</v>
      </c>
      <c r="AH8" s="1">
        <v>146010</v>
      </c>
      <c r="AI8">
        <v>5</v>
      </c>
    </row>
    <row r="9" spans="1:35" x14ac:dyDescent="0.25">
      <c r="A9" t="s">
        <v>702</v>
      </c>
      <c r="B9" t="s">
        <v>164</v>
      </c>
      <c r="C9" t="s">
        <v>984</v>
      </c>
      <c r="D9" t="s">
        <v>813</v>
      </c>
      <c r="E9" s="6">
        <v>66.282608695652172</v>
      </c>
      <c r="F9" s="6">
        <v>28.595108695652176</v>
      </c>
      <c r="G9" s="6">
        <v>0.17391304347826086</v>
      </c>
      <c r="H9" s="6">
        <v>0.21739130434782608</v>
      </c>
      <c r="I9" s="6">
        <v>0</v>
      </c>
      <c r="J9" s="6">
        <v>0</v>
      </c>
      <c r="K9" s="6">
        <v>0</v>
      </c>
      <c r="L9" s="6">
        <v>1.6551086956521741</v>
      </c>
      <c r="M9" s="6">
        <v>5.3913043478260869</v>
      </c>
      <c r="N9" s="6">
        <v>0</v>
      </c>
      <c r="O9" s="6">
        <f>SUM(NonNurse[[#This Row],[Qualified Social Work Staff Hours]],NonNurse[[#This Row],[Other Social Work Staff Hours]])/NonNurse[[#This Row],[MDS Census]]</f>
        <v>8.1338143653656936E-2</v>
      </c>
      <c r="P9" s="6">
        <v>5.4782608695652177</v>
      </c>
      <c r="Q9" s="6">
        <v>12.239130434782609</v>
      </c>
      <c r="R9" s="6">
        <f>SUM(NonNurse[[#This Row],[Qualified Activities Professional Hours]],NonNurse[[#This Row],[Other Activities Professional Hours]])/NonNurse[[#This Row],[MDS Census]]</f>
        <v>0.26730075434568712</v>
      </c>
      <c r="S9" s="6">
        <v>2.5986956521739133</v>
      </c>
      <c r="T9" s="6">
        <v>6.0581521739130437</v>
      </c>
      <c r="U9" s="6">
        <v>0</v>
      </c>
      <c r="V9" s="6">
        <f>SUM(NonNurse[[#This Row],[Occupational Therapist Hours]],NonNurse[[#This Row],[OT Assistant Hours]],NonNurse[[#This Row],[OT Aide Hours]])/NonNurse[[#This Row],[MDS Census]]</f>
        <v>0.13060511643161693</v>
      </c>
      <c r="W9" s="6">
        <v>2.5109782608695665</v>
      </c>
      <c r="X9" s="6">
        <v>6.9363043478260868</v>
      </c>
      <c r="Y9" s="6">
        <v>3.0326086956521738</v>
      </c>
      <c r="Z9" s="6">
        <f>SUM(NonNurse[[#This Row],[Physical Therapist (PT) Hours]],NonNurse[[#This Row],[PT Assistant Hours]],NonNurse[[#This Row],[PT Aide Hours]])/NonNurse[[#This Row],[MDS Census]]</f>
        <v>0.18828304362085932</v>
      </c>
      <c r="AA9" s="6">
        <v>0</v>
      </c>
      <c r="AB9" s="6">
        <v>0</v>
      </c>
      <c r="AC9" s="6">
        <v>0</v>
      </c>
      <c r="AD9" s="6">
        <v>0</v>
      </c>
      <c r="AE9" s="6">
        <v>0</v>
      </c>
      <c r="AF9" s="6">
        <v>0</v>
      </c>
      <c r="AG9" s="6">
        <v>0</v>
      </c>
      <c r="AH9" s="1">
        <v>145449</v>
      </c>
      <c r="AI9">
        <v>5</v>
      </c>
    </row>
    <row r="10" spans="1:35" x14ac:dyDescent="0.25">
      <c r="A10" t="s">
        <v>702</v>
      </c>
      <c r="B10" t="s">
        <v>322</v>
      </c>
      <c r="C10" t="s">
        <v>1053</v>
      </c>
      <c r="D10" t="s">
        <v>781</v>
      </c>
      <c r="E10" s="6">
        <v>67.641304347826093</v>
      </c>
      <c r="F10" s="6">
        <v>9.9130434782608692</v>
      </c>
      <c r="G10" s="6">
        <v>0.28260869565217389</v>
      </c>
      <c r="H10" s="6">
        <v>0.29619565217391303</v>
      </c>
      <c r="I10" s="6">
        <v>5.7391304347826084</v>
      </c>
      <c r="J10" s="6">
        <v>0</v>
      </c>
      <c r="K10" s="6">
        <v>0</v>
      </c>
      <c r="L10" s="6">
        <v>2.0489130434782608</v>
      </c>
      <c r="M10" s="6">
        <v>0</v>
      </c>
      <c r="N10" s="6">
        <v>0</v>
      </c>
      <c r="O10" s="6">
        <f>SUM(NonNurse[[#This Row],[Qualified Social Work Staff Hours]],NonNurse[[#This Row],[Other Social Work Staff Hours]])/NonNurse[[#This Row],[MDS Census]]</f>
        <v>0</v>
      </c>
      <c r="P10" s="6">
        <v>4.4347826086956514</v>
      </c>
      <c r="Q10" s="6">
        <v>16.032608695652176</v>
      </c>
      <c r="R10" s="6">
        <f>SUM(NonNurse[[#This Row],[Qualified Activities Professional Hours]],NonNurse[[#This Row],[Other Activities Professional Hours]])/NonNurse[[#This Row],[MDS Census]]</f>
        <v>0.30258717660292461</v>
      </c>
      <c r="S10" s="6">
        <v>0.49184782608695654</v>
      </c>
      <c r="T10" s="6">
        <v>3.3065217391304347</v>
      </c>
      <c r="U10" s="6">
        <v>0</v>
      </c>
      <c r="V10" s="6">
        <f>SUM(NonNurse[[#This Row],[Occupational Therapist Hours]],NonNurse[[#This Row],[OT Assistant Hours]],NonNurse[[#This Row],[OT Aide Hours]])/NonNurse[[#This Row],[MDS Census]]</f>
        <v>5.6154587819379716E-2</v>
      </c>
      <c r="W10" s="6">
        <v>2.9942391304347828</v>
      </c>
      <c r="X10" s="6">
        <v>3.4035869565217416</v>
      </c>
      <c r="Y10" s="6">
        <v>0</v>
      </c>
      <c r="Z10" s="6">
        <f>SUM(NonNurse[[#This Row],[Physical Therapist (PT) Hours]],NonNurse[[#This Row],[PT Assistant Hours]],NonNurse[[#This Row],[PT Aide Hours]])/NonNurse[[#This Row],[MDS Census]]</f>
        <v>9.458460549574163E-2</v>
      </c>
      <c r="AA10" s="6">
        <v>0</v>
      </c>
      <c r="AB10" s="6">
        <v>0</v>
      </c>
      <c r="AC10" s="6">
        <v>0</v>
      </c>
      <c r="AD10" s="6">
        <v>0</v>
      </c>
      <c r="AE10" s="6">
        <v>0</v>
      </c>
      <c r="AF10" s="6">
        <v>0</v>
      </c>
      <c r="AG10" s="6">
        <v>0</v>
      </c>
      <c r="AH10" s="1">
        <v>145724</v>
      </c>
      <c r="AI10">
        <v>5</v>
      </c>
    </row>
    <row r="11" spans="1:35" x14ac:dyDescent="0.25">
      <c r="A11" t="s">
        <v>702</v>
      </c>
      <c r="B11" t="s">
        <v>638</v>
      </c>
      <c r="C11" t="s">
        <v>917</v>
      </c>
      <c r="D11" t="s">
        <v>781</v>
      </c>
      <c r="E11" s="6">
        <v>33.141304347826086</v>
      </c>
      <c r="F11" s="6">
        <v>5.7391304347826084</v>
      </c>
      <c r="G11" s="6">
        <v>0.70652173913043481</v>
      </c>
      <c r="H11" s="6">
        <v>0.17065217391304346</v>
      </c>
      <c r="I11" s="6">
        <v>5.4782608695652177</v>
      </c>
      <c r="J11" s="6">
        <v>0</v>
      </c>
      <c r="K11" s="6">
        <v>0</v>
      </c>
      <c r="L11" s="6">
        <v>3.3691304347826079</v>
      </c>
      <c r="M11" s="6">
        <v>0</v>
      </c>
      <c r="N11" s="6">
        <v>5.4782608695652177</v>
      </c>
      <c r="O11" s="6">
        <f>SUM(NonNurse[[#This Row],[Qualified Social Work Staff Hours]],NonNurse[[#This Row],[Other Social Work Staff Hours]])/NonNurse[[#This Row],[MDS Census]]</f>
        <v>0.16530009839291573</v>
      </c>
      <c r="P11" s="6">
        <v>0</v>
      </c>
      <c r="Q11" s="6">
        <v>11.078913043478263</v>
      </c>
      <c r="R11" s="6">
        <f>SUM(NonNurse[[#This Row],[Qualified Activities Professional Hours]],NonNurse[[#This Row],[Other Activities Professional Hours]])/NonNurse[[#This Row],[MDS Census]]</f>
        <v>0.33429321088881608</v>
      </c>
      <c r="S11" s="6">
        <v>3.1195652173913033</v>
      </c>
      <c r="T11" s="6">
        <v>4.7839130434782593</v>
      </c>
      <c r="U11" s="6">
        <v>0</v>
      </c>
      <c r="V11" s="6">
        <f>SUM(NonNurse[[#This Row],[Occupational Therapist Hours]],NonNurse[[#This Row],[OT Assistant Hours]],NonNurse[[#This Row],[OT Aide Hours]])/NonNurse[[#This Row],[MDS Census]]</f>
        <v>0.23847818957035086</v>
      </c>
      <c r="W11" s="6">
        <v>2.5964130434782615</v>
      </c>
      <c r="X11" s="6">
        <v>4.7028260869565228</v>
      </c>
      <c r="Y11" s="6">
        <v>0</v>
      </c>
      <c r="Z11" s="6">
        <f>SUM(NonNurse[[#This Row],[Physical Therapist (PT) Hours]],NonNurse[[#This Row],[PT Assistant Hours]],NonNurse[[#This Row],[PT Aide Hours]])/NonNurse[[#This Row],[MDS Census]]</f>
        <v>0.22024598228927525</v>
      </c>
      <c r="AA11" s="6">
        <v>0</v>
      </c>
      <c r="AB11" s="6">
        <v>0</v>
      </c>
      <c r="AC11" s="6">
        <v>0</v>
      </c>
      <c r="AD11" s="6">
        <v>0</v>
      </c>
      <c r="AE11" s="6">
        <v>0</v>
      </c>
      <c r="AF11" s="6">
        <v>0</v>
      </c>
      <c r="AG11" s="6">
        <v>0</v>
      </c>
      <c r="AH11" s="1">
        <v>146165</v>
      </c>
      <c r="AI11">
        <v>5</v>
      </c>
    </row>
    <row r="12" spans="1:35" x14ac:dyDescent="0.25">
      <c r="A12" t="s">
        <v>702</v>
      </c>
      <c r="B12" t="s">
        <v>570</v>
      </c>
      <c r="C12" t="s">
        <v>1133</v>
      </c>
      <c r="D12" t="s">
        <v>781</v>
      </c>
      <c r="E12" s="6">
        <v>39.75</v>
      </c>
      <c r="F12" s="6">
        <v>5.7391304347826084</v>
      </c>
      <c r="G12" s="6">
        <v>0</v>
      </c>
      <c r="H12" s="6">
        <v>0.13043478260869565</v>
      </c>
      <c r="I12" s="6">
        <v>0.17391304347826086</v>
      </c>
      <c r="J12" s="6">
        <v>0</v>
      </c>
      <c r="K12" s="6">
        <v>0</v>
      </c>
      <c r="L12" s="6">
        <v>1.6335869565217394</v>
      </c>
      <c r="M12" s="6">
        <v>9.5108695652173919E-2</v>
      </c>
      <c r="N12" s="6">
        <v>0</v>
      </c>
      <c r="O12" s="6">
        <f>SUM(NonNurse[[#This Row],[Qualified Social Work Staff Hours]],NonNurse[[#This Row],[Other Social Work Staff Hours]])/NonNurse[[#This Row],[MDS Census]]</f>
        <v>2.3926715887339352E-3</v>
      </c>
      <c r="P12" s="6">
        <v>6.0326086956521738</v>
      </c>
      <c r="Q12" s="6">
        <v>0</v>
      </c>
      <c r="R12" s="6">
        <f>SUM(NonNurse[[#This Row],[Qualified Activities Professional Hours]],NonNurse[[#This Row],[Other Activities Professional Hours]])/NonNurse[[#This Row],[MDS Census]]</f>
        <v>0.15176374077112387</v>
      </c>
      <c r="S12" s="6">
        <v>3.1547826086956534</v>
      </c>
      <c r="T12" s="6">
        <v>5.102391304347826</v>
      </c>
      <c r="U12" s="6">
        <v>0</v>
      </c>
      <c r="V12" s="6">
        <f>SUM(NonNurse[[#This Row],[Occupational Therapist Hours]],NonNurse[[#This Row],[OT Assistant Hours]],NonNurse[[#This Row],[OT Aide Hours]])/NonNurse[[#This Row],[MDS Census]]</f>
        <v>0.2077276456111567</v>
      </c>
      <c r="W12" s="6">
        <v>1.4582608695652168</v>
      </c>
      <c r="X12" s="6">
        <v>8.9223913043478245</v>
      </c>
      <c r="Y12" s="6">
        <v>0.83695652173913049</v>
      </c>
      <c r="Z12" s="6">
        <f>SUM(NonNurse[[#This Row],[Physical Therapist (PT) Hours]],NonNurse[[#This Row],[PT Assistant Hours]],NonNurse[[#This Row],[PT Aide Hours]])/NonNurse[[#This Row],[MDS Census]]</f>
        <v>0.28220399234345089</v>
      </c>
      <c r="AA12" s="6">
        <v>0</v>
      </c>
      <c r="AB12" s="6">
        <v>0</v>
      </c>
      <c r="AC12" s="6">
        <v>0</v>
      </c>
      <c r="AD12" s="6">
        <v>0</v>
      </c>
      <c r="AE12" s="6">
        <v>0</v>
      </c>
      <c r="AF12" s="6">
        <v>0</v>
      </c>
      <c r="AG12" s="6">
        <v>0</v>
      </c>
      <c r="AH12" s="1">
        <v>146078</v>
      </c>
      <c r="AI12">
        <v>5</v>
      </c>
    </row>
    <row r="13" spans="1:35" x14ac:dyDescent="0.25">
      <c r="A13" t="s">
        <v>702</v>
      </c>
      <c r="B13" t="s">
        <v>641</v>
      </c>
      <c r="C13" t="s">
        <v>842</v>
      </c>
      <c r="D13" t="s">
        <v>794</v>
      </c>
      <c r="E13" s="6">
        <v>125.06521739130434</v>
      </c>
      <c r="F13" s="6">
        <v>0</v>
      </c>
      <c r="G13" s="6">
        <v>0</v>
      </c>
      <c r="H13" s="6">
        <v>0.40217391304347827</v>
      </c>
      <c r="I13" s="6">
        <v>0.2608695652173913</v>
      </c>
      <c r="J13" s="6">
        <v>0</v>
      </c>
      <c r="K13" s="6">
        <v>0</v>
      </c>
      <c r="L13" s="6">
        <v>7.2794565217391298</v>
      </c>
      <c r="M13" s="6">
        <v>5.0163043478260869</v>
      </c>
      <c r="N13" s="6">
        <v>18.608695652173914</v>
      </c>
      <c r="O13" s="6">
        <f>SUM(NonNurse[[#This Row],[Qualified Social Work Staff Hours]],NonNurse[[#This Row],[Other Social Work Staff Hours]])/NonNurse[[#This Row],[MDS Census]]</f>
        <v>0.1889014427255345</v>
      </c>
      <c r="P13" s="6">
        <v>5.0434782608695654</v>
      </c>
      <c r="Q13" s="6">
        <v>9.366847826086957</v>
      </c>
      <c r="R13" s="6">
        <f>SUM(NonNurse[[#This Row],[Qualified Activities Professional Hours]],NonNurse[[#This Row],[Other Activities Professional Hours]])/NonNurse[[#This Row],[MDS Census]]</f>
        <v>0.11522249261254999</v>
      </c>
      <c r="S13" s="6">
        <v>5.6644565217391305</v>
      </c>
      <c r="T13" s="6">
        <v>0.16010869565217392</v>
      </c>
      <c r="U13" s="6">
        <v>0</v>
      </c>
      <c r="V13" s="6">
        <f>SUM(NonNurse[[#This Row],[Occupational Therapist Hours]],NonNurse[[#This Row],[OT Assistant Hours]],NonNurse[[#This Row],[OT Aide Hours]])/NonNurse[[#This Row],[MDS Census]]</f>
        <v>4.6572223187901968E-2</v>
      </c>
      <c r="W13" s="6">
        <v>2.8206521739130435</v>
      </c>
      <c r="X13" s="6">
        <v>5.547065217391304</v>
      </c>
      <c r="Y13" s="6">
        <v>0</v>
      </c>
      <c r="Z13" s="6">
        <f>SUM(NonNurse[[#This Row],[Physical Therapist (PT) Hours]],NonNurse[[#This Row],[PT Assistant Hours]],NonNurse[[#This Row],[PT Aide Hours]])/NonNurse[[#This Row],[MDS Census]]</f>
        <v>6.6906831218494695E-2</v>
      </c>
      <c r="AA13" s="6">
        <v>0</v>
      </c>
      <c r="AB13" s="6">
        <v>0</v>
      </c>
      <c r="AC13" s="6">
        <v>0</v>
      </c>
      <c r="AD13" s="6">
        <v>0</v>
      </c>
      <c r="AE13" s="6">
        <v>0</v>
      </c>
      <c r="AF13" s="6">
        <v>0</v>
      </c>
      <c r="AG13" s="6">
        <v>0</v>
      </c>
      <c r="AH13" s="1">
        <v>146168</v>
      </c>
      <c r="AI13">
        <v>5</v>
      </c>
    </row>
    <row r="14" spans="1:35" x14ac:dyDescent="0.25">
      <c r="A14" t="s">
        <v>702</v>
      </c>
      <c r="B14" t="s">
        <v>654</v>
      </c>
      <c r="C14" t="s">
        <v>1154</v>
      </c>
      <c r="D14" t="s">
        <v>790</v>
      </c>
      <c r="E14" s="6">
        <v>39.076086956521742</v>
      </c>
      <c r="F14" s="6">
        <v>5.0434782608695654</v>
      </c>
      <c r="G14" s="6">
        <v>0.16304347826086957</v>
      </c>
      <c r="H14" s="6">
        <v>0.24184782608695651</v>
      </c>
      <c r="I14" s="6">
        <v>0</v>
      </c>
      <c r="J14" s="6">
        <v>0</v>
      </c>
      <c r="K14" s="6">
        <v>0</v>
      </c>
      <c r="L14" s="6">
        <v>3.6723913043478267</v>
      </c>
      <c r="M14" s="6">
        <v>4.3478260869565216E-2</v>
      </c>
      <c r="N14" s="6">
        <v>0</v>
      </c>
      <c r="O14" s="6">
        <f>SUM(NonNurse[[#This Row],[Qualified Social Work Staff Hours]],NonNurse[[#This Row],[Other Social Work Staff Hours]])/NonNurse[[#This Row],[MDS Census]]</f>
        <v>1.1126564673157161E-3</v>
      </c>
      <c r="P14" s="6">
        <v>4.8478260869565215</v>
      </c>
      <c r="Q14" s="6">
        <v>37.290760869565219</v>
      </c>
      <c r="R14" s="6">
        <f>SUM(NonNurse[[#This Row],[Qualified Activities Professional Hours]],NonNurse[[#This Row],[Other Activities Professional Hours]])/NonNurse[[#This Row],[MDS Census]]</f>
        <v>1.0783727399165508</v>
      </c>
      <c r="S14" s="6">
        <v>9.3291304347826109</v>
      </c>
      <c r="T14" s="6">
        <v>6.4571739130434818</v>
      </c>
      <c r="U14" s="6">
        <v>0</v>
      </c>
      <c r="V14" s="6">
        <f>SUM(NonNurse[[#This Row],[Occupational Therapist Hours]],NonNurse[[#This Row],[OT Assistant Hours]],NonNurse[[#This Row],[OT Aide Hours]])/NonNurse[[#This Row],[MDS Census]]</f>
        <v>0.40398887343532697</v>
      </c>
      <c r="W14" s="6">
        <v>4.3159782608695654</v>
      </c>
      <c r="X14" s="6">
        <v>10.152065217391307</v>
      </c>
      <c r="Y14" s="6">
        <v>0.31521739130434784</v>
      </c>
      <c r="Z14" s="6">
        <f>SUM(NonNurse[[#This Row],[Physical Therapist (PT) Hours]],NonNurse[[#This Row],[PT Assistant Hours]],NonNurse[[#This Row],[PT Aide Hours]])/NonNurse[[#This Row],[MDS Census]]</f>
        <v>0.37831988873435329</v>
      </c>
      <c r="AA14" s="6">
        <v>0</v>
      </c>
      <c r="AB14" s="6">
        <v>2.1739130434782608E-2</v>
      </c>
      <c r="AC14" s="6">
        <v>0</v>
      </c>
      <c r="AD14" s="6">
        <v>0</v>
      </c>
      <c r="AE14" s="6">
        <v>0</v>
      </c>
      <c r="AF14" s="6">
        <v>0</v>
      </c>
      <c r="AG14" s="6">
        <v>0</v>
      </c>
      <c r="AH14" s="1">
        <v>146183</v>
      </c>
      <c r="AI14">
        <v>5</v>
      </c>
    </row>
    <row r="15" spans="1:35" x14ac:dyDescent="0.25">
      <c r="A15" t="s">
        <v>702</v>
      </c>
      <c r="B15" t="s">
        <v>653</v>
      </c>
      <c r="C15" t="s">
        <v>871</v>
      </c>
      <c r="D15" t="s">
        <v>784</v>
      </c>
      <c r="E15" s="6">
        <v>44.239130434782609</v>
      </c>
      <c r="F15" s="6">
        <v>5.2173913043478262</v>
      </c>
      <c r="G15" s="6">
        <v>0.17391304347826086</v>
      </c>
      <c r="H15" s="6">
        <v>0.18478260869565216</v>
      </c>
      <c r="I15" s="6">
        <v>0.58695652173913049</v>
      </c>
      <c r="J15" s="6">
        <v>0</v>
      </c>
      <c r="K15" s="6">
        <v>0</v>
      </c>
      <c r="L15" s="6">
        <v>1.5310869565217395</v>
      </c>
      <c r="M15" s="6">
        <v>8.6956521739130432E-2</v>
      </c>
      <c r="N15" s="6">
        <v>0</v>
      </c>
      <c r="O15" s="6">
        <f>SUM(NonNurse[[#This Row],[Qualified Social Work Staff Hours]],NonNurse[[#This Row],[Other Social Work Staff Hours]])/NonNurse[[#This Row],[MDS Census]]</f>
        <v>1.9656019656019656E-3</v>
      </c>
      <c r="P15" s="6">
        <v>4.9701086956521738</v>
      </c>
      <c r="Q15" s="6">
        <v>25.894021739130434</v>
      </c>
      <c r="R15" s="6">
        <f>SUM(NonNurse[[#This Row],[Qualified Activities Professional Hours]],NonNurse[[#This Row],[Other Activities Professional Hours]])/NonNurse[[#This Row],[MDS Census]]</f>
        <v>0.69766584766584772</v>
      </c>
      <c r="S15" s="6">
        <v>1.243804347826087</v>
      </c>
      <c r="T15" s="6">
        <v>5.6022826086956528</v>
      </c>
      <c r="U15" s="6">
        <v>0</v>
      </c>
      <c r="V15" s="6">
        <f>SUM(NonNurse[[#This Row],[Occupational Therapist Hours]],NonNurse[[#This Row],[OT Assistant Hours]],NonNurse[[#This Row],[OT Aide Hours]])/NonNurse[[#This Row],[MDS Census]]</f>
        <v>0.15475184275184276</v>
      </c>
      <c r="W15" s="6">
        <v>1.7394565217391302</v>
      </c>
      <c r="X15" s="6">
        <v>5.16</v>
      </c>
      <c r="Y15" s="6">
        <v>0</v>
      </c>
      <c r="Z15" s="6">
        <f>SUM(NonNurse[[#This Row],[Physical Therapist (PT) Hours]],NonNurse[[#This Row],[PT Assistant Hours]],NonNurse[[#This Row],[PT Aide Hours]])/NonNurse[[#This Row],[MDS Census]]</f>
        <v>0.15595823095823097</v>
      </c>
      <c r="AA15" s="6">
        <v>0</v>
      </c>
      <c r="AB15" s="6">
        <v>1.0869565217391304E-2</v>
      </c>
      <c r="AC15" s="6">
        <v>0</v>
      </c>
      <c r="AD15" s="6">
        <v>0</v>
      </c>
      <c r="AE15" s="6">
        <v>0</v>
      </c>
      <c r="AF15" s="6">
        <v>0</v>
      </c>
      <c r="AG15" s="6">
        <v>0</v>
      </c>
      <c r="AH15" s="1">
        <v>146182</v>
      </c>
      <c r="AI15">
        <v>5</v>
      </c>
    </row>
    <row r="16" spans="1:35" x14ac:dyDescent="0.25">
      <c r="A16" t="s">
        <v>702</v>
      </c>
      <c r="B16" t="s">
        <v>46</v>
      </c>
      <c r="C16" t="s">
        <v>919</v>
      </c>
      <c r="D16" t="s">
        <v>797</v>
      </c>
      <c r="E16" s="6">
        <v>153.5108695652174</v>
      </c>
      <c r="F16" s="6">
        <v>11.741847826086957</v>
      </c>
      <c r="G16" s="6">
        <v>0.30434782608695654</v>
      </c>
      <c r="H16" s="6">
        <v>0.4375</v>
      </c>
      <c r="I16" s="6">
        <v>1.9782608695652173</v>
      </c>
      <c r="J16" s="6">
        <v>0</v>
      </c>
      <c r="K16" s="6">
        <v>0</v>
      </c>
      <c r="L16" s="6">
        <v>12.64032608695652</v>
      </c>
      <c r="M16" s="6">
        <v>0</v>
      </c>
      <c r="N16" s="6">
        <v>10.263586956521738</v>
      </c>
      <c r="O16" s="6">
        <f>SUM(NonNurse[[#This Row],[Qualified Social Work Staff Hours]],NonNurse[[#This Row],[Other Social Work Staff Hours]])/NonNurse[[#This Row],[MDS Census]]</f>
        <v>6.6859024286624644E-2</v>
      </c>
      <c r="P16" s="6">
        <v>4.8831521739130439</v>
      </c>
      <c r="Q16" s="6">
        <v>16.334239130434781</v>
      </c>
      <c r="R16" s="6">
        <f>SUM(NonNurse[[#This Row],[Qualified Activities Professional Hours]],NonNurse[[#This Row],[Other Activities Professional Hours]])/NonNurse[[#This Row],[MDS Census]]</f>
        <v>0.13821426042625501</v>
      </c>
      <c r="S16" s="6">
        <v>8.0916304347826067</v>
      </c>
      <c r="T16" s="6">
        <v>10.166413043478258</v>
      </c>
      <c r="U16" s="6">
        <v>0</v>
      </c>
      <c r="V16" s="6">
        <f>SUM(NonNurse[[#This Row],[Occupational Therapist Hours]],NonNurse[[#This Row],[OT Assistant Hours]],NonNurse[[#This Row],[OT Aide Hours]])/NonNurse[[#This Row],[MDS Census]]</f>
        <v>0.11893648658217089</v>
      </c>
      <c r="W16" s="6">
        <v>12.844456521739129</v>
      </c>
      <c r="X16" s="6">
        <v>11.809782608695654</v>
      </c>
      <c r="Y16" s="6">
        <v>5.4347826086956523</v>
      </c>
      <c r="Z16" s="6">
        <f>SUM(NonNurse[[#This Row],[Physical Therapist (PT) Hours]],NonNurse[[#This Row],[PT Assistant Hours]],NonNurse[[#This Row],[PT Aide Hours]])/NonNurse[[#This Row],[MDS Census]]</f>
        <v>0.19600580613184165</v>
      </c>
      <c r="AA16" s="6">
        <v>22.869565217391305</v>
      </c>
      <c r="AB16" s="6">
        <v>6.5217391304347824E-2</v>
      </c>
      <c r="AC16" s="6">
        <v>0</v>
      </c>
      <c r="AD16" s="6">
        <v>0</v>
      </c>
      <c r="AE16" s="6">
        <v>0</v>
      </c>
      <c r="AF16" s="6">
        <v>0</v>
      </c>
      <c r="AG16" s="6">
        <v>0</v>
      </c>
      <c r="AH16" s="1">
        <v>145142</v>
      </c>
      <c r="AI16">
        <v>5</v>
      </c>
    </row>
    <row r="17" spans="1:35" x14ac:dyDescent="0.25">
      <c r="A17" t="s">
        <v>702</v>
      </c>
      <c r="B17" t="s">
        <v>508</v>
      </c>
      <c r="C17" t="s">
        <v>952</v>
      </c>
      <c r="D17" t="s">
        <v>781</v>
      </c>
      <c r="E17" s="6">
        <v>72.456521739130437</v>
      </c>
      <c r="F17" s="6">
        <v>4.6956521739130439</v>
      </c>
      <c r="G17" s="6">
        <v>0.41576086956521741</v>
      </c>
      <c r="H17" s="6">
        <v>0.4891304347826087</v>
      </c>
      <c r="I17" s="6">
        <v>2.1956521739130435</v>
      </c>
      <c r="J17" s="6">
        <v>0</v>
      </c>
      <c r="K17" s="6">
        <v>0</v>
      </c>
      <c r="L17" s="6">
        <v>5.8017391304347825</v>
      </c>
      <c r="M17" s="6">
        <v>4.3478260869565216E-2</v>
      </c>
      <c r="N17" s="6">
        <v>10.296195652173912</v>
      </c>
      <c r="O17" s="6">
        <f>SUM(NonNurse[[#This Row],[Qualified Social Work Staff Hours]],NonNurse[[#This Row],[Other Social Work Staff Hours]])/NonNurse[[#This Row],[MDS Census]]</f>
        <v>0.14270177017701768</v>
      </c>
      <c r="P17" s="6">
        <v>4.8233695652173916</v>
      </c>
      <c r="Q17" s="6">
        <v>14.157608695652174</v>
      </c>
      <c r="R17" s="6">
        <f>SUM(NonNurse[[#This Row],[Qualified Activities Professional Hours]],NonNurse[[#This Row],[Other Activities Professional Hours]])/NonNurse[[#This Row],[MDS Census]]</f>
        <v>0.26196369636963696</v>
      </c>
      <c r="S17" s="6">
        <v>5.7032608695652165</v>
      </c>
      <c r="T17" s="6">
        <v>8.0948913043478274</v>
      </c>
      <c r="U17" s="6">
        <v>0</v>
      </c>
      <c r="V17" s="6">
        <f>SUM(NonNurse[[#This Row],[Occupational Therapist Hours]],NonNurse[[#This Row],[OT Assistant Hours]],NonNurse[[#This Row],[OT Aide Hours]])/NonNurse[[#This Row],[MDS Census]]</f>
        <v>0.19043354335433543</v>
      </c>
      <c r="W17" s="6">
        <v>8.2219565217391306</v>
      </c>
      <c r="X17" s="6">
        <v>14.004239130434781</v>
      </c>
      <c r="Y17" s="6">
        <v>0</v>
      </c>
      <c r="Z17" s="6">
        <f>SUM(NonNurse[[#This Row],[Physical Therapist (PT) Hours]],NonNurse[[#This Row],[PT Assistant Hours]],NonNurse[[#This Row],[PT Aide Hours]])/NonNurse[[#This Row],[MDS Census]]</f>
        <v>0.30675217521752174</v>
      </c>
      <c r="AA17" s="6">
        <v>0</v>
      </c>
      <c r="AB17" s="6">
        <v>5.434782608695652E-2</v>
      </c>
      <c r="AC17" s="6">
        <v>0</v>
      </c>
      <c r="AD17" s="6">
        <v>0</v>
      </c>
      <c r="AE17" s="6">
        <v>16.065217391304348</v>
      </c>
      <c r="AF17" s="6">
        <v>0</v>
      </c>
      <c r="AG17" s="6">
        <v>0</v>
      </c>
      <c r="AH17" s="1">
        <v>145998</v>
      </c>
      <c r="AI17">
        <v>5</v>
      </c>
    </row>
    <row r="18" spans="1:35" x14ac:dyDescent="0.25">
      <c r="A18" t="s">
        <v>702</v>
      </c>
      <c r="B18" t="s">
        <v>656</v>
      </c>
      <c r="C18" t="s">
        <v>1159</v>
      </c>
      <c r="D18" t="s">
        <v>799</v>
      </c>
      <c r="E18" s="6">
        <v>99.043478260869563</v>
      </c>
      <c r="F18" s="6">
        <v>12.817934782608695</v>
      </c>
      <c r="G18" s="6">
        <v>0.32608695652173914</v>
      </c>
      <c r="H18" s="6">
        <v>0.3641304347826087</v>
      </c>
      <c r="I18" s="6">
        <v>5.0978260869565215</v>
      </c>
      <c r="J18" s="6">
        <v>0</v>
      </c>
      <c r="K18" s="6">
        <v>0</v>
      </c>
      <c r="L18" s="6">
        <v>13.142282608695654</v>
      </c>
      <c r="M18" s="6">
        <v>0</v>
      </c>
      <c r="N18" s="6">
        <v>5.1331521739130439</v>
      </c>
      <c r="O18" s="6">
        <f>SUM(NonNurse[[#This Row],[Qualified Social Work Staff Hours]],NonNurse[[#This Row],[Other Social Work Staff Hours]])/NonNurse[[#This Row],[MDS Census]]</f>
        <v>5.1827260755048295E-2</v>
      </c>
      <c r="P18" s="6">
        <v>6.8179347826086953</v>
      </c>
      <c r="Q18" s="6">
        <v>44.673913043478258</v>
      </c>
      <c r="R18" s="6">
        <f>SUM(NonNurse[[#This Row],[Qualified Activities Professional Hours]],NonNurse[[#This Row],[Other Activities Professional Hours]])/NonNurse[[#This Row],[MDS Census]]</f>
        <v>0.51989135206321335</v>
      </c>
      <c r="S18" s="6">
        <v>7.36</v>
      </c>
      <c r="T18" s="6">
        <v>24.188913043478262</v>
      </c>
      <c r="U18" s="6">
        <v>0</v>
      </c>
      <c r="V18" s="6">
        <f>SUM(NonNurse[[#This Row],[Occupational Therapist Hours]],NonNurse[[#This Row],[OT Assistant Hours]],NonNurse[[#This Row],[OT Aide Hours]])/NonNurse[[#This Row],[MDS Census]]</f>
        <v>0.31853599648814751</v>
      </c>
      <c r="W18" s="6">
        <v>16.665652173913042</v>
      </c>
      <c r="X18" s="6">
        <v>27.613478260869567</v>
      </c>
      <c r="Y18" s="6">
        <v>0</v>
      </c>
      <c r="Z18" s="6">
        <f>SUM(NonNurse[[#This Row],[Physical Therapist (PT) Hours]],NonNurse[[#This Row],[PT Assistant Hours]],NonNurse[[#This Row],[PT Aide Hours]])/NonNurse[[#This Row],[MDS Census]]</f>
        <v>0.44706760316066724</v>
      </c>
      <c r="AA18" s="6">
        <v>0</v>
      </c>
      <c r="AB18" s="6">
        <v>2.1739130434782608E-2</v>
      </c>
      <c r="AC18" s="6">
        <v>0</v>
      </c>
      <c r="AD18" s="6">
        <v>0</v>
      </c>
      <c r="AE18" s="6">
        <v>0</v>
      </c>
      <c r="AF18" s="6">
        <v>0</v>
      </c>
      <c r="AG18" s="6">
        <v>0</v>
      </c>
      <c r="AH18" s="1">
        <v>146186</v>
      </c>
      <c r="AI18">
        <v>5</v>
      </c>
    </row>
    <row r="19" spans="1:35" x14ac:dyDescent="0.25">
      <c r="A19" t="s">
        <v>702</v>
      </c>
      <c r="B19" t="s">
        <v>215</v>
      </c>
      <c r="C19" t="s">
        <v>1011</v>
      </c>
      <c r="D19" t="s">
        <v>781</v>
      </c>
      <c r="E19" s="6">
        <v>121.45652173913044</v>
      </c>
      <c r="F19" s="6">
        <v>10.940217391304348</v>
      </c>
      <c r="G19" s="6">
        <v>0.39130434782608697</v>
      </c>
      <c r="H19" s="6">
        <v>0.45923913043478259</v>
      </c>
      <c r="I19" s="6">
        <v>5.7826086956521738</v>
      </c>
      <c r="J19" s="6">
        <v>0</v>
      </c>
      <c r="K19" s="6">
        <v>0</v>
      </c>
      <c r="L19" s="6">
        <v>3.8600000000000008</v>
      </c>
      <c r="M19" s="6">
        <v>4.3478260869565216E-2</v>
      </c>
      <c r="N19" s="6">
        <v>8.3016304347826093</v>
      </c>
      <c r="O19" s="6">
        <f>SUM(NonNurse[[#This Row],[Qualified Social Work Staff Hours]],NonNurse[[#This Row],[Other Social Work Staff Hours]])/NonNurse[[#This Row],[MDS Census]]</f>
        <v>6.8708609271523183E-2</v>
      </c>
      <c r="P19" s="6">
        <v>4.9945652173913047</v>
      </c>
      <c r="Q19" s="6">
        <v>11.948369565217391</v>
      </c>
      <c r="R19" s="6">
        <f>SUM(NonNurse[[#This Row],[Qualified Activities Professional Hours]],NonNurse[[#This Row],[Other Activities Professional Hours]])/NonNurse[[#This Row],[MDS Census]]</f>
        <v>0.13949794165025953</v>
      </c>
      <c r="S19" s="6">
        <v>11.442608695652172</v>
      </c>
      <c r="T19" s="6">
        <v>6.3891304347826079</v>
      </c>
      <c r="U19" s="6">
        <v>0</v>
      </c>
      <c r="V19" s="6">
        <f>SUM(NonNurse[[#This Row],[Occupational Therapist Hours]],NonNurse[[#This Row],[OT Assistant Hours]],NonNurse[[#This Row],[OT Aide Hours]])/NonNurse[[#This Row],[MDS Census]]</f>
        <v>0.1468158224449615</v>
      </c>
      <c r="W19" s="6">
        <v>13.720000000000002</v>
      </c>
      <c r="X19" s="6">
        <v>15.636304347826083</v>
      </c>
      <c r="Y19" s="6">
        <v>3.9130434782608696</v>
      </c>
      <c r="Z19" s="6">
        <f>SUM(NonNurse[[#This Row],[Physical Therapist (PT) Hours]],NonNurse[[#This Row],[PT Assistant Hours]],NonNurse[[#This Row],[PT Aide Hours]])/NonNurse[[#This Row],[MDS Census]]</f>
        <v>0.27391981385358871</v>
      </c>
      <c r="AA19" s="6">
        <v>0</v>
      </c>
      <c r="AB19" s="6">
        <v>3.2608695652173912E-2</v>
      </c>
      <c r="AC19" s="6">
        <v>0</v>
      </c>
      <c r="AD19" s="6">
        <v>0</v>
      </c>
      <c r="AE19" s="6">
        <v>31.532608695652176</v>
      </c>
      <c r="AF19" s="6">
        <v>0</v>
      </c>
      <c r="AG19" s="6">
        <v>0</v>
      </c>
      <c r="AH19" s="1">
        <v>145557</v>
      </c>
      <c r="AI19">
        <v>5</v>
      </c>
    </row>
    <row r="20" spans="1:35" x14ac:dyDescent="0.25">
      <c r="A20" t="s">
        <v>702</v>
      </c>
      <c r="B20" t="s">
        <v>446</v>
      </c>
      <c r="C20" t="s">
        <v>898</v>
      </c>
      <c r="D20" t="s">
        <v>781</v>
      </c>
      <c r="E20" s="6">
        <v>59.576086956521742</v>
      </c>
      <c r="F20" s="6">
        <v>5.3043478260869561</v>
      </c>
      <c r="G20" s="6">
        <v>0.19565217391304349</v>
      </c>
      <c r="H20" s="6">
        <v>0.30706521739130432</v>
      </c>
      <c r="I20" s="6">
        <v>5.3043478260869561</v>
      </c>
      <c r="J20" s="6">
        <v>0</v>
      </c>
      <c r="K20" s="6">
        <v>0</v>
      </c>
      <c r="L20" s="6">
        <v>3.5766304347826092</v>
      </c>
      <c r="M20" s="6">
        <v>4.3478260869565216E-2</v>
      </c>
      <c r="N20" s="6">
        <v>5.2010869565217392</v>
      </c>
      <c r="O20" s="6">
        <f>SUM(NonNurse[[#This Row],[Qualified Social Work Staff Hours]],NonNurse[[#This Row],[Other Social Work Staff Hours]])/NonNurse[[#This Row],[MDS Census]]</f>
        <v>8.8031381134829417E-2</v>
      </c>
      <c r="P20" s="6">
        <v>4.3641304347826084</v>
      </c>
      <c r="Q20" s="6">
        <v>11.274456521739131</v>
      </c>
      <c r="R20" s="6">
        <f>SUM(NonNurse[[#This Row],[Qualified Activities Professional Hours]],NonNurse[[#This Row],[Other Activities Professional Hours]])/NonNurse[[#This Row],[MDS Census]]</f>
        <v>0.26249771939427108</v>
      </c>
      <c r="S20" s="6">
        <v>12.169239130434779</v>
      </c>
      <c r="T20" s="6">
        <v>11.531630434782608</v>
      </c>
      <c r="U20" s="6">
        <v>0</v>
      </c>
      <c r="V20" s="6">
        <f>SUM(NonNurse[[#This Row],[Occupational Therapist Hours]],NonNurse[[#This Row],[OT Assistant Hours]],NonNurse[[#This Row],[OT Aide Hours]])/NonNurse[[#This Row],[MDS Census]]</f>
        <v>0.39782521437693846</v>
      </c>
      <c r="W20" s="6">
        <v>19.658043478260872</v>
      </c>
      <c r="X20" s="6">
        <v>19.24217391304348</v>
      </c>
      <c r="Y20" s="6">
        <v>0</v>
      </c>
      <c r="Z20" s="6">
        <f>SUM(NonNurse[[#This Row],[Physical Therapist (PT) Hours]],NonNurse[[#This Row],[PT Assistant Hours]],NonNurse[[#This Row],[PT Aide Hours]])/NonNurse[[#This Row],[MDS Census]]</f>
        <v>0.6529501915708813</v>
      </c>
      <c r="AA20" s="6">
        <v>0</v>
      </c>
      <c r="AB20" s="6">
        <v>2.1739130434782608E-2</v>
      </c>
      <c r="AC20" s="6">
        <v>0</v>
      </c>
      <c r="AD20" s="6">
        <v>0</v>
      </c>
      <c r="AE20" s="6">
        <v>0</v>
      </c>
      <c r="AF20" s="6">
        <v>0</v>
      </c>
      <c r="AG20" s="6">
        <v>0</v>
      </c>
      <c r="AH20" s="1">
        <v>145907</v>
      </c>
      <c r="AI20">
        <v>5</v>
      </c>
    </row>
    <row r="21" spans="1:35" x14ac:dyDescent="0.25">
      <c r="A21" t="s">
        <v>702</v>
      </c>
      <c r="B21" t="s">
        <v>222</v>
      </c>
      <c r="C21" t="s">
        <v>908</v>
      </c>
      <c r="D21" t="s">
        <v>794</v>
      </c>
      <c r="E21" s="6">
        <v>128.7391304347826</v>
      </c>
      <c r="F21" s="6">
        <v>9.8342391304347831</v>
      </c>
      <c r="G21" s="6">
        <v>0.32608695652173914</v>
      </c>
      <c r="H21" s="6">
        <v>0.46739130434782611</v>
      </c>
      <c r="I21" s="6">
        <v>4.7391304347826084</v>
      </c>
      <c r="J21" s="6">
        <v>0</v>
      </c>
      <c r="K21" s="6">
        <v>0</v>
      </c>
      <c r="L21" s="6">
        <v>2.4320652173913051</v>
      </c>
      <c r="M21" s="6">
        <v>0</v>
      </c>
      <c r="N21" s="6">
        <v>4.4836956521739131</v>
      </c>
      <c r="O21" s="6">
        <f>SUM(NonNurse[[#This Row],[Qualified Social Work Staff Hours]],NonNurse[[#This Row],[Other Social Work Staff Hours]])/NonNurse[[#This Row],[MDS Census]]</f>
        <v>3.4827760891590683E-2</v>
      </c>
      <c r="P21" s="6">
        <v>9.9103260869565215</v>
      </c>
      <c r="Q21" s="6">
        <v>32.915760869565219</v>
      </c>
      <c r="R21" s="6">
        <f>SUM(NonNurse[[#This Row],[Qualified Activities Professional Hours]],NonNurse[[#This Row],[Other Activities Professional Hours]])/NonNurse[[#This Row],[MDS Census]]</f>
        <v>0.33265788584937528</v>
      </c>
      <c r="S21" s="6">
        <v>12.228586956521742</v>
      </c>
      <c r="T21" s="6">
        <v>7.7326086956521713</v>
      </c>
      <c r="U21" s="6">
        <v>0</v>
      </c>
      <c r="V21" s="6">
        <f>SUM(NonNurse[[#This Row],[Occupational Therapist Hours]],NonNurse[[#This Row],[OT Assistant Hours]],NonNurse[[#This Row],[OT Aide Hours]])/NonNurse[[#This Row],[MDS Census]]</f>
        <v>0.15505150287065184</v>
      </c>
      <c r="W21" s="6">
        <v>12.434239130434781</v>
      </c>
      <c r="X21" s="6">
        <v>10.373152173913043</v>
      </c>
      <c r="Y21" s="6">
        <v>5.4347826086956523</v>
      </c>
      <c r="Z21" s="6">
        <f>SUM(NonNurse[[#This Row],[Physical Therapist (PT) Hours]],NonNurse[[#This Row],[PT Assistant Hours]],NonNurse[[#This Row],[PT Aide Hours]])/NonNurse[[#This Row],[MDS Census]]</f>
        <v>0.21937521107733873</v>
      </c>
      <c r="AA21" s="6">
        <v>0</v>
      </c>
      <c r="AB21" s="6">
        <v>4.3478260869565216E-2</v>
      </c>
      <c r="AC21" s="6">
        <v>0</v>
      </c>
      <c r="AD21" s="6">
        <v>0</v>
      </c>
      <c r="AE21" s="6">
        <v>0</v>
      </c>
      <c r="AF21" s="6">
        <v>0</v>
      </c>
      <c r="AG21" s="6">
        <v>0</v>
      </c>
      <c r="AH21" s="1">
        <v>145582</v>
      </c>
      <c r="AI21">
        <v>5</v>
      </c>
    </row>
    <row r="22" spans="1:35" x14ac:dyDescent="0.25">
      <c r="A22" t="s">
        <v>702</v>
      </c>
      <c r="B22" t="s">
        <v>434</v>
      </c>
      <c r="C22" t="s">
        <v>917</v>
      </c>
      <c r="D22" t="s">
        <v>781</v>
      </c>
      <c r="E22" s="6">
        <v>158.90217391304347</v>
      </c>
      <c r="F22" s="6">
        <v>9.75</v>
      </c>
      <c r="G22" s="6">
        <v>0.18478260869565216</v>
      </c>
      <c r="H22" s="6">
        <v>0.58695652173913049</v>
      </c>
      <c r="I22" s="6">
        <v>3.5434782608695654</v>
      </c>
      <c r="J22" s="6">
        <v>0</v>
      </c>
      <c r="K22" s="6">
        <v>0</v>
      </c>
      <c r="L22" s="6">
        <v>3.8720652173913037</v>
      </c>
      <c r="M22" s="6">
        <v>4.3478260869565216E-2</v>
      </c>
      <c r="N22" s="6">
        <v>5.8179347826086953</v>
      </c>
      <c r="O22" s="6">
        <f>SUM(NonNurse[[#This Row],[Qualified Social Work Staff Hours]],NonNurse[[#This Row],[Other Social Work Staff Hours]])/NonNurse[[#This Row],[MDS Census]]</f>
        <v>3.6886927970449415E-2</v>
      </c>
      <c r="P22" s="6">
        <v>4.8423913043478262</v>
      </c>
      <c r="Q22" s="6">
        <v>35.214673913043477</v>
      </c>
      <c r="R22" s="6">
        <f>SUM(NonNurse[[#This Row],[Qualified Activities Professional Hours]],NonNurse[[#This Row],[Other Activities Professional Hours]])/NonNurse[[#This Row],[MDS Census]]</f>
        <v>0.25208632601409126</v>
      </c>
      <c r="S22" s="6">
        <v>6.4760869565217378</v>
      </c>
      <c r="T22" s="6">
        <v>4.3960869565217395</v>
      </c>
      <c r="U22" s="6">
        <v>0</v>
      </c>
      <c r="V22" s="6">
        <f>SUM(NonNurse[[#This Row],[Occupational Therapist Hours]],NonNurse[[#This Row],[OT Assistant Hours]],NonNurse[[#This Row],[OT Aide Hours]])/NonNurse[[#This Row],[MDS Census]]</f>
        <v>6.84205486011355E-2</v>
      </c>
      <c r="W22" s="6">
        <v>5.304347826086957</v>
      </c>
      <c r="X22" s="6">
        <v>6.7631521739130447</v>
      </c>
      <c r="Y22" s="6">
        <v>0</v>
      </c>
      <c r="Z22" s="6">
        <f>SUM(NonNurse[[#This Row],[Physical Therapist (PT) Hours]],NonNurse[[#This Row],[PT Assistant Hours]],NonNurse[[#This Row],[PT Aide Hours]])/NonNurse[[#This Row],[MDS Census]]</f>
        <v>7.5942950954237656E-2</v>
      </c>
      <c r="AA22" s="6">
        <v>0</v>
      </c>
      <c r="AB22" s="6">
        <v>7.6086956521739135E-2</v>
      </c>
      <c r="AC22" s="6">
        <v>0</v>
      </c>
      <c r="AD22" s="6">
        <v>0</v>
      </c>
      <c r="AE22" s="6">
        <v>6.5217391304347824E-2</v>
      </c>
      <c r="AF22" s="6">
        <v>0</v>
      </c>
      <c r="AG22" s="6">
        <v>0</v>
      </c>
      <c r="AH22" s="1">
        <v>145888</v>
      </c>
      <c r="AI22">
        <v>5</v>
      </c>
    </row>
    <row r="23" spans="1:35" x14ac:dyDescent="0.25">
      <c r="A23" t="s">
        <v>702</v>
      </c>
      <c r="B23" t="s">
        <v>483</v>
      </c>
      <c r="C23" t="s">
        <v>1092</v>
      </c>
      <c r="D23" t="s">
        <v>781</v>
      </c>
      <c r="E23" s="6">
        <v>142.20652173913044</v>
      </c>
      <c r="F23" s="6">
        <v>4.8695652173913047</v>
      </c>
      <c r="G23" s="6">
        <v>0.39130434782608697</v>
      </c>
      <c r="H23" s="6">
        <v>0.74184782608695654</v>
      </c>
      <c r="I23" s="6">
        <v>8.6739130434782616</v>
      </c>
      <c r="J23" s="6">
        <v>0</v>
      </c>
      <c r="K23" s="6">
        <v>0</v>
      </c>
      <c r="L23" s="6">
        <v>2.9057608695652171</v>
      </c>
      <c r="M23" s="6">
        <v>4.3478260869565216E-2</v>
      </c>
      <c r="N23" s="6">
        <v>7.5054347826086953</v>
      </c>
      <c r="O23" s="6">
        <f>SUM(NonNurse[[#This Row],[Qualified Social Work Staff Hours]],NonNurse[[#This Row],[Other Social Work Staff Hours]])/NonNurse[[#This Row],[MDS Census]]</f>
        <v>5.3084155010318733E-2</v>
      </c>
      <c r="P23" s="6">
        <v>0.57880434782608692</v>
      </c>
      <c r="Q23" s="6">
        <v>19.510869565217391</v>
      </c>
      <c r="R23" s="6">
        <f>SUM(NonNurse[[#This Row],[Qualified Activities Professional Hours]],NonNurse[[#This Row],[Other Activities Professional Hours]])/NonNurse[[#This Row],[MDS Census]]</f>
        <v>0.14127111518764807</v>
      </c>
      <c r="S23" s="6">
        <v>8.6243478260869573</v>
      </c>
      <c r="T23" s="6">
        <v>12.592282608695653</v>
      </c>
      <c r="U23" s="6">
        <v>0</v>
      </c>
      <c r="V23" s="6">
        <f>SUM(NonNurse[[#This Row],[Occupational Therapist Hours]],NonNurse[[#This Row],[OT Assistant Hours]],NonNurse[[#This Row],[OT Aide Hours]])/NonNurse[[#This Row],[MDS Census]]</f>
        <v>0.14919590308033326</v>
      </c>
      <c r="W23" s="6">
        <v>11.088804347826088</v>
      </c>
      <c r="X23" s="6">
        <v>12.135543478260875</v>
      </c>
      <c r="Y23" s="6">
        <v>5.0217391304347823</v>
      </c>
      <c r="Z23" s="6">
        <f>SUM(NonNurse[[#This Row],[Physical Therapist (PT) Hours]],NonNurse[[#This Row],[PT Assistant Hours]],NonNurse[[#This Row],[PT Aide Hours]])/NonNurse[[#This Row],[MDS Census]]</f>
        <v>0.19862722617136744</v>
      </c>
      <c r="AA23" s="6">
        <v>0</v>
      </c>
      <c r="AB23" s="6">
        <v>3.2608695652173912E-2</v>
      </c>
      <c r="AC23" s="6">
        <v>0</v>
      </c>
      <c r="AD23" s="6">
        <v>0</v>
      </c>
      <c r="AE23" s="6">
        <v>15.891304347826088</v>
      </c>
      <c r="AF23" s="6">
        <v>0</v>
      </c>
      <c r="AG23" s="6">
        <v>0</v>
      </c>
      <c r="AH23" s="1">
        <v>145963</v>
      </c>
      <c r="AI23">
        <v>5</v>
      </c>
    </row>
    <row r="24" spans="1:35" x14ac:dyDescent="0.25">
      <c r="A24" t="s">
        <v>702</v>
      </c>
      <c r="B24" t="s">
        <v>631</v>
      </c>
      <c r="C24" t="s">
        <v>1154</v>
      </c>
      <c r="D24" t="s">
        <v>790</v>
      </c>
      <c r="E24" s="6">
        <v>65.815217391304344</v>
      </c>
      <c r="F24" s="6">
        <v>4.3478260869565215</v>
      </c>
      <c r="G24" s="6">
        <v>0.52173913043478259</v>
      </c>
      <c r="H24" s="6">
        <v>0.2391304347826087</v>
      </c>
      <c r="I24" s="6">
        <v>5.0543478260869561</v>
      </c>
      <c r="J24" s="6">
        <v>0</v>
      </c>
      <c r="K24" s="6">
        <v>0</v>
      </c>
      <c r="L24" s="6">
        <v>8.5556521739130424</v>
      </c>
      <c r="M24" s="6">
        <v>4.3478260869565216E-2</v>
      </c>
      <c r="N24" s="6">
        <v>8.9048913043478262</v>
      </c>
      <c r="O24" s="6">
        <f>SUM(NonNurse[[#This Row],[Qualified Social Work Staff Hours]],NonNurse[[#This Row],[Other Social Work Staff Hours]])/NonNurse[[#This Row],[MDS Census]]</f>
        <v>0.13596201486374895</v>
      </c>
      <c r="P24" s="6">
        <v>4.7961956521739131</v>
      </c>
      <c r="Q24" s="6">
        <v>16.453804347826086</v>
      </c>
      <c r="R24" s="6">
        <f>SUM(NonNurse[[#This Row],[Qualified Activities Professional Hours]],NonNurse[[#This Row],[Other Activities Professional Hours]])/NonNurse[[#This Row],[MDS Census]]</f>
        <v>0.32287365813377378</v>
      </c>
      <c r="S24" s="6">
        <v>14.399130434782609</v>
      </c>
      <c r="T24" s="6">
        <v>23.209456521739135</v>
      </c>
      <c r="U24" s="6">
        <v>0</v>
      </c>
      <c r="V24" s="6">
        <f>SUM(NonNurse[[#This Row],[Occupational Therapist Hours]],NonNurse[[#This Row],[OT Assistant Hours]],NonNurse[[#This Row],[OT Aide Hours]])/NonNurse[[#This Row],[MDS Census]]</f>
        <v>0.57142691990090855</v>
      </c>
      <c r="W24" s="6">
        <v>9.6291304347826081</v>
      </c>
      <c r="X24" s="6">
        <v>36.536195652173888</v>
      </c>
      <c r="Y24" s="6">
        <v>4.8260869565217392</v>
      </c>
      <c r="Z24" s="6">
        <f>SUM(NonNurse[[#This Row],[Physical Therapist (PT) Hours]],NonNurse[[#This Row],[PT Assistant Hours]],NonNurse[[#This Row],[PT Aide Hours]])/NonNurse[[#This Row],[MDS Census]]</f>
        <v>0.77476630883567277</v>
      </c>
      <c r="AA24" s="6">
        <v>0</v>
      </c>
      <c r="AB24" s="6">
        <v>2.1739130434782608E-2</v>
      </c>
      <c r="AC24" s="6">
        <v>0</v>
      </c>
      <c r="AD24" s="6">
        <v>0</v>
      </c>
      <c r="AE24" s="6">
        <v>0</v>
      </c>
      <c r="AF24" s="6">
        <v>0</v>
      </c>
      <c r="AG24" s="6">
        <v>0</v>
      </c>
      <c r="AH24" s="1">
        <v>146153</v>
      </c>
      <c r="AI24">
        <v>5</v>
      </c>
    </row>
    <row r="25" spans="1:35" x14ac:dyDescent="0.25">
      <c r="A25" t="s">
        <v>702</v>
      </c>
      <c r="B25" t="s">
        <v>421</v>
      </c>
      <c r="C25" t="s">
        <v>992</v>
      </c>
      <c r="D25" t="s">
        <v>781</v>
      </c>
      <c r="E25" s="6">
        <v>26.597826086956523</v>
      </c>
      <c r="F25" s="6">
        <v>5.2173913043478262</v>
      </c>
      <c r="G25" s="6">
        <v>0.35869565217391303</v>
      </c>
      <c r="H25" s="6">
        <v>0.1983695652173913</v>
      </c>
      <c r="I25" s="6">
        <v>2.7934782608695654</v>
      </c>
      <c r="J25" s="6">
        <v>0</v>
      </c>
      <c r="K25" s="6">
        <v>0</v>
      </c>
      <c r="L25" s="6">
        <v>0.24086956521739131</v>
      </c>
      <c r="M25" s="6">
        <v>4.3478260869565216E-2</v>
      </c>
      <c r="N25" s="6">
        <v>5.2418478260869561</v>
      </c>
      <c r="O25" s="6">
        <f>SUM(NonNurse[[#This Row],[Qualified Social Work Staff Hours]],NonNurse[[#This Row],[Other Social Work Staff Hours]])/NonNurse[[#This Row],[MDS Census]]</f>
        <v>0.19871270944013075</v>
      </c>
      <c r="P25" s="6">
        <v>0</v>
      </c>
      <c r="Q25" s="6">
        <v>7.3342391304347823</v>
      </c>
      <c r="R25" s="6">
        <f>SUM(NonNurse[[#This Row],[Qualified Activities Professional Hours]],NonNurse[[#This Row],[Other Activities Professional Hours]])/NonNurse[[#This Row],[MDS Census]]</f>
        <v>0.2757458111973845</v>
      </c>
      <c r="S25" s="6">
        <v>6.2296739130434782</v>
      </c>
      <c r="T25" s="6">
        <v>4.6953260869565216</v>
      </c>
      <c r="U25" s="6">
        <v>0</v>
      </c>
      <c r="V25" s="6">
        <f>SUM(NonNurse[[#This Row],[Occupational Therapist Hours]],NonNurse[[#This Row],[OT Assistant Hours]],NonNurse[[#This Row],[OT Aide Hours]])/NonNurse[[#This Row],[MDS Census]]</f>
        <v>0.41074785451573353</v>
      </c>
      <c r="W25" s="6">
        <v>11.830543478260873</v>
      </c>
      <c r="X25" s="6">
        <v>18.494021739130439</v>
      </c>
      <c r="Y25" s="6">
        <v>0</v>
      </c>
      <c r="Z25" s="6">
        <f>SUM(NonNurse[[#This Row],[Physical Therapist (PT) Hours]],NonNurse[[#This Row],[PT Assistant Hours]],NonNurse[[#This Row],[PT Aide Hours]])/NonNurse[[#This Row],[MDS Census]]</f>
        <v>1.1401144258275442</v>
      </c>
      <c r="AA25" s="6">
        <v>0</v>
      </c>
      <c r="AB25" s="6">
        <v>2.1739130434782608E-2</v>
      </c>
      <c r="AC25" s="6">
        <v>0</v>
      </c>
      <c r="AD25" s="6">
        <v>0</v>
      </c>
      <c r="AE25" s="6">
        <v>0</v>
      </c>
      <c r="AF25" s="6">
        <v>0</v>
      </c>
      <c r="AG25" s="6">
        <v>0</v>
      </c>
      <c r="AH25" s="1">
        <v>145869</v>
      </c>
      <c r="AI25">
        <v>5</v>
      </c>
    </row>
    <row r="26" spans="1:35" x14ac:dyDescent="0.25">
      <c r="A26" t="s">
        <v>702</v>
      </c>
      <c r="B26" t="s">
        <v>165</v>
      </c>
      <c r="C26" t="s">
        <v>917</v>
      </c>
      <c r="D26" t="s">
        <v>781</v>
      </c>
      <c r="E26" s="6">
        <v>142.21739130434781</v>
      </c>
      <c r="F26" s="6">
        <v>10.002717391304348</v>
      </c>
      <c r="G26" s="6">
        <v>0.13043478260869565</v>
      </c>
      <c r="H26" s="6">
        <v>0.55434782608695654</v>
      </c>
      <c r="I26" s="6">
        <v>9.1195652173913047</v>
      </c>
      <c r="J26" s="6">
        <v>0</v>
      </c>
      <c r="K26" s="6">
        <v>0</v>
      </c>
      <c r="L26" s="6">
        <v>4.963043478260869</v>
      </c>
      <c r="M26" s="6">
        <v>5.2038043478260869</v>
      </c>
      <c r="N26" s="6">
        <v>6.1603260869565215</v>
      </c>
      <c r="O26" s="6">
        <f>SUM(NonNurse[[#This Row],[Qualified Social Work Staff Hours]],NonNurse[[#This Row],[Other Social Work Staff Hours]])/NonNurse[[#This Row],[MDS Census]]</f>
        <v>7.9906756343625818E-2</v>
      </c>
      <c r="P26" s="6">
        <v>0</v>
      </c>
      <c r="Q26" s="6">
        <v>9.2038043478260878</v>
      </c>
      <c r="R26" s="6">
        <f>SUM(NonNurse[[#This Row],[Qualified Activities Professional Hours]],NonNurse[[#This Row],[Other Activities Professional Hours]])/NonNurse[[#This Row],[MDS Census]]</f>
        <v>6.4716447569550611E-2</v>
      </c>
      <c r="S26" s="6">
        <v>7.690652173913044</v>
      </c>
      <c r="T26" s="6">
        <v>0.37836956521739135</v>
      </c>
      <c r="U26" s="6">
        <v>0</v>
      </c>
      <c r="V26" s="6">
        <f>SUM(NonNurse[[#This Row],[Occupational Therapist Hours]],NonNurse[[#This Row],[OT Assistant Hours]],NonNurse[[#This Row],[OT Aide Hours]])/NonNurse[[#This Row],[MDS Census]]</f>
        <v>5.6737236319168466E-2</v>
      </c>
      <c r="W26" s="6">
        <v>6.317173913043475</v>
      </c>
      <c r="X26" s="6">
        <v>3.4092391304347838</v>
      </c>
      <c r="Y26" s="6">
        <v>0</v>
      </c>
      <c r="Z26" s="6">
        <f>SUM(NonNurse[[#This Row],[Physical Therapist (PT) Hours]],NonNurse[[#This Row],[PT Assistant Hours]],NonNurse[[#This Row],[PT Aide Hours]])/NonNurse[[#This Row],[MDS Census]]</f>
        <v>6.8391164781412397E-2</v>
      </c>
      <c r="AA26" s="6">
        <v>0</v>
      </c>
      <c r="AB26" s="6">
        <v>5.2608695652173916</v>
      </c>
      <c r="AC26" s="6">
        <v>0</v>
      </c>
      <c r="AD26" s="6">
        <v>0</v>
      </c>
      <c r="AE26" s="6">
        <v>32.032608695652172</v>
      </c>
      <c r="AF26" s="6">
        <v>0</v>
      </c>
      <c r="AG26" s="6">
        <v>0</v>
      </c>
      <c r="AH26" s="1">
        <v>145450</v>
      </c>
      <c r="AI26">
        <v>5</v>
      </c>
    </row>
    <row r="27" spans="1:35" x14ac:dyDescent="0.25">
      <c r="A27" t="s">
        <v>702</v>
      </c>
      <c r="B27" t="s">
        <v>43</v>
      </c>
      <c r="C27" t="s">
        <v>917</v>
      </c>
      <c r="D27" t="s">
        <v>781</v>
      </c>
      <c r="E27" s="6">
        <v>77.782608695652172</v>
      </c>
      <c r="F27" s="6">
        <v>4.9565217391304346</v>
      </c>
      <c r="G27" s="6">
        <v>0.13043478260869565</v>
      </c>
      <c r="H27" s="6">
        <v>0.38315217391304346</v>
      </c>
      <c r="I27" s="6">
        <v>1.0652173913043479</v>
      </c>
      <c r="J27" s="6">
        <v>0</v>
      </c>
      <c r="K27" s="6">
        <v>0</v>
      </c>
      <c r="L27" s="6">
        <v>2.5689130434782608</v>
      </c>
      <c r="M27" s="6">
        <v>0</v>
      </c>
      <c r="N27" s="6">
        <v>2.4565217391304346</v>
      </c>
      <c r="O27" s="6">
        <f>SUM(NonNurse[[#This Row],[Qualified Social Work Staff Hours]],NonNurse[[#This Row],[Other Social Work Staff Hours]])/NonNurse[[#This Row],[MDS Census]]</f>
        <v>3.1581889323644495E-2</v>
      </c>
      <c r="P27" s="6">
        <v>0</v>
      </c>
      <c r="Q27" s="6">
        <v>11.589673913043478</v>
      </c>
      <c r="R27" s="6">
        <f>SUM(NonNurse[[#This Row],[Qualified Activities Professional Hours]],NonNurse[[#This Row],[Other Activities Professional Hours]])/NonNurse[[#This Row],[MDS Census]]</f>
        <v>0.14900083845723869</v>
      </c>
      <c r="S27" s="6">
        <v>1.9361956521739132</v>
      </c>
      <c r="T27" s="6">
        <v>2.2031521739130433</v>
      </c>
      <c r="U27" s="6">
        <v>0</v>
      </c>
      <c r="V27" s="6">
        <f>SUM(NonNurse[[#This Row],[Occupational Therapist Hours]],NonNurse[[#This Row],[OT Assistant Hours]],NonNurse[[#This Row],[OT Aide Hours]])/NonNurse[[#This Row],[MDS Census]]</f>
        <v>5.3216880939072106E-2</v>
      </c>
      <c r="W27" s="6">
        <v>10.830326086956521</v>
      </c>
      <c r="X27" s="6">
        <v>0.52163043478260873</v>
      </c>
      <c r="Y27" s="6">
        <v>0</v>
      </c>
      <c r="Z27" s="6">
        <f>SUM(NonNurse[[#This Row],[Physical Therapist (PT) Hours]],NonNurse[[#This Row],[PT Assistant Hours]],NonNurse[[#This Row],[PT Aide Hours]])/NonNurse[[#This Row],[MDS Census]]</f>
        <v>0.14594466182224705</v>
      </c>
      <c r="AA27" s="6">
        <v>0</v>
      </c>
      <c r="AB27" s="6">
        <v>5.1739130434782608</v>
      </c>
      <c r="AC27" s="6">
        <v>0</v>
      </c>
      <c r="AD27" s="6">
        <v>0</v>
      </c>
      <c r="AE27" s="6">
        <v>0</v>
      </c>
      <c r="AF27" s="6">
        <v>0</v>
      </c>
      <c r="AG27" s="6">
        <v>0</v>
      </c>
      <c r="AH27" s="1">
        <v>145126</v>
      </c>
      <c r="AI27">
        <v>5</v>
      </c>
    </row>
    <row r="28" spans="1:35" x14ac:dyDescent="0.25">
      <c r="A28" t="s">
        <v>702</v>
      </c>
      <c r="B28" t="s">
        <v>422</v>
      </c>
      <c r="C28" t="s">
        <v>1086</v>
      </c>
      <c r="D28" t="s">
        <v>774</v>
      </c>
      <c r="E28" s="6">
        <v>143.38043478260869</v>
      </c>
      <c r="F28" s="6">
        <v>5.1304347826086953</v>
      </c>
      <c r="G28" s="6">
        <v>0.2608695652173913</v>
      </c>
      <c r="H28" s="6">
        <v>0.55163043478260865</v>
      </c>
      <c r="I28" s="6">
        <v>2.5652173913043477</v>
      </c>
      <c r="J28" s="6">
        <v>0</v>
      </c>
      <c r="K28" s="6">
        <v>0</v>
      </c>
      <c r="L28" s="6">
        <v>6.2810869565217367</v>
      </c>
      <c r="M28" s="6">
        <v>4.3478260869565216E-2</v>
      </c>
      <c r="N28" s="6">
        <v>5.0244565217391308</v>
      </c>
      <c r="O28" s="6">
        <f>SUM(NonNurse[[#This Row],[Qualified Social Work Staff Hours]],NonNurse[[#This Row],[Other Social Work Staff Hours]])/NonNurse[[#This Row],[MDS Census]]</f>
        <v>3.5346069289667201E-2</v>
      </c>
      <c r="P28" s="6">
        <v>10.402173913043478</v>
      </c>
      <c r="Q28" s="6">
        <v>28.733695652173914</v>
      </c>
      <c r="R28" s="6">
        <f>SUM(NonNurse[[#This Row],[Qualified Activities Professional Hours]],NonNurse[[#This Row],[Other Activities Professional Hours]])/NonNurse[[#This Row],[MDS Census]]</f>
        <v>0.27295125464331743</v>
      </c>
      <c r="S28" s="6">
        <v>6.6005434782608683</v>
      </c>
      <c r="T28" s="6">
        <v>7.7913043478260899</v>
      </c>
      <c r="U28" s="6">
        <v>0</v>
      </c>
      <c r="V28" s="6">
        <f>SUM(NonNurse[[#This Row],[Occupational Therapist Hours]],NonNurse[[#This Row],[OT Assistant Hours]],NonNurse[[#This Row],[OT Aide Hours]])/NonNurse[[#This Row],[MDS Census]]</f>
        <v>0.10037525585626565</v>
      </c>
      <c r="W28" s="6">
        <v>9.5161956521739093</v>
      </c>
      <c r="X28" s="6">
        <v>7.2113043478260872</v>
      </c>
      <c r="Y28" s="6">
        <v>0</v>
      </c>
      <c r="Z28" s="6">
        <f>SUM(NonNurse[[#This Row],[Physical Therapist (PT) Hours]],NonNurse[[#This Row],[PT Assistant Hours]],NonNurse[[#This Row],[PT Aide Hours]])/NonNurse[[#This Row],[MDS Census]]</f>
        <v>0.1166651504813888</v>
      </c>
      <c r="AA28" s="6">
        <v>0</v>
      </c>
      <c r="AB28" s="6">
        <v>0</v>
      </c>
      <c r="AC28" s="6">
        <v>0</v>
      </c>
      <c r="AD28" s="6">
        <v>0</v>
      </c>
      <c r="AE28" s="6">
        <v>6.5217391304347824E-2</v>
      </c>
      <c r="AF28" s="6">
        <v>0</v>
      </c>
      <c r="AG28" s="6">
        <v>0</v>
      </c>
      <c r="AH28" s="1">
        <v>145872</v>
      </c>
      <c r="AI28">
        <v>5</v>
      </c>
    </row>
    <row r="29" spans="1:35" x14ac:dyDescent="0.25">
      <c r="A29" t="s">
        <v>702</v>
      </c>
      <c r="B29" t="s">
        <v>499</v>
      </c>
      <c r="C29" t="s">
        <v>992</v>
      </c>
      <c r="D29" t="s">
        <v>781</v>
      </c>
      <c r="E29" s="6">
        <v>54.358695652173914</v>
      </c>
      <c r="F29" s="6">
        <v>5.2173913043478262</v>
      </c>
      <c r="G29" s="6">
        <v>0.35869565217391303</v>
      </c>
      <c r="H29" s="6">
        <v>0.31793478260869568</v>
      </c>
      <c r="I29" s="6">
        <v>6.1195652173913047</v>
      </c>
      <c r="J29" s="6">
        <v>0</v>
      </c>
      <c r="K29" s="6">
        <v>0</v>
      </c>
      <c r="L29" s="6">
        <v>2.4742391304347833</v>
      </c>
      <c r="M29" s="6">
        <v>4.3478260869565216E-2</v>
      </c>
      <c r="N29" s="6">
        <v>5.7336956521739131</v>
      </c>
      <c r="O29" s="6">
        <f>SUM(NonNurse[[#This Row],[Qualified Social Work Staff Hours]],NonNurse[[#This Row],[Other Social Work Staff Hours]])/NonNurse[[#This Row],[MDS Census]]</f>
        <v>0.10627874425114978</v>
      </c>
      <c r="P29" s="6">
        <v>0</v>
      </c>
      <c r="Q29" s="6">
        <v>13.638586956521738</v>
      </c>
      <c r="R29" s="6">
        <f>SUM(NonNurse[[#This Row],[Qualified Activities Professional Hours]],NonNurse[[#This Row],[Other Activities Professional Hours]])/NonNurse[[#This Row],[MDS Census]]</f>
        <v>0.25089982003599276</v>
      </c>
      <c r="S29" s="6">
        <v>3.4168478260869581</v>
      </c>
      <c r="T29" s="6">
        <v>10.843152173913042</v>
      </c>
      <c r="U29" s="6">
        <v>0</v>
      </c>
      <c r="V29" s="6">
        <f>SUM(NonNurse[[#This Row],[Occupational Therapist Hours]],NonNurse[[#This Row],[OT Assistant Hours]],NonNurse[[#This Row],[OT Aide Hours]])/NonNurse[[#This Row],[MDS Census]]</f>
        <v>0.26233153369326134</v>
      </c>
      <c r="W29" s="6">
        <v>6.0888043478260894</v>
      </c>
      <c r="X29" s="6">
        <v>22.334021739130439</v>
      </c>
      <c r="Y29" s="6">
        <v>4.8586956521739131</v>
      </c>
      <c r="Z29" s="6">
        <f>SUM(NonNurse[[#This Row],[Physical Therapist (PT) Hours]],NonNurse[[#This Row],[PT Assistant Hours]],NonNurse[[#This Row],[PT Aide Hours]])/NonNurse[[#This Row],[MDS Census]]</f>
        <v>0.61225754849030201</v>
      </c>
      <c r="AA29" s="6">
        <v>0</v>
      </c>
      <c r="AB29" s="6">
        <v>3.2608695652173912E-2</v>
      </c>
      <c r="AC29" s="6">
        <v>0</v>
      </c>
      <c r="AD29" s="6">
        <v>0</v>
      </c>
      <c r="AE29" s="6">
        <v>0</v>
      </c>
      <c r="AF29" s="6">
        <v>0</v>
      </c>
      <c r="AG29" s="6">
        <v>0</v>
      </c>
      <c r="AH29" s="1">
        <v>145984</v>
      </c>
      <c r="AI29">
        <v>5</v>
      </c>
    </row>
    <row r="30" spans="1:35" x14ac:dyDescent="0.25">
      <c r="A30" t="s">
        <v>702</v>
      </c>
      <c r="B30" t="s">
        <v>515</v>
      </c>
      <c r="C30" t="s">
        <v>871</v>
      </c>
      <c r="D30" t="s">
        <v>784</v>
      </c>
      <c r="E30" s="6">
        <v>73.739130434782609</v>
      </c>
      <c r="F30" s="6">
        <v>9.5244565217391308</v>
      </c>
      <c r="G30" s="6">
        <v>0.24456521739130435</v>
      </c>
      <c r="H30" s="6">
        <v>0.25271739130434784</v>
      </c>
      <c r="I30" s="6">
        <v>1.3695652173913044</v>
      </c>
      <c r="J30" s="6">
        <v>0</v>
      </c>
      <c r="K30" s="6">
        <v>0</v>
      </c>
      <c r="L30" s="6">
        <v>7.1840217391304346</v>
      </c>
      <c r="M30" s="6">
        <v>4.3478260869565216E-2</v>
      </c>
      <c r="N30" s="6">
        <v>4.1440217391304346</v>
      </c>
      <c r="O30" s="6">
        <f>SUM(NonNurse[[#This Row],[Qualified Social Work Staff Hours]],NonNurse[[#This Row],[Other Social Work Staff Hours]])/NonNurse[[#This Row],[MDS Census]]</f>
        <v>5.678803066037736E-2</v>
      </c>
      <c r="P30" s="6">
        <v>5.2309782608695654</v>
      </c>
      <c r="Q30" s="6">
        <v>9.6195652173913047</v>
      </c>
      <c r="R30" s="6">
        <f>SUM(NonNurse[[#This Row],[Qualified Activities Professional Hours]],NonNurse[[#This Row],[Other Activities Professional Hours]])/NonNurse[[#This Row],[MDS Census]]</f>
        <v>0.20139298349056606</v>
      </c>
      <c r="S30" s="6">
        <v>14.454999999999997</v>
      </c>
      <c r="T30" s="6">
        <v>16.677608695652172</v>
      </c>
      <c r="U30" s="6">
        <v>0</v>
      </c>
      <c r="V30" s="6">
        <f>SUM(NonNurse[[#This Row],[Occupational Therapist Hours]],NonNurse[[#This Row],[OT Assistant Hours]],NonNurse[[#This Row],[OT Aide Hours]])/NonNurse[[#This Row],[MDS Census]]</f>
        <v>0.42219929245283011</v>
      </c>
      <c r="W30" s="6">
        <v>13.742499999999996</v>
      </c>
      <c r="X30" s="6">
        <v>34.122934782608695</v>
      </c>
      <c r="Y30" s="6">
        <v>2.9782608695652173</v>
      </c>
      <c r="Z30" s="6">
        <f>SUM(NonNurse[[#This Row],[Physical Therapist (PT) Hours]],NonNurse[[#This Row],[PT Assistant Hours]],NonNurse[[#This Row],[PT Aide Hours]])/NonNurse[[#This Row],[MDS Census]]</f>
        <v>0.68950766509433947</v>
      </c>
      <c r="AA30" s="6">
        <v>0</v>
      </c>
      <c r="AB30" s="6">
        <v>3.2608695652173912E-2</v>
      </c>
      <c r="AC30" s="6">
        <v>0</v>
      </c>
      <c r="AD30" s="6">
        <v>0</v>
      </c>
      <c r="AE30" s="6">
        <v>0</v>
      </c>
      <c r="AF30" s="6">
        <v>0</v>
      </c>
      <c r="AG30" s="6">
        <v>0</v>
      </c>
      <c r="AH30" s="1">
        <v>146008</v>
      </c>
      <c r="AI30">
        <v>5</v>
      </c>
    </row>
    <row r="31" spans="1:35" x14ac:dyDescent="0.25">
      <c r="A31" t="s">
        <v>702</v>
      </c>
      <c r="B31" t="s">
        <v>75</v>
      </c>
      <c r="C31" t="s">
        <v>919</v>
      </c>
      <c r="D31" t="s">
        <v>797</v>
      </c>
      <c r="E31" s="6">
        <v>121.02173913043478</v>
      </c>
      <c r="F31" s="6">
        <v>8.1358695652173907</v>
      </c>
      <c r="G31" s="6">
        <v>0.85869565217391308</v>
      </c>
      <c r="H31" s="6">
        <v>0.36956521739130432</v>
      </c>
      <c r="I31" s="6">
        <v>2.2608695652173911</v>
      </c>
      <c r="J31" s="6">
        <v>0</v>
      </c>
      <c r="K31" s="6">
        <v>0</v>
      </c>
      <c r="L31" s="6">
        <v>2.1628260869565223</v>
      </c>
      <c r="M31" s="6">
        <v>4.3478260869565216E-2</v>
      </c>
      <c r="N31" s="6">
        <v>4.3831521739130439</v>
      </c>
      <c r="O31" s="6">
        <f>SUM(NonNurse[[#This Row],[Qualified Social Work Staff Hours]],NonNurse[[#This Row],[Other Social Work Staff Hours]])/NonNurse[[#This Row],[MDS Census]]</f>
        <v>3.6577151068798282E-2</v>
      </c>
      <c r="P31" s="6">
        <v>4.1440217391304346</v>
      </c>
      <c r="Q31" s="6">
        <v>18.111413043478262</v>
      </c>
      <c r="R31" s="6">
        <f>SUM(NonNurse[[#This Row],[Qualified Activities Professional Hours]],NonNurse[[#This Row],[Other Activities Professional Hours]])/NonNurse[[#This Row],[MDS Census]]</f>
        <v>0.18389617388180349</v>
      </c>
      <c r="S31" s="6">
        <v>4.4538043478260878</v>
      </c>
      <c r="T31" s="6">
        <v>2.2201086956521738</v>
      </c>
      <c r="U31" s="6">
        <v>0</v>
      </c>
      <c r="V31" s="6">
        <f>SUM(NonNurse[[#This Row],[Occupational Therapist Hours]],NonNurse[[#This Row],[OT Assistant Hours]],NonNurse[[#This Row],[OT Aide Hours]])/NonNurse[[#This Row],[MDS Census]]</f>
        <v>5.5146398419256337E-2</v>
      </c>
      <c r="W31" s="6">
        <v>9.8135869565217355</v>
      </c>
      <c r="X31" s="6">
        <v>0</v>
      </c>
      <c r="Y31" s="6">
        <v>0</v>
      </c>
      <c r="Z31" s="6">
        <f>SUM(NonNurse[[#This Row],[Physical Therapist (PT) Hours]],NonNurse[[#This Row],[PT Assistant Hours]],NonNurse[[#This Row],[PT Aide Hours]])/NonNurse[[#This Row],[MDS Census]]</f>
        <v>8.1089455721214274E-2</v>
      </c>
      <c r="AA31" s="6">
        <v>2.8695652173913042</v>
      </c>
      <c r="AB31" s="6">
        <v>4.3478260869565216E-2</v>
      </c>
      <c r="AC31" s="6">
        <v>0</v>
      </c>
      <c r="AD31" s="6">
        <v>0</v>
      </c>
      <c r="AE31" s="6">
        <v>15.630434782608695</v>
      </c>
      <c r="AF31" s="6">
        <v>0</v>
      </c>
      <c r="AG31" s="6">
        <v>0</v>
      </c>
      <c r="AH31" s="1">
        <v>145259</v>
      </c>
      <c r="AI31">
        <v>5</v>
      </c>
    </row>
    <row r="32" spans="1:35" x14ac:dyDescent="0.25">
      <c r="A32" t="s">
        <v>702</v>
      </c>
      <c r="B32" t="s">
        <v>130</v>
      </c>
      <c r="C32" t="s">
        <v>965</v>
      </c>
      <c r="D32" t="s">
        <v>781</v>
      </c>
      <c r="E32" s="6">
        <v>154.52173913043478</v>
      </c>
      <c r="F32" s="6">
        <v>9.9864130434782616</v>
      </c>
      <c r="G32" s="6">
        <v>0.2608695652173913</v>
      </c>
      <c r="H32" s="6">
        <v>0.69836956521739135</v>
      </c>
      <c r="I32" s="6">
        <v>2.7608695652173911</v>
      </c>
      <c r="J32" s="6">
        <v>0</v>
      </c>
      <c r="K32" s="6">
        <v>0</v>
      </c>
      <c r="L32" s="6">
        <v>4.5044565217391304</v>
      </c>
      <c r="M32" s="6">
        <v>4.3478260869565216E-2</v>
      </c>
      <c r="N32" s="6">
        <v>5.1521739130434785</v>
      </c>
      <c r="O32" s="6">
        <f>SUM(NonNurse[[#This Row],[Qualified Social Work Staff Hours]],NonNurse[[#This Row],[Other Social Work Staff Hours]])/NonNurse[[#This Row],[MDS Census]]</f>
        <v>3.3624085537422625E-2</v>
      </c>
      <c r="P32" s="6">
        <v>9.8885869565217384</v>
      </c>
      <c r="Q32" s="6">
        <v>25.339673913043477</v>
      </c>
      <c r="R32" s="6">
        <f>SUM(NonNurse[[#This Row],[Qualified Activities Professional Hours]],NonNurse[[#This Row],[Other Activities Professional Hours]])/NonNurse[[#This Row],[MDS Census]]</f>
        <v>0.22798255486775465</v>
      </c>
      <c r="S32" s="6">
        <v>5.1293478260869563</v>
      </c>
      <c r="T32" s="6">
        <v>10.634782608695655</v>
      </c>
      <c r="U32" s="6">
        <v>0</v>
      </c>
      <c r="V32" s="6">
        <f>SUM(NonNurse[[#This Row],[Occupational Therapist Hours]],NonNurse[[#This Row],[OT Assistant Hours]],NonNurse[[#This Row],[OT Aide Hours]])/NonNurse[[#This Row],[MDS Census]]</f>
        <v>0.10201885199774903</v>
      </c>
      <c r="W32" s="6">
        <v>9.1524999999999981</v>
      </c>
      <c r="X32" s="6">
        <v>13.76608695652174</v>
      </c>
      <c r="Y32" s="6">
        <v>5.1739130434782608</v>
      </c>
      <c r="Z32" s="6">
        <f>SUM(NonNurse[[#This Row],[Physical Therapist (PT) Hours]],NonNurse[[#This Row],[PT Assistant Hours]],NonNurse[[#This Row],[PT Aide Hours]])/NonNurse[[#This Row],[MDS Census]]</f>
        <v>0.18180289814293751</v>
      </c>
      <c r="AA32" s="6">
        <v>0</v>
      </c>
      <c r="AB32" s="6">
        <v>4.3478260869565216E-2</v>
      </c>
      <c r="AC32" s="6">
        <v>0</v>
      </c>
      <c r="AD32" s="6">
        <v>0</v>
      </c>
      <c r="AE32" s="6">
        <v>0</v>
      </c>
      <c r="AF32" s="6">
        <v>0</v>
      </c>
      <c r="AG32" s="6">
        <v>0</v>
      </c>
      <c r="AH32" s="1">
        <v>145403</v>
      </c>
      <c r="AI32">
        <v>5</v>
      </c>
    </row>
    <row r="33" spans="1:35" x14ac:dyDescent="0.25">
      <c r="A33" t="s">
        <v>702</v>
      </c>
      <c r="B33" t="s">
        <v>167</v>
      </c>
      <c r="C33" t="s">
        <v>986</v>
      </c>
      <c r="D33" t="s">
        <v>799</v>
      </c>
      <c r="E33" s="6">
        <v>130.04347826086956</v>
      </c>
      <c r="F33" s="6">
        <v>10.459239130434783</v>
      </c>
      <c r="G33" s="6">
        <v>0.32608695652173914</v>
      </c>
      <c r="H33" s="6">
        <v>0.44293478260869568</v>
      </c>
      <c r="I33" s="6">
        <v>1.9456521739130435</v>
      </c>
      <c r="J33" s="6">
        <v>0</v>
      </c>
      <c r="K33" s="6">
        <v>0</v>
      </c>
      <c r="L33" s="6">
        <v>4.6432608695652196</v>
      </c>
      <c r="M33" s="6">
        <v>4.3478260869565216E-2</v>
      </c>
      <c r="N33" s="6">
        <v>4.6086956521739131</v>
      </c>
      <c r="O33" s="6">
        <f>SUM(NonNurse[[#This Row],[Qualified Social Work Staff Hours]],NonNurse[[#This Row],[Other Social Work Staff Hours]])/NonNurse[[#This Row],[MDS Census]]</f>
        <v>3.5773988632564362E-2</v>
      </c>
      <c r="P33" s="6">
        <v>7.9619565217391308</v>
      </c>
      <c r="Q33" s="6">
        <v>36.991847826086953</v>
      </c>
      <c r="R33" s="6">
        <f>SUM(NonNurse[[#This Row],[Qualified Activities Professional Hours]],NonNurse[[#This Row],[Other Activities Professional Hours]])/NonNurse[[#This Row],[MDS Census]]</f>
        <v>0.34568288197927116</v>
      </c>
      <c r="S33" s="6">
        <v>2.422717391304348</v>
      </c>
      <c r="T33" s="6">
        <v>4.8393478260869571</v>
      </c>
      <c r="U33" s="6">
        <v>0</v>
      </c>
      <c r="V33" s="6">
        <f>SUM(NonNurse[[#This Row],[Occupational Therapist Hours]],NonNurse[[#This Row],[OT Assistant Hours]],NonNurse[[#This Row],[OT Aide Hours]])/NonNurse[[#This Row],[MDS Census]]</f>
        <v>5.5843363423604152E-2</v>
      </c>
      <c r="W33" s="6">
        <v>5.7863043478260865</v>
      </c>
      <c r="X33" s="6">
        <v>2.4660869565217389</v>
      </c>
      <c r="Y33" s="6">
        <v>0</v>
      </c>
      <c r="Z33" s="6">
        <f>SUM(NonNurse[[#This Row],[Physical Therapist (PT) Hours]],NonNurse[[#This Row],[PT Assistant Hours]],NonNurse[[#This Row],[PT Aide Hours]])/NonNurse[[#This Row],[MDS Census]]</f>
        <v>6.3458709461718485E-2</v>
      </c>
      <c r="AA33" s="6">
        <v>0</v>
      </c>
      <c r="AB33" s="6">
        <v>0</v>
      </c>
      <c r="AC33" s="6">
        <v>0</v>
      </c>
      <c r="AD33" s="6">
        <v>0</v>
      </c>
      <c r="AE33" s="6">
        <v>0</v>
      </c>
      <c r="AF33" s="6">
        <v>0</v>
      </c>
      <c r="AG33" s="6">
        <v>0</v>
      </c>
      <c r="AH33" s="1">
        <v>145453</v>
      </c>
      <c r="AI33">
        <v>5</v>
      </c>
    </row>
    <row r="34" spans="1:35" x14ac:dyDescent="0.25">
      <c r="A34" t="s">
        <v>702</v>
      </c>
      <c r="B34" t="s">
        <v>333</v>
      </c>
      <c r="C34" t="s">
        <v>1059</v>
      </c>
      <c r="D34" t="s">
        <v>781</v>
      </c>
      <c r="E34" s="6">
        <v>161.5108695652174</v>
      </c>
      <c r="F34" s="6">
        <v>17.744565217391305</v>
      </c>
      <c r="G34" s="6">
        <v>0.2608695652173913</v>
      </c>
      <c r="H34" s="6">
        <v>0.61413043478260865</v>
      </c>
      <c r="I34" s="6">
        <v>7.3478260869565215</v>
      </c>
      <c r="J34" s="6">
        <v>0</v>
      </c>
      <c r="K34" s="6">
        <v>0</v>
      </c>
      <c r="L34" s="6">
        <v>3.9306521739130447</v>
      </c>
      <c r="M34" s="6">
        <v>0</v>
      </c>
      <c r="N34" s="6">
        <v>1.4266304347826086</v>
      </c>
      <c r="O34" s="6">
        <f>SUM(NonNurse[[#This Row],[Qualified Social Work Staff Hours]],NonNurse[[#This Row],[Other Social Work Staff Hours]])/NonNurse[[#This Row],[MDS Census]]</f>
        <v>8.8330304865737921E-3</v>
      </c>
      <c r="P34" s="6">
        <v>4.0380434782608692</v>
      </c>
      <c r="Q34" s="6">
        <v>28.877717391304348</v>
      </c>
      <c r="R34" s="6">
        <f>SUM(NonNurse[[#This Row],[Qualified Activities Professional Hours]],NonNurse[[#This Row],[Other Activities Professional Hours]])/NonNurse[[#This Row],[MDS Census]]</f>
        <v>0.20379904435022544</v>
      </c>
      <c r="S34" s="6">
        <v>1.2773913043478262</v>
      </c>
      <c r="T34" s="6">
        <v>4.0859782608695649</v>
      </c>
      <c r="U34" s="6">
        <v>0</v>
      </c>
      <c r="V34" s="6">
        <f>SUM(NonNurse[[#This Row],[Occupational Therapist Hours]],NonNurse[[#This Row],[OT Assistant Hours]],NonNurse[[#This Row],[OT Aide Hours]])/NonNurse[[#This Row],[MDS Census]]</f>
        <v>3.3207483679924626E-2</v>
      </c>
      <c r="W34" s="6">
        <v>2.2190217391304348</v>
      </c>
      <c r="X34" s="6">
        <v>7.2270652173913028</v>
      </c>
      <c r="Y34" s="6">
        <v>0</v>
      </c>
      <c r="Z34" s="6">
        <f>SUM(NonNurse[[#This Row],[Physical Therapist (PT) Hours]],NonNurse[[#This Row],[PT Assistant Hours]],NonNurse[[#This Row],[PT Aide Hours]])/NonNurse[[#This Row],[MDS Census]]</f>
        <v>5.8485766202301621E-2</v>
      </c>
      <c r="AA34" s="6">
        <v>0</v>
      </c>
      <c r="AB34" s="6">
        <v>2.1739130434782608E-2</v>
      </c>
      <c r="AC34" s="6">
        <v>0</v>
      </c>
      <c r="AD34" s="6">
        <v>0</v>
      </c>
      <c r="AE34" s="6">
        <v>9.7826086956521743E-2</v>
      </c>
      <c r="AF34" s="6">
        <v>0</v>
      </c>
      <c r="AG34" s="6">
        <v>0</v>
      </c>
      <c r="AH34" s="1">
        <v>145736</v>
      </c>
      <c r="AI34">
        <v>5</v>
      </c>
    </row>
    <row r="35" spans="1:35" x14ac:dyDescent="0.25">
      <c r="A35" t="s">
        <v>702</v>
      </c>
      <c r="B35" t="s">
        <v>120</v>
      </c>
      <c r="C35" t="s">
        <v>951</v>
      </c>
      <c r="D35" t="s">
        <v>794</v>
      </c>
      <c r="E35" s="6">
        <v>143.06521739130434</v>
      </c>
      <c r="F35" s="6">
        <v>5.3913043478260869</v>
      </c>
      <c r="G35" s="6">
        <v>0.52173913043478259</v>
      </c>
      <c r="H35" s="6">
        <v>0.61141304347826086</v>
      </c>
      <c r="I35" s="6">
        <v>5.5326086956521738</v>
      </c>
      <c r="J35" s="6">
        <v>0</v>
      </c>
      <c r="K35" s="6">
        <v>0</v>
      </c>
      <c r="L35" s="6">
        <v>1.1611956521739131</v>
      </c>
      <c r="M35" s="6">
        <v>4.3478260869565216E-2</v>
      </c>
      <c r="N35" s="6">
        <v>4.5869565217391308</v>
      </c>
      <c r="O35" s="6">
        <f>SUM(NonNurse[[#This Row],[Qualified Social Work Staff Hours]],NonNurse[[#This Row],[Other Social Work Staff Hours]])/NonNurse[[#This Row],[MDS Census]]</f>
        <v>3.2365901838626351E-2</v>
      </c>
      <c r="P35" s="6">
        <v>9.2309782608695645</v>
      </c>
      <c r="Q35" s="6">
        <v>28.790760869565219</v>
      </c>
      <c r="R35" s="6">
        <f>SUM(NonNurse[[#This Row],[Qualified Activities Professional Hours]],NonNurse[[#This Row],[Other Activities Professional Hours]])/NonNurse[[#This Row],[MDS Census]]</f>
        <v>0.26576508129463605</v>
      </c>
      <c r="S35" s="6">
        <v>5.7341304347826085</v>
      </c>
      <c r="T35" s="6">
        <v>4.4014130434782608</v>
      </c>
      <c r="U35" s="6">
        <v>0</v>
      </c>
      <c r="V35" s="6">
        <f>SUM(NonNurse[[#This Row],[Occupational Therapist Hours]],NonNurse[[#This Row],[OT Assistant Hours]],NonNurse[[#This Row],[OT Aide Hours]])/NonNurse[[#This Row],[MDS Census]]</f>
        <v>7.0845616167755657E-2</v>
      </c>
      <c r="W35" s="6">
        <v>9.1514130434782608</v>
      </c>
      <c r="X35" s="6">
        <v>7.9691304347826097</v>
      </c>
      <c r="Y35" s="6">
        <v>0</v>
      </c>
      <c r="Z35" s="6">
        <f>SUM(NonNurse[[#This Row],[Physical Therapist (PT) Hours]],NonNurse[[#This Row],[PT Assistant Hours]],NonNurse[[#This Row],[PT Aide Hours]])/NonNurse[[#This Row],[MDS Census]]</f>
        <v>0.11966950311502812</v>
      </c>
      <c r="AA35" s="6">
        <v>0</v>
      </c>
      <c r="AB35" s="6">
        <v>2.1739130434782608E-2</v>
      </c>
      <c r="AC35" s="6">
        <v>0</v>
      </c>
      <c r="AD35" s="6">
        <v>0</v>
      </c>
      <c r="AE35" s="6">
        <v>0</v>
      </c>
      <c r="AF35" s="6">
        <v>0</v>
      </c>
      <c r="AG35" s="6">
        <v>0</v>
      </c>
      <c r="AH35" s="1">
        <v>145379</v>
      </c>
      <c r="AI35">
        <v>5</v>
      </c>
    </row>
    <row r="36" spans="1:35" x14ac:dyDescent="0.25">
      <c r="A36" t="s">
        <v>702</v>
      </c>
      <c r="B36" t="s">
        <v>432</v>
      </c>
      <c r="C36" t="s">
        <v>1088</v>
      </c>
      <c r="D36" t="s">
        <v>826</v>
      </c>
      <c r="E36" s="6">
        <v>39.652173913043477</v>
      </c>
      <c r="F36" s="6">
        <v>5.3804347826086953</v>
      </c>
      <c r="G36" s="6">
        <v>0</v>
      </c>
      <c r="H36" s="6">
        <v>0.23641304347826086</v>
      </c>
      <c r="I36" s="6">
        <v>0.32608695652173914</v>
      </c>
      <c r="J36" s="6">
        <v>0</v>
      </c>
      <c r="K36" s="6">
        <v>0</v>
      </c>
      <c r="L36" s="6">
        <v>9.0217391304347819E-3</v>
      </c>
      <c r="M36" s="6">
        <v>0</v>
      </c>
      <c r="N36" s="6">
        <v>4.3233695652173916</v>
      </c>
      <c r="O36" s="6">
        <f>SUM(NonNurse[[#This Row],[Qualified Social Work Staff Hours]],NonNurse[[#This Row],[Other Social Work Staff Hours]])/NonNurse[[#This Row],[MDS Census]]</f>
        <v>0.10903234649122807</v>
      </c>
      <c r="P36" s="6">
        <v>3.9942391304347828</v>
      </c>
      <c r="Q36" s="6">
        <v>1.6442391304347828</v>
      </c>
      <c r="R36" s="6">
        <f>SUM(NonNurse[[#This Row],[Qualified Activities Professional Hours]],NonNurse[[#This Row],[Other Activities Professional Hours]])/NonNurse[[#This Row],[MDS Census]]</f>
        <v>0.14219846491228069</v>
      </c>
      <c r="S36" s="6">
        <v>0.65945652173913027</v>
      </c>
      <c r="T36" s="6">
        <v>1.5705434782608696</v>
      </c>
      <c r="U36" s="6">
        <v>0</v>
      </c>
      <c r="V36" s="6">
        <f>SUM(NonNurse[[#This Row],[Occupational Therapist Hours]],NonNurse[[#This Row],[OT Assistant Hours]],NonNurse[[#This Row],[OT Aide Hours]])/NonNurse[[#This Row],[MDS Census]]</f>
        <v>5.6239035087719297E-2</v>
      </c>
      <c r="W36" s="6">
        <v>0.83478260869565235</v>
      </c>
      <c r="X36" s="6">
        <v>3.8913043478260865</v>
      </c>
      <c r="Y36" s="6">
        <v>0</v>
      </c>
      <c r="Z36" s="6">
        <f>SUM(NonNurse[[#This Row],[Physical Therapist (PT) Hours]],NonNurse[[#This Row],[PT Assistant Hours]],NonNurse[[#This Row],[PT Aide Hours]])/NonNurse[[#This Row],[MDS Census]]</f>
        <v>0.11918859649122807</v>
      </c>
      <c r="AA36" s="6">
        <v>0</v>
      </c>
      <c r="AB36" s="6">
        <v>0</v>
      </c>
      <c r="AC36" s="6">
        <v>0</v>
      </c>
      <c r="AD36" s="6">
        <v>0</v>
      </c>
      <c r="AE36" s="6">
        <v>0</v>
      </c>
      <c r="AF36" s="6">
        <v>0</v>
      </c>
      <c r="AG36" s="6">
        <v>0</v>
      </c>
      <c r="AH36" s="1">
        <v>145886</v>
      </c>
      <c r="AI36">
        <v>5</v>
      </c>
    </row>
    <row r="37" spans="1:35" x14ac:dyDescent="0.25">
      <c r="A37" t="s">
        <v>702</v>
      </c>
      <c r="B37" t="s">
        <v>551</v>
      </c>
      <c r="C37" t="s">
        <v>862</v>
      </c>
      <c r="D37" t="s">
        <v>746</v>
      </c>
      <c r="E37" s="6">
        <v>38.260869565217391</v>
      </c>
      <c r="F37" s="6">
        <v>5.2173913043478262</v>
      </c>
      <c r="G37" s="6">
        <v>0</v>
      </c>
      <c r="H37" s="6">
        <v>0</v>
      </c>
      <c r="I37" s="6">
        <v>0</v>
      </c>
      <c r="J37" s="6">
        <v>0</v>
      </c>
      <c r="K37" s="6">
        <v>0</v>
      </c>
      <c r="L37" s="6">
        <v>0</v>
      </c>
      <c r="M37" s="6">
        <v>4.774782608695654</v>
      </c>
      <c r="N37" s="6">
        <v>0</v>
      </c>
      <c r="O37" s="6">
        <f>SUM(NonNurse[[#This Row],[Qualified Social Work Staff Hours]],NonNurse[[#This Row],[Other Social Work Staff Hours]])/NonNurse[[#This Row],[MDS Census]]</f>
        <v>0.1247954545454546</v>
      </c>
      <c r="P37" s="6">
        <v>0</v>
      </c>
      <c r="Q37" s="6">
        <v>8.8198913043478253</v>
      </c>
      <c r="R37" s="6">
        <f>SUM(NonNurse[[#This Row],[Qualified Activities Professional Hours]],NonNurse[[#This Row],[Other Activities Professional Hours]])/NonNurse[[#This Row],[MDS Census]]</f>
        <v>0.23051988636363635</v>
      </c>
      <c r="S37" s="6">
        <v>0</v>
      </c>
      <c r="T37" s="6">
        <v>0</v>
      </c>
      <c r="U37" s="6">
        <v>0</v>
      </c>
      <c r="V37" s="6">
        <f>SUM(NonNurse[[#This Row],[Occupational Therapist Hours]],NonNurse[[#This Row],[OT Assistant Hours]],NonNurse[[#This Row],[OT Aide Hours]])/NonNurse[[#This Row],[MDS Census]]</f>
        <v>0</v>
      </c>
      <c r="W37" s="6">
        <v>0</v>
      </c>
      <c r="X37" s="6">
        <v>0</v>
      </c>
      <c r="Y37" s="6">
        <v>0</v>
      </c>
      <c r="Z37" s="6">
        <f>SUM(NonNurse[[#This Row],[Physical Therapist (PT) Hours]],NonNurse[[#This Row],[PT Assistant Hours]],NonNurse[[#This Row],[PT Aide Hours]])/NonNurse[[#This Row],[MDS Census]]</f>
        <v>0</v>
      </c>
      <c r="AA37" s="6">
        <v>0</v>
      </c>
      <c r="AB37" s="6">
        <v>0</v>
      </c>
      <c r="AC37" s="6">
        <v>0</v>
      </c>
      <c r="AD37" s="6">
        <v>0</v>
      </c>
      <c r="AE37" s="6">
        <v>0</v>
      </c>
      <c r="AF37" s="6">
        <v>0</v>
      </c>
      <c r="AG37" s="6">
        <v>0</v>
      </c>
      <c r="AH37" s="1">
        <v>146052</v>
      </c>
      <c r="AI37">
        <v>5</v>
      </c>
    </row>
    <row r="38" spans="1:35" x14ac:dyDescent="0.25">
      <c r="A38" t="s">
        <v>702</v>
      </c>
      <c r="B38" t="s">
        <v>666</v>
      </c>
      <c r="C38" t="s">
        <v>917</v>
      </c>
      <c r="D38" t="s">
        <v>781</v>
      </c>
      <c r="E38" s="6">
        <v>131.25</v>
      </c>
      <c r="F38" s="6">
        <v>5.3043478260869561</v>
      </c>
      <c r="G38" s="6">
        <v>0.61141304347826086</v>
      </c>
      <c r="H38" s="6">
        <v>36.692934782608695</v>
      </c>
      <c r="I38" s="6">
        <v>0</v>
      </c>
      <c r="J38" s="6">
        <v>0</v>
      </c>
      <c r="K38" s="6">
        <v>0</v>
      </c>
      <c r="L38" s="6">
        <v>0</v>
      </c>
      <c r="M38" s="6">
        <v>8.6956521739130432E-2</v>
      </c>
      <c r="N38" s="6">
        <v>24.494565217391305</v>
      </c>
      <c r="O38" s="6">
        <f>SUM(NonNurse[[#This Row],[Qualified Social Work Staff Hours]],NonNurse[[#This Row],[Other Social Work Staff Hours]])/NonNurse[[#This Row],[MDS Census]]</f>
        <v>0.18728778467908902</v>
      </c>
      <c r="P38" s="6">
        <v>6.5217391304347824E-2</v>
      </c>
      <c r="Q38" s="6">
        <v>15.543478260869565</v>
      </c>
      <c r="R38" s="6">
        <f>SUM(NonNurse[[#This Row],[Qualified Activities Professional Hours]],NonNurse[[#This Row],[Other Activities Professional Hours]])/NonNurse[[#This Row],[MDS Census]]</f>
        <v>0.11892339544513457</v>
      </c>
      <c r="S38" s="6">
        <v>0</v>
      </c>
      <c r="T38" s="6">
        <v>0</v>
      </c>
      <c r="U38" s="6">
        <v>0</v>
      </c>
      <c r="V38" s="6">
        <f>SUM(NonNurse[[#This Row],[Occupational Therapist Hours]],NonNurse[[#This Row],[OT Assistant Hours]],NonNurse[[#This Row],[OT Aide Hours]])/NonNurse[[#This Row],[MDS Census]]</f>
        <v>0</v>
      </c>
      <c r="W38" s="6">
        <v>0</v>
      </c>
      <c r="X38" s="6">
        <v>0</v>
      </c>
      <c r="Y38" s="6">
        <v>0</v>
      </c>
      <c r="Z38" s="6">
        <f>SUM(NonNurse[[#This Row],[Physical Therapist (PT) Hours]],NonNurse[[#This Row],[PT Assistant Hours]],NonNurse[[#This Row],[PT Aide Hours]])/NonNurse[[#This Row],[MDS Census]]</f>
        <v>0</v>
      </c>
      <c r="AA38" s="6">
        <v>0</v>
      </c>
      <c r="AB38" s="6">
        <v>0</v>
      </c>
      <c r="AC38" s="6">
        <v>0</v>
      </c>
      <c r="AD38" s="6">
        <v>0</v>
      </c>
      <c r="AE38" s="6">
        <v>0</v>
      </c>
      <c r="AF38" s="6">
        <v>0</v>
      </c>
      <c r="AG38" s="6">
        <v>0</v>
      </c>
      <c r="AH38" t="s">
        <v>0</v>
      </c>
      <c r="AI38">
        <v>5</v>
      </c>
    </row>
    <row r="39" spans="1:35" x14ac:dyDescent="0.25">
      <c r="A39" t="s">
        <v>702</v>
      </c>
      <c r="B39" t="s">
        <v>502</v>
      </c>
      <c r="C39" t="s">
        <v>899</v>
      </c>
      <c r="D39" t="s">
        <v>785</v>
      </c>
      <c r="E39" s="6">
        <v>88.554347826086953</v>
      </c>
      <c r="F39" s="6">
        <v>17.130434782608695</v>
      </c>
      <c r="G39" s="6">
        <v>1.9489130434782607</v>
      </c>
      <c r="H39" s="6">
        <v>0</v>
      </c>
      <c r="I39" s="6">
        <v>0</v>
      </c>
      <c r="J39" s="6">
        <v>0</v>
      </c>
      <c r="K39" s="6">
        <v>0</v>
      </c>
      <c r="L39" s="6">
        <v>0.75793478260869573</v>
      </c>
      <c r="M39" s="6">
        <v>0</v>
      </c>
      <c r="N39" s="6">
        <v>11.263260869565215</v>
      </c>
      <c r="O39" s="6">
        <f>SUM(NonNurse[[#This Row],[Qualified Social Work Staff Hours]],NonNurse[[#This Row],[Other Social Work Staff Hours]])/NonNurse[[#This Row],[MDS Census]]</f>
        <v>0.12719037682582543</v>
      </c>
      <c r="P39" s="6">
        <v>5.3913043478260869</v>
      </c>
      <c r="Q39" s="6">
        <v>14.949565217391301</v>
      </c>
      <c r="R39" s="6">
        <f>SUM(NonNurse[[#This Row],[Qualified Activities Professional Hours]],NonNurse[[#This Row],[Other Activities Professional Hours]])/NonNurse[[#This Row],[MDS Census]]</f>
        <v>0.22969927580704552</v>
      </c>
      <c r="S39" s="6">
        <v>1.4734782608695649</v>
      </c>
      <c r="T39" s="6">
        <v>1.4217391304347824</v>
      </c>
      <c r="U39" s="6">
        <v>0</v>
      </c>
      <c r="V39" s="6">
        <f>SUM(NonNurse[[#This Row],[Occupational Therapist Hours]],NonNurse[[#This Row],[OT Assistant Hours]],NonNurse[[#This Row],[OT Aide Hours]])/NonNurse[[#This Row],[MDS Census]]</f>
        <v>3.2694243279734865E-2</v>
      </c>
      <c r="W39" s="6">
        <v>1.1393478260869567</v>
      </c>
      <c r="X39" s="6">
        <v>5.8498913043478264</v>
      </c>
      <c r="Y39" s="6">
        <v>0</v>
      </c>
      <c r="Z39" s="6">
        <f>SUM(NonNurse[[#This Row],[Physical Therapist (PT) Hours]],NonNurse[[#This Row],[PT Assistant Hours]],NonNurse[[#This Row],[PT Aide Hours]])/NonNurse[[#This Row],[MDS Census]]</f>
        <v>7.8925985025162654E-2</v>
      </c>
      <c r="AA39" s="6">
        <v>0</v>
      </c>
      <c r="AB39" s="6">
        <v>0</v>
      </c>
      <c r="AC39" s="6">
        <v>0</v>
      </c>
      <c r="AD39" s="6">
        <v>0</v>
      </c>
      <c r="AE39" s="6">
        <v>0</v>
      </c>
      <c r="AF39" s="6">
        <v>0</v>
      </c>
      <c r="AG39" s="6">
        <v>0</v>
      </c>
      <c r="AH39" s="1">
        <v>145987</v>
      </c>
      <c r="AI39">
        <v>5</v>
      </c>
    </row>
    <row r="40" spans="1:35" x14ac:dyDescent="0.25">
      <c r="A40" t="s">
        <v>702</v>
      </c>
      <c r="B40" t="s">
        <v>367</v>
      </c>
      <c r="C40" t="s">
        <v>990</v>
      </c>
      <c r="D40" t="s">
        <v>762</v>
      </c>
      <c r="E40" s="6">
        <v>50.728260869565219</v>
      </c>
      <c r="F40" s="6">
        <v>18.139130434782611</v>
      </c>
      <c r="G40" s="6">
        <v>3.2608695652173912E-2</v>
      </c>
      <c r="H40" s="6">
        <v>0.17391304347826086</v>
      </c>
      <c r="I40" s="6">
        <v>0.80434782608695654</v>
      </c>
      <c r="J40" s="6">
        <v>0</v>
      </c>
      <c r="K40" s="6">
        <v>0</v>
      </c>
      <c r="L40" s="6">
        <v>1.705434782608696</v>
      </c>
      <c r="M40" s="6">
        <v>9.7826086956521743E-2</v>
      </c>
      <c r="N40" s="6">
        <v>0</v>
      </c>
      <c r="O40" s="6">
        <f>SUM(NonNurse[[#This Row],[Qualified Social Work Staff Hours]],NonNurse[[#This Row],[Other Social Work Staff Hours]])/NonNurse[[#This Row],[MDS Census]]</f>
        <v>1.9284336833083351E-3</v>
      </c>
      <c r="P40" s="6">
        <v>4.8864130434782611</v>
      </c>
      <c r="Q40" s="6">
        <v>9.6706521739130444</v>
      </c>
      <c r="R40" s="6">
        <f>SUM(NonNurse[[#This Row],[Qualified Activities Professional Hours]],NonNurse[[#This Row],[Other Activities Professional Hours]])/NonNurse[[#This Row],[MDS Census]]</f>
        <v>0.28696164559674309</v>
      </c>
      <c r="S40" s="6">
        <v>0.94336956521739157</v>
      </c>
      <c r="T40" s="6">
        <v>3.5761956521739142</v>
      </c>
      <c r="U40" s="6">
        <v>0</v>
      </c>
      <c r="V40" s="6">
        <f>SUM(NonNurse[[#This Row],[Occupational Therapist Hours]],NonNurse[[#This Row],[OT Assistant Hours]],NonNurse[[#This Row],[OT Aide Hours]])/NonNurse[[#This Row],[MDS Census]]</f>
        <v>8.9093636168845108E-2</v>
      </c>
      <c r="W40" s="6">
        <v>1.057608695652174</v>
      </c>
      <c r="X40" s="6">
        <v>6.2071739130434791</v>
      </c>
      <c r="Y40" s="6">
        <v>0</v>
      </c>
      <c r="Z40" s="6">
        <f>SUM(NonNurse[[#This Row],[Physical Therapist (PT) Hours]],NonNurse[[#This Row],[PT Assistant Hours]],NonNurse[[#This Row],[PT Aide Hours]])/NonNurse[[#This Row],[MDS Census]]</f>
        <v>0.1432097707306621</v>
      </c>
      <c r="AA40" s="6">
        <v>0</v>
      </c>
      <c r="AB40" s="6">
        <v>0</v>
      </c>
      <c r="AC40" s="6">
        <v>0</v>
      </c>
      <c r="AD40" s="6">
        <v>0</v>
      </c>
      <c r="AE40" s="6">
        <v>0</v>
      </c>
      <c r="AF40" s="6">
        <v>0</v>
      </c>
      <c r="AG40" s="6">
        <v>0</v>
      </c>
      <c r="AH40" s="1">
        <v>145789</v>
      </c>
      <c r="AI40">
        <v>5</v>
      </c>
    </row>
    <row r="41" spans="1:35" x14ac:dyDescent="0.25">
      <c r="A41" t="s">
        <v>702</v>
      </c>
      <c r="B41" t="s">
        <v>247</v>
      </c>
      <c r="C41" t="s">
        <v>899</v>
      </c>
      <c r="D41" t="s">
        <v>785</v>
      </c>
      <c r="E41" s="6">
        <v>60.989130434782609</v>
      </c>
      <c r="F41" s="6">
        <v>25.73467391304348</v>
      </c>
      <c r="G41" s="6">
        <v>0.52173913043478259</v>
      </c>
      <c r="H41" s="6">
        <v>0.22826086956521738</v>
      </c>
      <c r="I41" s="6">
        <v>0.96739130434782605</v>
      </c>
      <c r="J41" s="6">
        <v>0</v>
      </c>
      <c r="K41" s="6">
        <v>0</v>
      </c>
      <c r="L41" s="6">
        <v>1.1857608695652173</v>
      </c>
      <c r="M41" s="6">
        <v>0</v>
      </c>
      <c r="N41" s="6">
        <v>7.0652173913043473E-2</v>
      </c>
      <c r="O41" s="6">
        <f>SUM(NonNurse[[#This Row],[Qualified Social Work Staff Hours]],NonNurse[[#This Row],[Other Social Work Staff Hours]])/NonNurse[[#This Row],[MDS Census]]</f>
        <v>1.1584387809659596E-3</v>
      </c>
      <c r="P41" s="6">
        <v>5.4565217391304346</v>
      </c>
      <c r="Q41" s="6">
        <v>12.065217391304348</v>
      </c>
      <c r="R41" s="6">
        <f>SUM(NonNurse[[#This Row],[Qualified Activities Professional Hours]],NonNurse[[#This Row],[Other Activities Professional Hours]])/NonNurse[[#This Row],[MDS Census]]</f>
        <v>0.287292817679558</v>
      </c>
      <c r="S41" s="6">
        <v>0.55554347826086958</v>
      </c>
      <c r="T41" s="6">
        <v>4.9186956521739145</v>
      </c>
      <c r="U41" s="6">
        <v>0</v>
      </c>
      <c r="V41" s="6">
        <f>SUM(NonNurse[[#This Row],[Occupational Therapist Hours]],NonNurse[[#This Row],[OT Assistant Hours]],NonNurse[[#This Row],[OT Aide Hours]])/NonNurse[[#This Row],[MDS Census]]</f>
        <v>8.9757618962751751E-2</v>
      </c>
      <c r="W41" s="6">
        <v>2.058913043478261</v>
      </c>
      <c r="X41" s="6">
        <v>1.2995652173913046</v>
      </c>
      <c r="Y41" s="6">
        <v>0</v>
      </c>
      <c r="Z41" s="6">
        <f>SUM(NonNurse[[#This Row],[Physical Therapist (PT) Hours]],NonNurse[[#This Row],[PT Assistant Hours]],NonNurse[[#This Row],[PT Aide Hours]])/NonNurse[[#This Row],[MDS Census]]</f>
        <v>5.50668330065942E-2</v>
      </c>
      <c r="AA41" s="6">
        <v>0</v>
      </c>
      <c r="AB41" s="6">
        <v>0</v>
      </c>
      <c r="AC41" s="6">
        <v>0</v>
      </c>
      <c r="AD41" s="6">
        <v>0</v>
      </c>
      <c r="AE41" s="6">
        <v>0</v>
      </c>
      <c r="AF41" s="6">
        <v>0</v>
      </c>
      <c r="AG41" s="6">
        <v>0</v>
      </c>
      <c r="AH41" s="1">
        <v>145619</v>
      </c>
      <c r="AI41">
        <v>5</v>
      </c>
    </row>
    <row r="42" spans="1:35" x14ac:dyDescent="0.25">
      <c r="A42" t="s">
        <v>702</v>
      </c>
      <c r="B42" t="s">
        <v>542</v>
      </c>
      <c r="C42" t="s">
        <v>939</v>
      </c>
      <c r="D42" t="s">
        <v>789</v>
      </c>
      <c r="E42" s="6">
        <v>78.923913043478265</v>
      </c>
      <c r="F42" s="6">
        <v>24.095652173913045</v>
      </c>
      <c r="G42" s="6">
        <v>6.5217391304347824E-2</v>
      </c>
      <c r="H42" s="6">
        <v>0.17391304347826086</v>
      </c>
      <c r="I42" s="6">
        <v>0.2608695652173913</v>
      </c>
      <c r="J42" s="6">
        <v>0</v>
      </c>
      <c r="K42" s="6">
        <v>0.2608695652173913</v>
      </c>
      <c r="L42" s="6">
        <v>1.7980434782608694</v>
      </c>
      <c r="M42" s="6">
        <v>0.13043478260869565</v>
      </c>
      <c r="N42" s="6">
        <v>0</v>
      </c>
      <c r="O42" s="6">
        <f>SUM(NonNurse[[#This Row],[Qualified Social Work Staff Hours]],NonNurse[[#This Row],[Other Social Work Staff Hours]])/NonNurse[[#This Row],[MDS Census]]</f>
        <v>1.6526649221870265E-3</v>
      </c>
      <c r="P42" s="6">
        <v>5.5652173913043477</v>
      </c>
      <c r="Q42" s="6">
        <v>8.5445652173913089</v>
      </c>
      <c r="R42" s="6">
        <f>SUM(NonNurse[[#This Row],[Qualified Activities Professional Hours]],NonNurse[[#This Row],[Other Activities Professional Hours]])/NonNurse[[#This Row],[MDS Census]]</f>
        <v>0.17877702795758166</v>
      </c>
      <c r="S42" s="6">
        <v>1.1286956521739129</v>
      </c>
      <c r="T42" s="6">
        <v>3.5903260869565212</v>
      </c>
      <c r="U42" s="6">
        <v>0</v>
      </c>
      <c r="V42" s="6">
        <f>SUM(NonNurse[[#This Row],[Occupational Therapist Hours]],NonNurse[[#This Row],[OT Assistant Hours]],NonNurse[[#This Row],[OT Aide Hours]])/NonNurse[[#This Row],[MDS Census]]</f>
        <v>5.9792039663958116E-2</v>
      </c>
      <c r="W42" s="6">
        <v>1.4369565217391309</v>
      </c>
      <c r="X42" s="6">
        <v>4.9596739130434786</v>
      </c>
      <c r="Y42" s="6">
        <v>0</v>
      </c>
      <c r="Z42" s="6">
        <f>SUM(NonNurse[[#This Row],[Physical Therapist (PT) Hours]],NonNurse[[#This Row],[PT Assistant Hours]],NonNurse[[#This Row],[PT Aide Hours]])/NonNurse[[#This Row],[MDS Census]]</f>
        <v>8.1048065004820286E-2</v>
      </c>
      <c r="AA42" s="6">
        <v>2.4347826086956523</v>
      </c>
      <c r="AB42" s="6">
        <v>0</v>
      </c>
      <c r="AC42" s="6">
        <v>0</v>
      </c>
      <c r="AD42" s="6">
        <v>0</v>
      </c>
      <c r="AE42" s="6">
        <v>0</v>
      </c>
      <c r="AF42" s="6">
        <v>0</v>
      </c>
      <c r="AG42" s="6">
        <v>0</v>
      </c>
      <c r="AH42" s="1">
        <v>146041</v>
      </c>
      <c r="AI42">
        <v>5</v>
      </c>
    </row>
    <row r="43" spans="1:35" x14ac:dyDescent="0.25">
      <c r="A43" t="s">
        <v>702</v>
      </c>
      <c r="B43" t="s">
        <v>354</v>
      </c>
      <c r="C43" t="s">
        <v>1065</v>
      </c>
      <c r="D43" t="s">
        <v>771</v>
      </c>
      <c r="E43" s="6">
        <v>51.086956521739133</v>
      </c>
      <c r="F43" s="6">
        <v>15.538043478260869</v>
      </c>
      <c r="G43" s="6">
        <v>6.5217391304347824E-2</v>
      </c>
      <c r="H43" s="6">
        <v>0.16304347826086957</v>
      </c>
      <c r="I43" s="6">
        <v>0.61956521739130432</v>
      </c>
      <c r="J43" s="6">
        <v>0</v>
      </c>
      <c r="K43" s="6">
        <v>0</v>
      </c>
      <c r="L43" s="6">
        <v>0.78173913043478283</v>
      </c>
      <c r="M43" s="6">
        <v>0</v>
      </c>
      <c r="N43" s="6">
        <v>5.5081521739130439</v>
      </c>
      <c r="O43" s="6">
        <f>SUM(NonNurse[[#This Row],[Qualified Social Work Staff Hours]],NonNurse[[#This Row],[Other Social Work Staff Hours]])/NonNurse[[#This Row],[MDS Census]]</f>
        <v>0.10781914893617021</v>
      </c>
      <c r="P43" s="6">
        <v>5.1902173913043477</v>
      </c>
      <c r="Q43" s="6">
        <v>8.1831521739130455</v>
      </c>
      <c r="R43" s="6">
        <f>SUM(NonNurse[[#This Row],[Qualified Activities Professional Hours]],NonNurse[[#This Row],[Other Activities Professional Hours]])/NonNurse[[#This Row],[MDS Census]]</f>
        <v>0.26177659574468087</v>
      </c>
      <c r="S43" s="6">
        <v>1.8249999999999995</v>
      </c>
      <c r="T43" s="6">
        <v>6.5864130434782613</v>
      </c>
      <c r="U43" s="6">
        <v>0</v>
      </c>
      <c r="V43" s="6">
        <f>SUM(NonNurse[[#This Row],[Occupational Therapist Hours]],NonNurse[[#This Row],[OT Assistant Hours]],NonNurse[[#This Row],[OT Aide Hours]])/NonNurse[[#This Row],[MDS Census]]</f>
        <v>0.16464893617021276</v>
      </c>
      <c r="W43" s="6">
        <v>4.5061956521739139</v>
      </c>
      <c r="X43" s="6">
        <v>4.31358695652174</v>
      </c>
      <c r="Y43" s="6">
        <v>0</v>
      </c>
      <c r="Z43" s="6">
        <f>SUM(NonNurse[[#This Row],[Physical Therapist (PT) Hours]],NonNurse[[#This Row],[PT Assistant Hours]],NonNurse[[#This Row],[PT Aide Hours]])/NonNurse[[#This Row],[MDS Census]]</f>
        <v>0.17264255319148938</v>
      </c>
      <c r="AA43" s="6">
        <v>0</v>
      </c>
      <c r="AB43" s="6">
        <v>0</v>
      </c>
      <c r="AC43" s="6">
        <v>0</v>
      </c>
      <c r="AD43" s="6">
        <v>0</v>
      </c>
      <c r="AE43" s="6">
        <v>0</v>
      </c>
      <c r="AF43" s="6">
        <v>0</v>
      </c>
      <c r="AG43" s="6">
        <v>0</v>
      </c>
      <c r="AH43" s="1">
        <v>145770</v>
      </c>
      <c r="AI43">
        <v>5</v>
      </c>
    </row>
    <row r="44" spans="1:35" x14ac:dyDescent="0.25">
      <c r="A44" t="s">
        <v>702</v>
      </c>
      <c r="B44" t="s">
        <v>455</v>
      </c>
      <c r="C44" t="s">
        <v>1010</v>
      </c>
      <c r="D44" t="s">
        <v>802</v>
      </c>
      <c r="E44" s="6">
        <v>37.847826086956523</v>
      </c>
      <c r="F44" s="6">
        <v>14.73804347826087</v>
      </c>
      <c r="G44" s="6">
        <v>0.34184782608695657</v>
      </c>
      <c r="H44" s="6">
        <v>0.10869565217391304</v>
      </c>
      <c r="I44" s="6">
        <v>0.2391304347826087</v>
      </c>
      <c r="J44" s="6">
        <v>0</v>
      </c>
      <c r="K44" s="6">
        <v>0</v>
      </c>
      <c r="L44" s="6">
        <v>0.785108695652174</v>
      </c>
      <c r="M44" s="6">
        <v>0</v>
      </c>
      <c r="N44" s="6">
        <v>0.10869565217391304</v>
      </c>
      <c r="O44" s="6">
        <f>SUM(NonNurse[[#This Row],[Qualified Social Work Staff Hours]],NonNurse[[#This Row],[Other Social Work Staff Hours]])/NonNurse[[#This Row],[MDS Census]]</f>
        <v>2.8719126938541065E-3</v>
      </c>
      <c r="P44" s="6">
        <v>4.7826086956521738</v>
      </c>
      <c r="Q44" s="6">
        <v>4.4820652173913027</v>
      </c>
      <c r="R44" s="6">
        <f>SUM(NonNurse[[#This Row],[Qualified Activities Professional Hours]],NonNurse[[#This Row],[Other Activities Professional Hours]])/NonNurse[[#This Row],[MDS Census]]</f>
        <v>0.24478747846065477</v>
      </c>
      <c r="S44" s="6">
        <v>0.94608695652173891</v>
      </c>
      <c r="T44" s="6">
        <v>3.8994565217391304</v>
      </c>
      <c r="U44" s="6">
        <v>0</v>
      </c>
      <c r="V44" s="6">
        <f>SUM(NonNurse[[#This Row],[Occupational Therapist Hours]],NonNurse[[#This Row],[OT Assistant Hours]],NonNurse[[#This Row],[OT Aide Hours]])/NonNurse[[#This Row],[MDS Census]]</f>
        <v>0.12802699597932221</v>
      </c>
      <c r="W44" s="6">
        <v>1.0635869565217391</v>
      </c>
      <c r="X44" s="6">
        <v>6.0058695652173926</v>
      </c>
      <c r="Y44" s="6">
        <v>0</v>
      </c>
      <c r="Z44" s="6">
        <f>SUM(NonNurse[[#This Row],[Physical Therapist (PT) Hours]],NonNurse[[#This Row],[PT Assistant Hours]],NonNurse[[#This Row],[PT Aide Hours]])/NonNurse[[#This Row],[MDS Census]]</f>
        <v>0.18678632969557729</v>
      </c>
      <c r="AA44" s="6">
        <v>0</v>
      </c>
      <c r="AB44" s="6">
        <v>0</v>
      </c>
      <c r="AC44" s="6">
        <v>0</v>
      </c>
      <c r="AD44" s="6">
        <v>0</v>
      </c>
      <c r="AE44" s="6">
        <v>0</v>
      </c>
      <c r="AF44" s="6">
        <v>0</v>
      </c>
      <c r="AG44" s="6">
        <v>0</v>
      </c>
      <c r="AH44" s="1">
        <v>145920</v>
      </c>
      <c r="AI44">
        <v>5</v>
      </c>
    </row>
    <row r="45" spans="1:35" x14ac:dyDescent="0.25">
      <c r="A45" t="s">
        <v>702</v>
      </c>
      <c r="B45" t="s">
        <v>244</v>
      </c>
      <c r="C45" t="s">
        <v>872</v>
      </c>
      <c r="D45" t="s">
        <v>802</v>
      </c>
      <c r="E45" s="6">
        <v>71.956521739130437</v>
      </c>
      <c r="F45" s="6">
        <v>0</v>
      </c>
      <c r="G45" s="6">
        <v>1.0869565217391304</v>
      </c>
      <c r="H45" s="6">
        <v>0.29891304347826086</v>
      </c>
      <c r="I45" s="6">
        <v>0.82608695652173914</v>
      </c>
      <c r="J45" s="6">
        <v>0</v>
      </c>
      <c r="K45" s="6">
        <v>0</v>
      </c>
      <c r="L45" s="6">
        <v>1.0335869565217393</v>
      </c>
      <c r="M45" s="6">
        <v>0</v>
      </c>
      <c r="N45" s="6">
        <v>14.797717391304362</v>
      </c>
      <c r="O45" s="6">
        <f>SUM(NonNurse[[#This Row],[Qualified Social Work Staff Hours]],NonNurse[[#This Row],[Other Social Work Staff Hours]])/NonNurse[[#This Row],[MDS Census]]</f>
        <v>0.20564803625377662</v>
      </c>
      <c r="P45" s="6">
        <v>0</v>
      </c>
      <c r="Q45" s="6">
        <v>12.173913043478262</v>
      </c>
      <c r="R45" s="6">
        <f>SUM(NonNurse[[#This Row],[Qualified Activities Professional Hours]],NonNurse[[#This Row],[Other Activities Professional Hours]])/NonNurse[[#This Row],[MDS Census]]</f>
        <v>0.16918429003021149</v>
      </c>
      <c r="S45" s="6">
        <v>9.0434782608695655E-2</v>
      </c>
      <c r="T45" s="6">
        <v>9.412500000000005</v>
      </c>
      <c r="U45" s="6">
        <v>0</v>
      </c>
      <c r="V45" s="6">
        <f>SUM(NonNurse[[#This Row],[Occupational Therapist Hours]],NonNurse[[#This Row],[OT Assistant Hours]],NonNurse[[#This Row],[OT Aide Hours]])/NonNurse[[#This Row],[MDS Census]]</f>
        <v>0.13206495468277954</v>
      </c>
      <c r="W45" s="6">
        <v>0.86891304347826082</v>
      </c>
      <c r="X45" s="6">
        <v>3.7429347826086947</v>
      </c>
      <c r="Y45" s="6">
        <v>0</v>
      </c>
      <c r="Z45" s="6">
        <f>SUM(NonNurse[[#This Row],[Physical Therapist (PT) Hours]],NonNurse[[#This Row],[PT Assistant Hours]],NonNurse[[#This Row],[PT Aide Hours]])/NonNurse[[#This Row],[MDS Census]]</f>
        <v>6.4092145015105725E-2</v>
      </c>
      <c r="AA45" s="6">
        <v>0</v>
      </c>
      <c r="AB45" s="6">
        <v>0</v>
      </c>
      <c r="AC45" s="6">
        <v>0</v>
      </c>
      <c r="AD45" s="6">
        <v>29.362173913043506</v>
      </c>
      <c r="AE45" s="6">
        <v>0</v>
      </c>
      <c r="AF45" s="6">
        <v>0</v>
      </c>
      <c r="AG45" s="6">
        <v>0</v>
      </c>
      <c r="AH45" s="1">
        <v>145615</v>
      </c>
      <c r="AI45">
        <v>5</v>
      </c>
    </row>
    <row r="46" spans="1:35" x14ac:dyDescent="0.25">
      <c r="A46" t="s">
        <v>702</v>
      </c>
      <c r="B46" t="s">
        <v>626</v>
      </c>
      <c r="C46" t="s">
        <v>861</v>
      </c>
      <c r="D46" t="s">
        <v>835</v>
      </c>
      <c r="E46" s="6">
        <v>30.195652173913043</v>
      </c>
      <c r="F46" s="6">
        <v>11.304347826086957</v>
      </c>
      <c r="G46" s="6">
        <v>0</v>
      </c>
      <c r="H46" s="6">
        <v>0</v>
      </c>
      <c r="I46" s="6">
        <v>0</v>
      </c>
      <c r="J46" s="6">
        <v>0</v>
      </c>
      <c r="K46" s="6">
        <v>0</v>
      </c>
      <c r="L46" s="6">
        <v>0.55054347826086936</v>
      </c>
      <c r="M46" s="6">
        <v>0</v>
      </c>
      <c r="N46" s="6">
        <v>0</v>
      </c>
      <c r="O46" s="6">
        <f>SUM(NonNurse[[#This Row],[Qualified Social Work Staff Hours]],NonNurse[[#This Row],[Other Social Work Staff Hours]])/NonNurse[[#This Row],[MDS Census]]</f>
        <v>0</v>
      </c>
      <c r="P46" s="6">
        <v>0</v>
      </c>
      <c r="Q46" s="6">
        <v>3.0749999999999997</v>
      </c>
      <c r="R46" s="6">
        <f>SUM(NonNurse[[#This Row],[Qualified Activities Professional Hours]],NonNurse[[#This Row],[Other Activities Professional Hours]])/NonNurse[[#This Row],[MDS Census]]</f>
        <v>0.10183585313174945</v>
      </c>
      <c r="S46" s="6">
        <v>0.83250000000000002</v>
      </c>
      <c r="T46" s="6">
        <v>5.8260869565217392</v>
      </c>
      <c r="U46" s="6">
        <v>0</v>
      </c>
      <c r="V46" s="6">
        <f>SUM(NonNurse[[#This Row],[Occupational Therapist Hours]],NonNurse[[#This Row],[OT Assistant Hours]],NonNurse[[#This Row],[OT Aide Hours]])/NonNurse[[#This Row],[MDS Census]]</f>
        <v>0.22051475881929447</v>
      </c>
      <c r="W46" s="6">
        <v>1.2991304347826087</v>
      </c>
      <c r="X46" s="6">
        <v>3.7942391304347818</v>
      </c>
      <c r="Y46" s="6">
        <v>0</v>
      </c>
      <c r="Z46" s="6">
        <f>SUM(NonNurse[[#This Row],[Physical Therapist (PT) Hours]],NonNurse[[#This Row],[PT Assistant Hours]],NonNurse[[#This Row],[PT Aide Hours]])/NonNurse[[#This Row],[MDS Census]]</f>
        <v>0.16867890568754496</v>
      </c>
      <c r="AA46" s="6">
        <v>5.7391304347826084</v>
      </c>
      <c r="AB46" s="6">
        <v>0</v>
      </c>
      <c r="AC46" s="6">
        <v>0</v>
      </c>
      <c r="AD46" s="6">
        <v>0</v>
      </c>
      <c r="AE46" s="6">
        <v>0</v>
      </c>
      <c r="AF46" s="6">
        <v>0</v>
      </c>
      <c r="AG46" s="6">
        <v>0</v>
      </c>
      <c r="AH46" s="1">
        <v>146147</v>
      </c>
      <c r="AI46">
        <v>5</v>
      </c>
    </row>
    <row r="47" spans="1:35" x14ac:dyDescent="0.25">
      <c r="A47" t="s">
        <v>702</v>
      </c>
      <c r="B47" t="s">
        <v>561</v>
      </c>
      <c r="C47" t="s">
        <v>919</v>
      </c>
      <c r="D47" t="s">
        <v>797</v>
      </c>
      <c r="E47" s="6">
        <v>35.684782608695649</v>
      </c>
      <c r="F47" s="6">
        <v>18.142500000000005</v>
      </c>
      <c r="G47" s="6">
        <v>0</v>
      </c>
      <c r="H47" s="6">
        <v>0</v>
      </c>
      <c r="I47" s="6">
        <v>0</v>
      </c>
      <c r="J47" s="6">
        <v>0</v>
      </c>
      <c r="K47" s="6">
        <v>4.3820652173912995</v>
      </c>
      <c r="L47" s="6">
        <v>4.9734782608695651</v>
      </c>
      <c r="M47" s="6">
        <v>0</v>
      </c>
      <c r="N47" s="6">
        <v>18.174347826086962</v>
      </c>
      <c r="O47" s="6">
        <f>SUM(NonNurse[[#This Row],[Qualified Social Work Staff Hours]],NonNurse[[#This Row],[Other Social Work Staff Hours]])/NonNurse[[#This Row],[MDS Census]]</f>
        <v>0.50930246725555917</v>
      </c>
      <c r="P47" s="6">
        <v>0</v>
      </c>
      <c r="Q47" s="6">
        <v>12.807826086956526</v>
      </c>
      <c r="R47" s="6">
        <f>SUM(NonNurse[[#This Row],[Qualified Activities Professional Hours]],NonNurse[[#This Row],[Other Activities Professional Hours]])/NonNurse[[#This Row],[MDS Census]]</f>
        <v>0.35891562595187343</v>
      </c>
      <c r="S47" s="6">
        <v>3.9719565217391306</v>
      </c>
      <c r="T47" s="6">
        <v>9.8995652173913022</v>
      </c>
      <c r="U47" s="6">
        <v>0</v>
      </c>
      <c r="V47" s="6">
        <f>SUM(NonNurse[[#This Row],[Occupational Therapist Hours]],NonNurse[[#This Row],[OT Assistant Hours]],NonNurse[[#This Row],[OT Aide Hours]])/NonNurse[[#This Row],[MDS Census]]</f>
        <v>0.38872372829728907</v>
      </c>
      <c r="W47" s="6">
        <v>5.2466304347826096</v>
      </c>
      <c r="X47" s="6">
        <v>4.4463043478260866</v>
      </c>
      <c r="Y47" s="6">
        <v>0</v>
      </c>
      <c r="Z47" s="6">
        <f>SUM(NonNurse[[#This Row],[Physical Therapist (PT) Hours]],NonNurse[[#This Row],[PT Assistant Hours]],NonNurse[[#This Row],[PT Aide Hours]])/NonNurse[[#This Row],[MDS Census]]</f>
        <v>0.27162656107219008</v>
      </c>
      <c r="AA47" s="6">
        <v>0</v>
      </c>
      <c r="AB47" s="6">
        <v>0</v>
      </c>
      <c r="AC47" s="6">
        <v>0</v>
      </c>
      <c r="AD47" s="6">
        <v>0</v>
      </c>
      <c r="AE47" s="6">
        <v>0</v>
      </c>
      <c r="AF47" s="6">
        <v>0</v>
      </c>
      <c r="AG47" s="6">
        <v>0</v>
      </c>
      <c r="AH47" s="1">
        <v>146066</v>
      </c>
      <c r="AI47">
        <v>5</v>
      </c>
    </row>
    <row r="48" spans="1:35" x14ac:dyDescent="0.25">
      <c r="A48" t="s">
        <v>702</v>
      </c>
      <c r="B48" t="s">
        <v>41</v>
      </c>
      <c r="C48" t="s">
        <v>916</v>
      </c>
      <c r="D48" t="s">
        <v>746</v>
      </c>
      <c r="E48" s="6">
        <v>42.130434782608695</v>
      </c>
      <c r="F48" s="6">
        <v>4.8695652173913047</v>
      </c>
      <c r="G48" s="6">
        <v>0</v>
      </c>
      <c r="H48" s="6">
        <v>0.33793478260869569</v>
      </c>
      <c r="I48" s="6">
        <v>0</v>
      </c>
      <c r="J48" s="6">
        <v>0</v>
      </c>
      <c r="K48" s="6">
        <v>0</v>
      </c>
      <c r="L48" s="6">
        <v>3.8863043478260879</v>
      </c>
      <c r="M48" s="6">
        <v>6.3260869565217392</v>
      </c>
      <c r="N48" s="6">
        <v>0</v>
      </c>
      <c r="O48" s="6">
        <f>SUM(NonNurse[[#This Row],[Qualified Social Work Staff Hours]],NonNurse[[#This Row],[Other Social Work Staff Hours]])/NonNurse[[#This Row],[MDS Census]]</f>
        <v>0.15015479876160992</v>
      </c>
      <c r="P48" s="6">
        <v>5.2173913043478262</v>
      </c>
      <c r="Q48" s="6">
        <v>6.9402173913043477</v>
      </c>
      <c r="R48" s="6">
        <f>SUM(NonNurse[[#This Row],[Qualified Activities Professional Hours]],NonNurse[[#This Row],[Other Activities Professional Hours]])/NonNurse[[#This Row],[MDS Census]]</f>
        <v>0.28857069143446851</v>
      </c>
      <c r="S48" s="6">
        <v>4.0090217391304348</v>
      </c>
      <c r="T48" s="6">
        <v>8.6880434782608695</v>
      </c>
      <c r="U48" s="6">
        <v>0</v>
      </c>
      <c r="V48" s="6">
        <f>SUM(NonNurse[[#This Row],[Occupational Therapist Hours]],NonNurse[[#This Row],[OT Assistant Hours]],NonNurse[[#This Row],[OT Aide Hours]])/NonNurse[[#This Row],[MDS Census]]</f>
        <v>0.30137512899896801</v>
      </c>
      <c r="W48" s="6">
        <v>2.7427173913043483</v>
      </c>
      <c r="X48" s="6">
        <v>12.444021739130431</v>
      </c>
      <c r="Y48" s="6">
        <v>6.5217391304347824E-2</v>
      </c>
      <c r="Z48" s="6">
        <f>SUM(NonNurse[[#This Row],[Physical Therapist (PT) Hours]],NonNurse[[#This Row],[PT Assistant Hours]],NonNurse[[#This Row],[PT Aide Hours]])/NonNurse[[#This Row],[MDS Census]]</f>
        <v>0.36201754385964902</v>
      </c>
      <c r="AA48" s="6">
        <v>0</v>
      </c>
      <c r="AB48" s="6">
        <v>0</v>
      </c>
      <c r="AC48" s="6">
        <v>0</v>
      </c>
      <c r="AD48" s="6">
        <v>0</v>
      </c>
      <c r="AE48" s="6">
        <v>3.2717391304347827</v>
      </c>
      <c r="AF48" s="6">
        <v>0</v>
      </c>
      <c r="AG48" s="6">
        <v>0</v>
      </c>
      <c r="AH48" s="1">
        <v>145121</v>
      </c>
      <c r="AI48">
        <v>5</v>
      </c>
    </row>
    <row r="49" spans="1:35" x14ac:dyDescent="0.25">
      <c r="A49" t="s">
        <v>702</v>
      </c>
      <c r="B49" t="s">
        <v>108</v>
      </c>
      <c r="C49" t="s">
        <v>917</v>
      </c>
      <c r="D49" t="s">
        <v>781</v>
      </c>
      <c r="E49" s="6">
        <v>155.65217391304347</v>
      </c>
      <c r="F49" s="6">
        <v>5.6521739130434785</v>
      </c>
      <c r="G49" s="6">
        <v>0</v>
      </c>
      <c r="H49" s="6">
        <v>0</v>
      </c>
      <c r="I49" s="6">
        <v>0</v>
      </c>
      <c r="J49" s="6">
        <v>0</v>
      </c>
      <c r="K49" s="6">
        <v>0</v>
      </c>
      <c r="L49" s="6">
        <v>5.0794565217391314</v>
      </c>
      <c r="M49" s="6">
        <v>5.3804347826086953</v>
      </c>
      <c r="N49" s="6">
        <v>0</v>
      </c>
      <c r="O49" s="6">
        <f>SUM(NonNurse[[#This Row],[Qualified Social Work Staff Hours]],NonNurse[[#This Row],[Other Social Work Staff Hours]])/NonNurse[[#This Row],[MDS Census]]</f>
        <v>3.4567039106145253E-2</v>
      </c>
      <c r="P49" s="6">
        <v>4.9402173913043477</v>
      </c>
      <c r="Q49" s="6">
        <v>15.807065217391305</v>
      </c>
      <c r="R49" s="6">
        <f>SUM(NonNurse[[#This Row],[Qualified Activities Professional Hours]],NonNurse[[#This Row],[Other Activities Professional Hours]])/NonNurse[[#This Row],[MDS Census]]</f>
        <v>0.13329259776536315</v>
      </c>
      <c r="S49" s="6">
        <v>6.6395652173913033</v>
      </c>
      <c r="T49" s="6">
        <v>8.5711956521739125</v>
      </c>
      <c r="U49" s="6">
        <v>0</v>
      </c>
      <c r="V49" s="6">
        <f>SUM(NonNurse[[#This Row],[Occupational Therapist Hours]],NonNurse[[#This Row],[OT Assistant Hours]],NonNurse[[#This Row],[OT Aide Hours]])/NonNurse[[#This Row],[MDS Census]]</f>
        <v>9.7722765363128489E-2</v>
      </c>
      <c r="W49" s="6">
        <v>9.2999999999999954</v>
      </c>
      <c r="X49" s="6">
        <v>9.5210869565217386</v>
      </c>
      <c r="Y49" s="6">
        <v>7.3369565217391308</v>
      </c>
      <c r="Z49" s="6">
        <f>SUM(NonNurse[[#This Row],[Physical Therapist (PT) Hours]],NonNurse[[#This Row],[PT Assistant Hours]],NonNurse[[#This Row],[PT Aide Hours]])/NonNurse[[#This Row],[MDS Census]]</f>
        <v>0.16805446927374298</v>
      </c>
      <c r="AA49" s="6">
        <v>0</v>
      </c>
      <c r="AB49" s="6">
        <v>0</v>
      </c>
      <c r="AC49" s="6">
        <v>0</v>
      </c>
      <c r="AD49" s="6">
        <v>0</v>
      </c>
      <c r="AE49" s="6">
        <v>0</v>
      </c>
      <c r="AF49" s="6">
        <v>0</v>
      </c>
      <c r="AG49" s="6">
        <v>0</v>
      </c>
      <c r="AH49" s="1">
        <v>145343</v>
      </c>
      <c r="AI49">
        <v>5</v>
      </c>
    </row>
    <row r="50" spans="1:35" x14ac:dyDescent="0.25">
      <c r="A50" t="s">
        <v>702</v>
      </c>
      <c r="B50" t="s">
        <v>447</v>
      </c>
      <c r="C50" t="s">
        <v>919</v>
      </c>
      <c r="D50" t="s">
        <v>797</v>
      </c>
      <c r="E50" s="6">
        <v>119.06521739130434</v>
      </c>
      <c r="F50" s="6">
        <v>4.7826086956521738</v>
      </c>
      <c r="G50" s="6">
        <v>1.9565217391304348</v>
      </c>
      <c r="H50" s="6">
        <v>0.52717391304347827</v>
      </c>
      <c r="I50" s="6">
        <v>0</v>
      </c>
      <c r="J50" s="6">
        <v>0</v>
      </c>
      <c r="K50" s="6">
        <v>5.0434782608695654</v>
      </c>
      <c r="L50" s="6">
        <v>3.5403260869565223</v>
      </c>
      <c r="M50" s="6">
        <v>0</v>
      </c>
      <c r="N50" s="6">
        <v>5.3913043478260869</v>
      </c>
      <c r="O50" s="6">
        <f>SUM(NonNurse[[#This Row],[Qualified Social Work Staff Hours]],NonNurse[[#This Row],[Other Social Work Staff Hours]])/NonNurse[[#This Row],[MDS Census]]</f>
        <v>4.5280262917655655E-2</v>
      </c>
      <c r="P50" s="6">
        <v>4.8043478260869561</v>
      </c>
      <c r="Q50" s="6">
        <v>17.016304347826086</v>
      </c>
      <c r="R50" s="6">
        <f>SUM(NonNurse[[#This Row],[Qualified Activities Professional Hours]],NonNurse[[#This Row],[Other Activities Professional Hours]])/NonNurse[[#This Row],[MDS Census]]</f>
        <v>0.18326638670805184</v>
      </c>
      <c r="S50" s="6">
        <v>2.8492391304347824</v>
      </c>
      <c r="T50" s="6">
        <v>1.2907608695652173</v>
      </c>
      <c r="U50" s="6">
        <v>0</v>
      </c>
      <c r="V50" s="6">
        <f>SUM(NonNurse[[#This Row],[Occupational Therapist Hours]],NonNurse[[#This Row],[OT Assistant Hours]],NonNurse[[#This Row],[OT Aide Hours]])/NonNurse[[#This Row],[MDS Census]]</f>
        <v>3.4770859959832021E-2</v>
      </c>
      <c r="W50" s="6">
        <v>5.1294565217391312</v>
      </c>
      <c r="X50" s="6">
        <v>5.2824999999999998</v>
      </c>
      <c r="Y50" s="6">
        <v>0</v>
      </c>
      <c r="Z50" s="6">
        <f>SUM(NonNurse[[#This Row],[Physical Therapist (PT) Hours]],NonNurse[[#This Row],[PT Assistant Hours]],NonNurse[[#This Row],[PT Aide Hours]])/NonNurse[[#This Row],[MDS Census]]</f>
        <v>8.7447507759722487E-2</v>
      </c>
      <c r="AA50" s="6">
        <v>0</v>
      </c>
      <c r="AB50" s="6">
        <v>0</v>
      </c>
      <c r="AC50" s="6">
        <v>0</v>
      </c>
      <c r="AD50" s="6">
        <v>0</v>
      </c>
      <c r="AE50" s="6">
        <v>0</v>
      </c>
      <c r="AF50" s="6">
        <v>0</v>
      </c>
      <c r="AG50" s="6">
        <v>0</v>
      </c>
      <c r="AH50" s="1">
        <v>145908</v>
      </c>
      <c r="AI50">
        <v>5</v>
      </c>
    </row>
    <row r="51" spans="1:35" x14ac:dyDescent="0.25">
      <c r="A51" t="s">
        <v>702</v>
      </c>
      <c r="B51" t="s">
        <v>598</v>
      </c>
      <c r="C51" t="s">
        <v>1143</v>
      </c>
      <c r="D51" t="s">
        <v>792</v>
      </c>
      <c r="E51" s="6">
        <v>58.760869565217391</v>
      </c>
      <c r="F51" s="6">
        <v>23.848913043478255</v>
      </c>
      <c r="G51" s="6">
        <v>0.31521739130434784</v>
      </c>
      <c r="H51" s="6">
        <v>0</v>
      </c>
      <c r="I51" s="6">
        <v>1.1195652173913044</v>
      </c>
      <c r="J51" s="6">
        <v>0</v>
      </c>
      <c r="K51" s="6">
        <v>0.2608695652173913</v>
      </c>
      <c r="L51" s="6">
        <v>0.7941304347826087</v>
      </c>
      <c r="M51" s="6">
        <v>5.0456521739130435</v>
      </c>
      <c r="N51" s="6">
        <v>0</v>
      </c>
      <c r="O51" s="6">
        <f>SUM(NonNurse[[#This Row],[Qualified Social Work Staff Hours]],NonNurse[[#This Row],[Other Social Work Staff Hours]])/NonNurse[[#This Row],[MDS Census]]</f>
        <v>8.5867554568997417E-2</v>
      </c>
      <c r="P51" s="6">
        <v>5.2173913043478262</v>
      </c>
      <c r="Q51" s="6">
        <v>14.327173913043485</v>
      </c>
      <c r="R51" s="6">
        <f>SUM(NonNurse[[#This Row],[Qualified Activities Professional Hours]],NonNurse[[#This Row],[Other Activities Professional Hours]])/NonNurse[[#This Row],[MDS Census]]</f>
        <v>0.33261191268960422</v>
      </c>
      <c r="S51" s="6">
        <v>3.3800000000000003</v>
      </c>
      <c r="T51" s="6">
        <v>2.7533695652173908</v>
      </c>
      <c r="U51" s="6">
        <v>0</v>
      </c>
      <c r="V51" s="6">
        <f>SUM(NonNurse[[#This Row],[Occupational Therapist Hours]],NonNurse[[#This Row],[OT Assistant Hours]],NonNurse[[#This Row],[OT Aide Hours]])/NonNurse[[#This Row],[MDS Census]]</f>
        <v>0.10437846836847947</v>
      </c>
      <c r="W51" s="6">
        <v>1.8469565217391304</v>
      </c>
      <c r="X51" s="6">
        <v>8.2547826086956526</v>
      </c>
      <c r="Y51" s="6">
        <v>0</v>
      </c>
      <c r="Z51" s="6">
        <f>SUM(NonNurse[[#This Row],[Physical Therapist (PT) Hours]],NonNurse[[#This Row],[PT Assistant Hours]],NonNurse[[#This Row],[PT Aide Hours]])/NonNurse[[#This Row],[MDS Census]]</f>
        <v>0.17191268960414355</v>
      </c>
      <c r="AA51" s="6">
        <v>0</v>
      </c>
      <c r="AB51" s="6">
        <v>0</v>
      </c>
      <c r="AC51" s="6">
        <v>0</v>
      </c>
      <c r="AD51" s="6">
        <v>0</v>
      </c>
      <c r="AE51" s="6">
        <v>0</v>
      </c>
      <c r="AF51" s="6">
        <v>0</v>
      </c>
      <c r="AG51" s="6">
        <v>0</v>
      </c>
      <c r="AH51" s="1">
        <v>146112</v>
      </c>
      <c r="AI51">
        <v>5</v>
      </c>
    </row>
    <row r="52" spans="1:35" x14ac:dyDescent="0.25">
      <c r="A52" t="s">
        <v>702</v>
      </c>
      <c r="B52" t="s">
        <v>454</v>
      </c>
      <c r="C52" t="s">
        <v>880</v>
      </c>
      <c r="D52" t="s">
        <v>752</v>
      </c>
      <c r="E52" s="6">
        <v>63.260869565217391</v>
      </c>
      <c r="F52" s="6">
        <v>33.995652173913051</v>
      </c>
      <c r="G52" s="6">
        <v>0.42391304347826086</v>
      </c>
      <c r="H52" s="6">
        <v>0.34782608695652173</v>
      </c>
      <c r="I52" s="6">
        <v>0.78260869565217395</v>
      </c>
      <c r="J52" s="6">
        <v>0</v>
      </c>
      <c r="K52" s="6">
        <v>0</v>
      </c>
      <c r="L52" s="6">
        <v>4.7807608695652171</v>
      </c>
      <c r="M52" s="6">
        <v>5.1739130434782608</v>
      </c>
      <c r="N52" s="6">
        <v>0</v>
      </c>
      <c r="O52" s="6">
        <f>SUM(NonNurse[[#This Row],[Qualified Social Work Staff Hours]],NonNurse[[#This Row],[Other Social Work Staff Hours]])/NonNurse[[#This Row],[MDS Census]]</f>
        <v>8.1786941580756015E-2</v>
      </c>
      <c r="P52" s="6">
        <v>5.0434782608695654</v>
      </c>
      <c r="Q52" s="6">
        <v>27.34728260869564</v>
      </c>
      <c r="R52" s="6">
        <f>SUM(NonNurse[[#This Row],[Qualified Activities Professional Hours]],NonNurse[[#This Row],[Other Activities Professional Hours]])/NonNurse[[#This Row],[MDS Census]]</f>
        <v>0.51201890034364239</v>
      </c>
      <c r="S52" s="6">
        <v>5.7391304347826084</v>
      </c>
      <c r="T52" s="6">
        <v>3.0327173913043484</v>
      </c>
      <c r="U52" s="6">
        <v>0</v>
      </c>
      <c r="V52" s="6">
        <f>SUM(NonNurse[[#This Row],[Occupational Therapist Hours]],NonNurse[[#This Row],[OT Assistant Hours]],NonNurse[[#This Row],[OT Aide Hours]])/NonNurse[[#This Row],[MDS Census]]</f>
        <v>0.13866151202749141</v>
      </c>
      <c r="W52" s="6">
        <v>1.8459782608695647</v>
      </c>
      <c r="X52" s="6">
        <v>5.2414130434782615</v>
      </c>
      <c r="Y52" s="6">
        <v>0</v>
      </c>
      <c r="Z52" s="6">
        <f>SUM(NonNurse[[#This Row],[Physical Therapist (PT) Hours]],NonNurse[[#This Row],[PT Assistant Hours]],NonNurse[[#This Row],[PT Aide Hours]])/NonNurse[[#This Row],[MDS Census]]</f>
        <v>0.11203436426116839</v>
      </c>
      <c r="AA52" s="6">
        <v>0</v>
      </c>
      <c r="AB52" s="6">
        <v>0</v>
      </c>
      <c r="AC52" s="6">
        <v>0</v>
      </c>
      <c r="AD52" s="6">
        <v>0</v>
      </c>
      <c r="AE52" s="6">
        <v>0</v>
      </c>
      <c r="AF52" s="6">
        <v>0</v>
      </c>
      <c r="AG52" s="6">
        <v>0</v>
      </c>
      <c r="AH52" s="1">
        <v>145918</v>
      </c>
      <c r="AI52">
        <v>5</v>
      </c>
    </row>
    <row r="53" spans="1:35" x14ac:dyDescent="0.25">
      <c r="A53" t="s">
        <v>702</v>
      </c>
      <c r="B53" t="s">
        <v>451</v>
      </c>
      <c r="C53" t="s">
        <v>867</v>
      </c>
      <c r="D53" t="s">
        <v>781</v>
      </c>
      <c r="E53" s="6">
        <v>53.684782608695649</v>
      </c>
      <c r="F53" s="6">
        <v>24.269565217391296</v>
      </c>
      <c r="G53" s="6">
        <v>0.47826086956521741</v>
      </c>
      <c r="H53" s="6">
        <v>0.21739130434782608</v>
      </c>
      <c r="I53" s="6">
        <v>0.33695652173913043</v>
      </c>
      <c r="J53" s="6">
        <v>0</v>
      </c>
      <c r="K53" s="6">
        <v>0</v>
      </c>
      <c r="L53" s="6">
        <v>3.0134782608695652</v>
      </c>
      <c r="M53" s="6">
        <v>2.6956521739130435</v>
      </c>
      <c r="N53" s="6">
        <v>0</v>
      </c>
      <c r="O53" s="6">
        <f>SUM(NonNurse[[#This Row],[Qualified Social Work Staff Hours]],NonNurse[[#This Row],[Other Social Work Staff Hours]])/NonNurse[[#This Row],[MDS Census]]</f>
        <v>5.0212593642437742E-2</v>
      </c>
      <c r="P53" s="6">
        <v>0.22554347826086957</v>
      </c>
      <c r="Q53" s="6">
        <v>11.456521739130435</v>
      </c>
      <c r="R53" s="6">
        <f>SUM(NonNurse[[#This Row],[Qualified Activities Professional Hours]],NonNurse[[#This Row],[Other Activities Professional Hours]])/NonNurse[[#This Row],[MDS Census]]</f>
        <v>0.21760477829520147</v>
      </c>
      <c r="S53" s="6">
        <v>5.0338043478260861</v>
      </c>
      <c r="T53" s="6">
        <v>5.0359782608695651</v>
      </c>
      <c r="U53" s="6">
        <v>0</v>
      </c>
      <c r="V53" s="6">
        <f>SUM(NonNurse[[#This Row],[Occupational Therapist Hours]],NonNurse[[#This Row],[OT Assistant Hours]],NonNurse[[#This Row],[OT Aide Hours]])/NonNurse[[#This Row],[MDS Census]]</f>
        <v>0.18757238307349663</v>
      </c>
      <c r="W53" s="6">
        <v>4.0489130434782616</v>
      </c>
      <c r="X53" s="6">
        <v>6.1373913043478261</v>
      </c>
      <c r="Y53" s="6">
        <v>0</v>
      </c>
      <c r="Z53" s="6">
        <f>SUM(NonNurse[[#This Row],[Physical Therapist (PT) Hours]],NonNurse[[#This Row],[PT Assistant Hours]],NonNurse[[#This Row],[PT Aide Hours]])/NonNurse[[#This Row],[MDS Census]]</f>
        <v>0.18974286292771819</v>
      </c>
      <c r="AA53" s="6">
        <v>0</v>
      </c>
      <c r="AB53" s="6">
        <v>0</v>
      </c>
      <c r="AC53" s="6">
        <v>0</v>
      </c>
      <c r="AD53" s="6">
        <v>0</v>
      </c>
      <c r="AE53" s="6">
        <v>0</v>
      </c>
      <c r="AF53" s="6">
        <v>0</v>
      </c>
      <c r="AG53" s="6">
        <v>0</v>
      </c>
      <c r="AH53" s="1">
        <v>145913</v>
      </c>
      <c r="AI53">
        <v>5</v>
      </c>
    </row>
    <row r="54" spans="1:35" x14ac:dyDescent="0.25">
      <c r="A54" t="s">
        <v>702</v>
      </c>
      <c r="B54" t="s">
        <v>48</v>
      </c>
      <c r="C54" t="s">
        <v>876</v>
      </c>
      <c r="D54" t="s">
        <v>796</v>
      </c>
      <c r="E54" s="6">
        <v>81.869565217391298</v>
      </c>
      <c r="F54" s="6">
        <v>35.672826086956526</v>
      </c>
      <c r="G54" s="6">
        <v>0.76086956521739135</v>
      </c>
      <c r="H54" s="6">
        <v>0.29347826086956524</v>
      </c>
      <c r="I54" s="6">
        <v>1.0543478260869565</v>
      </c>
      <c r="J54" s="6">
        <v>0</v>
      </c>
      <c r="K54" s="6">
        <v>0</v>
      </c>
      <c r="L54" s="6">
        <v>1.1090217391304349</v>
      </c>
      <c r="M54" s="6">
        <v>10.709239130434783</v>
      </c>
      <c r="N54" s="6">
        <v>0</v>
      </c>
      <c r="O54" s="6">
        <f>SUM(NonNurse[[#This Row],[Qualified Social Work Staff Hours]],NonNurse[[#This Row],[Other Social Work Staff Hours]])/NonNurse[[#This Row],[MDS Census]]</f>
        <v>0.13080855018587362</v>
      </c>
      <c r="P54" s="6">
        <v>3.4918478260869565</v>
      </c>
      <c r="Q54" s="6">
        <v>16.949999999999996</v>
      </c>
      <c r="R54" s="6">
        <f>SUM(NonNurse[[#This Row],[Qualified Activities Professional Hours]],NonNurse[[#This Row],[Other Activities Professional Hours]])/NonNurse[[#This Row],[MDS Census]]</f>
        <v>0.24968799787573021</v>
      </c>
      <c r="S54" s="6">
        <v>2.1854347826086955</v>
      </c>
      <c r="T54" s="6">
        <v>4.8595652173913031</v>
      </c>
      <c r="U54" s="6">
        <v>0</v>
      </c>
      <c r="V54" s="6">
        <f>SUM(NonNurse[[#This Row],[Occupational Therapist Hours]],NonNurse[[#This Row],[OT Assistant Hours]],NonNurse[[#This Row],[OT Aide Hours]])/NonNurse[[#This Row],[MDS Census]]</f>
        <v>8.6051513542219848E-2</v>
      </c>
      <c r="W54" s="6">
        <v>2.8035869565217397</v>
      </c>
      <c r="X54" s="6">
        <v>2.2722826086956531</v>
      </c>
      <c r="Y54" s="6">
        <v>0</v>
      </c>
      <c r="Z54" s="6">
        <f>SUM(NonNurse[[#This Row],[Physical Therapist (PT) Hours]],NonNurse[[#This Row],[PT Assistant Hours]],NonNurse[[#This Row],[PT Aide Hours]])/NonNurse[[#This Row],[MDS Census]]</f>
        <v>6.1999468932554459E-2</v>
      </c>
      <c r="AA54" s="6">
        <v>0</v>
      </c>
      <c r="AB54" s="6">
        <v>0</v>
      </c>
      <c r="AC54" s="6">
        <v>0</v>
      </c>
      <c r="AD54" s="6">
        <v>0</v>
      </c>
      <c r="AE54" s="6">
        <v>0</v>
      </c>
      <c r="AF54" s="6">
        <v>0</v>
      </c>
      <c r="AG54" s="6">
        <v>0</v>
      </c>
      <c r="AH54" s="1">
        <v>145160</v>
      </c>
      <c r="AI54">
        <v>5</v>
      </c>
    </row>
    <row r="55" spans="1:35" x14ac:dyDescent="0.25">
      <c r="A55" t="s">
        <v>702</v>
      </c>
      <c r="B55" t="s">
        <v>51</v>
      </c>
      <c r="C55" t="s">
        <v>923</v>
      </c>
      <c r="D55" t="s">
        <v>781</v>
      </c>
      <c r="E55" s="6">
        <v>170.09782608695653</v>
      </c>
      <c r="F55" s="6">
        <v>52.234782608695646</v>
      </c>
      <c r="G55" s="6">
        <v>0.70652173913043481</v>
      </c>
      <c r="H55" s="6">
        <v>0</v>
      </c>
      <c r="I55" s="6">
        <v>0.95652173913043481</v>
      </c>
      <c r="J55" s="6">
        <v>0</v>
      </c>
      <c r="K55" s="6">
        <v>0</v>
      </c>
      <c r="L55" s="6">
        <v>0</v>
      </c>
      <c r="M55" s="6">
        <v>6.7934782608695654</v>
      </c>
      <c r="N55" s="6">
        <v>89.470543478260879</v>
      </c>
      <c r="O55" s="6">
        <f>SUM(NonNurse[[#This Row],[Qualified Social Work Staff Hours]],NonNurse[[#This Row],[Other Social Work Staff Hours]])/NonNurse[[#This Row],[MDS Census]]</f>
        <v>0.56593328647197905</v>
      </c>
      <c r="P55" s="6">
        <v>0</v>
      </c>
      <c r="Q55" s="6">
        <v>15.451086956521731</v>
      </c>
      <c r="R55" s="6">
        <f>SUM(NonNurse[[#This Row],[Qualified Activities Professional Hours]],NonNurse[[#This Row],[Other Activities Professional Hours]])/NonNurse[[#This Row],[MDS Census]]</f>
        <v>9.0836475174132486E-2</v>
      </c>
      <c r="S55" s="6">
        <v>0</v>
      </c>
      <c r="T55" s="6">
        <v>0.17315217391304347</v>
      </c>
      <c r="U55" s="6">
        <v>0</v>
      </c>
      <c r="V55" s="6">
        <f>SUM(NonNurse[[#This Row],[Occupational Therapist Hours]],NonNurse[[#This Row],[OT Assistant Hours]],NonNurse[[#This Row],[OT Aide Hours]])/NonNurse[[#This Row],[MDS Census]]</f>
        <v>1.0179564189405073E-3</v>
      </c>
      <c r="W55" s="6">
        <v>0.44793478260869568</v>
      </c>
      <c r="X55" s="6">
        <v>0.8402173913043478</v>
      </c>
      <c r="Y55" s="6">
        <v>0</v>
      </c>
      <c r="Z55" s="6">
        <f>SUM(NonNurse[[#This Row],[Physical Therapist (PT) Hours]],NonNurse[[#This Row],[PT Assistant Hours]],NonNurse[[#This Row],[PT Aide Hours]])/NonNurse[[#This Row],[MDS Census]]</f>
        <v>7.5730078599271517E-3</v>
      </c>
      <c r="AA55" s="6">
        <v>0</v>
      </c>
      <c r="AB55" s="6">
        <v>0</v>
      </c>
      <c r="AC55" s="6">
        <v>0</v>
      </c>
      <c r="AD55" s="6">
        <v>0</v>
      </c>
      <c r="AE55" s="6">
        <v>0</v>
      </c>
      <c r="AF55" s="6">
        <v>0</v>
      </c>
      <c r="AG55" s="6">
        <v>0</v>
      </c>
      <c r="AH55" s="1">
        <v>145180</v>
      </c>
      <c r="AI55">
        <v>5</v>
      </c>
    </row>
    <row r="56" spans="1:35" x14ac:dyDescent="0.25">
      <c r="A56" t="s">
        <v>702</v>
      </c>
      <c r="B56" t="s">
        <v>76</v>
      </c>
      <c r="C56" t="s">
        <v>935</v>
      </c>
      <c r="D56" t="s">
        <v>756</v>
      </c>
      <c r="E56" s="6">
        <v>79.956521739130437</v>
      </c>
      <c r="F56" s="6">
        <v>36.642934782608698</v>
      </c>
      <c r="G56" s="6">
        <v>0</v>
      </c>
      <c r="H56" s="6">
        <v>0</v>
      </c>
      <c r="I56" s="6">
        <v>0.94565217391304346</v>
      </c>
      <c r="J56" s="6">
        <v>0</v>
      </c>
      <c r="K56" s="6">
        <v>0</v>
      </c>
      <c r="L56" s="6">
        <v>3.2134782608695645</v>
      </c>
      <c r="M56" s="6">
        <v>4.7255434782608692</v>
      </c>
      <c r="N56" s="6">
        <v>0</v>
      </c>
      <c r="O56" s="6">
        <f>SUM(NonNurse[[#This Row],[Qualified Social Work Staff Hours]],NonNurse[[#This Row],[Other Social Work Staff Hours]])/NonNurse[[#This Row],[MDS Census]]</f>
        <v>5.9101413811854263E-2</v>
      </c>
      <c r="P56" s="6">
        <v>8.1521739130434784E-2</v>
      </c>
      <c r="Q56" s="6">
        <v>10.775000000000009</v>
      </c>
      <c r="R56" s="6">
        <f>SUM(NonNurse[[#This Row],[Qualified Activities Professional Hours]],NonNurse[[#This Row],[Other Activities Professional Hours]])/NonNurse[[#This Row],[MDS Census]]</f>
        <v>0.13578031538879837</v>
      </c>
      <c r="S56" s="6">
        <v>5.4285869565217384</v>
      </c>
      <c r="T56" s="6">
        <v>2.8308695652173905</v>
      </c>
      <c r="U56" s="6">
        <v>0</v>
      </c>
      <c r="V56" s="6">
        <f>SUM(NonNurse[[#This Row],[Occupational Therapist Hours]],NonNurse[[#This Row],[OT Assistant Hours]],NonNurse[[#This Row],[OT Aide Hours]])/NonNurse[[#This Row],[MDS Census]]</f>
        <v>0.10329934747145185</v>
      </c>
      <c r="W56" s="6">
        <v>1.8367391304347829</v>
      </c>
      <c r="X56" s="6">
        <v>4.9563043478260864</v>
      </c>
      <c r="Y56" s="6">
        <v>0</v>
      </c>
      <c r="Z56" s="6">
        <f>SUM(NonNurse[[#This Row],[Physical Therapist (PT) Hours]],NonNurse[[#This Row],[PT Assistant Hours]],NonNurse[[#This Row],[PT Aide Hours]])/NonNurse[[#This Row],[MDS Census]]</f>
        <v>8.495921696574224E-2</v>
      </c>
      <c r="AA56" s="6">
        <v>0</v>
      </c>
      <c r="AB56" s="6">
        <v>0</v>
      </c>
      <c r="AC56" s="6">
        <v>0</v>
      </c>
      <c r="AD56" s="6">
        <v>0</v>
      </c>
      <c r="AE56" s="6">
        <v>0</v>
      </c>
      <c r="AF56" s="6">
        <v>0</v>
      </c>
      <c r="AG56" s="6">
        <v>0</v>
      </c>
      <c r="AH56" s="1">
        <v>145261</v>
      </c>
      <c r="AI56">
        <v>5</v>
      </c>
    </row>
    <row r="57" spans="1:35" x14ac:dyDescent="0.25">
      <c r="A57" t="s">
        <v>702</v>
      </c>
      <c r="B57" t="s">
        <v>425</v>
      </c>
      <c r="C57" t="s">
        <v>1074</v>
      </c>
      <c r="D57" t="s">
        <v>781</v>
      </c>
      <c r="E57" s="6">
        <v>82.195652173913047</v>
      </c>
      <c r="F57" s="6">
        <v>28.900000000000002</v>
      </c>
      <c r="G57" s="6">
        <v>0.32608695652173914</v>
      </c>
      <c r="H57" s="6">
        <v>0.32608695652173914</v>
      </c>
      <c r="I57" s="6">
        <v>1.3804347826086956</v>
      </c>
      <c r="J57" s="6">
        <v>0</v>
      </c>
      <c r="K57" s="6">
        <v>0</v>
      </c>
      <c r="L57" s="6">
        <v>3.7133695652173913</v>
      </c>
      <c r="M57" s="6">
        <v>4.7826086956521738</v>
      </c>
      <c r="N57" s="6">
        <v>0</v>
      </c>
      <c r="O57" s="6">
        <f>SUM(NonNurse[[#This Row],[Qualified Social Work Staff Hours]],NonNurse[[#This Row],[Other Social Work Staff Hours]])/NonNurse[[#This Row],[MDS Census]]</f>
        <v>5.8185665167944982E-2</v>
      </c>
      <c r="P57" s="6">
        <v>5.4266304347826084</v>
      </c>
      <c r="Q57" s="6">
        <v>9.414673913043476</v>
      </c>
      <c r="R57" s="6">
        <f>SUM(NonNurse[[#This Row],[Qualified Activities Professional Hours]],NonNurse[[#This Row],[Other Activities Professional Hours]])/NonNurse[[#This Row],[MDS Census]]</f>
        <v>0.18056069822798199</v>
      </c>
      <c r="S57" s="6">
        <v>5.5546739130434775</v>
      </c>
      <c r="T57" s="6">
        <v>5.164782608695651</v>
      </c>
      <c r="U57" s="6">
        <v>0</v>
      </c>
      <c r="V57" s="6">
        <f>SUM(NonNurse[[#This Row],[Occupational Therapist Hours]],NonNurse[[#This Row],[OT Assistant Hours]],NonNurse[[#This Row],[OT Aide Hours]])/NonNurse[[#This Row],[MDS Census]]</f>
        <v>0.13041391166358104</v>
      </c>
      <c r="W57" s="6">
        <v>5.1546739130434789</v>
      </c>
      <c r="X57" s="6">
        <v>3.3164130434782604</v>
      </c>
      <c r="Y57" s="6">
        <v>0</v>
      </c>
      <c r="Z57" s="6">
        <f>SUM(NonNurse[[#This Row],[Physical Therapist (PT) Hours]],NonNurse[[#This Row],[PT Assistant Hours]],NonNurse[[#This Row],[PT Aide Hours]])/NonNurse[[#This Row],[MDS Census]]</f>
        <v>0.10306003702724148</v>
      </c>
      <c r="AA57" s="6">
        <v>0</v>
      </c>
      <c r="AB57" s="6">
        <v>0</v>
      </c>
      <c r="AC57" s="6">
        <v>0</v>
      </c>
      <c r="AD57" s="6">
        <v>0</v>
      </c>
      <c r="AE57" s="6">
        <v>0</v>
      </c>
      <c r="AF57" s="6">
        <v>0</v>
      </c>
      <c r="AG57" s="6">
        <v>0</v>
      </c>
      <c r="AH57" s="1">
        <v>145877</v>
      </c>
      <c r="AI57">
        <v>5</v>
      </c>
    </row>
    <row r="58" spans="1:35" x14ac:dyDescent="0.25">
      <c r="A58" t="s">
        <v>702</v>
      </c>
      <c r="B58" t="s">
        <v>336</v>
      </c>
      <c r="C58" t="s">
        <v>896</v>
      </c>
      <c r="D58" t="s">
        <v>784</v>
      </c>
      <c r="E58" s="6">
        <v>89.826086956521735</v>
      </c>
      <c r="F58" s="6">
        <v>40.555434782608693</v>
      </c>
      <c r="G58" s="6">
        <v>0.2391304347826087</v>
      </c>
      <c r="H58" s="6">
        <v>0.2608695652173913</v>
      </c>
      <c r="I58" s="6">
        <v>0.83695652173913049</v>
      </c>
      <c r="J58" s="6">
        <v>0</v>
      </c>
      <c r="K58" s="6">
        <v>0</v>
      </c>
      <c r="L58" s="6">
        <v>3.5632608695652168</v>
      </c>
      <c r="M58" s="6">
        <v>4.732608695652174</v>
      </c>
      <c r="N58" s="6">
        <v>5.1945652173913039</v>
      </c>
      <c r="O58" s="6">
        <f>SUM(NonNurse[[#This Row],[Qualified Social Work Staff Hours]],NonNurse[[#This Row],[Other Social Work Staff Hours]])/NonNurse[[#This Row],[MDS Census]]</f>
        <v>0.11051548886737658</v>
      </c>
      <c r="P58" s="6">
        <v>5.8597826086956522</v>
      </c>
      <c r="Q58" s="6">
        <v>8.0336956521739129</v>
      </c>
      <c r="R58" s="6">
        <f>SUM(NonNurse[[#This Row],[Qualified Activities Professional Hours]],NonNurse[[#This Row],[Other Activities Professional Hours]])/NonNurse[[#This Row],[MDS Census]]</f>
        <v>0.15467086156824783</v>
      </c>
      <c r="S58" s="6">
        <v>4.2546739130434785</v>
      </c>
      <c r="T58" s="6">
        <v>5.7122826086956522</v>
      </c>
      <c r="U58" s="6">
        <v>0</v>
      </c>
      <c r="V58" s="6">
        <f>SUM(NonNurse[[#This Row],[Occupational Therapist Hours]],NonNurse[[#This Row],[OT Assistant Hours]],NonNurse[[#This Row],[OT Aide Hours]])/NonNurse[[#This Row],[MDS Census]]</f>
        <v>0.11095837366892548</v>
      </c>
      <c r="W58" s="6">
        <v>5.76</v>
      </c>
      <c r="X58" s="6">
        <v>4.3910869565217396</v>
      </c>
      <c r="Y58" s="6">
        <v>0</v>
      </c>
      <c r="Z58" s="6">
        <f>SUM(NonNurse[[#This Row],[Physical Therapist (PT) Hours]],NonNurse[[#This Row],[PT Assistant Hours]],NonNurse[[#This Row],[PT Aide Hours]])/NonNurse[[#This Row],[MDS Census]]</f>
        <v>0.11300822846079381</v>
      </c>
      <c r="AA58" s="6">
        <v>0</v>
      </c>
      <c r="AB58" s="6">
        <v>0</v>
      </c>
      <c r="AC58" s="6">
        <v>0</v>
      </c>
      <c r="AD58" s="6">
        <v>0</v>
      </c>
      <c r="AE58" s="6">
        <v>0</v>
      </c>
      <c r="AF58" s="6">
        <v>0</v>
      </c>
      <c r="AG58" s="6">
        <v>0</v>
      </c>
      <c r="AH58" s="1">
        <v>145740</v>
      </c>
      <c r="AI58">
        <v>5</v>
      </c>
    </row>
    <row r="59" spans="1:35" x14ac:dyDescent="0.25">
      <c r="A59" t="s">
        <v>702</v>
      </c>
      <c r="B59" t="s">
        <v>555</v>
      </c>
      <c r="C59" t="s">
        <v>898</v>
      </c>
      <c r="D59" t="s">
        <v>781</v>
      </c>
      <c r="E59" s="6">
        <v>53.456521739130437</v>
      </c>
      <c r="F59" s="6">
        <v>19.876630434782616</v>
      </c>
      <c r="G59" s="6">
        <v>0</v>
      </c>
      <c r="H59" s="6">
        <v>0</v>
      </c>
      <c r="I59" s="6">
        <v>0.68478260869565222</v>
      </c>
      <c r="J59" s="6">
        <v>0</v>
      </c>
      <c r="K59" s="6">
        <v>0</v>
      </c>
      <c r="L59" s="6">
        <v>0.8739130434782606</v>
      </c>
      <c r="M59" s="6">
        <v>5.2092391304347823</v>
      </c>
      <c r="N59" s="6">
        <v>0</v>
      </c>
      <c r="O59" s="6">
        <f>SUM(NonNurse[[#This Row],[Qualified Social Work Staff Hours]],NonNurse[[#This Row],[Other Social Work Staff Hours]])/NonNurse[[#This Row],[MDS Census]]</f>
        <v>9.7448149654331018E-2</v>
      </c>
      <c r="P59" s="6">
        <v>0</v>
      </c>
      <c r="Q59" s="6">
        <v>11.720108695652174</v>
      </c>
      <c r="R59" s="6">
        <f>SUM(NonNurse[[#This Row],[Qualified Activities Professional Hours]],NonNurse[[#This Row],[Other Activities Professional Hours]])/NonNurse[[#This Row],[MDS Census]]</f>
        <v>0.21924562830418867</v>
      </c>
      <c r="S59" s="6">
        <v>1.3888043478260867</v>
      </c>
      <c r="T59" s="6">
        <v>2.903804347826088</v>
      </c>
      <c r="U59" s="6">
        <v>0</v>
      </c>
      <c r="V59" s="6">
        <f>SUM(NonNurse[[#This Row],[Occupational Therapist Hours]],NonNurse[[#This Row],[OT Assistant Hours]],NonNurse[[#This Row],[OT Aide Hours]])/NonNurse[[#This Row],[MDS Census]]</f>
        <v>8.0300935339568932E-2</v>
      </c>
      <c r="W59" s="6">
        <v>1.8992391304347824</v>
      </c>
      <c r="X59" s="6">
        <v>5.9520652173913033</v>
      </c>
      <c r="Y59" s="6">
        <v>0</v>
      </c>
      <c r="Z59" s="6">
        <f>SUM(NonNurse[[#This Row],[Physical Therapist (PT) Hours]],NonNurse[[#This Row],[PT Assistant Hours]],NonNurse[[#This Row],[PT Aide Hours]])/NonNurse[[#This Row],[MDS Census]]</f>
        <v>0.14687271248474987</v>
      </c>
      <c r="AA59" s="6">
        <v>0</v>
      </c>
      <c r="AB59" s="6">
        <v>0</v>
      </c>
      <c r="AC59" s="6">
        <v>0</v>
      </c>
      <c r="AD59" s="6">
        <v>0</v>
      </c>
      <c r="AE59" s="6">
        <v>0</v>
      </c>
      <c r="AF59" s="6">
        <v>0</v>
      </c>
      <c r="AG59" s="6">
        <v>0</v>
      </c>
      <c r="AH59" s="1">
        <v>146058</v>
      </c>
      <c r="AI59">
        <v>5</v>
      </c>
    </row>
    <row r="60" spans="1:35" x14ac:dyDescent="0.25">
      <c r="A60" t="s">
        <v>702</v>
      </c>
      <c r="B60" t="s">
        <v>510</v>
      </c>
      <c r="C60" t="s">
        <v>860</v>
      </c>
      <c r="D60" t="s">
        <v>780</v>
      </c>
      <c r="E60" s="6">
        <v>79.304347826086953</v>
      </c>
      <c r="F60" s="6">
        <v>31.880434782608695</v>
      </c>
      <c r="G60" s="6">
        <v>0.32608695652173914</v>
      </c>
      <c r="H60" s="6">
        <v>0.32608695652173914</v>
      </c>
      <c r="I60" s="6">
        <v>0.98913043478260865</v>
      </c>
      <c r="J60" s="6">
        <v>0</v>
      </c>
      <c r="K60" s="6">
        <v>0</v>
      </c>
      <c r="L60" s="6">
        <v>2.1724999999999999</v>
      </c>
      <c r="M60" s="6">
        <v>5.5652173913043477</v>
      </c>
      <c r="N60" s="6">
        <v>0</v>
      </c>
      <c r="O60" s="6">
        <f>SUM(NonNurse[[#This Row],[Qualified Social Work Staff Hours]],NonNurse[[#This Row],[Other Social Work Staff Hours]])/NonNurse[[#This Row],[MDS Census]]</f>
        <v>7.0175438596491224E-2</v>
      </c>
      <c r="P60" s="6">
        <v>6.6576086956521738</v>
      </c>
      <c r="Q60" s="6">
        <v>21.222826086956523</v>
      </c>
      <c r="R60" s="6">
        <f>SUM(NonNurse[[#This Row],[Qualified Activities Professional Hours]],NonNurse[[#This Row],[Other Activities Professional Hours]])/NonNurse[[#This Row],[MDS Census]]</f>
        <v>0.3515625</v>
      </c>
      <c r="S60" s="6">
        <v>4.5607608695652173</v>
      </c>
      <c r="T60" s="6">
        <v>3.4847826086956513</v>
      </c>
      <c r="U60" s="6">
        <v>0</v>
      </c>
      <c r="V60" s="6">
        <f>SUM(NonNurse[[#This Row],[Occupational Therapist Hours]],NonNurse[[#This Row],[OT Assistant Hours]],NonNurse[[#This Row],[OT Aide Hours]])/NonNurse[[#This Row],[MDS Census]]</f>
        <v>0.10145148026315788</v>
      </c>
      <c r="W60" s="6">
        <v>1.0918478260869564</v>
      </c>
      <c r="X60" s="6">
        <v>4.0976086956521751</v>
      </c>
      <c r="Y60" s="6">
        <v>0</v>
      </c>
      <c r="Z60" s="6">
        <f>SUM(NonNurse[[#This Row],[Physical Therapist (PT) Hours]],NonNurse[[#This Row],[PT Assistant Hours]],NonNurse[[#This Row],[PT Aide Hours]])/NonNurse[[#This Row],[MDS Census]]</f>
        <v>6.5437225877193E-2</v>
      </c>
      <c r="AA60" s="6">
        <v>0</v>
      </c>
      <c r="AB60" s="6">
        <v>0</v>
      </c>
      <c r="AC60" s="6">
        <v>0</v>
      </c>
      <c r="AD60" s="6">
        <v>0</v>
      </c>
      <c r="AE60" s="6">
        <v>0</v>
      </c>
      <c r="AF60" s="6">
        <v>0</v>
      </c>
      <c r="AG60" s="6">
        <v>0</v>
      </c>
      <c r="AH60" s="1">
        <v>146000</v>
      </c>
      <c r="AI60">
        <v>5</v>
      </c>
    </row>
    <row r="61" spans="1:35" x14ac:dyDescent="0.25">
      <c r="A61" t="s">
        <v>702</v>
      </c>
      <c r="B61" t="s">
        <v>488</v>
      </c>
      <c r="C61" t="s">
        <v>1109</v>
      </c>
      <c r="D61" t="s">
        <v>781</v>
      </c>
      <c r="E61" s="6">
        <v>197.09859154929578</v>
      </c>
      <c r="F61" s="6">
        <v>64.124647887323931</v>
      </c>
      <c r="G61" s="6">
        <v>5.6338028169014086E-2</v>
      </c>
      <c r="H61" s="6">
        <v>0.84507042253521125</v>
      </c>
      <c r="I61" s="6">
        <v>1.971830985915493</v>
      </c>
      <c r="J61" s="6">
        <v>0</v>
      </c>
      <c r="K61" s="6">
        <v>0</v>
      </c>
      <c r="L61" s="6">
        <v>5.2002816901408435</v>
      </c>
      <c r="M61" s="6">
        <v>5.873239436619718</v>
      </c>
      <c r="N61" s="6">
        <v>13.035211267605641</v>
      </c>
      <c r="O61" s="6">
        <f>SUM(NonNurse[[#This Row],[Qualified Social Work Staff Hours]],NonNurse[[#This Row],[Other Social Work Staff Hours]])/NonNurse[[#This Row],[MDS Census]]</f>
        <v>9.5933971702158102E-2</v>
      </c>
      <c r="P61" s="6">
        <v>5.3929577464788725</v>
      </c>
      <c r="Q61" s="6">
        <v>27.873239436619716</v>
      </c>
      <c r="R61" s="6">
        <f>SUM(NonNurse[[#This Row],[Qualified Activities Professional Hours]],NonNurse[[#This Row],[Other Activities Professional Hours]])/NonNurse[[#This Row],[MDS Census]]</f>
        <v>0.16877947691867942</v>
      </c>
      <c r="S61" s="6">
        <v>8.3763380281690161</v>
      </c>
      <c r="T61" s="6">
        <v>10.725774647887327</v>
      </c>
      <c r="U61" s="6">
        <v>0</v>
      </c>
      <c r="V61" s="6">
        <f>SUM(NonNurse[[#This Row],[Occupational Therapist Hours]],NonNurse[[#This Row],[OT Assistant Hours]],NonNurse[[#This Row],[OT Aide Hours]])/NonNurse[[#This Row],[MDS Census]]</f>
        <v>9.6916535658139236E-2</v>
      </c>
      <c r="W61" s="6">
        <v>11.012112676056342</v>
      </c>
      <c r="X61" s="6">
        <v>14.519154929577464</v>
      </c>
      <c r="Y61" s="6">
        <v>0.29577464788732394</v>
      </c>
      <c r="Z61" s="6">
        <f>SUM(NonNurse[[#This Row],[Physical Therapist (PT) Hours]],NonNurse[[#This Row],[PT Assistant Hours]],NonNurse[[#This Row],[PT Aide Hours]])/NonNurse[[#This Row],[MDS Census]]</f>
        <v>0.13103615835358012</v>
      </c>
      <c r="AA61" s="6">
        <v>0</v>
      </c>
      <c r="AB61" s="6">
        <v>0</v>
      </c>
      <c r="AC61" s="6">
        <v>0</v>
      </c>
      <c r="AD61" s="6">
        <v>0</v>
      </c>
      <c r="AE61" s="6">
        <v>0</v>
      </c>
      <c r="AF61" s="6">
        <v>0</v>
      </c>
      <c r="AG61" s="6">
        <v>0</v>
      </c>
      <c r="AH61" s="1">
        <v>145969</v>
      </c>
      <c r="AI61">
        <v>5</v>
      </c>
    </row>
    <row r="62" spans="1:35" x14ac:dyDescent="0.25">
      <c r="A62" t="s">
        <v>702</v>
      </c>
      <c r="B62" t="s">
        <v>345</v>
      </c>
      <c r="C62" t="s">
        <v>854</v>
      </c>
      <c r="D62" t="s">
        <v>781</v>
      </c>
      <c r="E62" s="6">
        <v>122.27173913043478</v>
      </c>
      <c r="F62" s="6">
        <v>33.331521739130437</v>
      </c>
      <c r="G62" s="6">
        <v>0.17934782608695651</v>
      </c>
      <c r="H62" s="6">
        <v>0.30434782608695654</v>
      </c>
      <c r="I62" s="6">
        <v>0.81521739130434778</v>
      </c>
      <c r="J62" s="6">
        <v>0</v>
      </c>
      <c r="K62" s="6">
        <v>0</v>
      </c>
      <c r="L62" s="6">
        <v>1.4257608695652175</v>
      </c>
      <c r="M62" s="6">
        <v>7.5543478260869561</v>
      </c>
      <c r="N62" s="6">
        <v>1.2391304347826086</v>
      </c>
      <c r="O62" s="6">
        <f>SUM(NonNurse[[#This Row],[Qualified Social Work Staff Hours]],NonNurse[[#This Row],[Other Social Work Staff Hours]])/NonNurse[[#This Row],[MDS Census]]</f>
        <v>7.1917503778113609E-2</v>
      </c>
      <c r="P62" s="6">
        <v>5.1293478260869572</v>
      </c>
      <c r="Q62" s="6">
        <v>17.673913043478262</v>
      </c>
      <c r="R62" s="6">
        <f>SUM(NonNurse[[#This Row],[Qualified Activities Professional Hours]],NonNurse[[#This Row],[Other Activities Professional Hours]])/NonNurse[[#This Row],[MDS Census]]</f>
        <v>0.18649657747355322</v>
      </c>
      <c r="S62" s="6">
        <v>1.8139130434782609</v>
      </c>
      <c r="T62" s="6">
        <v>6.2252173913043469</v>
      </c>
      <c r="U62" s="6">
        <v>0</v>
      </c>
      <c r="V62" s="6">
        <f>SUM(NonNurse[[#This Row],[Occupational Therapist Hours]],NonNurse[[#This Row],[OT Assistant Hours]],NonNurse[[#This Row],[OT Aide Hours]])/NonNurse[[#This Row],[MDS Census]]</f>
        <v>6.5748066494799529E-2</v>
      </c>
      <c r="W62" s="6">
        <v>1.8486956521739129</v>
      </c>
      <c r="X62" s="6">
        <v>6.0627173913043491</v>
      </c>
      <c r="Y62" s="6">
        <v>0</v>
      </c>
      <c r="Z62" s="6">
        <f>SUM(NonNurse[[#This Row],[Physical Therapist (PT) Hours]],NonNurse[[#This Row],[PT Assistant Hours]],NonNurse[[#This Row],[PT Aide Hours]])/NonNurse[[#This Row],[MDS Census]]</f>
        <v>6.4703529202595797E-2</v>
      </c>
      <c r="AA62" s="6">
        <v>0</v>
      </c>
      <c r="AB62" s="6">
        <v>0</v>
      </c>
      <c r="AC62" s="6">
        <v>0</v>
      </c>
      <c r="AD62" s="6">
        <v>0</v>
      </c>
      <c r="AE62" s="6">
        <v>0</v>
      </c>
      <c r="AF62" s="6">
        <v>0</v>
      </c>
      <c r="AG62" s="6">
        <v>0</v>
      </c>
      <c r="AH62" s="1">
        <v>145758</v>
      </c>
      <c r="AI62">
        <v>5</v>
      </c>
    </row>
    <row r="63" spans="1:35" x14ac:dyDescent="0.25">
      <c r="A63" t="s">
        <v>702</v>
      </c>
      <c r="B63" t="s">
        <v>467</v>
      </c>
      <c r="C63" t="s">
        <v>1100</v>
      </c>
      <c r="D63" t="s">
        <v>774</v>
      </c>
      <c r="E63" s="6">
        <v>89.5</v>
      </c>
      <c r="F63" s="6">
        <v>51.946739130434779</v>
      </c>
      <c r="G63" s="6">
        <v>0.31521739130434784</v>
      </c>
      <c r="H63" s="6">
        <v>0.29347826086956524</v>
      </c>
      <c r="I63" s="6">
        <v>0.97826086956521741</v>
      </c>
      <c r="J63" s="6">
        <v>0</v>
      </c>
      <c r="K63" s="6">
        <v>0</v>
      </c>
      <c r="L63" s="6">
        <v>3.8928260869565214</v>
      </c>
      <c r="M63" s="6">
        <v>5.4391304347826095</v>
      </c>
      <c r="N63" s="6">
        <v>0</v>
      </c>
      <c r="O63" s="6">
        <f>SUM(NonNurse[[#This Row],[Qualified Social Work Staff Hours]],NonNurse[[#This Row],[Other Social Work Staff Hours]])/NonNurse[[#This Row],[MDS Census]]</f>
        <v>6.077240709254312E-2</v>
      </c>
      <c r="P63" s="6">
        <v>5.502173913043479</v>
      </c>
      <c r="Q63" s="6">
        <v>17.785869565217389</v>
      </c>
      <c r="R63" s="6">
        <f>SUM(NonNurse[[#This Row],[Qualified Activities Professional Hours]],NonNurse[[#This Row],[Other Activities Professional Hours]])/NonNurse[[#This Row],[MDS Census]]</f>
        <v>0.26020160310905999</v>
      </c>
      <c r="S63" s="6">
        <v>3.723043478260871</v>
      </c>
      <c r="T63" s="6">
        <v>4.8693478260869565</v>
      </c>
      <c r="U63" s="6">
        <v>0</v>
      </c>
      <c r="V63" s="6">
        <f>SUM(NonNurse[[#This Row],[Occupational Therapist Hours]],NonNurse[[#This Row],[OT Assistant Hours]],NonNurse[[#This Row],[OT Aide Hours]])/NonNurse[[#This Row],[MDS Census]]</f>
        <v>9.6004372115618186E-2</v>
      </c>
      <c r="W63" s="6">
        <v>4.9084782608695647</v>
      </c>
      <c r="X63" s="6">
        <v>1.5779347826086956</v>
      </c>
      <c r="Y63" s="6">
        <v>0</v>
      </c>
      <c r="Z63" s="6">
        <f>SUM(NonNurse[[#This Row],[Physical Therapist (PT) Hours]],NonNurse[[#This Row],[PT Assistant Hours]],NonNurse[[#This Row],[PT Aide Hours]])/NonNurse[[#This Row],[MDS Census]]</f>
        <v>7.2473888753947044E-2</v>
      </c>
      <c r="AA63" s="6">
        <v>0</v>
      </c>
      <c r="AB63" s="6">
        <v>0</v>
      </c>
      <c r="AC63" s="6">
        <v>0</v>
      </c>
      <c r="AD63" s="6">
        <v>0</v>
      </c>
      <c r="AE63" s="6">
        <v>0</v>
      </c>
      <c r="AF63" s="6">
        <v>0</v>
      </c>
      <c r="AG63" s="6">
        <v>0</v>
      </c>
      <c r="AH63" s="1">
        <v>145936</v>
      </c>
      <c r="AI63">
        <v>5</v>
      </c>
    </row>
    <row r="64" spans="1:35" x14ac:dyDescent="0.25">
      <c r="A64" t="s">
        <v>702</v>
      </c>
      <c r="B64" t="s">
        <v>507</v>
      </c>
      <c r="C64" t="s">
        <v>1101</v>
      </c>
      <c r="D64" t="s">
        <v>781</v>
      </c>
      <c r="E64" s="6">
        <v>47.054347826086953</v>
      </c>
      <c r="F64" s="6">
        <v>25.27391304347826</v>
      </c>
      <c r="G64" s="6">
        <v>0.2608695652173913</v>
      </c>
      <c r="H64" s="6">
        <v>0.21195652173913043</v>
      </c>
      <c r="I64" s="6">
        <v>0.88043478260869568</v>
      </c>
      <c r="J64" s="6">
        <v>0</v>
      </c>
      <c r="K64" s="6">
        <v>0</v>
      </c>
      <c r="L64" s="6">
        <v>0.81489130434782597</v>
      </c>
      <c r="M64" s="6">
        <v>4.3478260869565216E-2</v>
      </c>
      <c r="N64" s="6">
        <v>0</v>
      </c>
      <c r="O64" s="6">
        <f>SUM(NonNurse[[#This Row],[Qualified Social Work Staff Hours]],NonNurse[[#This Row],[Other Social Work Staff Hours]])/NonNurse[[#This Row],[MDS Census]]</f>
        <v>9.2400092400092408E-4</v>
      </c>
      <c r="P64" s="6">
        <v>5.3478260869565215</v>
      </c>
      <c r="Q64" s="6">
        <v>5.7076086956521754</v>
      </c>
      <c r="R64" s="6">
        <f>SUM(NonNurse[[#This Row],[Qualified Activities Professional Hours]],NonNurse[[#This Row],[Other Activities Professional Hours]])/NonNurse[[#This Row],[MDS Census]]</f>
        <v>0.23495033495033499</v>
      </c>
      <c r="S64" s="6">
        <v>1.0559782608695656</v>
      </c>
      <c r="T64" s="6">
        <v>5.862608695652173</v>
      </c>
      <c r="U64" s="6">
        <v>0</v>
      </c>
      <c r="V64" s="6">
        <f>SUM(NonNurse[[#This Row],[Occupational Therapist Hours]],NonNurse[[#This Row],[OT Assistant Hours]],NonNurse[[#This Row],[OT Aide Hours]])/NonNurse[[#This Row],[MDS Census]]</f>
        <v>0.14703395703395702</v>
      </c>
      <c r="W64" s="6">
        <v>1.181304347826087</v>
      </c>
      <c r="X64" s="6">
        <v>1.4342391304347828</v>
      </c>
      <c r="Y64" s="6">
        <v>0</v>
      </c>
      <c r="Z64" s="6">
        <f>SUM(NonNurse[[#This Row],[Physical Therapist (PT) Hours]],NonNurse[[#This Row],[PT Assistant Hours]],NonNurse[[#This Row],[PT Aide Hours]])/NonNurse[[#This Row],[MDS Census]]</f>
        <v>5.5585585585585594E-2</v>
      </c>
      <c r="AA64" s="6">
        <v>0</v>
      </c>
      <c r="AB64" s="6">
        <v>0</v>
      </c>
      <c r="AC64" s="6">
        <v>0</v>
      </c>
      <c r="AD64" s="6">
        <v>0</v>
      </c>
      <c r="AE64" s="6">
        <v>0</v>
      </c>
      <c r="AF64" s="6">
        <v>0</v>
      </c>
      <c r="AG64" s="6">
        <v>0</v>
      </c>
      <c r="AH64" s="1">
        <v>145996</v>
      </c>
      <c r="AI64">
        <v>5</v>
      </c>
    </row>
    <row r="65" spans="1:35" x14ac:dyDescent="0.25">
      <c r="A65" t="s">
        <v>702</v>
      </c>
      <c r="B65" t="s">
        <v>511</v>
      </c>
      <c r="C65" t="s">
        <v>917</v>
      </c>
      <c r="D65" t="s">
        <v>781</v>
      </c>
      <c r="E65" s="6">
        <v>180.86956521739131</v>
      </c>
      <c r="F65" s="6">
        <v>69.351630434782606</v>
      </c>
      <c r="G65" s="6">
        <v>0.2608695652173913</v>
      </c>
      <c r="H65" s="6">
        <v>4.3478260869565216E-2</v>
      </c>
      <c r="I65" s="6">
        <v>3.1304347826086958</v>
      </c>
      <c r="J65" s="6">
        <v>0</v>
      </c>
      <c r="K65" s="6">
        <v>0</v>
      </c>
      <c r="L65" s="6">
        <v>6.1609782608695633</v>
      </c>
      <c r="M65" s="6">
        <v>4.5293478260869566</v>
      </c>
      <c r="N65" s="6">
        <v>9.7086956521739154</v>
      </c>
      <c r="O65" s="6">
        <f>SUM(NonNurse[[#This Row],[Qualified Social Work Staff Hours]],NonNurse[[#This Row],[Other Social Work Staff Hours]])/NonNurse[[#This Row],[MDS Census]]</f>
        <v>7.8719951923076931E-2</v>
      </c>
      <c r="P65" s="6">
        <v>4.6184782608695647</v>
      </c>
      <c r="Q65" s="6">
        <v>28.620652173913051</v>
      </c>
      <c r="R65" s="6">
        <f>SUM(NonNurse[[#This Row],[Qualified Activities Professional Hours]],NonNurse[[#This Row],[Other Activities Professional Hours]])/NonNurse[[#This Row],[MDS Census]]</f>
        <v>0.1837740384615385</v>
      </c>
      <c r="S65" s="6">
        <v>10.780326086956523</v>
      </c>
      <c r="T65" s="6">
        <v>10.544456521739134</v>
      </c>
      <c r="U65" s="6">
        <v>0</v>
      </c>
      <c r="V65" s="6">
        <f>SUM(NonNurse[[#This Row],[Occupational Therapist Hours]],NonNurse[[#This Row],[OT Assistant Hours]],NonNurse[[#This Row],[OT Aide Hours]])/NonNurse[[#This Row],[MDS Census]]</f>
        <v>0.11790144230769233</v>
      </c>
      <c r="W65" s="6">
        <v>10.509239130434782</v>
      </c>
      <c r="X65" s="6">
        <v>13.955543478260866</v>
      </c>
      <c r="Y65" s="6">
        <v>0.89130434782608692</v>
      </c>
      <c r="Z65" s="6">
        <f>SUM(NonNurse[[#This Row],[Physical Therapist (PT) Hours]],NonNurse[[#This Row],[PT Assistant Hours]],NonNurse[[#This Row],[PT Aide Hours]])/NonNurse[[#This Row],[MDS Census]]</f>
        <v>0.14018990384615382</v>
      </c>
      <c r="AA65" s="6">
        <v>0</v>
      </c>
      <c r="AB65" s="6">
        <v>0</v>
      </c>
      <c r="AC65" s="6">
        <v>0</v>
      </c>
      <c r="AD65" s="6">
        <v>0</v>
      </c>
      <c r="AE65" s="6">
        <v>0</v>
      </c>
      <c r="AF65" s="6">
        <v>0</v>
      </c>
      <c r="AG65" s="6">
        <v>0</v>
      </c>
      <c r="AH65" s="1">
        <v>146001</v>
      </c>
      <c r="AI65">
        <v>5</v>
      </c>
    </row>
    <row r="66" spans="1:35" x14ac:dyDescent="0.25">
      <c r="A66" t="s">
        <v>702</v>
      </c>
      <c r="B66" t="s">
        <v>71</v>
      </c>
      <c r="C66" t="s">
        <v>917</v>
      </c>
      <c r="D66" t="s">
        <v>781</v>
      </c>
      <c r="E66" s="6">
        <v>172.05434782608697</v>
      </c>
      <c r="F66" s="6">
        <v>47.240217391304348</v>
      </c>
      <c r="G66" s="6">
        <v>0.35869565217391303</v>
      </c>
      <c r="H66" s="6">
        <v>0</v>
      </c>
      <c r="I66" s="6">
        <v>2.347826086956522</v>
      </c>
      <c r="J66" s="6">
        <v>0</v>
      </c>
      <c r="K66" s="6">
        <v>0</v>
      </c>
      <c r="L66" s="6">
        <v>5.7840217391304352</v>
      </c>
      <c r="M66" s="6">
        <v>4.9809782608695654</v>
      </c>
      <c r="N66" s="6">
        <v>5.4619565217391308</v>
      </c>
      <c r="O66" s="6">
        <f>SUM(NonNurse[[#This Row],[Qualified Social Work Staff Hours]],NonNurse[[#This Row],[Other Social Work Staff Hours]])/NonNurse[[#This Row],[MDS Census]]</f>
        <v>6.069555878450944E-2</v>
      </c>
      <c r="P66" s="6">
        <v>5.0434782608695654</v>
      </c>
      <c r="Q66" s="6">
        <v>11.027173913043475</v>
      </c>
      <c r="R66" s="6">
        <f>SUM(NonNurse[[#This Row],[Qualified Activities Professional Hours]],NonNurse[[#This Row],[Other Activities Professional Hours]])/NonNurse[[#This Row],[MDS Census]]</f>
        <v>9.3404510708193791E-2</v>
      </c>
      <c r="S66" s="6">
        <v>5.0348913043478261</v>
      </c>
      <c r="T66" s="6">
        <v>6.7704347826086968</v>
      </c>
      <c r="U66" s="6">
        <v>0</v>
      </c>
      <c r="V66" s="6">
        <f>SUM(NonNurse[[#This Row],[Occupational Therapist Hours]],NonNurse[[#This Row],[OT Assistant Hours]],NonNurse[[#This Row],[OT Aide Hours]])/NonNurse[[#This Row],[MDS Census]]</f>
        <v>6.8613936445764107E-2</v>
      </c>
      <c r="W66" s="6">
        <v>3.56358695652174</v>
      </c>
      <c r="X66" s="6">
        <v>8.6764130434782594</v>
      </c>
      <c r="Y66" s="6">
        <v>0</v>
      </c>
      <c r="Z66" s="6">
        <f>SUM(NonNurse[[#This Row],[Physical Therapist (PT) Hours]],NonNurse[[#This Row],[PT Assistant Hours]],NonNurse[[#This Row],[PT Aide Hours]])/NonNurse[[#This Row],[MDS Census]]</f>
        <v>7.1140312085412841E-2</v>
      </c>
      <c r="AA66" s="6">
        <v>0</v>
      </c>
      <c r="AB66" s="6">
        <v>0</v>
      </c>
      <c r="AC66" s="6">
        <v>0</v>
      </c>
      <c r="AD66" s="6">
        <v>0</v>
      </c>
      <c r="AE66" s="6">
        <v>0</v>
      </c>
      <c r="AF66" s="6">
        <v>0</v>
      </c>
      <c r="AG66" s="6">
        <v>0</v>
      </c>
      <c r="AH66" s="1">
        <v>145244</v>
      </c>
      <c r="AI66">
        <v>5</v>
      </c>
    </row>
    <row r="67" spans="1:35" x14ac:dyDescent="0.25">
      <c r="A67" t="s">
        <v>702</v>
      </c>
      <c r="B67" t="s">
        <v>674</v>
      </c>
      <c r="C67" t="s">
        <v>940</v>
      </c>
      <c r="D67" t="s">
        <v>742</v>
      </c>
      <c r="E67" s="6">
        <v>61.956521739130437</v>
      </c>
      <c r="F67" s="6">
        <v>11.391304347826088</v>
      </c>
      <c r="G67" s="6">
        <v>0.19565217391304349</v>
      </c>
      <c r="H67" s="6">
        <v>0.35869565217391303</v>
      </c>
      <c r="I67" s="6">
        <v>0.39130434782608697</v>
      </c>
      <c r="J67" s="6">
        <v>0</v>
      </c>
      <c r="K67" s="6">
        <v>0</v>
      </c>
      <c r="L67" s="6">
        <v>0</v>
      </c>
      <c r="M67" s="6">
        <v>0.2608695652173913</v>
      </c>
      <c r="N67" s="6">
        <v>10.341304347826089</v>
      </c>
      <c r="O67" s="6">
        <f>SUM(NonNurse[[#This Row],[Qualified Social Work Staff Hours]],NonNurse[[#This Row],[Other Social Work Staff Hours]])/NonNurse[[#This Row],[MDS Census]]</f>
        <v>0.17112280701754387</v>
      </c>
      <c r="P67" s="6">
        <v>4.7380434782608702</v>
      </c>
      <c r="Q67" s="6">
        <v>0</v>
      </c>
      <c r="R67" s="6">
        <f>SUM(NonNurse[[#This Row],[Qualified Activities Professional Hours]],NonNurse[[#This Row],[Other Activities Professional Hours]])/NonNurse[[#This Row],[MDS Census]]</f>
        <v>7.6473684210526319E-2</v>
      </c>
      <c r="S67" s="6">
        <v>0</v>
      </c>
      <c r="T67" s="6">
        <v>0</v>
      </c>
      <c r="U67" s="6">
        <v>0</v>
      </c>
      <c r="V67" s="6">
        <f>SUM(NonNurse[[#This Row],[Occupational Therapist Hours]],NonNurse[[#This Row],[OT Assistant Hours]],NonNurse[[#This Row],[OT Aide Hours]])/NonNurse[[#This Row],[MDS Census]]</f>
        <v>0</v>
      </c>
      <c r="W67" s="6">
        <v>0</v>
      </c>
      <c r="X67" s="6">
        <v>0</v>
      </c>
      <c r="Y67" s="6">
        <v>0</v>
      </c>
      <c r="Z67" s="6">
        <f>SUM(NonNurse[[#This Row],[Physical Therapist (PT) Hours]],NonNurse[[#This Row],[PT Assistant Hours]],NonNurse[[#This Row],[PT Aide Hours]])/NonNurse[[#This Row],[MDS Census]]</f>
        <v>0</v>
      </c>
      <c r="AA67" s="6">
        <v>0</v>
      </c>
      <c r="AB67" s="6">
        <v>0</v>
      </c>
      <c r="AC67" s="6">
        <v>0</v>
      </c>
      <c r="AD67" s="6">
        <v>0</v>
      </c>
      <c r="AE67" s="6">
        <v>0</v>
      </c>
      <c r="AF67" s="6">
        <v>0</v>
      </c>
      <c r="AG67" s="6">
        <v>0</v>
      </c>
      <c r="AH67" s="7">
        <v>1.3999999999999999E+265</v>
      </c>
      <c r="AI67">
        <v>5</v>
      </c>
    </row>
    <row r="68" spans="1:35" x14ac:dyDescent="0.25">
      <c r="A68" t="s">
        <v>702</v>
      </c>
      <c r="B68" t="s">
        <v>90</v>
      </c>
      <c r="C68" t="s">
        <v>943</v>
      </c>
      <c r="D68" t="s">
        <v>793</v>
      </c>
      <c r="E68" s="6">
        <v>69.358695652173907</v>
      </c>
      <c r="F68" s="6">
        <v>27.841304347826068</v>
      </c>
      <c r="G68" s="6">
        <v>0.13043478260869565</v>
      </c>
      <c r="H68" s="6">
        <v>0.35869565217391303</v>
      </c>
      <c r="I68" s="6">
        <v>0.55434782608695654</v>
      </c>
      <c r="J68" s="6">
        <v>0</v>
      </c>
      <c r="K68" s="6">
        <v>0</v>
      </c>
      <c r="L68" s="6">
        <v>0.99119565217391303</v>
      </c>
      <c r="M68" s="6">
        <v>5.5434782608695654</v>
      </c>
      <c r="N68" s="6">
        <v>0</v>
      </c>
      <c r="O68" s="6">
        <f>SUM(NonNurse[[#This Row],[Qualified Social Work Staff Hours]],NonNurse[[#This Row],[Other Social Work Staff Hours]])/NonNurse[[#This Row],[MDS Census]]</f>
        <v>7.9924776680771054E-2</v>
      </c>
      <c r="P68" s="6">
        <v>4.8695652173913047</v>
      </c>
      <c r="Q68" s="6">
        <v>14.166304347826088</v>
      </c>
      <c r="R68" s="6">
        <f>SUM(NonNurse[[#This Row],[Qualified Activities Professional Hours]],NonNurse[[#This Row],[Other Activities Professional Hours]])/NonNurse[[#This Row],[MDS Census]]</f>
        <v>0.27445541451183203</v>
      </c>
      <c r="S68" s="6">
        <v>1.8776086956521743</v>
      </c>
      <c r="T68" s="6">
        <v>4.8884782608695643</v>
      </c>
      <c r="U68" s="6">
        <v>0</v>
      </c>
      <c r="V68" s="6">
        <f>SUM(NonNurse[[#This Row],[Occupational Therapist Hours]],NonNurse[[#This Row],[OT Assistant Hours]],NonNurse[[#This Row],[OT Aide Hours]])/NonNurse[[#This Row],[MDS Census]]</f>
        <v>9.7552107820090897E-2</v>
      </c>
      <c r="W68" s="6">
        <v>3.1411956521739124</v>
      </c>
      <c r="X68" s="6">
        <v>5.684456521739131</v>
      </c>
      <c r="Y68" s="6">
        <v>4.2826086956521738</v>
      </c>
      <c r="Z68" s="6">
        <f>SUM(NonNurse[[#This Row],[Physical Therapist (PT) Hours]],NonNurse[[#This Row],[PT Assistant Hours]],NonNurse[[#This Row],[PT Aide Hours]])/NonNurse[[#This Row],[MDS Census]]</f>
        <v>0.18899232095282872</v>
      </c>
      <c r="AA68" s="6">
        <v>0</v>
      </c>
      <c r="AB68" s="6">
        <v>0</v>
      </c>
      <c r="AC68" s="6">
        <v>0</v>
      </c>
      <c r="AD68" s="6">
        <v>0</v>
      </c>
      <c r="AE68" s="6">
        <v>0</v>
      </c>
      <c r="AF68" s="6">
        <v>0</v>
      </c>
      <c r="AG68" s="6">
        <v>0</v>
      </c>
      <c r="AH68" s="1">
        <v>145295</v>
      </c>
      <c r="AI68">
        <v>5</v>
      </c>
    </row>
    <row r="69" spans="1:35" x14ac:dyDescent="0.25">
      <c r="A69" t="s">
        <v>702</v>
      </c>
      <c r="B69" t="s">
        <v>475</v>
      </c>
      <c r="C69" t="s">
        <v>1102</v>
      </c>
      <c r="D69" t="s">
        <v>781</v>
      </c>
      <c r="E69" s="6">
        <v>82.097826086956516</v>
      </c>
      <c r="F69" s="6">
        <v>21.517391304347829</v>
      </c>
      <c r="G69" s="6">
        <v>0.32608695652173914</v>
      </c>
      <c r="H69" s="6">
        <v>0.32608695652173914</v>
      </c>
      <c r="I69" s="6">
        <v>0.63043478260869568</v>
      </c>
      <c r="J69" s="6">
        <v>0</v>
      </c>
      <c r="K69" s="6">
        <v>0</v>
      </c>
      <c r="L69" s="6">
        <v>0.60750000000000004</v>
      </c>
      <c r="M69" s="6">
        <v>0.11684782608695653</v>
      </c>
      <c r="N69" s="6">
        <v>14.863043478260861</v>
      </c>
      <c r="O69" s="6">
        <f>SUM(NonNurse[[#This Row],[Qualified Social Work Staff Hours]],NonNurse[[#This Row],[Other Social Work Staff Hours]])/NonNurse[[#This Row],[MDS Census]]</f>
        <v>0.18246392162054806</v>
      </c>
      <c r="P69" s="6">
        <v>3.847826086956522</v>
      </c>
      <c r="Q69" s="6">
        <v>1.3391304347826087</v>
      </c>
      <c r="R69" s="6">
        <f>SUM(NonNurse[[#This Row],[Qualified Activities Professional Hours]],NonNurse[[#This Row],[Other Activities Professional Hours]])/NonNurse[[#This Row],[MDS Census]]</f>
        <v>6.318019330067523E-2</v>
      </c>
      <c r="S69" s="6">
        <v>1.6480434782608697</v>
      </c>
      <c r="T69" s="6">
        <v>6.8372826086956522</v>
      </c>
      <c r="U69" s="6">
        <v>0</v>
      </c>
      <c r="V69" s="6">
        <f>SUM(NonNurse[[#This Row],[Occupational Therapist Hours]],NonNurse[[#This Row],[OT Assistant Hours]],NonNurse[[#This Row],[OT Aide Hours]])/NonNurse[[#This Row],[MDS Census]]</f>
        <v>0.10335628227194495</v>
      </c>
      <c r="W69" s="6">
        <v>1.9994565217391309</v>
      </c>
      <c r="X69" s="6">
        <v>4.1366304347826084</v>
      </c>
      <c r="Y69" s="6">
        <v>0</v>
      </c>
      <c r="Z69" s="6">
        <f>SUM(NonNurse[[#This Row],[Physical Therapist (PT) Hours]],NonNurse[[#This Row],[PT Assistant Hours]],NonNurse[[#This Row],[PT Aide Hours]])/NonNurse[[#This Row],[MDS Census]]</f>
        <v>7.4741162452005822E-2</v>
      </c>
      <c r="AA69" s="6">
        <v>0</v>
      </c>
      <c r="AB69" s="6">
        <v>0</v>
      </c>
      <c r="AC69" s="6">
        <v>0</v>
      </c>
      <c r="AD69" s="6">
        <v>0</v>
      </c>
      <c r="AE69" s="6">
        <v>0</v>
      </c>
      <c r="AF69" s="6">
        <v>0</v>
      </c>
      <c r="AG69" s="6">
        <v>0</v>
      </c>
      <c r="AH69" s="1">
        <v>145947</v>
      </c>
      <c r="AI69">
        <v>5</v>
      </c>
    </row>
    <row r="70" spans="1:35" x14ac:dyDescent="0.25">
      <c r="A70" t="s">
        <v>702</v>
      </c>
      <c r="B70" t="s">
        <v>74</v>
      </c>
      <c r="C70" t="s">
        <v>934</v>
      </c>
      <c r="D70" t="s">
        <v>783</v>
      </c>
      <c r="E70" s="6">
        <v>78.641304347826093</v>
      </c>
      <c r="F70" s="6">
        <v>35.722826086956523</v>
      </c>
      <c r="G70" s="6">
        <v>0.2608695652173913</v>
      </c>
      <c r="H70" s="6">
        <v>0.25</v>
      </c>
      <c r="I70" s="6">
        <v>1.2608695652173914</v>
      </c>
      <c r="J70" s="6">
        <v>0</v>
      </c>
      <c r="K70" s="6">
        <v>0</v>
      </c>
      <c r="L70" s="6">
        <v>1.8633695652173914</v>
      </c>
      <c r="M70" s="6">
        <v>5.4804347826086959</v>
      </c>
      <c r="N70" s="6">
        <v>0</v>
      </c>
      <c r="O70" s="6">
        <f>SUM(NonNurse[[#This Row],[Qualified Social Work Staff Hours]],NonNurse[[#This Row],[Other Social Work Staff Hours]])/NonNurse[[#This Row],[MDS Census]]</f>
        <v>6.9689011748445051E-2</v>
      </c>
      <c r="P70" s="6">
        <v>5.4858695652173912</v>
      </c>
      <c r="Q70" s="6">
        <v>13.504347826086951</v>
      </c>
      <c r="R70" s="6">
        <f>SUM(NonNurse[[#This Row],[Qualified Activities Professional Hours]],NonNurse[[#This Row],[Other Activities Professional Hours]])/NonNurse[[#This Row],[MDS Census]]</f>
        <v>0.24147892190739451</v>
      </c>
      <c r="S70" s="6">
        <v>3.3478260869565224</v>
      </c>
      <c r="T70" s="6">
        <v>5.7708695652173931</v>
      </c>
      <c r="U70" s="6">
        <v>0</v>
      </c>
      <c r="V70" s="6">
        <f>SUM(NonNurse[[#This Row],[Occupational Therapist Hours]],NonNurse[[#This Row],[OT Assistant Hours]],NonNurse[[#This Row],[OT Aide Hours]])/NonNurse[[#This Row],[MDS Census]]</f>
        <v>0.11595300621976505</v>
      </c>
      <c r="W70" s="6">
        <v>2.9214130434782595</v>
      </c>
      <c r="X70" s="6">
        <v>10.302826086956523</v>
      </c>
      <c r="Y70" s="6">
        <v>0</v>
      </c>
      <c r="Z70" s="6">
        <f>SUM(NonNurse[[#This Row],[Physical Therapist (PT) Hours]],NonNurse[[#This Row],[PT Assistant Hours]],NonNurse[[#This Row],[PT Aide Hours]])/NonNurse[[#This Row],[MDS Census]]</f>
        <v>0.16815894955079472</v>
      </c>
      <c r="AA70" s="6">
        <v>0</v>
      </c>
      <c r="AB70" s="6">
        <v>0</v>
      </c>
      <c r="AC70" s="6">
        <v>0</v>
      </c>
      <c r="AD70" s="6">
        <v>0</v>
      </c>
      <c r="AE70" s="6">
        <v>0</v>
      </c>
      <c r="AF70" s="6">
        <v>0</v>
      </c>
      <c r="AG70" s="6">
        <v>0</v>
      </c>
      <c r="AH70" s="1">
        <v>145248</v>
      </c>
      <c r="AI70">
        <v>5</v>
      </c>
    </row>
    <row r="71" spans="1:35" x14ac:dyDescent="0.25">
      <c r="A71" t="s">
        <v>702</v>
      </c>
      <c r="B71" t="s">
        <v>53</v>
      </c>
      <c r="C71" t="s">
        <v>913</v>
      </c>
      <c r="D71" t="s">
        <v>781</v>
      </c>
      <c r="E71" s="6">
        <v>122.92391304347827</v>
      </c>
      <c r="F71" s="6">
        <v>38.451086956521728</v>
      </c>
      <c r="G71" s="6">
        <v>0.29347826086956524</v>
      </c>
      <c r="H71" s="6">
        <v>0.40217391304347827</v>
      </c>
      <c r="I71" s="6">
        <v>1.0108695652173914</v>
      </c>
      <c r="J71" s="6">
        <v>0</v>
      </c>
      <c r="K71" s="6">
        <v>0</v>
      </c>
      <c r="L71" s="6">
        <v>2.2733695652173909</v>
      </c>
      <c r="M71" s="6">
        <v>5.1467391304347823</v>
      </c>
      <c r="N71" s="6">
        <v>4.497826086956521</v>
      </c>
      <c r="O71" s="6">
        <f>SUM(NonNurse[[#This Row],[Qualified Social Work Staff Hours]],NonNurse[[#This Row],[Other Social Work Staff Hours]])/NonNurse[[#This Row],[MDS Census]]</f>
        <v>7.8459633919886806E-2</v>
      </c>
      <c r="P71" s="6">
        <v>0</v>
      </c>
      <c r="Q71" s="6">
        <v>26.065217391304351</v>
      </c>
      <c r="R71" s="6">
        <f>SUM(NonNurse[[#This Row],[Qualified Activities Professional Hours]],NonNurse[[#This Row],[Other Activities Professional Hours]])/NonNurse[[#This Row],[MDS Census]]</f>
        <v>0.21204350517287118</v>
      </c>
      <c r="S71" s="6">
        <v>5.1819565217391315</v>
      </c>
      <c r="T71" s="6">
        <v>5.1873913043478259</v>
      </c>
      <c r="U71" s="6">
        <v>0</v>
      </c>
      <c r="V71" s="6">
        <f>SUM(NonNurse[[#This Row],[Occupational Therapist Hours]],NonNurse[[#This Row],[OT Assistant Hours]],NonNurse[[#This Row],[OT Aide Hours]])/NonNurse[[#This Row],[MDS Census]]</f>
        <v>8.4355822796003191E-2</v>
      </c>
      <c r="W71" s="6">
        <v>4.32</v>
      </c>
      <c r="X71" s="6">
        <v>5.9455434782608698</v>
      </c>
      <c r="Y71" s="6">
        <v>0</v>
      </c>
      <c r="Z71" s="6">
        <f>SUM(NonNurse[[#This Row],[Physical Therapist (PT) Hours]],NonNurse[[#This Row],[PT Assistant Hours]],NonNurse[[#This Row],[PT Aide Hours]])/NonNurse[[#This Row],[MDS Census]]</f>
        <v>8.3511362631532415E-2</v>
      </c>
      <c r="AA71" s="6">
        <v>0</v>
      </c>
      <c r="AB71" s="6">
        <v>0</v>
      </c>
      <c r="AC71" s="6">
        <v>0</v>
      </c>
      <c r="AD71" s="6">
        <v>0</v>
      </c>
      <c r="AE71" s="6">
        <v>0</v>
      </c>
      <c r="AF71" s="6">
        <v>0</v>
      </c>
      <c r="AG71" s="6">
        <v>0</v>
      </c>
      <c r="AH71" s="1">
        <v>145197</v>
      </c>
      <c r="AI71">
        <v>5</v>
      </c>
    </row>
    <row r="72" spans="1:35" x14ac:dyDescent="0.25">
      <c r="A72" t="s">
        <v>702</v>
      </c>
      <c r="B72" t="s">
        <v>382</v>
      </c>
      <c r="C72" t="s">
        <v>932</v>
      </c>
      <c r="D72" t="s">
        <v>791</v>
      </c>
      <c r="E72" s="6">
        <v>78.608695652173907</v>
      </c>
      <c r="F72" s="6">
        <v>31.89076086956522</v>
      </c>
      <c r="G72" s="6">
        <v>0.11956521739130435</v>
      </c>
      <c r="H72" s="6">
        <v>0</v>
      </c>
      <c r="I72" s="6">
        <v>1.3695652173913044</v>
      </c>
      <c r="J72" s="6">
        <v>0</v>
      </c>
      <c r="K72" s="6">
        <v>0</v>
      </c>
      <c r="L72" s="6">
        <v>0.52608695652173887</v>
      </c>
      <c r="M72" s="6">
        <v>5.4076086956521738</v>
      </c>
      <c r="N72" s="6">
        <v>0</v>
      </c>
      <c r="O72" s="6">
        <f>SUM(NonNurse[[#This Row],[Qualified Social Work Staff Hours]],NonNurse[[#This Row],[Other Social Work Staff Hours]])/NonNurse[[#This Row],[MDS Census]]</f>
        <v>6.8791482300884957E-2</v>
      </c>
      <c r="P72" s="6">
        <v>4.4929347826086987</v>
      </c>
      <c r="Q72" s="6">
        <v>3.4684782608695648</v>
      </c>
      <c r="R72" s="6">
        <f>SUM(NonNurse[[#This Row],[Qualified Activities Professional Hours]],NonNurse[[#This Row],[Other Activities Professional Hours]])/NonNurse[[#This Row],[MDS Census]]</f>
        <v>0.1012790376106195</v>
      </c>
      <c r="S72" s="6">
        <v>1.2643478260869563</v>
      </c>
      <c r="T72" s="6">
        <v>4.3328260869565236</v>
      </c>
      <c r="U72" s="6">
        <v>0</v>
      </c>
      <c r="V72" s="6">
        <f>SUM(NonNurse[[#This Row],[Occupational Therapist Hours]],NonNurse[[#This Row],[OT Assistant Hours]],NonNurse[[#This Row],[OT Aide Hours]])/NonNurse[[#This Row],[MDS Census]]</f>
        <v>7.1202986725663747E-2</v>
      </c>
      <c r="W72" s="6">
        <v>2.123478260869565</v>
      </c>
      <c r="X72" s="6">
        <v>3.4728260869565206</v>
      </c>
      <c r="Y72" s="6">
        <v>0</v>
      </c>
      <c r="Z72" s="6">
        <f>SUM(NonNurse[[#This Row],[Physical Therapist (PT) Hours]],NonNurse[[#This Row],[PT Assistant Hours]],NonNurse[[#This Row],[PT Aide Hours]])/NonNurse[[#This Row],[MDS Census]]</f>
        <v>7.1191924778761059E-2</v>
      </c>
      <c r="AA72" s="6">
        <v>0</v>
      </c>
      <c r="AB72" s="6">
        <v>0</v>
      </c>
      <c r="AC72" s="6">
        <v>0</v>
      </c>
      <c r="AD72" s="6">
        <v>0</v>
      </c>
      <c r="AE72" s="6">
        <v>0</v>
      </c>
      <c r="AF72" s="6">
        <v>0</v>
      </c>
      <c r="AG72" s="6">
        <v>0</v>
      </c>
      <c r="AH72" s="1">
        <v>145811</v>
      </c>
      <c r="AI72">
        <v>5</v>
      </c>
    </row>
    <row r="73" spans="1:35" x14ac:dyDescent="0.25">
      <c r="A73" t="s">
        <v>702</v>
      </c>
      <c r="B73" t="s">
        <v>276</v>
      </c>
      <c r="C73" t="s">
        <v>1037</v>
      </c>
      <c r="D73" t="s">
        <v>781</v>
      </c>
      <c r="E73" s="6">
        <v>62.326086956521742</v>
      </c>
      <c r="F73" s="6">
        <v>14.086956521739131</v>
      </c>
      <c r="G73" s="6">
        <v>0.55434782608695654</v>
      </c>
      <c r="H73" s="6">
        <v>0.19565217391304349</v>
      </c>
      <c r="I73" s="6">
        <v>0.55434782608695654</v>
      </c>
      <c r="J73" s="6">
        <v>0</v>
      </c>
      <c r="K73" s="6">
        <v>0</v>
      </c>
      <c r="L73" s="6">
        <v>0.77793478260869553</v>
      </c>
      <c r="M73" s="6">
        <v>5.4782608695652177</v>
      </c>
      <c r="N73" s="6">
        <v>0</v>
      </c>
      <c r="O73" s="6">
        <f>SUM(NonNurse[[#This Row],[Qualified Social Work Staff Hours]],NonNurse[[#This Row],[Other Social Work Staff Hours]])/NonNurse[[#This Row],[MDS Census]]</f>
        <v>8.7896756191140568E-2</v>
      </c>
      <c r="P73" s="6">
        <v>8.6956521739130432E-2</v>
      </c>
      <c r="Q73" s="6">
        <v>12.193478260869565</v>
      </c>
      <c r="R73" s="6">
        <f>SUM(NonNurse[[#This Row],[Qualified Activities Professional Hours]],NonNurse[[#This Row],[Other Activities Professional Hours]])/NonNurse[[#This Row],[MDS Census]]</f>
        <v>0.19703522846180677</v>
      </c>
      <c r="S73" s="6">
        <v>0.73673913043478279</v>
      </c>
      <c r="T73" s="6">
        <v>2.5170652173913051</v>
      </c>
      <c r="U73" s="6">
        <v>0</v>
      </c>
      <c r="V73" s="6">
        <f>SUM(NonNurse[[#This Row],[Occupational Therapist Hours]],NonNurse[[#This Row],[OT Assistant Hours]],NonNurse[[#This Row],[OT Aide Hours]])/NonNurse[[#This Row],[MDS Census]]</f>
        <v>5.2206138821067324E-2</v>
      </c>
      <c r="W73" s="6">
        <v>1.2678260869565214</v>
      </c>
      <c r="X73" s="6">
        <v>5.7391304347826084</v>
      </c>
      <c r="Y73" s="6">
        <v>0</v>
      </c>
      <c r="Z73" s="6">
        <f>SUM(NonNurse[[#This Row],[Physical Therapist (PT) Hours]],NonNurse[[#This Row],[PT Assistant Hours]],NonNurse[[#This Row],[PT Aide Hours]])/NonNurse[[#This Row],[MDS Census]]</f>
        <v>0.1124241367282874</v>
      </c>
      <c r="AA73" s="6">
        <v>0</v>
      </c>
      <c r="AB73" s="6">
        <v>0</v>
      </c>
      <c r="AC73" s="6">
        <v>0</v>
      </c>
      <c r="AD73" s="6">
        <v>0</v>
      </c>
      <c r="AE73" s="6">
        <v>0</v>
      </c>
      <c r="AF73" s="6">
        <v>0</v>
      </c>
      <c r="AG73" s="6">
        <v>0</v>
      </c>
      <c r="AH73" s="1">
        <v>145658</v>
      </c>
      <c r="AI73">
        <v>5</v>
      </c>
    </row>
    <row r="74" spans="1:35" x14ac:dyDescent="0.25">
      <c r="A74" t="s">
        <v>702</v>
      </c>
      <c r="B74" t="s">
        <v>154</v>
      </c>
      <c r="C74" t="s">
        <v>978</v>
      </c>
      <c r="D74" t="s">
        <v>811</v>
      </c>
      <c r="E74" s="6">
        <v>56.532608695652172</v>
      </c>
      <c r="F74" s="6">
        <v>24.846739130434777</v>
      </c>
      <c r="G74" s="6">
        <v>4.8913043478260872E-2</v>
      </c>
      <c r="H74" s="6">
        <v>0.32608695652173914</v>
      </c>
      <c r="I74" s="6">
        <v>0.72826086956521741</v>
      </c>
      <c r="J74" s="6">
        <v>0</v>
      </c>
      <c r="K74" s="6">
        <v>0</v>
      </c>
      <c r="L74" s="6">
        <v>0.68141304347826082</v>
      </c>
      <c r="M74" s="6">
        <v>5.1956521739130439</v>
      </c>
      <c r="N74" s="6">
        <v>0</v>
      </c>
      <c r="O74" s="6">
        <f>SUM(NonNurse[[#This Row],[Qualified Social Work Staff Hours]],NonNurse[[#This Row],[Other Social Work Staff Hours]])/NonNurse[[#This Row],[MDS Census]]</f>
        <v>9.1905402807152481E-2</v>
      </c>
      <c r="P74" s="6">
        <v>4.7663043478260869</v>
      </c>
      <c r="Q74" s="6">
        <v>9.3673913043478265</v>
      </c>
      <c r="R74" s="6">
        <f>SUM(NonNurse[[#This Row],[Qualified Activities Professional Hours]],NonNurse[[#This Row],[Other Activities Professional Hours]])/NonNurse[[#This Row],[MDS Census]]</f>
        <v>0.25000961353585849</v>
      </c>
      <c r="S74" s="6">
        <v>1.5647826086956522</v>
      </c>
      <c r="T74" s="6">
        <v>4.3722826086956514</v>
      </c>
      <c r="U74" s="6">
        <v>0</v>
      </c>
      <c r="V74" s="6">
        <f>SUM(NonNurse[[#This Row],[Occupational Therapist Hours]],NonNurse[[#This Row],[OT Assistant Hours]],NonNurse[[#This Row],[OT Aide Hours]])/NonNurse[[#This Row],[MDS Census]]</f>
        <v>0.10502018842530282</v>
      </c>
      <c r="W74" s="6">
        <v>2.4943478260869569</v>
      </c>
      <c r="X74" s="6">
        <v>6.0611956521739128</v>
      </c>
      <c r="Y74" s="6">
        <v>0.4891304347826087</v>
      </c>
      <c r="Z74" s="6">
        <f>SUM(NonNurse[[#This Row],[Physical Therapist (PT) Hours]],NonNurse[[#This Row],[PT Assistant Hours]],NonNurse[[#This Row],[PT Aide Hours]])/NonNurse[[#This Row],[MDS Census]]</f>
        <v>0.15999038646414152</v>
      </c>
      <c r="AA74" s="6">
        <v>0</v>
      </c>
      <c r="AB74" s="6">
        <v>0</v>
      </c>
      <c r="AC74" s="6">
        <v>0</v>
      </c>
      <c r="AD74" s="6">
        <v>0</v>
      </c>
      <c r="AE74" s="6">
        <v>0</v>
      </c>
      <c r="AF74" s="6">
        <v>0</v>
      </c>
      <c r="AG74" s="6">
        <v>0</v>
      </c>
      <c r="AH74" s="1">
        <v>145437</v>
      </c>
      <c r="AI74">
        <v>5</v>
      </c>
    </row>
    <row r="75" spans="1:35" x14ac:dyDescent="0.25">
      <c r="A75" t="s">
        <v>702</v>
      </c>
      <c r="B75" t="s">
        <v>185</v>
      </c>
      <c r="C75" t="s">
        <v>864</v>
      </c>
      <c r="D75" t="s">
        <v>811</v>
      </c>
      <c r="E75" s="6">
        <v>87.847826086956516</v>
      </c>
      <c r="F75" s="6">
        <v>27.920108695652171</v>
      </c>
      <c r="G75" s="6">
        <v>6.5217391304347824E-2</v>
      </c>
      <c r="H75" s="6">
        <v>0.35869565217391303</v>
      </c>
      <c r="I75" s="6">
        <v>1.0217391304347827</v>
      </c>
      <c r="J75" s="6">
        <v>0</v>
      </c>
      <c r="K75" s="6">
        <v>0</v>
      </c>
      <c r="L75" s="6">
        <v>1.1493478260869565</v>
      </c>
      <c r="M75" s="6">
        <v>5.1086956521739131</v>
      </c>
      <c r="N75" s="6">
        <v>0</v>
      </c>
      <c r="O75" s="6">
        <f>SUM(NonNurse[[#This Row],[Qualified Social Work Staff Hours]],NonNurse[[#This Row],[Other Social Work Staff Hours]])/NonNurse[[#This Row],[MDS Census]]</f>
        <v>5.8153922296461276E-2</v>
      </c>
      <c r="P75" s="6">
        <v>5.7282608695652177</v>
      </c>
      <c r="Q75" s="6">
        <v>12.590760869565219</v>
      </c>
      <c r="R75" s="6">
        <f>SUM(NonNurse[[#This Row],[Qualified Activities Professional Hours]],NonNurse[[#This Row],[Other Activities Professional Hours]])/NonNurse[[#This Row],[MDS Census]]</f>
        <v>0.20853130413264048</v>
      </c>
      <c r="S75" s="6">
        <v>1.9177173913043479</v>
      </c>
      <c r="T75" s="6">
        <v>9.2368478260869562</v>
      </c>
      <c r="U75" s="6">
        <v>0</v>
      </c>
      <c r="V75" s="6">
        <f>SUM(NonNurse[[#This Row],[Occupational Therapist Hours]],NonNurse[[#This Row],[OT Assistant Hours]],NonNurse[[#This Row],[OT Aide Hours]])/NonNurse[[#This Row],[MDS Census]]</f>
        <v>0.12697599604058402</v>
      </c>
      <c r="W75" s="6">
        <v>5.1797826086956542</v>
      </c>
      <c r="X75" s="6">
        <v>4.6894565217391309</v>
      </c>
      <c r="Y75" s="6">
        <v>0.39130434782608697</v>
      </c>
      <c r="Z75" s="6">
        <f>SUM(NonNurse[[#This Row],[Physical Therapist (PT) Hours]],NonNurse[[#This Row],[PT Assistant Hours]],NonNurse[[#This Row],[PT Aide Hours]])/NonNurse[[#This Row],[MDS Census]]</f>
        <v>0.11679905963870334</v>
      </c>
      <c r="AA75" s="6">
        <v>0</v>
      </c>
      <c r="AB75" s="6">
        <v>0</v>
      </c>
      <c r="AC75" s="6">
        <v>0</v>
      </c>
      <c r="AD75" s="6">
        <v>0</v>
      </c>
      <c r="AE75" s="6">
        <v>0</v>
      </c>
      <c r="AF75" s="6">
        <v>0</v>
      </c>
      <c r="AG75" s="6">
        <v>0</v>
      </c>
      <c r="AH75" s="1">
        <v>145486</v>
      </c>
      <c r="AI75">
        <v>5</v>
      </c>
    </row>
    <row r="76" spans="1:35" x14ac:dyDescent="0.25">
      <c r="A76" t="s">
        <v>702</v>
      </c>
      <c r="B76" t="s">
        <v>412</v>
      </c>
      <c r="C76" t="s">
        <v>1084</v>
      </c>
      <c r="D76" t="s">
        <v>755</v>
      </c>
      <c r="E76" s="6">
        <v>50.510869565217391</v>
      </c>
      <c r="F76" s="6">
        <v>15.907173913043474</v>
      </c>
      <c r="G76" s="6">
        <v>0.60326086956521741</v>
      </c>
      <c r="H76" s="6">
        <v>0.47826086956521741</v>
      </c>
      <c r="I76" s="6">
        <v>0.47826086956521741</v>
      </c>
      <c r="J76" s="6">
        <v>0</v>
      </c>
      <c r="K76" s="6">
        <v>0</v>
      </c>
      <c r="L76" s="6">
        <v>1.1491304347826088</v>
      </c>
      <c r="M76" s="6">
        <v>4.0010869565217391</v>
      </c>
      <c r="N76" s="6">
        <v>0</v>
      </c>
      <c r="O76" s="6">
        <f>SUM(NonNurse[[#This Row],[Qualified Social Work Staff Hours]],NonNurse[[#This Row],[Other Social Work Staff Hours]])/NonNurse[[#This Row],[MDS Census]]</f>
        <v>7.9212395093608778E-2</v>
      </c>
      <c r="P76" s="6">
        <v>5.7000000000000011</v>
      </c>
      <c r="Q76" s="6">
        <v>4.5367391304347819</v>
      </c>
      <c r="R76" s="6">
        <f>SUM(NonNurse[[#This Row],[Qualified Activities Professional Hours]],NonNurse[[#This Row],[Other Activities Professional Hours]])/NonNurse[[#This Row],[MDS Census]]</f>
        <v>0.20266408435549818</v>
      </c>
      <c r="S76" s="6">
        <v>2.1067391304347827</v>
      </c>
      <c r="T76" s="6">
        <v>2.1365217391304343</v>
      </c>
      <c r="U76" s="6">
        <v>0</v>
      </c>
      <c r="V76" s="6">
        <f>SUM(NonNurse[[#This Row],[Occupational Therapist Hours]],NonNurse[[#This Row],[OT Assistant Hours]],NonNurse[[#This Row],[OT Aide Hours]])/NonNurse[[#This Row],[MDS Census]]</f>
        <v>8.4006886163115996E-2</v>
      </c>
      <c r="W76" s="6">
        <v>1.2465217391304348</v>
      </c>
      <c r="X76" s="6">
        <v>4.1690217391304349</v>
      </c>
      <c r="Y76" s="6">
        <v>0</v>
      </c>
      <c r="Z76" s="6">
        <f>SUM(NonNurse[[#This Row],[Physical Therapist (PT) Hours]],NonNurse[[#This Row],[PT Assistant Hours]],NonNurse[[#This Row],[PT Aide Hours]])/NonNurse[[#This Row],[MDS Census]]</f>
        <v>0.10721540778997203</v>
      </c>
      <c r="AA76" s="6">
        <v>0</v>
      </c>
      <c r="AB76" s="6">
        <v>0</v>
      </c>
      <c r="AC76" s="6">
        <v>0</v>
      </c>
      <c r="AD76" s="6">
        <v>0</v>
      </c>
      <c r="AE76" s="6">
        <v>0</v>
      </c>
      <c r="AF76" s="6">
        <v>0</v>
      </c>
      <c r="AG76" s="6">
        <v>6.5217391304347824E-2</v>
      </c>
      <c r="AH76" s="1">
        <v>145857</v>
      </c>
      <c r="AI76">
        <v>5</v>
      </c>
    </row>
    <row r="77" spans="1:35" x14ac:dyDescent="0.25">
      <c r="A77" t="s">
        <v>702</v>
      </c>
      <c r="B77" t="s">
        <v>137</v>
      </c>
      <c r="C77" t="s">
        <v>968</v>
      </c>
      <c r="D77" t="s">
        <v>743</v>
      </c>
      <c r="E77" s="6">
        <v>80.782608695652172</v>
      </c>
      <c r="F77" s="6">
        <v>28.040217391304346</v>
      </c>
      <c r="G77" s="6">
        <v>0.13043478260869565</v>
      </c>
      <c r="H77" s="6">
        <v>0.32608695652173914</v>
      </c>
      <c r="I77" s="6">
        <v>0.55434782608695654</v>
      </c>
      <c r="J77" s="6">
        <v>0</v>
      </c>
      <c r="K77" s="6">
        <v>0</v>
      </c>
      <c r="L77" s="6">
        <v>0.64597826086956511</v>
      </c>
      <c r="M77" s="6">
        <v>1.1467391304347827</v>
      </c>
      <c r="N77" s="6">
        <v>2.9836956521739131</v>
      </c>
      <c r="O77" s="6">
        <f>SUM(NonNurse[[#This Row],[Qualified Social Work Staff Hours]],NonNurse[[#This Row],[Other Social Work Staff Hours]])/NonNurse[[#This Row],[MDS Census]]</f>
        <v>5.1130247578040904E-2</v>
      </c>
      <c r="P77" s="6">
        <v>5.4891304347826084</v>
      </c>
      <c r="Q77" s="6">
        <v>2.7195652173913052</v>
      </c>
      <c r="R77" s="6">
        <f>SUM(NonNurse[[#This Row],[Qualified Activities Professional Hours]],NonNurse[[#This Row],[Other Activities Professional Hours]])/NonNurse[[#This Row],[MDS Census]]</f>
        <v>0.10161463939720131</v>
      </c>
      <c r="S77" s="6">
        <v>1.1410869565217392</v>
      </c>
      <c r="T77" s="6">
        <v>3.920652173913044</v>
      </c>
      <c r="U77" s="6">
        <v>0</v>
      </c>
      <c r="V77" s="6">
        <f>SUM(NonNurse[[#This Row],[Occupational Therapist Hours]],NonNurse[[#This Row],[OT Assistant Hours]],NonNurse[[#This Row],[OT Aide Hours]])/NonNurse[[#This Row],[MDS Census]]</f>
        <v>6.2658772874058133E-2</v>
      </c>
      <c r="W77" s="6">
        <v>2.6455434782608696</v>
      </c>
      <c r="X77" s="6">
        <v>5.3685869565217397</v>
      </c>
      <c r="Y77" s="6">
        <v>0</v>
      </c>
      <c r="Z77" s="6">
        <f>SUM(NonNurse[[#This Row],[Physical Therapist (PT) Hours]],NonNurse[[#This Row],[PT Assistant Hours]],NonNurse[[#This Row],[PT Aide Hours]])/NonNurse[[#This Row],[MDS Census]]</f>
        <v>9.9206135629709383E-2</v>
      </c>
      <c r="AA77" s="6">
        <v>0</v>
      </c>
      <c r="AB77" s="6">
        <v>0</v>
      </c>
      <c r="AC77" s="6">
        <v>0</v>
      </c>
      <c r="AD77" s="6">
        <v>0</v>
      </c>
      <c r="AE77" s="6">
        <v>0</v>
      </c>
      <c r="AF77" s="6">
        <v>0</v>
      </c>
      <c r="AG77" s="6">
        <v>0</v>
      </c>
      <c r="AH77" s="1">
        <v>145413</v>
      </c>
      <c r="AI77">
        <v>5</v>
      </c>
    </row>
    <row r="78" spans="1:35" x14ac:dyDescent="0.25">
      <c r="A78" t="s">
        <v>702</v>
      </c>
      <c r="B78" t="s">
        <v>392</v>
      </c>
      <c r="C78" t="s">
        <v>1079</v>
      </c>
      <c r="D78" t="s">
        <v>794</v>
      </c>
      <c r="E78" s="6">
        <v>202.5108695652174</v>
      </c>
      <c r="F78" s="6">
        <v>27.801086956521761</v>
      </c>
      <c r="G78" s="6">
        <v>0.16304347826086957</v>
      </c>
      <c r="H78" s="6">
        <v>0.75543478260869568</v>
      </c>
      <c r="I78" s="6">
        <v>1.4021739130434783</v>
      </c>
      <c r="J78" s="6">
        <v>0</v>
      </c>
      <c r="K78" s="6">
        <v>0</v>
      </c>
      <c r="L78" s="6">
        <v>0.50532608695652181</v>
      </c>
      <c r="M78" s="6">
        <v>5.4782608695652177</v>
      </c>
      <c r="N78" s="6">
        <v>98.855434782608725</v>
      </c>
      <c r="O78" s="6">
        <f>SUM(NonNurse[[#This Row],[Qualified Social Work Staff Hours]],NonNurse[[#This Row],[Other Social Work Staff Hours]])/NonNurse[[#This Row],[MDS Census]]</f>
        <v>0.51520047233106125</v>
      </c>
      <c r="P78" s="6">
        <v>5.5652173913043477</v>
      </c>
      <c r="Q78" s="6">
        <v>22.408695652173918</v>
      </c>
      <c r="R78" s="6">
        <f>SUM(NonNurse[[#This Row],[Qualified Activities Professional Hours]],NonNurse[[#This Row],[Other Activities Professional Hours]])/NonNurse[[#This Row],[MDS Census]]</f>
        <v>0.13813536578820249</v>
      </c>
      <c r="S78" s="6">
        <v>1.3232608695652173</v>
      </c>
      <c r="T78" s="6">
        <v>2.1506521739130435</v>
      </c>
      <c r="U78" s="6">
        <v>0</v>
      </c>
      <c r="V78" s="6">
        <f>SUM(NonNurse[[#This Row],[Occupational Therapist Hours]],NonNurse[[#This Row],[OT Assistant Hours]],NonNurse[[#This Row],[OT Aide Hours]])/NonNurse[[#This Row],[MDS Census]]</f>
        <v>1.7154205356663621E-2</v>
      </c>
      <c r="W78" s="6">
        <v>1.7822826086956525</v>
      </c>
      <c r="X78" s="6">
        <v>4.6943478260869576</v>
      </c>
      <c r="Y78" s="6">
        <v>0</v>
      </c>
      <c r="Z78" s="6">
        <f>SUM(NonNurse[[#This Row],[Physical Therapist (PT) Hours]],NonNurse[[#This Row],[PT Assistant Hours]],NonNurse[[#This Row],[PT Aide Hours]])/NonNurse[[#This Row],[MDS Census]]</f>
        <v>3.1981643497396815E-2</v>
      </c>
      <c r="AA78" s="6">
        <v>0</v>
      </c>
      <c r="AB78" s="6">
        <v>0</v>
      </c>
      <c r="AC78" s="6">
        <v>0</v>
      </c>
      <c r="AD78" s="6">
        <v>0</v>
      </c>
      <c r="AE78" s="6">
        <v>0</v>
      </c>
      <c r="AF78" s="6">
        <v>0</v>
      </c>
      <c r="AG78" s="6">
        <v>0</v>
      </c>
      <c r="AH78" s="1">
        <v>145830</v>
      </c>
      <c r="AI78">
        <v>5</v>
      </c>
    </row>
    <row r="79" spans="1:35" x14ac:dyDescent="0.25">
      <c r="A79" t="s">
        <v>702</v>
      </c>
      <c r="B79" t="s">
        <v>393</v>
      </c>
      <c r="C79" t="s">
        <v>917</v>
      </c>
      <c r="D79" t="s">
        <v>781</v>
      </c>
      <c r="E79" s="6">
        <v>127.47826086956522</v>
      </c>
      <c r="F79" s="6">
        <v>36.692391304347836</v>
      </c>
      <c r="G79" s="6">
        <v>0.19565217391304349</v>
      </c>
      <c r="H79" s="6">
        <v>0.45652173913043476</v>
      </c>
      <c r="I79" s="6">
        <v>1.3478260869565217</v>
      </c>
      <c r="J79" s="6">
        <v>0</v>
      </c>
      <c r="K79" s="6">
        <v>0</v>
      </c>
      <c r="L79" s="6">
        <v>1.4489130434782609</v>
      </c>
      <c r="M79" s="6">
        <v>5.7364130434782608</v>
      </c>
      <c r="N79" s="6">
        <v>32.860869565217392</v>
      </c>
      <c r="O79" s="6">
        <f>SUM(NonNurse[[#This Row],[Qualified Social Work Staff Hours]],NonNurse[[#This Row],[Other Social Work Staff Hours]])/NonNurse[[#This Row],[MDS Census]]</f>
        <v>0.30277540927694407</v>
      </c>
      <c r="P79" s="6">
        <v>1.7978260869565219</v>
      </c>
      <c r="Q79" s="6">
        <v>14.989130434782611</v>
      </c>
      <c r="R79" s="6">
        <f>SUM(NonNurse[[#This Row],[Qualified Activities Professional Hours]],NonNurse[[#This Row],[Other Activities Professional Hours]])/NonNurse[[#This Row],[MDS Census]]</f>
        <v>0.1316848567530696</v>
      </c>
      <c r="S79" s="6">
        <v>2.000978260869565</v>
      </c>
      <c r="T79" s="6">
        <v>5.815543478260869</v>
      </c>
      <c r="U79" s="6">
        <v>0</v>
      </c>
      <c r="V79" s="6">
        <f>SUM(NonNurse[[#This Row],[Occupational Therapist Hours]],NonNurse[[#This Row],[OT Assistant Hours]],NonNurse[[#This Row],[OT Aide Hours]])/NonNurse[[#This Row],[MDS Census]]</f>
        <v>6.1316507503410632E-2</v>
      </c>
      <c r="W79" s="6">
        <v>2.350869565217391</v>
      </c>
      <c r="X79" s="6">
        <v>4.7872826086956524</v>
      </c>
      <c r="Y79" s="6">
        <v>0</v>
      </c>
      <c r="Z79" s="6">
        <f>SUM(NonNurse[[#This Row],[Physical Therapist (PT) Hours]],NonNurse[[#This Row],[PT Assistant Hours]],NonNurse[[#This Row],[PT Aide Hours]])/NonNurse[[#This Row],[MDS Census]]</f>
        <v>5.599505457025921E-2</v>
      </c>
      <c r="AA79" s="6">
        <v>0</v>
      </c>
      <c r="AB79" s="6">
        <v>0</v>
      </c>
      <c r="AC79" s="6">
        <v>0</v>
      </c>
      <c r="AD79" s="6">
        <v>0</v>
      </c>
      <c r="AE79" s="6">
        <v>0</v>
      </c>
      <c r="AF79" s="6">
        <v>0</v>
      </c>
      <c r="AG79" s="6">
        <v>0</v>
      </c>
      <c r="AH79" s="1">
        <v>145832</v>
      </c>
      <c r="AI79">
        <v>5</v>
      </c>
    </row>
    <row r="80" spans="1:35" x14ac:dyDescent="0.25">
      <c r="A80" t="s">
        <v>702</v>
      </c>
      <c r="B80" t="s">
        <v>278</v>
      </c>
      <c r="C80" t="s">
        <v>1038</v>
      </c>
      <c r="D80" t="s">
        <v>781</v>
      </c>
      <c r="E80" s="6">
        <v>92.771739130434781</v>
      </c>
      <c r="F80" s="6">
        <v>43.207608695652176</v>
      </c>
      <c r="G80" s="6">
        <v>0.39130434782608697</v>
      </c>
      <c r="H80" s="6">
        <v>0</v>
      </c>
      <c r="I80" s="6">
        <v>1.5652173913043479</v>
      </c>
      <c r="J80" s="6">
        <v>0</v>
      </c>
      <c r="K80" s="6">
        <v>0</v>
      </c>
      <c r="L80" s="6">
        <v>3.345326086956522</v>
      </c>
      <c r="M80" s="6">
        <v>5.4456521739130439</v>
      </c>
      <c r="N80" s="6">
        <v>5.4391304347826095</v>
      </c>
      <c r="O80" s="6">
        <f>SUM(NonNurse[[#This Row],[Qualified Social Work Staff Hours]],NonNurse[[#This Row],[Other Social Work Staff Hours]])/NonNurse[[#This Row],[MDS Census]]</f>
        <v>0.11732864674868192</v>
      </c>
      <c r="P80" s="6">
        <v>5.4086956521739129</v>
      </c>
      <c r="Q80" s="6">
        <v>5.1576086956521747</v>
      </c>
      <c r="R80" s="6">
        <f>SUM(NonNurse[[#This Row],[Qualified Activities Professional Hours]],NonNurse[[#This Row],[Other Activities Professional Hours]])/NonNurse[[#This Row],[MDS Census]]</f>
        <v>0.11389572349150556</v>
      </c>
      <c r="S80" s="6">
        <v>4.7044565217391296</v>
      </c>
      <c r="T80" s="6">
        <v>2.9394565217391304</v>
      </c>
      <c r="U80" s="6">
        <v>0</v>
      </c>
      <c r="V80" s="6">
        <f>SUM(NonNurse[[#This Row],[Occupational Therapist Hours]],NonNurse[[#This Row],[OT Assistant Hours]],NonNurse[[#This Row],[OT Aide Hours]])/NonNurse[[#This Row],[MDS Census]]</f>
        <v>8.2394844756883412E-2</v>
      </c>
      <c r="W80" s="6">
        <v>4.0788043478260869</v>
      </c>
      <c r="X80" s="6">
        <v>11.02967391304348</v>
      </c>
      <c r="Y80" s="6">
        <v>0</v>
      </c>
      <c r="Z80" s="6">
        <f>SUM(NonNurse[[#This Row],[Physical Therapist (PT) Hours]],NonNurse[[#This Row],[PT Assistant Hours]],NonNurse[[#This Row],[PT Aide Hours]])/NonNurse[[#This Row],[MDS Census]]</f>
        <v>0.16285647334504982</v>
      </c>
      <c r="AA80" s="6">
        <v>0</v>
      </c>
      <c r="AB80" s="6">
        <v>0</v>
      </c>
      <c r="AC80" s="6">
        <v>0</v>
      </c>
      <c r="AD80" s="6">
        <v>0</v>
      </c>
      <c r="AE80" s="6">
        <v>0</v>
      </c>
      <c r="AF80" s="6">
        <v>0</v>
      </c>
      <c r="AG80" s="6">
        <v>0</v>
      </c>
      <c r="AH80" s="1">
        <v>145660</v>
      </c>
      <c r="AI80">
        <v>5</v>
      </c>
    </row>
    <row r="81" spans="1:35" x14ac:dyDescent="0.25">
      <c r="A81" t="s">
        <v>702</v>
      </c>
      <c r="B81" t="s">
        <v>96</v>
      </c>
      <c r="C81" t="s">
        <v>882</v>
      </c>
      <c r="D81" t="s">
        <v>790</v>
      </c>
      <c r="E81" s="6">
        <v>158.64130434782609</v>
      </c>
      <c r="F81" s="6">
        <v>46.659782608695657</v>
      </c>
      <c r="G81" s="6">
        <v>0</v>
      </c>
      <c r="H81" s="6">
        <v>0.49456521739130432</v>
      </c>
      <c r="I81" s="6">
        <v>2.097826086956522</v>
      </c>
      <c r="J81" s="6">
        <v>0</v>
      </c>
      <c r="K81" s="6">
        <v>0</v>
      </c>
      <c r="L81" s="6">
        <v>1.1917391304347826</v>
      </c>
      <c r="M81" s="6">
        <v>5.3913043478260869</v>
      </c>
      <c r="N81" s="6">
        <v>5.9826086956521749</v>
      </c>
      <c r="O81" s="6">
        <f>SUM(NonNurse[[#This Row],[Qualified Social Work Staff Hours]],NonNurse[[#This Row],[Other Social Work Staff Hours]])/NonNurse[[#This Row],[MDS Census]]</f>
        <v>7.1695786228160321E-2</v>
      </c>
      <c r="P81" s="6">
        <v>5.6630434782608692</v>
      </c>
      <c r="Q81" s="6">
        <v>24.85108695652173</v>
      </c>
      <c r="R81" s="6">
        <f>SUM(NonNurse[[#This Row],[Qualified Activities Professional Hours]],NonNurse[[#This Row],[Other Activities Professional Hours]])/NonNurse[[#This Row],[MDS Census]]</f>
        <v>0.19234669407331273</v>
      </c>
      <c r="S81" s="6">
        <v>2.7779347826086958</v>
      </c>
      <c r="T81" s="6">
        <v>2.8786956521739135</v>
      </c>
      <c r="U81" s="6">
        <v>0</v>
      </c>
      <c r="V81" s="6">
        <f>SUM(NonNurse[[#This Row],[Occupational Therapist Hours]],NonNurse[[#This Row],[OT Assistant Hours]],NonNurse[[#This Row],[OT Aide Hours]])/NonNurse[[#This Row],[MDS Census]]</f>
        <v>3.5656731757451189E-2</v>
      </c>
      <c r="W81" s="6">
        <v>6.0740217391304343</v>
      </c>
      <c r="X81" s="6">
        <v>2.4054347826086957</v>
      </c>
      <c r="Y81" s="6">
        <v>0</v>
      </c>
      <c r="Z81" s="6">
        <f>SUM(NonNurse[[#This Row],[Physical Therapist (PT) Hours]],NonNurse[[#This Row],[PT Assistant Hours]],NonNurse[[#This Row],[PT Aide Hours]])/NonNurse[[#This Row],[MDS Census]]</f>
        <v>5.3450496745460777E-2</v>
      </c>
      <c r="AA81" s="6">
        <v>0</v>
      </c>
      <c r="AB81" s="6">
        <v>0</v>
      </c>
      <c r="AC81" s="6">
        <v>0</v>
      </c>
      <c r="AD81" s="6">
        <v>0</v>
      </c>
      <c r="AE81" s="6">
        <v>0</v>
      </c>
      <c r="AF81" s="6">
        <v>0</v>
      </c>
      <c r="AG81" s="6">
        <v>0</v>
      </c>
      <c r="AH81" s="1">
        <v>145316</v>
      </c>
      <c r="AI81">
        <v>5</v>
      </c>
    </row>
    <row r="82" spans="1:35" x14ac:dyDescent="0.25">
      <c r="A82" t="s">
        <v>702</v>
      </c>
      <c r="B82" t="s">
        <v>308</v>
      </c>
      <c r="C82" t="s">
        <v>838</v>
      </c>
      <c r="D82" t="s">
        <v>804</v>
      </c>
      <c r="E82" s="6">
        <v>43.869565217391305</v>
      </c>
      <c r="F82" s="6">
        <v>0</v>
      </c>
      <c r="G82" s="6">
        <v>1.0869565217391304E-2</v>
      </c>
      <c r="H82" s="6">
        <v>0.33206521739130435</v>
      </c>
      <c r="I82" s="6">
        <v>0.21739130434782608</v>
      </c>
      <c r="J82" s="6">
        <v>0</v>
      </c>
      <c r="K82" s="6">
        <v>0</v>
      </c>
      <c r="L82" s="6">
        <v>0.13750000000000001</v>
      </c>
      <c r="M82" s="6">
        <v>5.428260869565217</v>
      </c>
      <c r="N82" s="6">
        <v>0</v>
      </c>
      <c r="O82" s="6">
        <f>SUM(NonNurse[[#This Row],[Qualified Social Work Staff Hours]],NonNurse[[#This Row],[Other Social Work Staff Hours]])/NonNurse[[#This Row],[MDS Census]]</f>
        <v>0.12373637264618433</v>
      </c>
      <c r="P82" s="6">
        <v>0</v>
      </c>
      <c r="Q82" s="6">
        <v>18.192173913043472</v>
      </c>
      <c r="R82" s="6">
        <f>SUM(NonNurse[[#This Row],[Qualified Activities Professional Hours]],NonNurse[[#This Row],[Other Activities Professional Hours]])/NonNurse[[#This Row],[MDS Census]]</f>
        <v>0.41468780971258656</v>
      </c>
      <c r="S82" s="6">
        <v>0.31847826086956521</v>
      </c>
      <c r="T82" s="6">
        <v>0.23565217391304347</v>
      </c>
      <c r="U82" s="6">
        <v>0</v>
      </c>
      <c r="V82" s="6">
        <f>SUM(NonNurse[[#This Row],[Occupational Therapist Hours]],NonNurse[[#This Row],[OT Assistant Hours]],NonNurse[[#This Row],[OT Aide Hours]])/NonNurse[[#This Row],[MDS Census]]</f>
        <v>1.2631318136769078E-2</v>
      </c>
      <c r="W82" s="6">
        <v>0.47434782608695653</v>
      </c>
      <c r="X82" s="6">
        <v>2.8594565217391303</v>
      </c>
      <c r="Y82" s="6">
        <v>0</v>
      </c>
      <c r="Z82" s="6">
        <f>SUM(NonNurse[[#This Row],[Physical Therapist (PT) Hours]],NonNurse[[#This Row],[PT Assistant Hours]],NonNurse[[#This Row],[PT Aide Hours]])/NonNurse[[#This Row],[MDS Census]]</f>
        <v>7.5993557978196236E-2</v>
      </c>
      <c r="AA82" s="6">
        <v>0</v>
      </c>
      <c r="AB82" s="6">
        <v>0.13043478260869565</v>
      </c>
      <c r="AC82" s="6">
        <v>0</v>
      </c>
      <c r="AD82" s="6">
        <v>0</v>
      </c>
      <c r="AE82" s="6">
        <v>0</v>
      </c>
      <c r="AF82" s="6">
        <v>0</v>
      </c>
      <c r="AG82" s="6">
        <v>0</v>
      </c>
      <c r="AH82" s="1">
        <v>145704</v>
      </c>
      <c r="AI82">
        <v>5</v>
      </c>
    </row>
    <row r="83" spans="1:35" x14ac:dyDescent="0.25">
      <c r="A83" t="s">
        <v>702</v>
      </c>
      <c r="B83" t="s">
        <v>289</v>
      </c>
      <c r="C83" t="s">
        <v>859</v>
      </c>
      <c r="D83" t="s">
        <v>804</v>
      </c>
      <c r="E83" s="6">
        <v>79.532608695652172</v>
      </c>
      <c r="F83" s="6">
        <v>10.163043478260869</v>
      </c>
      <c r="G83" s="6">
        <v>1.0869565217391304E-2</v>
      </c>
      <c r="H83" s="6">
        <v>0.49184782608695654</v>
      </c>
      <c r="I83" s="6">
        <v>0.2608695652173913</v>
      </c>
      <c r="J83" s="6">
        <v>0</v>
      </c>
      <c r="K83" s="6">
        <v>0</v>
      </c>
      <c r="L83" s="6">
        <v>9.4673913043478275E-2</v>
      </c>
      <c r="M83" s="6">
        <v>5.0869565217391308</v>
      </c>
      <c r="N83" s="6">
        <v>0</v>
      </c>
      <c r="O83" s="6">
        <f>SUM(NonNurse[[#This Row],[Qualified Social Work Staff Hours]],NonNurse[[#This Row],[Other Social Work Staff Hours]])/NonNurse[[#This Row],[MDS Census]]</f>
        <v>6.3960639606396072E-2</v>
      </c>
      <c r="P83" s="6">
        <v>4.8423913043478262</v>
      </c>
      <c r="Q83" s="6">
        <v>24.664130434782614</v>
      </c>
      <c r="R83" s="6">
        <f>SUM(NonNurse[[#This Row],[Qualified Activities Professional Hours]],NonNurse[[#This Row],[Other Activities Professional Hours]])/NonNurse[[#This Row],[MDS Census]]</f>
        <v>0.37099904332376665</v>
      </c>
      <c r="S83" s="6">
        <v>0.26315217391304346</v>
      </c>
      <c r="T83" s="6">
        <v>0.30130434782608695</v>
      </c>
      <c r="U83" s="6">
        <v>0</v>
      </c>
      <c r="V83" s="6">
        <f>SUM(NonNurse[[#This Row],[Occupational Therapist Hours]],NonNurse[[#This Row],[OT Assistant Hours]],NonNurse[[#This Row],[OT Aide Hours]])/NonNurse[[#This Row],[MDS Census]]</f>
        <v>7.0971709717097169E-3</v>
      </c>
      <c r="W83" s="6">
        <v>0.12891304347826088</v>
      </c>
      <c r="X83" s="6">
        <v>5.434782608695652E-2</v>
      </c>
      <c r="Y83" s="6">
        <v>6.1086956521739131</v>
      </c>
      <c r="Z83" s="6">
        <f>SUM(NonNurse[[#This Row],[Physical Therapist (PT) Hours]],NonNurse[[#This Row],[PT Assistant Hours]],NonNurse[[#This Row],[PT Aide Hours]])/NonNurse[[#This Row],[MDS Census]]</f>
        <v>7.9111657783244513E-2</v>
      </c>
      <c r="AA83" s="6">
        <v>0</v>
      </c>
      <c r="AB83" s="6">
        <v>0</v>
      </c>
      <c r="AC83" s="6">
        <v>0</v>
      </c>
      <c r="AD83" s="6">
        <v>0</v>
      </c>
      <c r="AE83" s="6">
        <v>0</v>
      </c>
      <c r="AF83" s="6">
        <v>0</v>
      </c>
      <c r="AG83" s="6">
        <v>0</v>
      </c>
      <c r="AH83" s="1">
        <v>145673</v>
      </c>
      <c r="AI83">
        <v>5</v>
      </c>
    </row>
    <row r="84" spans="1:35" x14ac:dyDescent="0.25">
      <c r="A84" t="s">
        <v>702</v>
      </c>
      <c r="B84" t="s">
        <v>153</v>
      </c>
      <c r="C84" t="s">
        <v>934</v>
      </c>
      <c r="D84" t="s">
        <v>783</v>
      </c>
      <c r="E84" s="6">
        <v>52.695652173913047</v>
      </c>
      <c r="F84" s="6">
        <v>5.2826086956521738</v>
      </c>
      <c r="G84" s="6">
        <v>0.32608695652173914</v>
      </c>
      <c r="H84" s="6">
        <v>0.48641304347826086</v>
      </c>
      <c r="I84" s="6">
        <v>0.35869565217391303</v>
      </c>
      <c r="J84" s="6">
        <v>0</v>
      </c>
      <c r="K84" s="6">
        <v>0</v>
      </c>
      <c r="L84" s="6">
        <v>1.5697826086956521</v>
      </c>
      <c r="M84" s="6">
        <v>1.1521739130434783</v>
      </c>
      <c r="N84" s="6">
        <v>1.3335869565217393</v>
      </c>
      <c r="O84" s="6">
        <f>SUM(NonNurse[[#This Row],[Qualified Social Work Staff Hours]],NonNurse[[#This Row],[Other Social Work Staff Hours]])/NonNurse[[#This Row],[MDS Census]]</f>
        <v>4.7172029702970297E-2</v>
      </c>
      <c r="P84" s="6">
        <v>0</v>
      </c>
      <c r="Q84" s="6">
        <v>17.137717391304346</v>
      </c>
      <c r="R84" s="6">
        <f>SUM(NonNurse[[#This Row],[Qualified Activities Professional Hours]],NonNurse[[#This Row],[Other Activities Professional Hours]])/NonNurse[[#This Row],[MDS Census]]</f>
        <v>0.32522070957095706</v>
      </c>
      <c r="S84" s="6">
        <v>1.3727173913043473</v>
      </c>
      <c r="T84" s="6">
        <v>0.41141304347826091</v>
      </c>
      <c r="U84" s="6">
        <v>0</v>
      </c>
      <c r="V84" s="6">
        <f>SUM(NonNurse[[#This Row],[Occupational Therapist Hours]],NonNurse[[#This Row],[OT Assistant Hours]],NonNurse[[#This Row],[OT Aide Hours]])/NonNurse[[#This Row],[MDS Census]]</f>
        <v>3.3857260726072598E-2</v>
      </c>
      <c r="W84" s="6">
        <v>2.2245652173913046</v>
      </c>
      <c r="X84" s="6">
        <v>5.1538043478260862</v>
      </c>
      <c r="Y84" s="6">
        <v>5.8043478260869561</v>
      </c>
      <c r="Z84" s="6">
        <f>SUM(NonNurse[[#This Row],[Physical Therapist (PT) Hours]],NonNurse[[#This Row],[PT Assistant Hours]],NonNurse[[#This Row],[PT Aide Hours]])/NonNurse[[#This Row],[MDS Census]]</f>
        <v>0.25016707920792075</v>
      </c>
      <c r="AA84" s="6">
        <v>0</v>
      </c>
      <c r="AB84" s="6">
        <v>4.8369565217391308</v>
      </c>
      <c r="AC84" s="6">
        <v>0</v>
      </c>
      <c r="AD84" s="6">
        <v>0</v>
      </c>
      <c r="AE84" s="6">
        <v>0</v>
      </c>
      <c r="AF84" s="6">
        <v>0</v>
      </c>
      <c r="AG84" s="6">
        <v>0</v>
      </c>
      <c r="AH84" s="1">
        <v>145436</v>
      </c>
      <c r="AI84">
        <v>5</v>
      </c>
    </row>
    <row r="85" spans="1:35" x14ac:dyDescent="0.25">
      <c r="A85" t="s">
        <v>702</v>
      </c>
      <c r="B85" t="s">
        <v>465</v>
      </c>
      <c r="C85" t="s">
        <v>858</v>
      </c>
      <c r="D85" t="s">
        <v>791</v>
      </c>
      <c r="E85" s="6">
        <v>57.978260869565219</v>
      </c>
      <c r="F85" s="6">
        <v>5.7391304347826084</v>
      </c>
      <c r="G85" s="6">
        <v>0.32608695652173914</v>
      </c>
      <c r="H85" s="6">
        <v>0</v>
      </c>
      <c r="I85" s="6">
        <v>0.29347826086956524</v>
      </c>
      <c r="J85" s="6">
        <v>0</v>
      </c>
      <c r="K85" s="6">
        <v>0</v>
      </c>
      <c r="L85" s="6">
        <v>0.64630434782608692</v>
      </c>
      <c r="M85" s="6">
        <v>0</v>
      </c>
      <c r="N85" s="6">
        <v>9.6965217391304357</v>
      </c>
      <c r="O85" s="6">
        <f>SUM(NonNurse[[#This Row],[Qualified Social Work Staff Hours]],NonNurse[[#This Row],[Other Social Work Staff Hours]])/NonNurse[[#This Row],[MDS Census]]</f>
        <v>0.167244094488189</v>
      </c>
      <c r="P85" s="6">
        <v>5.7391304347826084</v>
      </c>
      <c r="Q85" s="6">
        <v>32.114565217391309</v>
      </c>
      <c r="R85" s="6">
        <f>SUM(NonNurse[[#This Row],[Qualified Activities Professional Hours]],NonNurse[[#This Row],[Other Activities Professional Hours]])/NonNurse[[#This Row],[MDS Census]]</f>
        <v>0.65289463817022875</v>
      </c>
      <c r="S85" s="6">
        <v>1.1631521739130435</v>
      </c>
      <c r="T85" s="6">
        <v>2.0416304347826086</v>
      </c>
      <c r="U85" s="6">
        <v>0</v>
      </c>
      <c r="V85" s="6">
        <f>SUM(NonNurse[[#This Row],[Occupational Therapist Hours]],NonNurse[[#This Row],[OT Assistant Hours]],NonNurse[[#This Row],[OT Aide Hours]])/NonNurse[[#This Row],[MDS Census]]</f>
        <v>5.5275590551181093E-2</v>
      </c>
      <c r="W85" s="6">
        <v>1.4934782608695654</v>
      </c>
      <c r="X85" s="6">
        <v>18.547826086956523</v>
      </c>
      <c r="Y85" s="6">
        <v>0</v>
      </c>
      <c r="Z85" s="6">
        <f>SUM(NonNurse[[#This Row],[Physical Therapist (PT) Hours]],NonNurse[[#This Row],[PT Assistant Hours]],NonNurse[[#This Row],[PT Aide Hours]])/NonNurse[[#This Row],[MDS Census]]</f>
        <v>0.34566929133858271</v>
      </c>
      <c r="AA85" s="6">
        <v>0</v>
      </c>
      <c r="AB85" s="6">
        <v>0</v>
      </c>
      <c r="AC85" s="6">
        <v>0</v>
      </c>
      <c r="AD85" s="6">
        <v>0</v>
      </c>
      <c r="AE85" s="6">
        <v>0</v>
      </c>
      <c r="AF85" s="6">
        <v>0</v>
      </c>
      <c r="AG85" s="6">
        <v>0</v>
      </c>
      <c r="AH85" s="1">
        <v>145933</v>
      </c>
      <c r="AI85">
        <v>5</v>
      </c>
    </row>
    <row r="86" spans="1:35" x14ac:dyDescent="0.25">
      <c r="A86" t="s">
        <v>702</v>
      </c>
      <c r="B86" t="s">
        <v>45</v>
      </c>
      <c r="C86" t="s">
        <v>844</v>
      </c>
      <c r="D86" t="s">
        <v>796</v>
      </c>
      <c r="E86" s="6">
        <v>54.152173913043477</v>
      </c>
      <c r="F86" s="6">
        <v>14.286413043478261</v>
      </c>
      <c r="G86" s="6">
        <v>0</v>
      </c>
      <c r="H86" s="6">
        <v>0</v>
      </c>
      <c r="I86" s="6">
        <v>0</v>
      </c>
      <c r="J86" s="6">
        <v>0</v>
      </c>
      <c r="K86" s="6">
        <v>0</v>
      </c>
      <c r="L86" s="6">
        <v>0</v>
      </c>
      <c r="M86" s="6">
        <v>0</v>
      </c>
      <c r="N86" s="6">
        <v>2.4266304347826089</v>
      </c>
      <c r="O86" s="6">
        <f>SUM(NonNurse[[#This Row],[Qualified Social Work Staff Hours]],NonNurse[[#This Row],[Other Social Work Staff Hours]])/NonNurse[[#This Row],[MDS Census]]</f>
        <v>4.4811320754716985E-2</v>
      </c>
      <c r="P86" s="6">
        <v>5.0625000000000009</v>
      </c>
      <c r="Q86" s="6">
        <v>9.027717391304348</v>
      </c>
      <c r="R86" s="6">
        <f>SUM(NonNurse[[#This Row],[Qualified Activities Professional Hours]],NonNurse[[#This Row],[Other Activities Professional Hours]])/NonNurse[[#This Row],[MDS Census]]</f>
        <v>0.26019670814933765</v>
      </c>
      <c r="S86" s="6">
        <v>0</v>
      </c>
      <c r="T86" s="6">
        <v>0</v>
      </c>
      <c r="U86" s="6">
        <v>0</v>
      </c>
      <c r="V86" s="6">
        <f>SUM(NonNurse[[#This Row],[Occupational Therapist Hours]],NonNurse[[#This Row],[OT Assistant Hours]],NonNurse[[#This Row],[OT Aide Hours]])/NonNurse[[#This Row],[MDS Census]]</f>
        <v>0</v>
      </c>
      <c r="W86" s="6">
        <v>0</v>
      </c>
      <c r="X86" s="6">
        <v>0</v>
      </c>
      <c r="Y86" s="6">
        <v>0</v>
      </c>
      <c r="Z86" s="6">
        <f>SUM(NonNurse[[#This Row],[Physical Therapist (PT) Hours]],NonNurse[[#This Row],[PT Assistant Hours]],NonNurse[[#This Row],[PT Aide Hours]])/NonNurse[[#This Row],[MDS Census]]</f>
        <v>0</v>
      </c>
      <c r="AA86" s="6">
        <v>3.9782608695652173</v>
      </c>
      <c r="AB86" s="6">
        <v>0</v>
      </c>
      <c r="AC86" s="6">
        <v>0</v>
      </c>
      <c r="AD86" s="6">
        <v>0</v>
      </c>
      <c r="AE86" s="6">
        <v>0</v>
      </c>
      <c r="AF86" s="6">
        <v>0</v>
      </c>
      <c r="AG86" s="6">
        <v>0</v>
      </c>
      <c r="AH86" s="1">
        <v>145136</v>
      </c>
      <c r="AI86">
        <v>5</v>
      </c>
    </row>
    <row r="87" spans="1:35" x14ac:dyDescent="0.25">
      <c r="A87" t="s">
        <v>702</v>
      </c>
      <c r="B87" t="s">
        <v>117</v>
      </c>
      <c r="C87" t="s">
        <v>900</v>
      </c>
      <c r="D87" t="s">
        <v>786</v>
      </c>
      <c r="E87" s="6">
        <v>87.326086956521735</v>
      </c>
      <c r="F87" s="6">
        <v>5.1358695652173916</v>
      </c>
      <c r="G87" s="6">
        <v>0</v>
      </c>
      <c r="H87" s="6">
        <v>0</v>
      </c>
      <c r="I87" s="6">
        <v>0</v>
      </c>
      <c r="J87" s="6">
        <v>0</v>
      </c>
      <c r="K87" s="6">
        <v>0</v>
      </c>
      <c r="L87" s="6">
        <v>0</v>
      </c>
      <c r="M87" s="6">
        <v>0</v>
      </c>
      <c r="N87" s="6">
        <v>0</v>
      </c>
      <c r="O87" s="6">
        <f>SUM(NonNurse[[#This Row],[Qualified Social Work Staff Hours]],NonNurse[[#This Row],[Other Social Work Staff Hours]])/NonNurse[[#This Row],[MDS Census]]</f>
        <v>0</v>
      </c>
      <c r="P87" s="6">
        <v>5.2391304347826084</v>
      </c>
      <c r="Q87" s="6">
        <v>21.73369565217391</v>
      </c>
      <c r="R87" s="6">
        <f>SUM(NonNurse[[#This Row],[Qualified Activities Professional Hours]],NonNurse[[#This Row],[Other Activities Professional Hours]])/NonNurse[[#This Row],[MDS Census]]</f>
        <v>0.30887478217575304</v>
      </c>
      <c r="S87" s="6">
        <v>0</v>
      </c>
      <c r="T87" s="6">
        <v>0</v>
      </c>
      <c r="U87" s="6">
        <v>0</v>
      </c>
      <c r="V87" s="6">
        <f>SUM(NonNurse[[#This Row],[Occupational Therapist Hours]],NonNurse[[#This Row],[OT Assistant Hours]],NonNurse[[#This Row],[OT Aide Hours]])/NonNurse[[#This Row],[MDS Census]]</f>
        <v>0</v>
      </c>
      <c r="W87" s="6">
        <v>0</v>
      </c>
      <c r="X87" s="6">
        <v>0</v>
      </c>
      <c r="Y87" s="6">
        <v>0</v>
      </c>
      <c r="Z87" s="6">
        <f>SUM(NonNurse[[#This Row],[Physical Therapist (PT) Hours]],NonNurse[[#This Row],[PT Assistant Hours]],NonNurse[[#This Row],[PT Aide Hours]])/NonNurse[[#This Row],[MDS Census]]</f>
        <v>0</v>
      </c>
      <c r="AA87" s="6">
        <v>0</v>
      </c>
      <c r="AB87" s="6">
        <v>0</v>
      </c>
      <c r="AC87" s="6">
        <v>0</v>
      </c>
      <c r="AD87" s="6">
        <v>0</v>
      </c>
      <c r="AE87" s="6">
        <v>0</v>
      </c>
      <c r="AF87" s="6">
        <v>0</v>
      </c>
      <c r="AG87" s="6">
        <v>0</v>
      </c>
      <c r="AH87" s="1">
        <v>145371</v>
      </c>
      <c r="AI87">
        <v>5</v>
      </c>
    </row>
    <row r="88" spans="1:35" x14ac:dyDescent="0.25">
      <c r="A88" t="s">
        <v>702</v>
      </c>
      <c r="B88" t="s">
        <v>575</v>
      </c>
      <c r="C88" t="s">
        <v>1134</v>
      </c>
      <c r="D88" t="s">
        <v>805</v>
      </c>
      <c r="E88" s="6">
        <v>68.771739130434781</v>
      </c>
      <c r="F88" s="6">
        <v>5.4782608695652177</v>
      </c>
      <c r="G88" s="6">
        <v>4.3478260869565216E-2</v>
      </c>
      <c r="H88" s="6">
        <v>0.32608695652173914</v>
      </c>
      <c r="I88" s="6">
        <v>1.7717391304347827</v>
      </c>
      <c r="J88" s="6">
        <v>0</v>
      </c>
      <c r="K88" s="6">
        <v>0</v>
      </c>
      <c r="L88" s="6">
        <v>0.58565217391304347</v>
      </c>
      <c r="M88" s="6">
        <v>0.11956521739130435</v>
      </c>
      <c r="N88" s="6">
        <v>0</v>
      </c>
      <c r="O88" s="6">
        <f>SUM(NonNurse[[#This Row],[Qualified Social Work Staff Hours]],NonNurse[[#This Row],[Other Social Work Staff Hours]])/NonNurse[[#This Row],[MDS Census]]</f>
        <v>1.7385806859491072E-3</v>
      </c>
      <c r="P88" s="6">
        <v>5.0434782608695654</v>
      </c>
      <c r="Q88" s="6">
        <v>7.8869565217391298</v>
      </c>
      <c r="R88" s="6">
        <f>SUM(NonNurse[[#This Row],[Qualified Activities Professional Hours]],NonNurse[[#This Row],[Other Activities Professional Hours]])/NonNurse[[#This Row],[MDS Census]]</f>
        <v>0.18801959854591435</v>
      </c>
      <c r="S88" s="6">
        <v>1.7941304347826093</v>
      </c>
      <c r="T88" s="6">
        <v>5.0584782608695633</v>
      </c>
      <c r="U88" s="6">
        <v>0</v>
      </c>
      <c r="V88" s="6">
        <f>SUM(NonNurse[[#This Row],[Occupational Therapist Hours]],NonNurse[[#This Row],[OT Assistant Hours]],NonNurse[[#This Row],[OT Aide Hours]])/NonNurse[[#This Row],[MDS Census]]</f>
        <v>9.9642800695432257E-2</v>
      </c>
      <c r="W88" s="6">
        <v>1.4882608695652175</v>
      </c>
      <c r="X88" s="6">
        <v>5.5297826086956521</v>
      </c>
      <c r="Y88" s="6">
        <v>0.39130434782608697</v>
      </c>
      <c r="Z88" s="6">
        <f>SUM(NonNurse[[#This Row],[Physical Therapist (PT) Hours]],NonNurse[[#This Row],[PT Assistant Hours]],NonNurse[[#This Row],[PT Aide Hours]])/NonNurse[[#This Row],[MDS Census]]</f>
        <v>0.10773826458036985</v>
      </c>
      <c r="AA88" s="6">
        <v>3.3913043478260869</v>
      </c>
      <c r="AB88" s="6">
        <v>0</v>
      </c>
      <c r="AC88" s="6">
        <v>0</v>
      </c>
      <c r="AD88" s="6">
        <v>0</v>
      </c>
      <c r="AE88" s="6">
        <v>0</v>
      </c>
      <c r="AF88" s="6">
        <v>0</v>
      </c>
      <c r="AG88" s="6">
        <v>0</v>
      </c>
      <c r="AH88" s="1">
        <v>146085</v>
      </c>
      <c r="AI88">
        <v>5</v>
      </c>
    </row>
    <row r="89" spans="1:35" x14ac:dyDescent="0.25">
      <c r="A89" t="s">
        <v>702</v>
      </c>
      <c r="B89" t="s">
        <v>343</v>
      </c>
      <c r="C89" t="s">
        <v>857</v>
      </c>
      <c r="D89" t="s">
        <v>798</v>
      </c>
      <c r="E89" s="6">
        <v>107.25</v>
      </c>
      <c r="F89" s="6">
        <v>10.869565217391305</v>
      </c>
      <c r="G89" s="6">
        <v>0</v>
      </c>
      <c r="H89" s="6">
        <v>0</v>
      </c>
      <c r="I89" s="6">
        <v>0</v>
      </c>
      <c r="J89" s="6">
        <v>0</v>
      </c>
      <c r="K89" s="6">
        <v>0</v>
      </c>
      <c r="L89" s="6">
        <v>0</v>
      </c>
      <c r="M89" s="6">
        <v>0</v>
      </c>
      <c r="N89" s="6">
        <v>0</v>
      </c>
      <c r="O89" s="6">
        <f>SUM(NonNurse[[#This Row],[Qualified Social Work Staff Hours]],NonNurse[[#This Row],[Other Social Work Staff Hours]])/NonNurse[[#This Row],[MDS Census]]</f>
        <v>0</v>
      </c>
      <c r="P89" s="6">
        <v>4.2260869565217378</v>
      </c>
      <c r="Q89" s="6">
        <v>22.895652173913046</v>
      </c>
      <c r="R89" s="6">
        <f>SUM(NonNurse[[#This Row],[Qualified Activities Professional Hours]],NonNurse[[#This Row],[Other Activities Professional Hours]])/NonNurse[[#This Row],[MDS Census]]</f>
        <v>0.25288334853552247</v>
      </c>
      <c r="S89" s="6">
        <v>0</v>
      </c>
      <c r="T89" s="6">
        <v>0</v>
      </c>
      <c r="U89" s="6">
        <v>0</v>
      </c>
      <c r="V89" s="6">
        <f>SUM(NonNurse[[#This Row],[Occupational Therapist Hours]],NonNurse[[#This Row],[OT Assistant Hours]],NonNurse[[#This Row],[OT Aide Hours]])/NonNurse[[#This Row],[MDS Census]]</f>
        <v>0</v>
      </c>
      <c r="W89" s="6">
        <v>0</v>
      </c>
      <c r="X89" s="6">
        <v>0</v>
      </c>
      <c r="Y89" s="6">
        <v>0</v>
      </c>
      <c r="Z89" s="6">
        <f>SUM(NonNurse[[#This Row],[Physical Therapist (PT) Hours]],NonNurse[[#This Row],[PT Assistant Hours]],NonNurse[[#This Row],[PT Aide Hours]])/NonNurse[[#This Row],[MDS Census]]</f>
        <v>0</v>
      </c>
      <c r="AA89" s="6">
        <v>9.6847826086956523</v>
      </c>
      <c r="AB89" s="6">
        <v>0</v>
      </c>
      <c r="AC89" s="6">
        <v>0</v>
      </c>
      <c r="AD89" s="6">
        <v>0</v>
      </c>
      <c r="AE89" s="6">
        <v>0</v>
      </c>
      <c r="AF89" s="6">
        <v>0</v>
      </c>
      <c r="AG89" s="6">
        <v>0</v>
      </c>
      <c r="AH89" s="1">
        <v>145753</v>
      </c>
      <c r="AI89">
        <v>5</v>
      </c>
    </row>
    <row r="90" spans="1:35" x14ac:dyDescent="0.25">
      <c r="A90" t="s">
        <v>702</v>
      </c>
      <c r="B90" t="s">
        <v>461</v>
      </c>
      <c r="C90" t="s">
        <v>843</v>
      </c>
      <c r="D90" t="s">
        <v>744</v>
      </c>
      <c r="E90" s="6">
        <v>80.695652173913047</v>
      </c>
      <c r="F90" s="6">
        <v>20.485869565217396</v>
      </c>
      <c r="G90" s="6">
        <v>0</v>
      </c>
      <c r="H90" s="6">
        <v>0</v>
      </c>
      <c r="I90" s="6">
        <v>1.4130434782608696</v>
      </c>
      <c r="J90" s="6">
        <v>0</v>
      </c>
      <c r="K90" s="6">
        <v>0</v>
      </c>
      <c r="L90" s="6">
        <v>0.91532608695652196</v>
      </c>
      <c r="M90" s="6">
        <v>4.8695652173913047</v>
      </c>
      <c r="N90" s="6">
        <v>5.2445652173913038</v>
      </c>
      <c r="O90" s="6">
        <f>SUM(NonNurse[[#This Row],[Qualified Social Work Staff Hours]],NonNurse[[#This Row],[Other Social Work Staff Hours]])/NonNurse[[#This Row],[MDS Census]]</f>
        <v>0.12533674568965517</v>
      </c>
      <c r="P90" s="6">
        <v>2.75</v>
      </c>
      <c r="Q90" s="6">
        <v>4.2804347826086948</v>
      </c>
      <c r="R90" s="6">
        <f>SUM(NonNurse[[#This Row],[Qualified Activities Professional Hours]],NonNurse[[#This Row],[Other Activities Professional Hours]])/NonNurse[[#This Row],[MDS Census]]</f>
        <v>8.7122844827586199E-2</v>
      </c>
      <c r="S90" s="6">
        <v>1.8129347826086957</v>
      </c>
      <c r="T90" s="6">
        <v>7.2092391304347823</v>
      </c>
      <c r="U90" s="6">
        <v>0</v>
      </c>
      <c r="V90" s="6">
        <f>SUM(NonNurse[[#This Row],[Occupational Therapist Hours]],NonNurse[[#This Row],[OT Assistant Hours]],NonNurse[[#This Row],[OT Aide Hours]])/NonNurse[[#This Row],[MDS Census]]</f>
        <v>0.11180495689655172</v>
      </c>
      <c r="W90" s="6">
        <v>1.1128260869565216</v>
      </c>
      <c r="X90" s="6">
        <v>4.2534782608695654</v>
      </c>
      <c r="Y90" s="6">
        <v>0</v>
      </c>
      <c r="Z90" s="6">
        <f>SUM(NonNurse[[#This Row],[Physical Therapist (PT) Hours]],NonNurse[[#This Row],[PT Assistant Hours]],NonNurse[[#This Row],[PT Aide Hours]])/NonNurse[[#This Row],[MDS Census]]</f>
        <v>6.6500538793103456E-2</v>
      </c>
      <c r="AA90" s="6">
        <v>0</v>
      </c>
      <c r="AB90" s="6">
        <v>0</v>
      </c>
      <c r="AC90" s="6">
        <v>0</v>
      </c>
      <c r="AD90" s="6">
        <v>0</v>
      </c>
      <c r="AE90" s="6">
        <v>0</v>
      </c>
      <c r="AF90" s="6">
        <v>0</v>
      </c>
      <c r="AG90" s="6">
        <v>0</v>
      </c>
      <c r="AH90" s="1">
        <v>145928</v>
      </c>
      <c r="AI90">
        <v>5</v>
      </c>
    </row>
    <row r="91" spans="1:35" x14ac:dyDescent="0.25">
      <c r="A91" t="s">
        <v>702</v>
      </c>
      <c r="B91" t="s">
        <v>250</v>
      </c>
      <c r="C91" t="s">
        <v>1029</v>
      </c>
      <c r="D91" t="s">
        <v>821</v>
      </c>
      <c r="E91" s="6">
        <v>75.706521739130437</v>
      </c>
      <c r="F91" s="6">
        <v>5.709999999999992</v>
      </c>
      <c r="G91" s="6">
        <v>9.7826086956521743E-2</v>
      </c>
      <c r="H91" s="6">
        <v>0.41184782608695653</v>
      </c>
      <c r="I91" s="6">
        <v>0</v>
      </c>
      <c r="J91" s="6">
        <v>0</v>
      </c>
      <c r="K91" s="6">
        <v>0</v>
      </c>
      <c r="L91" s="6">
        <v>4.8928260869565205</v>
      </c>
      <c r="M91" s="6">
        <v>8.6956521739130432E-2</v>
      </c>
      <c r="N91" s="6">
        <v>9.8784782608695743</v>
      </c>
      <c r="O91" s="6">
        <f>SUM(NonNurse[[#This Row],[Qualified Social Work Staff Hours]],NonNurse[[#This Row],[Other Social Work Staff Hours]])/NonNurse[[#This Row],[MDS Census]]</f>
        <v>0.13163244795405613</v>
      </c>
      <c r="P91" s="6">
        <v>8.6956521739130432E-2</v>
      </c>
      <c r="Q91" s="6">
        <v>13.111413043478262</v>
      </c>
      <c r="R91" s="6">
        <f>SUM(NonNurse[[#This Row],[Qualified Activities Professional Hours]],NonNurse[[#This Row],[Other Activities Professional Hours]])/NonNurse[[#This Row],[MDS Census]]</f>
        <v>0.17433596554199571</v>
      </c>
      <c r="S91" s="6">
        <v>4.9916304347826079</v>
      </c>
      <c r="T91" s="6">
        <v>9.7020652173913042</v>
      </c>
      <c r="U91" s="6">
        <v>0</v>
      </c>
      <c r="V91" s="6">
        <f>SUM(NonNurse[[#This Row],[Occupational Therapist Hours]],NonNurse[[#This Row],[OT Assistant Hours]],NonNurse[[#This Row],[OT Aide Hours]])/NonNurse[[#This Row],[MDS Census]]</f>
        <v>0.19408758076094756</v>
      </c>
      <c r="W91" s="6">
        <v>5.1736956521739126</v>
      </c>
      <c r="X91" s="6">
        <v>9.2851086956521751</v>
      </c>
      <c r="Y91" s="6">
        <v>0</v>
      </c>
      <c r="Z91" s="6">
        <f>SUM(NonNurse[[#This Row],[Physical Therapist (PT) Hours]],NonNurse[[#This Row],[PT Assistant Hours]],NonNurse[[#This Row],[PT Aide Hours]])/NonNurse[[#This Row],[MDS Census]]</f>
        <v>0.19098492462311559</v>
      </c>
      <c r="AA91" s="6">
        <v>0</v>
      </c>
      <c r="AB91" s="6">
        <v>0</v>
      </c>
      <c r="AC91" s="6">
        <v>0</v>
      </c>
      <c r="AD91" s="6">
        <v>0</v>
      </c>
      <c r="AE91" s="6">
        <v>0</v>
      </c>
      <c r="AF91" s="6">
        <v>0</v>
      </c>
      <c r="AG91" s="6">
        <v>0</v>
      </c>
      <c r="AH91" s="1">
        <v>145623</v>
      </c>
      <c r="AI91">
        <v>5</v>
      </c>
    </row>
    <row r="92" spans="1:35" x14ac:dyDescent="0.25">
      <c r="A92" t="s">
        <v>702</v>
      </c>
      <c r="B92" t="s">
        <v>550</v>
      </c>
      <c r="C92" t="s">
        <v>1125</v>
      </c>
      <c r="D92" t="s">
        <v>776</v>
      </c>
      <c r="E92" s="6">
        <v>63.086956521739133</v>
      </c>
      <c r="F92" s="6">
        <v>5.0108695652173916</v>
      </c>
      <c r="G92" s="6">
        <v>0</v>
      </c>
      <c r="H92" s="6">
        <v>0.20923913043478262</v>
      </c>
      <c r="I92" s="6">
        <v>0.40217391304347827</v>
      </c>
      <c r="J92" s="6">
        <v>0</v>
      </c>
      <c r="K92" s="6">
        <v>0</v>
      </c>
      <c r="L92" s="6">
        <v>0</v>
      </c>
      <c r="M92" s="6">
        <v>0</v>
      </c>
      <c r="N92" s="6">
        <v>5.3804347826086953</v>
      </c>
      <c r="O92" s="6">
        <f>SUM(NonNurse[[#This Row],[Qualified Social Work Staff Hours]],NonNurse[[#This Row],[Other Social Work Staff Hours]])/NonNurse[[#This Row],[MDS Census]]</f>
        <v>8.5286009648518249E-2</v>
      </c>
      <c r="P92" s="6">
        <v>9.3561956521739127</v>
      </c>
      <c r="Q92" s="6">
        <v>0.64630434782608703</v>
      </c>
      <c r="R92" s="6">
        <f>SUM(NonNurse[[#This Row],[Qualified Activities Professional Hours]],NonNurse[[#This Row],[Other Activities Professional Hours]])/NonNurse[[#This Row],[MDS Census]]</f>
        <v>0.15855099931082012</v>
      </c>
      <c r="S92" s="6">
        <v>0.76239130434782609</v>
      </c>
      <c r="T92" s="6">
        <v>2.0071739130434776</v>
      </c>
      <c r="U92" s="6">
        <v>0</v>
      </c>
      <c r="V92" s="6">
        <f>SUM(NonNurse[[#This Row],[Occupational Therapist Hours]],NonNurse[[#This Row],[OT Assistant Hours]],NonNurse[[#This Row],[OT Aide Hours]])/NonNurse[[#This Row],[MDS Census]]</f>
        <v>4.3900758097863528E-2</v>
      </c>
      <c r="W92" s="6">
        <v>1.1872826086956521</v>
      </c>
      <c r="X92" s="6">
        <v>4.2257608695652165</v>
      </c>
      <c r="Y92" s="6">
        <v>0</v>
      </c>
      <c r="Z92" s="6">
        <f>SUM(NonNurse[[#This Row],[Physical Therapist (PT) Hours]],NonNurse[[#This Row],[PT Assistant Hours]],NonNurse[[#This Row],[PT Aide Hours]])/NonNurse[[#This Row],[MDS Census]]</f>
        <v>8.5802894555478959E-2</v>
      </c>
      <c r="AA92" s="6">
        <v>0</v>
      </c>
      <c r="AB92" s="6">
        <v>0</v>
      </c>
      <c r="AC92" s="6">
        <v>0</v>
      </c>
      <c r="AD92" s="6">
        <v>0</v>
      </c>
      <c r="AE92" s="6">
        <v>0</v>
      </c>
      <c r="AF92" s="6">
        <v>0</v>
      </c>
      <c r="AG92" s="6">
        <v>0</v>
      </c>
      <c r="AH92" s="1">
        <v>146050</v>
      </c>
      <c r="AI92">
        <v>5</v>
      </c>
    </row>
    <row r="93" spans="1:35" x14ac:dyDescent="0.25">
      <c r="A93" t="s">
        <v>702</v>
      </c>
      <c r="B93" t="s">
        <v>112</v>
      </c>
      <c r="C93" t="s">
        <v>908</v>
      </c>
      <c r="D93" t="s">
        <v>794</v>
      </c>
      <c r="E93" s="6">
        <v>82.239130434782609</v>
      </c>
      <c r="F93" s="6">
        <v>30.771739130434781</v>
      </c>
      <c r="G93" s="6">
        <v>0</v>
      </c>
      <c r="H93" s="6">
        <v>0</v>
      </c>
      <c r="I93" s="6">
        <v>0</v>
      </c>
      <c r="J93" s="6">
        <v>0</v>
      </c>
      <c r="K93" s="6">
        <v>0</v>
      </c>
      <c r="L93" s="6">
        <v>3.7189130434782607</v>
      </c>
      <c r="M93" s="6">
        <v>4.9565217391304346</v>
      </c>
      <c r="N93" s="6">
        <v>0</v>
      </c>
      <c r="O93" s="6">
        <f>SUM(NonNurse[[#This Row],[Qualified Social Work Staff Hours]],NonNurse[[#This Row],[Other Social Work Staff Hours]])/NonNurse[[#This Row],[MDS Census]]</f>
        <v>6.0269627279936552E-2</v>
      </c>
      <c r="P93" s="6">
        <v>5.6521739130434785</v>
      </c>
      <c r="Q93" s="6">
        <v>2.4293478260869565</v>
      </c>
      <c r="R93" s="6">
        <f>SUM(NonNurse[[#This Row],[Qualified Activities Professional Hours]],NonNurse[[#This Row],[Other Activities Professional Hours]])/NonNurse[[#This Row],[MDS Census]]</f>
        <v>9.8268569918054466E-2</v>
      </c>
      <c r="S93" s="6">
        <v>5.5520652173913039</v>
      </c>
      <c r="T93" s="6">
        <v>4.4001086956521736</v>
      </c>
      <c r="U93" s="6">
        <v>0</v>
      </c>
      <c r="V93" s="6">
        <f>SUM(NonNurse[[#This Row],[Occupational Therapist Hours]],NonNurse[[#This Row],[OT Assistant Hours]],NonNurse[[#This Row],[OT Aide Hours]])/NonNurse[[#This Row],[MDS Census]]</f>
        <v>0.12101506740681997</v>
      </c>
      <c r="W93" s="6">
        <v>2.2352173913043485</v>
      </c>
      <c r="X93" s="6">
        <v>4.8478260869565233</v>
      </c>
      <c r="Y93" s="6">
        <v>0</v>
      </c>
      <c r="Z93" s="6">
        <f>SUM(NonNurse[[#This Row],[Physical Therapist (PT) Hours]],NonNurse[[#This Row],[PT Assistant Hours]],NonNurse[[#This Row],[PT Aide Hours]])/NonNurse[[#This Row],[MDS Census]]</f>
        <v>8.6127412106793574E-2</v>
      </c>
      <c r="AA93" s="6">
        <v>0</v>
      </c>
      <c r="AB93" s="6">
        <v>0</v>
      </c>
      <c r="AC93" s="6">
        <v>0</v>
      </c>
      <c r="AD93" s="6">
        <v>0</v>
      </c>
      <c r="AE93" s="6">
        <v>0.18478260869565216</v>
      </c>
      <c r="AF93" s="6">
        <v>0</v>
      </c>
      <c r="AG93" s="6">
        <v>0</v>
      </c>
      <c r="AH93" s="1">
        <v>145358</v>
      </c>
      <c r="AI93">
        <v>5</v>
      </c>
    </row>
    <row r="94" spans="1:35" x14ac:dyDescent="0.25">
      <c r="A94" t="s">
        <v>702</v>
      </c>
      <c r="B94" t="s">
        <v>657</v>
      </c>
      <c r="C94" t="s">
        <v>952</v>
      </c>
      <c r="D94" t="s">
        <v>781</v>
      </c>
      <c r="E94" s="6">
        <v>53.978260869565219</v>
      </c>
      <c r="F94" s="6">
        <v>8.4347826086956523</v>
      </c>
      <c r="G94" s="6">
        <v>0</v>
      </c>
      <c r="H94" s="6">
        <v>0</v>
      </c>
      <c r="I94" s="6">
        <v>0</v>
      </c>
      <c r="J94" s="6">
        <v>0</v>
      </c>
      <c r="K94" s="6">
        <v>0</v>
      </c>
      <c r="L94" s="6">
        <v>0.81902173913043508</v>
      </c>
      <c r="M94" s="6">
        <v>8.695652173913043</v>
      </c>
      <c r="N94" s="6">
        <v>0</v>
      </c>
      <c r="O94" s="6">
        <f>SUM(NonNurse[[#This Row],[Qualified Social Work Staff Hours]],NonNurse[[#This Row],[Other Social Work Staff Hours]])/NonNurse[[#This Row],[MDS Census]]</f>
        <v>0.16109544905356424</v>
      </c>
      <c r="P94" s="6">
        <v>0</v>
      </c>
      <c r="Q94" s="6">
        <v>16.625</v>
      </c>
      <c r="R94" s="6">
        <f>SUM(NonNurse[[#This Row],[Qualified Activities Professional Hours]],NonNurse[[#This Row],[Other Activities Professional Hours]])/NonNurse[[#This Row],[MDS Census]]</f>
        <v>0.30799436165928312</v>
      </c>
      <c r="S94" s="6">
        <v>5.6486956521739122</v>
      </c>
      <c r="T94" s="6">
        <v>0</v>
      </c>
      <c r="U94" s="6">
        <v>0</v>
      </c>
      <c r="V94" s="6">
        <f>SUM(NonNurse[[#This Row],[Occupational Therapist Hours]],NonNurse[[#This Row],[OT Assistant Hours]],NonNurse[[#This Row],[OT Aide Hours]])/NonNurse[[#This Row],[MDS Census]]</f>
        <v>0.10464760370519531</v>
      </c>
      <c r="W94" s="6">
        <v>6.1707608695652167</v>
      </c>
      <c r="X94" s="6">
        <v>3.6513043478260867</v>
      </c>
      <c r="Y94" s="6">
        <v>0</v>
      </c>
      <c r="Z94" s="6">
        <f>SUM(NonNurse[[#This Row],[Physical Therapist (PT) Hours]],NonNurse[[#This Row],[PT Assistant Hours]],NonNurse[[#This Row],[PT Aide Hours]])/NonNurse[[#This Row],[MDS Census]]</f>
        <v>0.18196335078534029</v>
      </c>
      <c r="AA94" s="6">
        <v>0</v>
      </c>
      <c r="AB94" s="6">
        <v>12.260869565217391</v>
      </c>
      <c r="AC94" s="6">
        <v>0</v>
      </c>
      <c r="AD94" s="6">
        <v>0</v>
      </c>
      <c r="AE94" s="6">
        <v>0</v>
      </c>
      <c r="AF94" s="6">
        <v>0</v>
      </c>
      <c r="AG94" s="6">
        <v>0</v>
      </c>
      <c r="AH94" s="1">
        <v>146187</v>
      </c>
      <c r="AI94">
        <v>5</v>
      </c>
    </row>
    <row r="95" spans="1:35" x14ac:dyDescent="0.25">
      <c r="A95" t="s">
        <v>702</v>
      </c>
      <c r="B95" t="s">
        <v>481</v>
      </c>
      <c r="C95" t="s">
        <v>1106</v>
      </c>
      <c r="D95" t="s">
        <v>781</v>
      </c>
      <c r="E95" s="6">
        <v>147.80281690140845</v>
      </c>
      <c r="F95" s="6">
        <v>5.070422535211268</v>
      </c>
      <c r="G95" s="6">
        <v>0</v>
      </c>
      <c r="H95" s="6">
        <v>0</v>
      </c>
      <c r="I95" s="6">
        <v>0</v>
      </c>
      <c r="J95" s="6">
        <v>0</v>
      </c>
      <c r="K95" s="6">
        <v>0</v>
      </c>
      <c r="L95" s="6">
        <v>4.8188732394366207</v>
      </c>
      <c r="M95" s="6">
        <v>0</v>
      </c>
      <c r="N95" s="6">
        <v>16.929436619718309</v>
      </c>
      <c r="O95" s="6">
        <f>SUM(NonNurse[[#This Row],[Qualified Social Work Staff Hours]],NonNurse[[#This Row],[Other Social Work Staff Hours]])/NonNurse[[#This Row],[MDS Census]]</f>
        <v>0.1145406899180484</v>
      </c>
      <c r="P95" s="6">
        <v>0</v>
      </c>
      <c r="Q95" s="6">
        <v>24.090281690140834</v>
      </c>
      <c r="R95" s="6">
        <f>SUM(NonNurse[[#This Row],[Qualified Activities Professional Hours]],NonNurse[[#This Row],[Other Activities Professional Hours]])/NonNurse[[#This Row],[MDS Census]]</f>
        <v>0.16298932723461018</v>
      </c>
      <c r="S95" s="6">
        <v>10.042816901408449</v>
      </c>
      <c r="T95" s="6">
        <v>10.552957746478873</v>
      </c>
      <c r="U95" s="6">
        <v>0</v>
      </c>
      <c r="V95" s="6">
        <f>SUM(NonNurse[[#This Row],[Occupational Therapist Hours]],NonNurse[[#This Row],[OT Assistant Hours]],NonNurse[[#This Row],[OT Aide Hours]])/NonNurse[[#This Row],[MDS Census]]</f>
        <v>0.13934629311987801</v>
      </c>
      <c r="W95" s="6">
        <v>6.2373239436619716</v>
      </c>
      <c r="X95" s="6">
        <v>16.059154929577463</v>
      </c>
      <c r="Y95" s="6">
        <v>0</v>
      </c>
      <c r="Z95" s="6">
        <f>SUM(NonNurse[[#This Row],[Physical Therapist (PT) Hours]],NonNurse[[#This Row],[PT Assistant Hours]],NonNurse[[#This Row],[PT Aide Hours]])/NonNurse[[#This Row],[MDS Census]]</f>
        <v>0.1508528683056985</v>
      </c>
      <c r="AA95" s="6">
        <v>0</v>
      </c>
      <c r="AB95" s="6">
        <v>0</v>
      </c>
      <c r="AC95" s="6">
        <v>0</v>
      </c>
      <c r="AD95" s="6">
        <v>0</v>
      </c>
      <c r="AE95" s="6">
        <v>0</v>
      </c>
      <c r="AF95" s="6">
        <v>0</v>
      </c>
      <c r="AG95" s="6">
        <v>0.528169014084507</v>
      </c>
      <c r="AH95" s="1">
        <v>145956</v>
      </c>
      <c r="AI95">
        <v>5</v>
      </c>
    </row>
    <row r="96" spans="1:35" x14ac:dyDescent="0.25">
      <c r="A96" t="s">
        <v>702</v>
      </c>
      <c r="B96" t="s">
        <v>554</v>
      </c>
      <c r="C96" t="s">
        <v>906</v>
      </c>
      <c r="D96" t="s">
        <v>792</v>
      </c>
      <c r="E96" s="6">
        <v>18.845070422535212</v>
      </c>
      <c r="F96" s="6">
        <v>4.845070422535211</v>
      </c>
      <c r="G96" s="6">
        <v>0</v>
      </c>
      <c r="H96" s="6">
        <v>0</v>
      </c>
      <c r="I96" s="6">
        <v>0</v>
      </c>
      <c r="J96" s="6">
        <v>0</v>
      </c>
      <c r="K96" s="6">
        <v>0</v>
      </c>
      <c r="L96" s="6">
        <v>0.31380281690140843</v>
      </c>
      <c r="M96" s="6">
        <v>0</v>
      </c>
      <c r="N96" s="6">
        <v>4.394366197183099</v>
      </c>
      <c r="O96" s="6">
        <f>SUM(NonNurse[[#This Row],[Qualified Social Work Staff Hours]],NonNurse[[#This Row],[Other Social Work Staff Hours]])/NonNurse[[#This Row],[MDS Census]]</f>
        <v>0.23318385650224216</v>
      </c>
      <c r="P96" s="6">
        <v>0</v>
      </c>
      <c r="Q96" s="6">
        <v>9.5757746478873234</v>
      </c>
      <c r="R96" s="6">
        <f>SUM(NonNurse[[#This Row],[Qualified Activities Professional Hours]],NonNurse[[#This Row],[Other Activities Professional Hours]])/NonNurse[[#This Row],[MDS Census]]</f>
        <v>0.50813153961136015</v>
      </c>
      <c r="S96" s="6">
        <v>2.5874647887323943</v>
      </c>
      <c r="T96" s="6">
        <v>0</v>
      </c>
      <c r="U96" s="6">
        <v>0</v>
      </c>
      <c r="V96" s="6">
        <f>SUM(NonNurse[[#This Row],[Occupational Therapist Hours]],NonNurse[[#This Row],[OT Assistant Hours]],NonNurse[[#This Row],[OT Aide Hours]])/NonNurse[[#This Row],[MDS Census]]</f>
        <v>0.13730194319880418</v>
      </c>
      <c r="W96" s="6">
        <v>0.95281690140845077</v>
      </c>
      <c r="X96" s="6">
        <v>3.0271830985915487</v>
      </c>
      <c r="Y96" s="6">
        <v>0</v>
      </c>
      <c r="Z96" s="6">
        <f>SUM(NonNurse[[#This Row],[Physical Therapist (PT) Hours]],NonNurse[[#This Row],[PT Assistant Hours]],NonNurse[[#This Row],[PT Aide Hours]])/NonNurse[[#This Row],[MDS Census]]</f>
        <v>0.21119581464872941</v>
      </c>
      <c r="AA96" s="6">
        <v>0</v>
      </c>
      <c r="AB96" s="6">
        <v>0</v>
      </c>
      <c r="AC96" s="6">
        <v>0</v>
      </c>
      <c r="AD96" s="6">
        <v>0</v>
      </c>
      <c r="AE96" s="6">
        <v>0</v>
      </c>
      <c r="AF96" s="6">
        <v>0</v>
      </c>
      <c r="AG96" s="6">
        <v>0.50704225352112675</v>
      </c>
      <c r="AH96" s="1">
        <v>146056</v>
      </c>
      <c r="AI96">
        <v>5</v>
      </c>
    </row>
    <row r="97" spans="1:35" x14ac:dyDescent="0.25">
      <c r="A97" t="s">
        <v>702</v>
      </c>
      <c r="B97" t="s">
        <v>652</v>
      </c>
      <c r="C97" t="s">
        <v>952</v>
      </c>
      <c r="D97" t="s">
        <v>781</v>
      </c>
      <c r="E97" s="6">
        <v>61.183098591549296</v>
      </c>
      <c r="F97" s="6">
        <v>2.7577464788732398</v>
      </c>
      <c r="G97" s="6">
        <v>0.36619718309859156</v>
      </c>
      <c r="H97" s="6">
        <v>0</v>
      </c>
      <c r="I97" s="6">
        <v>0</v>
      </c>
      <c r="J97" s="6">
        <v>0</v>
      </c>
      <c r="K97" s="6">
        <v>0</v>
      </c>
      <c r="L97" s="6">
        <v>5.4556338028169016</v>
      </c>
      <c r="M97" s="6">
        <v>0</v>
      </c>
      <c r="N97" s="6">
        <v>4.619718309859155</v>
      </c>
      <c r="O97" s="6">
        <f>SUM(NonNurse[[#This Row],[Qualified Social Work Staff Hours]],NonNurse[[#This Row],[Other Social Work Staff Hours]])/NonNurse[[#This Row],[MDS Census]]</f>
        <v>7.550644567219153E-2</v>
      </c>
      <c r="P97" s="6">
        <v>0</v>
      </c>
      <c r="Q97" s="6">
        <v>15.744225352112679</v>
      </c>
      <c r="R97" s="6">
        <f>SUM(NonNurse[[#This Row],[Qualified Activities Professional Hours]],NonNurse[[#This Row],[Other Activities Professional Hours]])/NonNurse[[#This Row],[MDS Census]]</f>
        <v>0.25732965009208109</v>
      </c>
      <c r="S97" s="6">
        <v>5.1228169014084521</v>
      </c>
      <c r="T97" s="6">
        <v>3.0563380281690141E-2</v>
      </c>
      <c r="U97" s="6">
        <v>0</v>
      </c>
      <c r="V97" s="6">
        <f>SUM(NonNurse[[#This Row],[Occupational Therapist Hours]],NonNurse[[#This Row],[OT Assistant Hours]],NonNurse[[#This Row],[OT Aide Hours]])/NonNurse[[#This Row],[MDS Census]]</f>
        <v>8.4228821362799286E-2</v>
      </c>
      <c r="W97" s="6">
        <v>5.2391549295774666</v>
      </c>
      <c r="X97" s="6">
        <v>0</v>
      </c>
      <c r="Y97" s="6">
        <v>0</v>
      </c>
      <c r="Z97" s="6">
        <f>SUM(NonNurse[[#This Row],[Physical Therapist (PT) Hours]],NonNurse[[#This Row],[PT Assistant Hours]],NonNurse[[#This Row],[PT Aide Hours]])/NonNurse[[#This Row],[MDS Census]]</f>
        <v>8.5630755064456748E-2</v>
      </c>
      <c r="AA97" s="6">
        <v>0</v>
      </c>
      <c r="AB97" s="6">
        <v>0</v>
      </c>
      <c r="AC97" s="6">
        <v>0</v>
      </c>
      <c r="AD97" s="6">
        <v>0</v>
      </c>
      <c r="AE97" s="6">
        <v>0</v>
      </c>
      <c r="AF97" s="6">
        <v>0</v>
      </c>
      <c r="AG97" s="6">
        <v>0</v>
      </c>
      <c r="AH97" s="1">
        <v>146180</v>
      </c>
      <c r="AI97">
        <v>5</v>
      </c>
    </row>
    <row r="98" spans="1:35" x14ac:dyDescent="0.25">
      <c r="A98" t="s">
        <v>702</v>
      </c>
      <c r="B98" t="s">
        <v>482</v>
      </c>
      <c r="C98" t="s">
        <v>917</v>
      </c>
      <c r="D98" t="s">
        <v>781</v>
      </c>
      <c r="E98" s="6">
        <v>106.93478260869566</v>
      </c>
      <c r="F98" s="6">
        <v>4.0869565217391308</v>
      </c>
      <c r="G98" s="6">
        <v>0.32608695652173914</v>
      </c>
      <c r="H98" s="6">
        <v>0</v>
      </c>
      <c r="I98" s="6">
        <v>0</v>
      </c>
      <c r="J98" s="6">
        <v>0</v>
      </c>
      <c r="K98" s="6">
        <v>0</v>
      </c>
      <c r="L98" s="6">
        <v>3.8220652173913043</v>
      </c>
      <c r="M98" s="6">
        <v>0</v>
      </c>
      <c r="N98" s="6">
        <v>4.9565217391304346</v>
      </c>
      <c r="O98" s="6">
        <f>SUM(NonNurse[[#This Row],[Qualified Social Work Staff Hours]],NonNurse[[#This Row],[Other Social Work Staff Hours]])/NonNurse[[#This Row],[MDS Census]]</f>
        <v>4.6350884326082531E-2</v>
      </c>
      <c r="P98" s="6">
        <v>0</v>
      </c>
      <c r="Q98" s="6">
        <v>12.375434782608693</v>
      </c>
      <c r="R98" s="6">
        <f>SUM(NonNurse[[#This Row],[Qualified Activities Professional Hours]],NonNurse[[#This Row],[Other Activities Professional Hours]])/NonNurse[[#This Row],[MDS Census]]</f>
        <v>0.11572880666802192</v>
      </c>
      <c r="S98" s="6">
        <v>6.2315217391304367</v>
      </c>
      <c r="T98" s="6">
        <v>4.6371739130434788</v>
      </c>
      <c r="U98" s="6">
        <v>0</v>
      </c>
      <c r="V98" s="6">
        <f>SUM(NonNurse[[#This Row],[Occupational Therapist Hours]],NonNurse[[#This Row],[OT Assistant Hours]],NonNurse[[#This Row],[OT Aide Hours]])/NonNurse[[#This Row],[MDS Census]]</f>
        <v>0.10163854441959749</v>
      </c>
      <c r="W98" s="6">
        <v>16.683043478260867</v>
      </c>
      <c r="X98" s="6">
        <v>4.5144565217391328</v>
      </c>
      <c r="Y98" s="6">
        <v>0</v>
      </c>
      <c r="Z98" s="6">
        <f>SUM(NonNurse[[#This Row],[Physical Therapist (PT) Hours]],NonNurse[[#This Row],[PT Assistant Hours]],NonNurse[[#This Row],[PT Aide Hours]])/NonNurse[[#This Row],[MDS Census]]</f>
        <v>0.19822829843464115</v>
      </c>
      <c r="AA98" s="6">
        <v>0</v>
      </c>
      <c r="AB98" s="6">
        <v>0</v>
      </c>
      <c r="AC98" s="6">
        <v>0</v>
      </c>
      <c r="AD98" s="6">
        <v>0</v>
      </c>
      <c r="AE98" s="6">
        <v>0</v>
      </c>
      <c r="AF98" s="6">
        <v>0</v>
      </c>
      <c r="AG98" s="6">
        <v>0</v>
      </c>
      <c r="AH98" s="1">
        <v>145960</v>
      </c>
      <c r="AI98">
        <v>5</v>
      </c>
    </row>
    <row r="99" spans="1:35" x14ac:dyDescent="0.25">
      <c r="A99" t="s">
        <v>702</v>
      </c>
      <c r="B99" t="s">
        <v>99</v>
      </c>
      <c r="C99" t="s">
        <v>949</v>
      </c>
      <c r="D99" t="s">
        <v>781</v>
      </c>
      <c r="E99" s="6">
        <v>103.74647887323944</v>
      </c>
      <c r="F99" s="6">
        <v>5.52112676056338</v>
      </c>
      <c r="G99" s="6">
        <v>0</v>
      </c>
      <c r="H99" s="6">
        <v>0</v>
      </c>
      <c r="I99" s="6">
        <v>0</v>
      </c>
      <c r="J99" s="6">
        <v>0</v>
      </c>
      <c r="K99" s="6">
        <v>0</v>
      </c>
      <c r="L99" s="6">
        <v>2.4429577464788736</v>
      </c>
      <c r="M99" s="6">
        <v>5.295774647887324</v>
      </c>
      <c r="N99" s="6">
        <v>5.183098591549296</v>
      </c>
      <c r="O99" s="6">
        <f>SUM(NonNurse[[#This Row],[Qualified Social Work Staff Hours]],NonNurse[[#This Row],[Other Social Work Staff Hours]])/NonNurse[[#This Row],[MDS Census]]</f>
        <v>0.10100461580233505</v>
      </c>
      <c r="P99" s="6">
        <v>0</v>
      </c>
      <c r="Q99" s="6">
        <v>16.66845070422535</v>
      </c>
      <c r="R99" s="6">
        <f>SUM(NonNurse[[#This Row],[Qualified Activities Professional Hours]],NonNurse[[#This Row],[Other Activities Professional Hours]])/NonNurse[[#This Row],[MDS Census]]</f>
        <v>0.16066521857181643</v>
      </c>
      <c r="S99" s="6">
        <v>6.5457746478873231</v>
      </c>
      <c r="T99" s="6">
        <v>8.9725352112676049</v>
      </c>
      <c r="U99" s="6">
        <v>0</v>
      </c>
      <c r="V99" s="6">
        <f>SUM(NonNurse[[#This Row],[Occupational Therapist Hours]],NonNurse[[#This Row],[OT Assistant Hours]],NonNurse[[#This Row],[OT Aide Hours]])/NonNurse[[#This Row],[MDS Census]]</f>
        <v>0.14957914743415693</v>
      </c>
      <c r="W99" s="6">
        <v>13.283380281690139</v>
      </c>
      <c r="X99" s="6">
        <v>13.11859154929577</v>
      </c>
      <c r="Y99" s="6">
        <v>0</v>
      </c>
      <c r="Z99" s="6">
        <f>SUM(NonNurse[[#This Row],[Physical Therapist (PT) Hours]],NonNurse[[#This Row],[PT Assistant Hours]],NonNurse[[#This Row],[PT Aide Hours]])/NonNurse[[#This Row],[MDS Census]]</f>
        <v>0.2544854737985337</v>
      </c>
      <c r="AA99" s="6">
        <v>0</v>
      </c>
      <c r="AB99" s="6">
        <v>0</v>
      </c>
      <c r="AC99" s="6">
        <v>0</v>
      </c>
      <c r="AD99" s="6">
        <v>0</v>
      </c>
      <c r="AE99" s="6">
        <v>0</v>
      </c>
      <c r="AF99" s="6">
        <v>0</v>
      </c>
      <c r="AG99" s="6">
        <v>0.42253521126760563</v>
      </c>
      <c r="AH99" s="1">
        <v>145324</v>
      </c>
      <c r="AI99">
        <v>5</v>
      </c>
    </row>
    <row r="100" spans="1:35" x14ac:dyDescent="0.25">
      <c r="A100" t="s">
        <v>702</v>
      </c>
      <c r="B100" t="s">
        <v>216</v>
      </c>
      <c r="C100" t="s">
        <v>919</v>
      </c>
      <c r="D100" t="s">
        <v>797</v>
      </c>
      <c r="E100" s="6">
        <v>83.943661971830991</v>
      </c>
      <c r="F100" s="6">
        <v>5.183098591549296</v>
      </c>
      <c r="G100" s="6">
        <v>0</v>
      </c>
      <c r="H100" s="6">
        <v>0</v>
      </c>
      <c r="I100" s="6">
        <v>0</v>
      </c>
      <c r="J100" s="6">
        <v>0</v>
      </c>
      <c r="K100" s="6">
        <v>0</v>
      </c>
      <c r="L100" s="6">
        <v>9.0992957746478886</v>
      </c>
      <c r="M100" s="6">
        <v>0</v>
      </c>
      <c r="N100" s="6">
        <v>8.586197183098589</v>
      </c>
      <c r="O100" s="6">
        <f>SUM(NonNurse[[#This Row],[Qualified Social Work Staff Hours]],NonNurse[[#This Row],[Other Social Work Staff Hours]])/NonNurse[[#This Row],[MDS Census]]</f>
        <v>0.10228523489932882</v>
      </c>
      <c r="P100" s="6">
        <v>0</v>
      </c>
      <c r="Q100" s="6">
        <v>13.725211267605633</v>
      </c>
      <c r="R100" s="6">
        <f>SUM(NonNurse[[#This Row],[Qualified Activities Professional Hours]],NonNurse[[#This Row],[Other Activities Professional Hours]])/NonNurse[[#This Row],[MDS Census]]</f>
        <v>0.16350503355704696</v>
      </c>
      <c r="S100" s="6">
        <v>4.7556338028169014</v>
      </c>
      <c r="T100" s="6">
        <v>14.474225352112677</v>
      </c>
      <c r="U100" s="6">
        <v>0</v>
      </c>
      <c r="V100" s="6">
        <f>SUM(NonNurse[[#This Row],[Occupational Therapist Hours]],NonNurse[[#This Row],[OT Assistant Hours]],NonNurse[[#This Row],[OT Aide Hours]])/NonNurse[[#This Row],[MDS Census]]</f>
        <v>0.22908053691275168</v>
      </c>
      <c r="W100" s="6">
        <v>5.4525352112676044</v>
      </c>
      <c r="X100" s="6">
        <v>16.920845070422537</v>
      </c>
      <c r="Y100" s="6">
        <v>2.408450704225352</v>
      </c>
      <c r="Z100" s="6">
        <f>SUM(NonNurse[[#This Row],[Physical Therapist (PT) Hours]],NonNurse[[#This Row],[PT Assistant Hours]],NonNurse[[#This Row],[PT Aide Hours]])/NonNurse[[#This Row],[MDS Census]]</f>
        <v>0.29521979865771814</v>
      </c>
      <c r="AA100" s="6">
        <v>0</v>
      </c>
      <c r="AB100" s="6">
        <v>0</v>
      </c>
      <c r="AC100" s="6">
        <v>0</v>
      </c>
      <c r="AD100" s="6">
        <v>0</v>
      </c>
      <c r="AE100" s="6">
        <v>0</v>
      </c>
      <c r="AF100" s="6">
        <v>0</v>
      </c>
      <c r="AG100" s="6">
        <v>0</v>
      </c>
      <c r="AH100" s="1">
        <v>145563</v>
      </c>
      <c r="AI100">
        <v>5</v>
      </c>
    </row>
    <row r="101" spans="1:35" x14ac:dyDescent="0.25">
      <c r="A101" t="s">
        <v>702</v>
      </c>
      <c r="B101" t="s">
        <v>328</v>
      </c>
      <c r="C101" t="s">
        <v>931</v>
      </c>
      <c r="D101" t="s">
        <v>781</v>
      </c>
      <c r="E101" s="6">
        <v>73.309859154929583</v>
      </c>
      <c r="F101" s="6">
        <v>4.394366197183099</v>
      </c>
      <c r="G101" s="6">
        <v>0.42253521126760563</v>
      </c>
      <c r="H101" s="6">
        <v>0</v>
      </c>
      <c r="I101" s="6">
        <v>0</v>
      </c>
      <c r="J101" s="6">
        <v>0</v>
      </c>
      <c r="K101" s="6">
        <v>0</v>
      </c>
      <c r="L101" s="6">
        <v>5.5890140845070428</v>
      </c>
      <c r="M101" s="6">
        <v>0</v>
      </c>
      <c r="N101" s="6">
        <v>5.183098591549296</v>
      </c>
      <c r="O101" s="6">
        <f>SUM(NonNurse[[#This Row],[Qualified Social Work Staff Hours]],NonNurse[[#This Row],[Other Social Work Staff Hours]])/NonNurse[[#This Row],[MDS Census]]</f>
        <v>7.0701248799231509E-2</v>
      </c>
      <c r="P101" s="6">
        <v>0</v>
      </c>
      <c r="Q101" s="6">
        <v>16.416056338028167</v>
      </c>
      <c r="R101" s="6">
        <f>SUM(NonNurse[[#This Row],[Qualified Activities Professional Hours]],NonNurse[[#This Row],[Other Activities Professional Hours]])/NonNurse[[#This Row],[MDS Census]]</f>
        <v>0.2239269932756964</v>
      </c>
      <c r="S101" s="6">
        <v>7.5469014084507045</v>
      </c>
      <c r="T101" s="6">
        <v>5.9742253521126774</v>
      </c>
      <c r="U101" s="6">
        <v>0</v>
      </c>
      <c r="V101" s="6">
        <f>SUM(NonNurse[[#This Row],[Occupational Therapist Hours]],NonNurse[[#This Row],[OT Assistant Hours]],NonNurse[[#This Row],[OT Aide Hours]])/NonNurse[[#This Row],[MDS Census]]</f>
        <v>0.18443804034582134</v>
      </c>
      <c r="W101" s="6">
        <v>4.6188732394366188</v>
      </c>
      <c r="X101" s="6">
        <v>9.9677464788732397</v>
      </c>
      <c r="Y101" s="6">
        <v>0</v>
      </c>
      <c r="Z101" s="6">
        <f>SUM(NonNurse[[#This Row],[Physical Therapist (PT) Hours]],NonNurse[[#This Row],[PT Assistant Hours]],NonNurse[[#This Row],[PT Aide Hours]])/NonNurse[[#This Row],[MDS Census]]</f>
        <v>0.19897214217098941</v>
      </c>
      <c r="AA101" s="6">
        <v>0</v>
      </c>
      <c r="AB101" s="6">
        <v>0</v>
      </c>
      <c r="AC101" s="6">
        <v>0</v>
      </c>
      <c r="AD101" s="6">
        <v>0</v>
      </c>
      <c r="AE101" s="6">
        <v>0</v>
      </c>
      <c r="AF101" s="6">
        <v>0</v>
      </c>
      <c r="AG101" s="6">
        <v>0</v>
      </c>
      <c r="AH101" s="1">
        <v>145731</v>
      </c>
      <c r="AI101">
        <v>5</v>
      </c>
    </row>
    <row r="102" spans="1:35" x14ac:dyDescent="0.25">
      <c r="A102" t="s">
        <v>702</v>
      </c>
      <c r="B102" t="s">
        <v>466</v>
      </c>
      <c r="C102" t="s">
        <v>930</v>
      </c>
      <c r="D102" t="s">
        <v>800</v>
      </c>
      <c r="E102" s="6">
        <v>81.323943661971825</v>
      </c>
      <c r="F102" s="6">
        <v>0</v>
      </c>
      <c r="G102" s="6">
        <v>0.22535211267605634</v>
      </c>
      <c r="H102" s="6">
        <v>0</v>
      </c>
      <c r="I102" s="6">
        <v>0</v>
      </c>
      <c r="J102" s="6">
        <v>0</v>
      </c>
      <c r="K102" s="6">
        <v>0</v>
      </c>
      <c r="L102" s="6">
        <v>0.46197183098591543</v>
      </c>
      <c r="M102" s="6">
        <v>0</v>
      </c>
      <c r="N102" s="6">
        <v>7.4695774647887294</v>
      </c>
      <c r="O102" s="6">
        <f>SUM(NonNurse[[#This Row],[Qualified Social Work Staff Hours]],NonNurse[[#This Row],[Other Social Work Staff Hours]])/NonNurse[[#This Row],[MDS Census]]</f>
        <v>9.1849670938690647E-2</v>
      </c>
      <c r="P102" s="6">
        <v>0</v>
      </c>
      <c r="Q102" s="6">
        <v>13.649859154929581</v>
      </c>
      <c r="R102" s="6">
        <f>SUM(NonNurse[[#This Row],[Qualified Activities Professional Hours]],NonNurse[[#This Row],[Other Activities Professional Hours]])/NonNurse[[#This Row],[MDS Census]]</f>
        <v>0.16784551437478357</v>
      </c>
      <c r="S102" s="6">
        <v>5.6412676056338027</v>
      </c>
      <c r="T102" s="6">
        <v>3.9526760563380279</v>
      </c>
      <c r="U102" s="6">
        <v>0</v>
      </c>
      <c r="V102" s="6">
        <f>SUM(NonNurse[[#This Row],[Occupational Therapist Hours]],NonNurse[[#This Row],[OT Assistant Hours]],NonNurse[[#This Row],[OT Aide Hours]])/NonNurse[[#This Row],[MDS Census]]</f>
        <v>0.11797194319362661</v>
      </c>
      <c r="W102" s="6">
        <v>2.2443661971830986</v>
      </c>
      <c r="X102" s="6">
        <v>6.4143661971830976</v>
      </c>
      <c r="Y102" s="6">
        <v>0</v>
      </c>
      <c r="Z102" s="6">
        <f>SUM(NonNurse[[#This Row],[Physical Therapist (PT) Hours]],NonNurse[[#This Row],[PT Assistant Hours]],NonNurse[[#This Row],[PT Aide Hours]])/NonNurse[[#This Row],[MDS Census]]</f>
        <v>0.10647211638378941</v>
      </c>
      <c r="AA102" s="6">
        <v>0</v>
      </c>
      <c r="AB102" s="6">
        <v>0</v>
      </c>
      <c r="AC102" s="6">
        <v>0</v>
      </c>
      <c r="AD102" s="6">
        <v>0</v>
      </c>
      <c r="AE102" s="6">
        <v>0</v>
      </c>
      <c r="AF102" s="6">
        <v>0</v>
      </c>
      <c r="AG102" s="6">
        <v>0</v>
      </c>
      <c r="AH102" s="1">
        <v>145935</v>
      </c>
      <c r="AI102">
        <v>5</v>
      </c>
    </row>
    <row r="103" spans="1:35" x14ac:dyDescent="0.25">
      <c r="A103" t="s">
        <v>702</v>
      </c>
      <c r="B103" t="s">
        <v>28</v>
      </c>
      <c r="C103" t="s">
        <v>904</v>
      </c>
      <c r="D103" t="s">
        <v>790</v>
      </c>
      <c r="E103" s="6">
        <v>83.873239436619713</v>
      </c>
      <c r="F103" s="6">
        <v>3.7183098591549295</v>
      </c>
      <c r="G103" s="6">
        <v>0</v>
      </c>
      <c r="H103" s="6">
        <v>0</v>
      </c>
      <c r="I103" s="6">
        <v>0</v>
      </c>
      <c r="J103" s="6">
        <v>0</v>
      </c>
      <c r="K103" s="6">
        <v>0</v>
      </c>
      <c r="L103" s="6">
        <v>5.7329577464788724</v>
      </c>
      <c r="M103" s="6">
        <v>0</v>
      </c>
      <c r="N103" s="6">
        <v>9.23943661971831</v>
      </c>
      <c r="O103" s="6">
        <f>SUM(NonNurse[[#This Row],[Qualified Social Work Staff Hours]],NonNurse[[#This Row],[Other Social Work Staff Hours]])/NonNurse[[#This Row],[MDS Census]]</f>
        <v>0.11015952980688498</v>
      </c>
      <c r="P103" s="6">
        <v>0</v>
      </c>
      <c r="Q103" s="6">
        <v>17.303380281690135</v>
      </c>
      <c r="R103" s="6">
        <f>SUM(NonNurse[[#This Row],[Qualified Activities Professional Hours]],NonNurse[[#This Row],[Other Activities Professional Hours]])/NonNurse[[#This Row],[MDS Census]]</f>
        <v>0.20630394626364393</v>
      </c>
      <c r="S103" s="6">
        <v>9.3633802816901408</v>
      </c>
      <c r="T103" s="6">
        <v>8.3285915492957745</v>
      </c>
      <c r="U103" s="6">
        <v>0</v>
      </c>
      <c r="V103" s="6">
        <f>SUM(NonNurse[[#This Row],[Occupational Therapist Hours]],NonNurse[[#This Row],[OT Assistant Hours]],NonNurse[[#This Row],[OT Aide Hours]])/NonNurse[[#This Row],[MDS Census]]</f>
        <v>0.21093702770780856</v>
      </c>
      <c r="W103" s="6">
        <v>4.7669014084507051</v>
      </c>
      <c r="X103" s="6">
        <v>16.862535211267609</v>
      </c>
      <c r="Y103" s="6">
        <v>0</v>
      </c>
      <c r="Z103" s="6">
        <f>SUM(NonNurse[[#This Row],[Physical Therapist (PT) Hours]],NonNurse[[#This Row],[PT Assistant Hours]],NonNurse[[#This Row],[PT Aide Hours]])/NonNurse[[#This Row],[MDS Census]]</f>
        <v>0.25788245172124269</v>
      </c>
      <c r="AA103" s="6">
        <v>0</v>
      </c>
      <c r="AB103" s="6">
        <v>0</v>
      </c>
      <c r="AC103" s="6">
        <v>0</v>
      </c>
      <c r="AD103" s="6">
        <v>0</v>
      </c>
      <c r="AE103" s="6">
        <v>0</v>
      </c>
      <c r="AF103" s="6">
        <v>0</v>
      </c>
      <c r="AG103" s="6">
        <v>0.61971830985915488</v>
      </c>
      <c r="AH103" s="1">
        <v>145029</v>
      </c>
      <c r="AI103">
        <v>5</v>
      </c>
    </row>
    <row r="104" spans="1:35" x14ac:dyDescent="0.25">
      <c r="A104" t="s">
        <v>702</v>
      </c>
      <c r="B104" t="s">
        <v>678</v>
      </c>
      <c r="C104" t="s">
        <v>1045</v>
      </c>
      <c r="D104" t="s">
        <v>789</v>
      </c>
      <c r="E104" s="6">
        <v>23.554347826086957</v>
      </c>
      <c r="F104" s="6">
        <v>5.2989130434782608</v>
      </c>
      <c r="G104" s="6">
        <v>0</v>
      </c>
      <c r="H104" s="6">
        <v>0.14673913043478262</v>
      </c>
      <c r="I104" s="6">
        <v>0.30434782608695654</v>
      </c>
      <c r="J104" s="6">
        <v>0</v>
      </c>
      <c r="K104" s="6">
        <v>0</v>
      </c>
      <c r="L104" s="6">
        <v>1.7173913043478262E-2</v>
      </c>
      <c r="M104" s="6">
        <v>0</v>
      </c>
      <c r="N104" s="6">
        <v>4.8097826086956523</v>
      </c>
      <c r="O104" s="6">
        <f>SUM(NonNurse[[#This Row],[Qualified Social Work Staff Hours]],NonNurse[[#This Row],[Other Social Work Staff Hours]])/NonNurse[[#This Row],[MDS Census]]</f>
        <v>0.20419935394554684</v>
      </c>
      <c r="P104" s="6">
        <v>5.5360869565217392</v>
      </c>
      <c r="Q104" s="6">
        <v>0</v>
      </c>
      <c r="R104" s="6">
        <f>SUM(NonNurse[[#This Row],[Qualified Activities Professional Hours]],NonNurse[[#This Row],[Other Activities Professional Hours]])/NonNurse[[#This Row],[MDS Census]]</f>
        <v>0.23503461005999077</v>
      </c>
      <c r="S104" s="6">
        <v>8.4673913043478266E-2</v>
      </c>
      <c r="T104" s="6">
        <v>0</v>
      </c>
      <c r="U104" s="6">
        <v>0</v>
      </c>
      <c r="V104" s="6">
        <f>SUM(NonNurse[[#This Row],[Occupational Therapist Hours]],NonNurse[[#This Row],[OT Assistant Hours]],NonNurse[[#This Row],[OT Aide Hours]])/NonNurse[[#This Row],[MDS Census]]</f>
        <v>3.5948315643747116E-3</v>
      </c>
      <c r="W104" s="6">
        <v>0.12815217391304348</v>
      </c>
      <c r="X104" s="6">
        <v>0.52923913043478255</v>
      </c>
      <c r="Y104" s="6">
        <v>0</v>
      </c>
      <c r="Z104" s="6">
        <f>SUM(NonNurse[[#This Row],[Physical Therapist (PT) Hours]],NonNurse[[#This Row],[PT Assistant Hours]],NonNurse[[#This Row],[PT Aide Hours]])/NonNurse[[#This Row],[MDS Census]]</f>
        <v>2.7909552376557449E-2</v>
      </c>
      <c r="AA104" s="6">
        <v>0</v>
      </c>
      <c r="AB104" s="6">
        <v>0</v>
      </c>
      <c r="AC104" s="6">
        <v>0</v>
      </c>
      <c r="AD104" s="6">
        <v>0</v>
      </c>
      <c r="AE104" s="6">
        <v>0</v>
      </c>
      <c r="AF104" s="6">
        <v>0</v>
      </c>
      <c r="AG104" s="6">
        <v>0</v>
      </c>
      <c r="AH104" t="s">
        <v>5</v>
      </c>
      <c r="AI104">
        <v>5</v>
      </c>
    </row>
    <row r="105" spans="1:35" x14ac:dyDescent="0.25">
      <c r="A105" t="s">
        <v>702</v>
      </c>
      <c r="B105" t="s">
        <v>259</v>
      </c>
      <c r="C105" t="s">
        <v>917</v>
      </c>
      <c r="D105" t="s">
        <v>781</v>
      </c>
      <c r="E105" s="6">
        <v>142.29347826086956</v>
      </c>
      <c r="F105" s="6">
        <v>10</v>
      </c>
      <c r="G105" s="6">
        <v>0</v>
      </c>
      <c r="H105" s="6">
        <v>0</v>
      </c>
      <c r="I105" s="6">
        <v>0</v>
      </c>
      <c r="J105" s="6">
        <v>0</v>
      </c>
      <c r="K105" s="6">
        <v>0</v>
      </c>
      <c r="L105" s="6">
        <v>5.1220652173913024</v>
      </c>
      <c r="M105" s="6">
        <v>5.3913043478260869</v>
      </c>
      <c r="N105" s="6">
        <v>16.103260869565219</v>
      </c>
      <c r="O105" s="6">
        <f>SUM(NonNurse[[#This Row],[Qualified Social Work Staff Hours]],NonNurse[[#This Row],[Other Social Work Staff Hours]])/NonNurse[[#This Row],[MDS Census]]</f>
        <v>0.15105797876403637</v>
      </c>
      <c r="P105" s="6">
        <v>5.3913043478260869</v>
      </c>
      <c r="Q105" s="6">
        <v>16.820652173913043</v>
      </c>
      <c r="R105" s="6">
        <f>SUM(NonNurse[[#This Row],[Qualified Activities Professional Hours]],NonNurse[[#This Row],[Other Activities Professional Hours]])/NonNurse[[#This Row],[MDS Census]]</f>
        <v>0.15609961041937209</v>
      </c>
      <c r="S105" s="6">
        <v>5.7092391304347823</v>
      </c>
      <c r="T105" s="6">
        <v>4.8179347826086962</v>
      </c>
      <c r="U105" s="6">
        <v>0</v>
      </c>
      <c r="V105" s="6">
        <f>SUM(NonNurse[[#This Row],[Occupational Therapist Hours]],NonNurse[[#This Row],[OT Assistant Hours]],NonNurse[[#This Row],[OT Aide Hours]])/NonNurse[[#This Row],[MDS Census]]</f>
        <v>7.398212512413109E-2</v>
      </c>
      <c r="W105" s="6">
        <v>5.2822826086956516</v>
      </c>
      <c r="X105" s="6">
        <v>8.3583695652173926</v>
      </c>
      <c r="Y105" s="6">
        <v>0</v>
      </c>
      <c r="Z105" s="6">
        <f>SUM(NonNurse[[#This Row],[Physical Therapist (PT) Hours]],NonNurse[[#This Row],[PT Assistant Hours]],NonNurse[[#This Row],[PT Aide Hours]])/NonNurse[[#This Row],[MDS Census]]</f>
        <v>9.5862806508288143E-2</v>
      </c>
      <c r="AA105" s="6">
        <v>0</v>
      </c>
      <c r="AB105" s="6">
        <v>0</v>
      </c>
      <c r="AC105" s="6">
        <v>0</v>
      </c>
      <c r="AD105" s="6">
        <v>0</v>
      </c>
      <c r="AE105" s="6">
        <v>0</v>
      </c>
      <c r="AF105" s="6">
        <v>0</v>
      </c>
      <c r="AG105" s="6">
        <v>0</v>
      </c>
      <c r="AH105" s="1">
        <v>145634</v>
      </c>
      <c r="AI105">
        <v>5</v>
      </c>
    </row>
    <row r="106" spans="1:35" x14ac:dyDescent="0.25">
      <c r="A106" t="s">
        <v>702</v>
      </c>
      <c r="B106" t="s">
        <v>181</v>
      </c>
      <c r="C106" t="s">
        <v>917</v>
      </c>
      <c r="D106" t="s">
        <v>781</v>
      </c>
      <c r="E106" s="6">
        <v>145.95652173913044</v>
      </c>
      <c r="F106" s="6">
        <v>5.7391304347826084</v>
      </c>
      <c r="G106" s="6">
        <v>0</v>
      </c>
      <c r="H106" s="6">
        <v>0</v>
      </c>
      <c r="I106" s="6">
        <v>0</v>
      </c>
      <c r="J106" s="6">
        <v>0</v>
      </c>
      <c r="K106" s="6">
        <v>0</v>
      </c>
      <c r="L106" s="6">
        <v>1.0208695652173914</v>
      </c>
      <c r="M106" s="6">
        <v>0</v>
      </c>
      <c r="N106" s="6">
        <v>36.078804347826086</v>
      </c>
      <c r="O106" s="6">
        <f>SUM(NonNurse[[#This Row],[Qualified Social Work Staff Hours]],NonNurse[[#This Row],[Other Social Work Staff Hours]])/NonNurse[[#This Row],[MDS Census]]</f>
        <v>0.24718871015787905</v>
      </c>
      <c r="P106" s="6">
        <v>5.5108695652173916</v>
      </c>
      <c r="Q106" s="6">
        <v>19.758152173913043</v>
      </c>
      <c r="R106" s="6">
        <f>SUM(NonNurse[[#This Row],[Qualified Activities Professional Hours]],NonNurse[[#This Row],[Other Activities Professional Hours]])/NonNurse[[#This Row],[MDS Census]]</f>
        <v>0.17312704795948763</v>
      </c>
      <c r="S106" s="6">
        <v>2.4854347826086949</v>
      </c>
      <c r="T106" s="6">
        <v>3.1325000000000007</v>
      </c>
      <c r="U106" s="6">
        <v>0</v>
      </c>
      <c r="V106" s="6">
        <f>SUM(NonNurse[[#This Row],[Occupational Therapist Hours]],NonNurse[[#This Row],[OT Assistant Hours]],NonNurse[[#This Row],[OT Aide Hours]])/NonNurse[[#This Row],[MDS Census]]</f>
        <v>3.8490467679475726E-2</v>
      </c>
      <c r="W106" s="6">
        <v>7.6218478260869542</v>
      </c>
      <c r="X106" s="6">
        <v>0</v>
      </c>
      <c r="Y106" s="6">
        <v>0</v>
      </c>
      <c r="Z106" s="6">
        <f>SUM(NonNurse[[#This Row],[Physical Therapist (PT) Hours]],NonNurse[[#This Row],[PT Assistant Hours]],NonNurse[[#This Row],[PT Aide Hours]])/NonNurse[[#This Row],[MDS Census]]</f>
        <v>5.2219988084599329E-2</v>
      </c>
      <c r="AA106" s="6">
        <v>0</v>
      </c>
      <c r="AB106" s="6">
        <v>0</v>
      </c>
      <c r="AC106" s="6">
        <v>0</v>
      </c>
      <c r="AD106" s="6">
        <v>0</v>
      </c>
      <c r="AE106" s="6">
        <v>0</v>
      </c>
      <c r="AF106" s="6">
        <v>0</v>
      </c>
      <c r="AG106" s="6">
        <v>0</v>
      </c>
      <c r="AH106" s="1">
        <v>145479</v>
      </c>
      <c r="AI106">
        <v>5</v>
      </c>
    </row>
    <row r="107" spans="1:35" x14ac:dyDescent="0.25">
      <c r="A107" t="s">
        <v>702</v>
      </c>
      <c r="B107" t="s">
        <v>394</v>
      </c>
      <c r="C107" t="s">
        <v>917</v>
      </c>
      <c r="D107" t="s">
        <v>781</v>
      </c>
      <c r="E107" s="6">
        <v>164.02173913043478</v>
      </c>
      <c r="F107" s="6">
        <v>48.885869565217391</v>
      </c>
      <c r="G107" s="6">
        <v>0</v>
      </c>
      <c r="H107" s="6">
        <v>0</v>
      </c>
      <c r="I107" s="6">
        <v>58.239130434782609</v>
      </c>
      <c r="J107" s="6">
        <v>0</v>
      </c>
      <c r="K107" s="6">
        <v>0</v>
      </c>
      <c r="L107" s="6">
        <v>2.4564130434782609</v>
      </c>
      <c r="M107" s="6">
        <v>4.3478260869565216E-2</v>
      </c>
      <c r="N107" s="6">
        <v>0</v>
      </c>
      <c r="O107" s="6">
        <f>SUM(NonNurse[[#This Row],[Qualified Social Work Staff Hours]],NonNurse[[#This Row],[Other Social Work Staff Hours]])/NonNurse[[#This Row],[MDS Census]]</f>
        <v>2.6507620941020542E-4</v>
      </c>
      <c r="P107" s="6">
        <v>9.5108695652173919E-2</v>
      </c>
      <c r="Q107" s="6">
        <v>23.225543478260871</v>
      </c>
      <c r="R107" s="6">
        <f>SUM(NonNurse[[#This Row],[Qualified Activities Professional Hours]],NonNurse[[#This Row],[Other Activities Professional Hours]])/NonNurse[[#This Row],[MDS Census]]</f>
        <v>0.14218025182239896</v>
      </c>
      <c r="S107" s="6">
        <v>3.3479347826086956</v>
      </c>
      <c r="T107" s="6">
        <v>6.6933695652173908</v>
      </c>
      <c r="U107" s="6">
        <v>0</v>
      </c>
      <c r="V107" s="6">
        <f>SUM(NonNurse[[#This Row],[Occupational Therapist Hours]],NonNurse[[#This Row],[OT Assistant Hours]],NonNurse[[#This Row],[OT Aide Hours]])/NonNurse[[#This Row],[MDS Census]]</f>
        <v>6.1219350563286944E-2</v>
      </c>
      <c r="W107" s="6">
        <v>1.0945652173913045</v>
      </c>
      <c r="X107" s="6">
        <v>3.7940217391304349</v>
      </c>
      <c r="Y107" s="6">
        <v>0</v>
      </c>
      <c r="Z107" s="6">
        <f>SUM(NonNurse[[#This Row],[Physical Therapist (PT) Hours]],NonNurse[[#This Row],[PT Assistant Hours]],NonNurse[[#This Row],[PT Aide Hours]])/NonNurse[[#This Row],[MDS Census]]</f>
        <v>2.9804506295559974E-2</v>
      </c>
      <c r="AA107" s="6">
        <v>19.141304347826086</v>
      </c>
      <c r="AB107" s="6">
        <v>0</v>
      </c>
      <c r="AC107" s="6">
        <v>0</v>
      </c>
      <c r="AD107" s="6">
        <v>0</v>
      </c>
      <c r="AE107" s="6">
        <v>0</v>
      </c>
      <c r="AF107" s="6">
        <v>0</v>
      </c>
      <c r="AG107" s="6">
        <v>0</v>
      </c>
      <c r="AH107" s="1">
        <v>145834</v>
      </c>
      <c r="AI107">
        <v>5</v>
      </c>
    </row>
    <row r="108" spans="1:35" x14ac:dyDescent="0.25">
      <c r="A108" t="s">
        <v>702</v>
      </c>
      <c r="B108" t="s">
        <v>221</v>
      </c>
      <c r="C108" t="s">
        <v>1013</v>
      </c>
      <c r="D108" t="s">
        <v>758</v>
      </c>
      <c r="E108" s="6">
        <v>82.217391304347828</v>
      </c>
      <c r="F108" s="6">
        <v>5.5652173913043477</v>
      </c>
      <c r="G108" s="6">
        <v>0.39130434782608697</v>
      </c>
      <c r="H108" s="6">
        <v>0.20652173913043478</v>
      </c>
      <c r="I108" s="6">
        <v>5.9130434782608692</v>
      </c>
      <c r="J108" s="6">
        <v>0</v>
      </c>
      <c r="K108" s="6">
        <v>0</v>
      </c>
      <c r="L108" s="6">
        <v>2.4163043478260873</v>
      </c>
      <c r="M108" s="6">
        <v>5.4755434782608692</v>
      </c>
      <c r="N108" s="6">
        <v>3.0679347826086958</v>
      </c>
      <c r="O108" s="6">
        <f>SUM(NonNurse[[#This Row],[Qualified Social Work Staff Hours]],NonNurse[[#This Row],[Other Social Work Staff Hours]])/NonNurse[[#This Row],[MDS Census]]</f>
        <v>0.10391327340031728</v>
      </c>
      <c r="P108" s="6">
        <v>4.9429347826086953</v>
      </c>
      <c r="Q108" s="6">
        <v>8.1847826086956523</v>
      </c>
      <c r="R108" s="6">
        <f>SUM(NonNurse[[#This Row],[Qualified Activities Professional Hours]],NonNurse[[#This Row],[Other Activities Professional Hours]])/NonNurse[[#This Row],[MDS Census]]</f>
        <v>0.15967080909571654</v>
      </c>
      <c r="S108" s="6">
        <v>4.1797826086956524</v>
      </c>
      <c r="T108" s="6">
        <v>12.374565217391302</v>
      </c>
      <c r="U108" s="6">
        <v>0</v>
      </c>
      <c r="V108" s="6">
        <f>SUM(NonNurse[[#This Row],[Occupational Therapist Hours]],NonNurse[[#This Row],[OT Assistant Hours]],NonNurse[[#This Row],[OT Aide Hours]])/NonNurse[[#This Row],[MDS Census]]</f>
        <v>0.2013484928609201</v>
      </c>
      <c r="W108" s="6">
        <v>1.9144565217391307</v>
      </c>
      <c r="X108" s="6">
        <v>11.748695652173911</v>
      </c>
      <c r="Y108" s="6">
        <v>0</v>
      </c>
      <c r="Z108" s="6">
        <f>SUM(NonNurse[[#This Row],[Physical Therapist (PT) Hours]],NonNurse[[#This Row],[PT Assistant Hours]],NonNurse[[#This Row],[PT Aide Hours]])/NonNurse[[#This Row],[MDS Census]]</f>
        <v>0.1661832363828662</v>
      </c>
      <c r="AA108" s="6">
        <v>0</v>
      </c>
      <c r="AB108" s="6">
        <v>0</v>
      </c>
      <c r="AC108" s="6">
        <v>0</v>
      </c>
      <c r="AD108" s="6">
        <v>0</v>
      </c>
      <c r="AE108" s="6">
        <v>0</v>
      </c>
      <c r="AF108" s="6">
        <v>0</v>
      </c>
      <c r="AG108" s="6">
        <v>0</v>
      </c>
      <c r="AH108" s="1">
        <v>145581</v>
      </c>
      <c r="AI108">
        <v>5</v>
      </c>
    </row>
    <row r="109" spans="1:35" x14ac:dyDescent="0.25">
      <c r="A109" t="s">
        <v>702</v>
      </c>
      <c r="B109" t="s">
        <v>472</v>
      </c>
      <c r="C109" t="s">
        <v>871</v>
      </c>
      <c r="D109" t="s">
        <v>784</v>
      </c>
      <c r="E109" s="6">
        <v>62.021739130434781</v>
      </c>
      <c r="F109" s="6">
        <v>10.869565217391305</v>
      </c>
      <c r="G109" s="6">
        <v>0</v>
      </c>
      <c r="H109" s="6">
        <v>0</v>
      </c>
      <c r="I109" s="6">
        <v>0</v>
      </c>
      <c r="J109" s="6">
        <v>0</v>
      </c>
      <c r="K109" s="6">
        <v>0</v>
      </c>
      <c r="L109" s="6">
        <v>1.4793478260869568</v>
      </c>
      <c r="M109" s="6">
        <v>1.6521739130434783</v>
      </c>
      <c r="N109" s="6">
        <v>3.0679347826086958</v>
      </c>
      <c r="O109" s="6">
        <f>SUM(NonNurse[[#This Row],[Qualified Social Work Staff Hours]],NonNurse[[#This Row],[Other Social Work Staff Hours]])/NonNurse[[#This Row],[MDS Census]]</f>
        <v>7.6104100946372238E-2</v>
      </c>
      <c r="P109" s="6">
        <v>5.3043478260869561</v>
      </c>
      <c r="Q109" s="6">
        <v>5.4945652173913047</v>
      </c>
      <c r="R109" s="6">
        <f>SUM(NonNurse[[#This Row],[Qualified Activities Professional Hours]],NonNurse[[#This Row],[Other Activities Professional Hours]])/NonNurse[[#This Row],[MDS Census]]</f>
        <v>0.1741149667017175</v>
      </c>
      <c r="S109" s="6">
        <v>1.6563043478260873</v>
      </c>
      <c r="T109" s="6">
        <v>5.7618478260869557</v>
      </c>
      <c r="U109" s="6">
        <v>0</v>
      </c>
      <c r="V109" s="6">
        <f>SUM(NonNurse[[#This Row],[Occupational Therapist Hours]],NonNurse[[#This Row],[OT Assistant Hours]],NonNurse[[#This Row],[OT Aide Hours]])/NonNurse[[#This Row],[MDS Census]]</f>
        <v>0.11960567823343848</v>
      </c>
      <c r="W109" s="6">
        <v>5.4603260869565204</v>
      </c>
      <c r="X109" s="6">
        <v>9.9327173913043474</v>
      </c>
      <c r="Y109" s="6">
        <v>0</v>
      </c>
      <c r="Z109" s="6">
        <f>SUM(NonNurse[[#This Row],[Physical Therapist (PT) Hours]],NonNurse[[#This Row],[PT Assistant Hours]],NonNurse[[#This Row],[PT Aide Hours]])/NonNurse[[#This Row],[MDS Census]]</f>
        <v>0.24818787241500173</v>
      </c>
      <c r="AA109" s="6">
        <v>0</v>
      </c>
      <c r="AB109" s="6">
        <v>0</v>
      </c>
      <c r="AC109" s="6">
        <v>0</v>
      </c>
      <c r="AD109" s="6">
        <v>0</v>
      </c>
      <c r="AE109" s="6">
        <v>0</v>
      </c>
      <c r="AF109" s="6">
        <v>0</v>
      </c>
      <c r="AG109" s="6">
        <v>0</v>
      </c>
      <c r="AH109" s="1">
        <v>145944</v>
      </c>
      <c r="AI109">
        <v>5</v>
      </c>
    </row>
    <row r="110" spans="1:35" x14ac:dyDescent="0.25">
      <c r="A110" t="s">
        <v>702</v>
      </c>
      <c r="B110" t="s">
        <v>305</v>
      </c>
      <c r="C110" t="s">
        <v>1031</v>
      </c>
      <c r="D110" t="s">
        <v>781</v>
      </c>
      <c r="E110" s="6">
        <v>133.18478260869566</v>
      </c>
      <c r="F110" s="6">
        <v>10.347826086956522</v>
      </c>
      <c r="G110" s="6">
        <v>0</v>
      </c>
      <c r="H110" s="6">
        <v>0</v>
      </c>
      <c r="I110" s="6">
        <v>0.35869565217391303</v>
      </c>
      <c r="J110" s="6">
        <v>0</v>
      </c>
      <c r="K110" s="6">
        <v>0</v>
      </c>
      <c r="L110" s="6">
        <v>4.5850000000000009</v>
      </c>
      <c r="M110" s="6">
        <v>5.2173913043478262</v>
      </c>
      <c r="N110" s="6">
        <v>10.173913043478262</v>
      </c>
      <c r="O110" s="6">
        <f>SUM(NonNurse[[#This Row],[Qualified Social Work Staff Hours]],NonNurse[[#This Row],[Other Social Work Staff Hours]])/NonNurse[[#This Row],[MDS Census]]</f>
        <v>0.1155635354607035</v>
      </c>
      <c r="P110" s="6">
        <v>4.9565217391304346</v>
      </c>
      <c r="Q110" s="6">
        <v>14.826086956521738</v>
      </c>
      <c r="R110" s="6">
        <f>SUM(NonNurse[[#This Row],[Qualified Activities Professional Hours]],NonNurse[[#This Row],[Other Activities Professional Hours]])/NonNurse[[#This Row],[MDS Census]]</f>
        <v>0.14853505264016972</v>
      </c>
      <c r="S110" s="6">
        <v>8.8196739130434825</v>
      </c>
      <c r="T110" s="6">
        <v>18.743804347826078</v>
      </c>
      <c r="U110" s="6">
        <v>0</v>
      </c>
      <c r="V110" s="6">
        <f>SUM(NonNurse[[#This Row],[Occupational Therapist Hours]],NonNurse[[#This Row],[OT Assistant Hours]],NonNurse[[#This Row],[OT Aide Hours]])/NonNurse[[#This Row],[MDS Census]]</f>
        <v>0.20695666367420218</v>
      </c>
      <c r="W110" s="6">
        <v>19.108586956521741</v>
      </c>
      <c r="X110" s="6">
        <v>26.829130434782606</v>
      </c>
      <c r="Y110" s="6">
        <v>0</v>
      </c>
      <c r="Z110" s="6">
        <f>SUM(NonNurse[[#This Row],[Physical Therapist (PT) Hours]],NonNurse[[#This Row],[PT Assistant Hours]],NonNurse[[#This Row],[PT Aide Hours]])/NonNurse[[#This Row],[MDS Census]]</f>
        <v>0.3449171631437199</v>
      </c>
      <c r="AA110" s="6">
        <v>0</v>
      </c>
      <c r="AB110" s="6">
        <v>0</v>
      </c>
      <c r="AC110" s="6">
        <v>0</v>
      </c>
      <c r="AD110" s="6">
        <v>0</v>
      </c>
      <c r="AE110" s="6">
        <v>0</v>
      </c>
      <c r="AF110" s="6">
        <v>0</v>
      </c>
      <c r="AG110" s="6">
        <v>0</v>
      </c>
      <c r="AH110" s="1">
        <v>145700</v>
      </c>
      <c r="AI110">
        <v>5</v>
      </c>
    </row>
    <row r="111" spans="1:35" x14ac:dyDescent="0.25">
      <c r="A111" t="s">
        <v>702</v>
      </c>
      <c r="B111" t="s">
        <v>331</v>
      </c>
      <c r="C111" t="s">
        <v>1057</v>
      </c>
      <c r="D111" t="s">
        <v>781</v>
      </c>
      <c r="E111" s="6">
        <v>128.7608695652174</v>
      </c>
      <c r="F111" s="6">
        <v>10.608695652173912</v>
      </c>
      <c r="G111" s="6">
        <v>0</v>
      </c>
      <c r="H111" s="6">
        <v>0</v>
      </c>
      <c r="I111" s="6">
        <v>0</v>
      </c>
      <c r="J111" s="6">
        <v>0</v>
      </c>
      <c r="K111" s="6">
        <v>0</v>
      </c>
      <c r="L111" s="6">
        <v>8.5207608695652155</v>
      </c>
      <c r="M111" s="6">
        <v>6.1684782608695654</v>
      </c>
      <c r="N111" s="6">
        <v>15.649456521739131</v>
      </c>
      <c r="O111" s="6">
        <f>SUM(NonNurse[[#This Row],[Qualified Social Work Staff Hours]],NonNurse[[#This Row],[Other Social Work Staff Hours]])/NonNurse[[#This Row],[MDS Census]]</f>
        <v>0.16944538240756371</v>
      </c>
      <c r="P111" s="6">
        <v>2.3043478260869565</v>
      </c>
      <c r="Q111" s="6">
        <v>12.970108695652174</v>
      </c>
      <c r="R111" s="6">
        <f>SUM(NonNurse[[#This Row],[Qualified Activities Professional Hours]],NonNurse[[#This Row],[Other Activities Professional Hours]])/NonNurse[[#This Row],[MDS Census]]</f>
        <v>0.11862654060442343</v>
      </c>
      <c r="S111" s="6">
        <v>9.096630434782611</v>
      </c>
      <c r="T111" s="6">
        <v>28.754130434782599</v>
      </c>
      <c r="U111" s="6">
        <v>0</v>
      </c>
      <c r="V111" s="6">
        <f>SUM(NonNurse[[#This Row],[Occupational Therapist Hours]],NonNurse[[#This Row],[OT Assistant Hours]],NonNurse[[#This Row],[OT Aide Hours]])/NonNurse[[#This Row],[MDS Census]]</f>
        <v>0.29396167482694568</v>
      </c>
      <c r="W111" s="6">
        <v>13.211956521739131</v>
      </c>
      <c r="X111" s="6">
        <v>26.650108695652165</v>
      </c>
      <c r="Y111" s="6">
        <v>0</v>
      </c>
      <c r="Z111" s="6">
        <f>SUM(NonNurse[[#This Row],[Physical Therapist (PT) Hours]],NonNurse[[#This Row],[PT Assistant Hours]],NonNurse[[#This Row],[PT Aide Hours]])/NonNurse[[#This Row],[MDS Census]]</f>
        <v>0.30958213743035617</v>
      </c>
      <c r="AA111" s="6">
        <v>0</v>
      </c>
      <c r="AB111" s="6">
        <v>0</v>
      </c>
      <c r="AC111" s="6">
        <v>0</v>
      </c>
      <c r="AD111" s="6">
        <v>0</v>
      </c>
      <c r="AE111" s="6">
        <v>0</v>
      </c>
      <c r="AF111" s="6">
        <v>0</v>
      </c>
      <c r="AG111" s="6">
        <v>0</v>
      </c>
      <c r="AH111" s="1">
        <v>145734</v>
      </c>
      <c r="AI111">
        <v>5</v>
      </c>
    </row>
    <row r="112" spans="1:35" x14ac:dyDescent="0.25">
      <c r="A112" t="s">
        <v>702</v>
      </c>
      <c r="B112" t="s">
        <v>383</v>
      </c>
      <c r="C112" t="s">
        <v>1075</v>
      </c>
      <c r="D112" t="s">
        <v>774</v>
      </c>
      <c r="E112" s="6">
        <v>132.63043478260869</v>
      </c>
      <c r="F112" s="6">
        <v>10</v>
      </c>
      <c r="G112" s="6">
        <v>0</v>
      </c>
      <c r="H112" s="6">
        <v>0</v>
      </c>
      <c r="I112" s="6">
        <v>0</v>
      </c>
      <c r="J112" s="6">
        <v>0</v>
      </c>
      <c r="K112" s="6">
        <v>0</v>
      </c>
      <c r="L112" s="6">
        <v>6.0882608695652172</v>
      </c>
      <c r="M112" s="6">
        <v>12.192934782608695</v>
      </c>
      <c r="N112" s="6">
        <v>7.1304347826086953</v>
      </c>
      <c r="O112" s="6">
        <f>SUM(NonNurse[[#This Row],[Qualified Social Work Staff Hours]],NonNurse[[#This Row],[Other Social Work Staff Hours]])/NonNurse[[#This Row],[MDS Census]]</f>
        <v>0.14569332896246517</v>
      </c>
      <c r="P112" s="6">
        <v>0.78260869565217395</v>
      </c>
      <c r="Q112" s="6">
        <v>9.5135869565217384</v>
      </c>
      <c r="R112" s="6">
        <f>SUM(NonNurse[[#This Row],[Qualified Activities Professional Hours]],NonNurse[[#This Row],[Other Activities Professional Hours]])/NonNurse[[#This Row],[MDS Census]]</f>
        <v>7.763071627602032E-2</v>
      </c>
      <c r="S112" s="6">
        <v>8.917282608695654</v>
      </c>
      <c r="T112" s="6">
        <v>0.93847826086956521</v>
      </c>
      <c r="U112" s="6">
        <v>0</v>
      </c>
      <c r="V112" s="6">
        <f>SUM(NonNurse[[#This Row],[Occupational Therapist Hours]],NonNurse[[#This Row],[OT Assistant Hours]],NonNurse[[#This Row],[OT Aide Hours]])/NonNurse[[#This Row],[MDS Census]]</f>
        <v>7.4309949188657617E-2</v>
      </c>
      <c r="W112" s="6">
        <v>4.9800000000000013</v>
      </c>
      <c r="X112" s="6">
        <v>9.5670652173913044</v>
      </c>
      <c r="Y112" s="6">
        <v>0</v>
      </c>
      <c r="Z112" s="6">
        <f>SUM(NonNurse[[#This Row],[Physical Therapist (PT) Hours]],NonNurse[[#This Row],[PT Assistant Hours]],NonNurse[[#This Row],[PT Aide Hours]])/NonNurse[[#This Row],[MDS Census]]</f>
        <v>0.10968119980331095</v>
      </c>
      <c r="AA112" s="6">
        <v>0</v>
      </c>
      <c r="AB112" s="6">
        <v>0</v>
      </c>
      <c r="AC112" s="6">
        <v>0</v>
      </c>
      <c r="AD112" s="6">
        <v>0</v>
      </c>
      <c r="AE112" s="6">
        <v>0</v>
      </c>
      <c r="AF112" s="6">
        <v>0</v>
      </c>
      <c r="AG112" s="6">
        <v>0</v>
      </c>
      <c r="AH112" s="1">
        <v>145816</v>
      </c>
      <c r="AI112">
        <v>5</v>
      </c>
    </row>
    <row r="113" spans="1:35" x14ac:dyDescent="0.25">
      <c r="A113" t="s">
        <v>702</v>
      </c>
      <c r="B113" t="s">
        <v>420</v>
      </c>
      <c r="C113" t="s">
        <v>1086</v>
      </c>
      <c r="D113" t="s">
        <v>774</v>
      </c>
      <c r="E113" s="6">
        <v>175.16304347826087</v>
      </c>
      <c r="F113" s="6">
        <v>10.956521739130435</v>
      </c>
      <c r="G113" s="6">
        <v>0</v>
      </c>
      <c r="H113" s="6">
        <v>0</v>
      </c>
      <c r="I113" s="6">
        <v>0</v>
      </c>
      <c r="J113" s="6">
        <v>0</v>
      </c>
      <c r="K113" s="6">
        <v>0</v>
      </c>
      <c r="L113" s="6">
        <v>6.848369565217391</v>
      </c>
      <c r="M113" s="6">
        <v>5.2282608695652177</v>
      </c>
      <c r="N113" s="6">
        <v>11.388586956521738</v>
      </c>
      <c r="O113" s="6">
        <f>SUM(NonNurse[[#This Row],[Qualified Social Work Staff Hours]],NonNurse[[#This Row],[Other Social Work Staff Hours]])/NonNurse[[#This Row],[MDS Census]]</f>
        <v>9.4865032578343153E-2</v>
      </c>
      <c r="P113" s="6">
        <v>10.798913043478262</v>
      </c>
      <c r="Q113" s="6">
        <v>31.258152173913043</v>
      </c>
      <c r="R113" s="6">
        <f>SUM(NonNurse[[#This Row],[Qualified Activities Professional Hours]],NonNurse[[#This Row],[Other Activities Professional Hours]])/NonNurse[[#This Row],[MDS Census]]</f>
        <v>0.24010238907849829</v>
      </c>
      <c r="S113" s="6">
        <v>10.750434782608693</v>
      </c>
      <c r="T113" s="6">
        <v>14.02195652173913</v>
      </c>
      <c r="U113" s="6">
        <v>0</v>
      </c>
      <c r="V113" s="6">
        <f>SUM(NonNurse[[#This Row],[Occupational Therapist Hours]],NonNurse[[#This Row],[OT Assistant Hours]],NonNurse[[#This Row],[OT Aide Hours]])/NonNurse[[#This Row],[MDS Census]]</f>
        <v>0.14142475954080047</v>
      </c>
      <c r="W113" s="6">
        <v>12.442065217391303</v>
      </c>
      <c r="X113" s="6">
        <v>18.113804347826086</v>
      </c>
      <c r="Y113" s="6">
        <v>0</v>
      </c>
      <c r="Z113" s="6">
        <f>SUM(NonNurse[[#This Row],[Physical Therapist (PT) Hours]],NonNurse[[#This Row],[PT Assistant Hours]],NonNurse[[#This Row],[PT Aide Hours]])/NonNurse[[#This Row],[MDS Census]]</f>
        <v>0.17444244492708655</v>
      </c>
      <c r="AA113" s="6">
        <v>0</v>
      </c>
      <c r="AB113" s="6">
        <v>0</v>
      </c>
      <c r="AC113" s="6">
        <v>0</v>
      </c>
      <c r="AD113" s="6">
        <v>0</v>
      </c>
      <c r="AE113" s="6">
        <v>0</v>
      </c>
      <c r="AF113" s="6">
        <v>0</v>
      </c>
      <c r="AG113" s="6">
        <v>0</v>
      </c>
      <c r="AH113" s="1">
        <v>145868</v>
      </c>
      <c r="AI113">
        <v>5</v>
      </c>
    </row>
    <row r="114" spans="1:35" x14ac:dyDescent="0.25">
      <c r="A114" t="s">
        <v>702</v>
      </c>
      <c r="B114" t="s">
        <v>304</v>
      </c>
      <c r="C114" t="s">
        <v>896</v>
      </c>
      <c r="D114" t="s">
        <v>784</v>
      </c>
      <c r="E114" s="6">
        <v>86.097826086956516</v>
      </c>
      <c r="F114" s="6">
        <v>10.217391304347826</v>
      </c>
      <c r="G114" s="6">
        <v>0</v>
      </c>
      <c r="H114" s="6">
        <v>0</v>
      </c>
      <c r="I114" s="6">
        <v>0</v>
      </c>
      <c r="J114" s="6">
        <v>0</v>
      </c>
      <c r="K114" s="6">
        <v>0</v>
      </c>
      <c r="L114" s="6">
        <v>4.9165217391304346</v>
      </c>
      <c r="M114" s="6">
        <v>0</v>
      </c>
      <c r="N114" s="6">
        <v>10.932065217391305</v>
      </c>
      <c r="O114" s="6">
        <f>SUM(NonNurse[[#This Row],[Qualified Social Work Staff Hours]],NonNurse[[#This Row],[Other Social Work Staff Hours]])/NonNurse[[#This Row],[MDS Census]]</f>
        <v>0.12697260446913269</v>
      </c>
      <c r="P114" s="6">
        <v>5.3260869565217392</v>
      </c>
      <c r="Q114" s="6">
        <v>11.005434782608695</v>
      </c>
      <c r="R114" s="6">
        <f>SUM(NonNurse[[#This Row],[Qualified Activities Professional Hours]],NonNurse[[#This Row],[Other Activities Professional Hours]])/NonNurse[[#This Row],[MDS Census]]</f>
        <v>0.18968564575179903</v>
      </c>
      <c r="S114" s="6">
        <v>9.6195652173913047</v>
      </c>
      <c r="T114" s="6">
        <v>5.310326086956521</v>
      </c>
      <c r="U114" s="6">
        <v>0</v>
      </c>
      <c r="V114" s="6">
        <f>SUM(NonNurse[[#This Row],[Occupational Therapist Hours]],NonNurse[[#This Row],[OT Assistant Hours]],NonNurse[[#This Row],[OT Aide Hours]])/NonNurse[[#This Row],[MDS Census]]</f>
        <v>0.1734061355889408</v>
      </c>
      <c r="W114" s="6">
        <v>5.9918478260869561</v>
      </c>
      <c r="X114" s="6">
        <v>4.9755434782608692</v>
      </c>
      <c r="Y114" s="6">
        <v>0</v>
      </c>
      <c r="Z114" s="6">
        <f>SUM(NonNurse[[#This Row],[Physical Therapist (PT) Hours]],NonNurse[[#This Row],[PT Assistant Hours]],NonNurse[[#This Row],[PT Aide Hours]])/NonNurse[[#This Row],[MDS Census]]</f>
        <v>0.12738290619871226</v>
      </c>
      <c r="AA114" s="6">
        <v>0</v>
      </c>
      <c r="AB114" s="6">
        <v>0</v>
      </c>
      <c r="AC114" s="6">
        <v>0</v>
      </c>
      <c r="AD114" s="6">
        <v>0</v>
      </c>
      <c r="AE114" s="6">
        <v>4.9565217391304346</v>
      </c>
      <c r="AF114" s="6">
        <v>0</v>
      </c>
      <c r="AG114" s="6">
        <v>0</v>
      </c>
      <c r="AH114" s="1">
        <v>145699</v>
      </c>
      <c r="AI114">
        <v>5</v>
      </c>
    </row>
    <row r="115" spans="1:35" x14ac:dyDescent="0.25">
      <c r="A115" t="s">
        <v>702</v>
      </c>
      <c r="B115" t="s">
        <v>285</v>
      </c>
      <c r="C115" t="s">
        <v>949</v>
      </c>
      <c r="D115" t="s">
        <v>781</v>
      </c>
      <c r="E115" s="6">
        <v>134.42391304347825</v>
      </c>
      <c r="F115" s="6">
        <v>9.7092391304347831</v>
      </c>
      <c r="G115" s="6">
        <v>0</v>
      </c>
      <c r="H115" s="6">
        <v>0</v>
      </c>
      <c r="I115" s="6">
        <v>0</v>
      </c>
      <c r="J115" s="6">
        <v>0</v>
      </c>
      <c r="K115" s="6">
        <v>0</v>
      </c>
      <c r="L115" s="6">
        <v>5.5918478260869557</v>
      </c>
      <c r="M115" s="6">
        <v>5.0434782608695654</v>
      </c>
      <c r="N115" s="6">
        <v>19.258152173913043</v>
      </c>
      <c r="O115" s="6">
        <f>SUM(NonNurse[[#This Row],[Qualified Social Work Staff Hours]],NonNurse[[#This Row],[Other Social Work Staff Hours]])/NonNurse[[#This Row],[MDS Census]]</f>
        <v>0.18078353683189133</v>
      </c>
      <c r="P115" s="6">
        <v>5.4782608695652177</v>
      </c>
      <c r="Q115" s="6">
        <v>18.616847826086957</v>
      </c>
      <c r="R115" s="6">
        <f>SUM(NonNurse[[#This Row],[Qualified Activities Professional Hours]],NonNurse[[#This Row],[Other Activities Professional Hours]])/NonNurse[[#This Row],[MDS Census]]</f>
        <v>0.17924719010269269</v>
      </c>
      <c r="S115" s="6">
        <v>10.238369565217395</v>
      </c>
      <c r="T115" s="6">
        <v>16.08217391304348</v>
      </c>
      <c r="U115" s="6">
        <v>0</v>
      </c>
      <c r="V115" s="6">
        <f>SUM(NonNurse[[#This Row],[Occupational Therapist Hours]],NonNurse[[#This Row],[OT Assistant Hours]],NonNurse[[#This Row],[OT Aide Hours]])/NonNurse[[#This Row],[MDS Census]]</f>
        <v>0.19580253901512093</v>
      </c>
      <c r="W115" s="6">
        <v>10.355652173913043</v>
      </c>
      <c r="X115" s="6">
        <v>15.855217391304349</v>
      </c>
      <c r="Y115" s="6">
        <v>0</v>
      </c>
      <c r="Z115" s="6">
        <f>SUM(NonNurse[[#This Row],[Physical Therapist (PT) Hours]],NonNurse[[#This Row],[PT Assistant Hours]],NonNurse[[#This Row],[PT Aide Hours]])/NonNurse[[#This Row],[MDS Census]]</f>
        <v>0.19498665804156226</v>
      </c>
      <c r="AA115" s="6">
        <v>0</v>
      </c>
      <c r="AB115" s="6">
        <v>0</v>
      </c>
      <c r="AC115" s="6">
        <v>0</v>
      </c>
      <c r="AD115" s="6">
        <v>0</v>
      </c>
      <c r="AE115" s="6">
        <v>8.1195652173913047</v>
      </c>
      <c r="AF115" s="6">
        <v>0</v>
      </c>
      <c r="AG115" s="6">
        <v>0</v>
      </c>
      <c r="AH115" s="1">
        <v>145667</v>
      </c>
      <c r="AI115">
        <v>5</v>
      </c>
    </row>
    <row r="116" spans="1:35" x14ac:dyDescent="0.25">
      <c r="A116" t="s">
        <v>702</v>
      </c>
      <c r="B116" t="s">
        <v>683</v>
      </c>
      <c r="C116" t="s">
        <v>876</v>
      </c>
      <c r="D116" t="s">
        <v>796</v>
      </c>
      <c r="E116" s="6">
        <v>62.891304347826086</v>
      </c>
      <c r="F116" s="6">
        <v>10.782608695652174</v>
      </c>
      <c r="G116" s="6">
        <v>0.19565217391304349</v>
      </c>
      <c r="H116" s="6">
        <v>0</v>
      </c>
      <c r="I116" s="6">
        <v>4.3478260869565216E-2</v>
      </c>
      <c r="J116" s="6">
        <v>0</v>
      </c>
      <c r="K116" s="6">
        <v>0</v>
      </c>
      <c r="L116" s="6">
        <v>0</v>
      </c>
      <c r="M116" s="6">
        <v>8.1521739130434784E-2</v>
      </c>
      <c r="N116" s="6">
        <v>10.434782608695652</v>
      </c>
      <c r="O116" s="6">
        <f>SUM(NonNurse[[#This Row],[Qualified Social Work Staff Hours]],NonNurse[[#This Row],[Other Social Work Staff Hours]])/NonNurse[[#This Row],[MDS Census]]</f>
        <v>0.16721396474248187</v>
      </c>
      <c r="P116" s="6">
        <v>5.3043478260869561</v>
      </c>
      <c r="Q116" s="6">
        <v>4.6489130434782586</v>
      </c>
      <c r="R116" s="6">
        <f>SUM(NonNurse[[#This Row],[Qualified Activities Professional Hours]],NonNurse[[#This Row],[Other Activities Professional Hours]])/NonNurse[[#This Row],[MDS Census]]</f>
        <v>0.15826132042862076</v>
      </c>
      <c r="S116" s="6">
        <v>0</v>
      </c>
      <c r="T116" s="6">
        <v>0</v>
      </c>
      <c r="U116" s="6">
        <v>0</v>
      </c>
      <c r="V116" s="6">
        <f>SUM(NonNurse[[#This Row],[Occupational Therapist Hours]],NonNurse[[#This Row],[OT Assistant Hours]],NonNurse[[#This Row],[OT Aide Hours]])/NonNurse[[#This Row],[MDS Census]]</f>
        <v>0</v>
      </c>
      <c r="W116" s="6">
        <v>0</v>
      </c>
      <c r="X116" s="6">
        <v>0</v>
      </c>
      <c r="Y116" s="6">
        <v>0</v>
      </c>
      <c r="Z116" s="6">
        <f>SUM(NonNurse[[#This Row],[Physical Therapist (PT) Hours]],NonNurse[[#This Row],[PT Assistant Hours]],NonNurse[[#This Row],[PT Aide Hours]])/NonNurse[[#This Row],[MDS Census]]</f>
        <v>0</v>
      </c>
      <c r="AA116" s="6">
        <v>0</v>
      </c>
      <c r="AB116" s="6">
        <v>0</v>
      </c>
      <c r="AC116" s="6">
        <v>0</v>
      </c>
      <c r="AD116" s="6">
        <v>0</v>
      </c>
      <c r="AE116" s="6">
        <v>0</v>
      </c>
      <c r="AF116" s="6">
        <v>0</v>
      </c>
      <c r="AG116" s="6">
        <v>0</v>
      </c>
      <c r="AH116" t="s">
        <v>10</v>
      </c>
      <c r="AI116">
        <v>5</v>
      </c>
    </row>
    <row r="117" spans="1:35" x14ac:dyDescent="0.25">
      <c r="A117" t="s">
        <v>702</v>
      </c>
      <c r="B117" t="s">
        <v>231</v>
      </c>
      <c r="C117" t="s">
        <v>1017</v>
      </c>
      <c r="D117" t="s">
        <v>810</v>
      </c>
      <c r="E117" s="6">
        <v>56.576086956521742</v>
      </c>
      <c r="F117" s="6">
        <v>5.6521739130434785</v>
      </c>
      <c r="G117" s="6">
        <v>0</v>
      </c>
      <c r="H117" s="6">
        <v>0.36956521739130432</v>
      </c>
      <c r="I117" s="6">
        <v>0.31521739130434784</v>
      </c>
      <c r="J117" s="6">
        <v>0</v>
      </c>
      <c r="K117" s="6">
        <v>0</v>
      </c>
      <c r="L117" s="6">
        <v>4.7501086956521741</v>
      </c>
      <c r="M117" s="6">
        <v>0.12608695652173912</v>
      </c>
      <c r="N117" s="6">
        <v>4.9303260869565211</v>
      </c>
      <c r="O117" s="6">
        <f>SUM(NonNurse[[#This Row],[Qualified Social Work Staff Hours]],NonNurse[[#This Row],[Other Social Work Staff Hours]])/NonNurse[[#This Row],[MDS Census]]</f>
        <v>8.9373679154658964E-2</v>
      </c>
      <c r="P117" s="6">
        <v>5.6723913043478262</v>
      </c>
      <c r="Q117" s="6">
        <v>2.7853260869565224</v>
      </c>
      <c r="R117" s="6">
        <f>SUM(NonNurse[[#This Row],[Qualified Activities Professional Hours]],NonNurse[[#This Row],[Other Activities Professional Hours]])/NonNurse[[#This Row],[MDS Census]]</f>
        <v>0.14949279538904903</v>
      </c>
      <c r="S117" s="6">
        <v>2.1852173913043469</v>
      </c>
      <c r="T117" s="6">
        <v>5.3423913043478262</v>
      </c>
      <c r="U117" s="6">
        <v>0</v>
      </c>
      <c r="V117" s="6">
        <f>SUM(NonNurse[[#This Row],[Occupational Therapist Hours]],NonNurse[[#This Row],[OT Assistant Hours]],NonNurse[[#This Row],[OT Aide Hours]])/NonNurse[[#This Row],[MDS Census]]</f>
        <v>0.13305283381364072</v>
      </c>
      <c r="W117" s="6">
        <v>4.0389130434782583</v>
      </c>
      <c r="X117" s="6">
        <v>2.5820652173913046</v>
      </c>
      <c r="Y117" s="6">
        <v>0</v>
      </c>
      <c r="Z117" s="6">
        <f>SUM(NonNurse[[#This Row],[Physical Therapist (PT) Hours]],NonNurse[[#This Row],[PT Assistant Hours]],NonNurse[[#This Row],[PT Aide Hours]])/NonNurse[[#This Row],[MDS Census]]</f>
        <v>0.11702785782901053</v>
      </c>
      <c r="AA117" s="6">
        <v>0</v>
      </c>
      <c r="AB117" s="6">
        <v>0</v>
      </c>
      <c r="AC117" s="6">
        <v>0</v>
      </c>
      <c r="AD117" s="6">
        <v>0</v>
      </c>
      <c r="AE117" s="6">
        <v>0</v>
      </c>
      <c r="AF117" s="6">
        <v>0</v>
      </c>
      <c r="AG117" s="6">
        <v>0</v>
      </c>
      <c r="AH117" s="1">
        <v>145601</v>
      </c>
      <c r="AI117">
        <v>5</v>
      </c>
    </row>
    <row r="118" spans="1:35" x14ac:dyDescent="0.25">
      <c r="A118" t="s">
        <v>702</v>
      </c>
      <c r="B118" t="s">
        <v>373</v>
      </c>
      <c r="C118" t="s">
        <v>917</v>
      </c>
      <c r="D118" t="s">
        <v>781</v>
      </c>
      <c r="E118" s="6">
        <v>158.65217391304347</v>
      </c>
      <c r="F118" s="6">
        <v>43.331521739130437</v>
      </c>
      <c r="G118" s="6">
        <v>0.13043478260869565</v>
      </c>
      <c r="H118" s="6">
        <v>0.58695652173913049</v>
      </c>
      <c r="I118" s="6">
        <v>7.7391304347826084</v>
      </c>
      <c r="J118" s="6">
        <v>0</v>
      </c>
      <c r="K118" s="6">
        <v>0</v>
      </c>
      <c r="L118" s="6">
        <v>5.0682608695652149</v>
      </c>
      <c r="M118" s="6">
        <v>15.826086956521738</v>
      </c>
      <c r="N118" s="6">
        <v>0</v>
      </c>
      <c r="O118" s="6">
        <f>SUM(NonNurse[[#This Row],[Qualified Social Work Staff Hours]],NonNurse[[#This Row],[Other Social Work Staff Hours]])/NonNurse[[#This Row],[MDS Census]]</f>
        <v>9.9753357084132646E-2</v>
      </c>
      <c r="P118" s="6">
        <v>5.4048913043478262</v>
      </c>
      <c r="Q118" s="6">
        <v>14.622282608695652</v>
      </c>
      <c r="R118" s="6">
        <f>SUM(NonNurse[[#This Row],[Qualified Activities Professional Hours]],NonNurse[[#This Row],[Other Activities Professional Hours]])/NonNurse[[#This Row],[MDS Census]]</f>
        <v>0.12623321457933681</v>
      </c>
      <c r="S118" s="6">
        <v>3.267934782608696</v>
      </c>
      <c r="T118" s="6">
        <v>4.5867391304347827</v>
      </c>
      <c r="U118" s="6">
        <v>0</v>
      </c>
      <c r="V118" s="6">
        <f>SUM(NonNurse[[#This Row],[Occupational Therapist Hours]],NonNurse[[#This Row],[OT Assistant Hours]],NonNurse[[#This Row],[OT Aide Hours]])/NonNurse[[#This Row],[MDS Census]]</f>
        <v>4.9508769525897514E-2</v>
      </c>
      <c r="W118" s="6">
        <v>4.9020652173913035</v>
      </c>
      <c r="X118" s="6">
        <v>9.1697826086956518</v>
      </c>
      <c r="Y118" s="6">
        <v>0</v>
      </c>
      <c r="Z118" s="6">
        <f>SUM(NonNurse[[#This Row],[Physical Therapist (PT) Hours]],NonNurse[[#This Row],[PT Assistant Hours]],NonNurse[[#This Row],[PT Aide Hours]])/NonNurse[[#This Row],[MDS Census]]</f>
        <v>8.8696218141956704E-2</v>
      </c>
      <c r="AA118" s="6">
        <v>0</v>
      </c>
      <c r="AB118" s="6">
        <v>4.3478260869565216E-2</v>
      </c>
      <c r="AC118" s="6">
        <v>0</v>
      </c>
      <c r="AD118" s="6">
        <v>0</v>
      </c>
      <c r="AE118" s="6">
        <v>0</v>
      </c>
      <c r="AF118" s="6">
        <v>0</v>
      </c>
      <c r="AG118" s="6">
        <v>0</v>
      </c>
      <c r="AH118" s="1">
        <v>145796</v>
      </c>
      <c r="AI118">
        <v>5</v>
      </c>
    </row>
    <row r="119" spans="1:35" x14ac:dyDescent="0.25">
      <c r="A119" t="s">
        <v>702</v>
      </c>
      <c r="B119" t="s">
        <v>669</v>
      </c>
      <c r="C119" t="s">
        <v>966</v>
      </c>
      <c r="D119" t="s">
        <v>784</v>
      </c>
      <c r="E119" s="6">
        <v>26.021739130434781</v>
      </c>
      <c r="F119" s="6">
        <v>5.3804347826086953</v>
      </c>
      <c r="G119" s="6">
        <v>0</v>
      </c>
      <c r="H119" s="6">
        <v>0.13315217391304349</v>
      </c>
      <c r="I119" s="6">
        <v>0.34782608695652173</v>
      </c>
      <c r="J119" s="6">
        <v>0</v>
      </c>
      <c r="K119" s="6">
        <v>0</v>
      </c>
      <c r="L119" s="6">
        <v>0.59010869565217394</v>
      </c>
      <c r="M119" s="6">
        <v>0</v>
      </c>
      <c r="N119" s="6">
        <v>5.0461956521739131</v>
      </c>
      <c r="O119" s="6">
        <f>SUM(NonNurse[[#This Row],[Qualified Social Work Staff Hours]],NonNurse[[#This Row],[Other Social Work Staff Hours]])/NonNurse[[#This Row],[MDS Census]]</f>
        <v>0.19392230576441105</v>
      </c>
      <c r="P119" s="6">
        <v>4.4021739130434785</v>
      </c>
      <c r="Q119" s="6">
        <v>0</v>
      </c>
      <c r="R119" s="6">
        <f>SUM(NonNurse[[#This Row],[Qualified Activities Professional Hours]],NonNurse[[#This Row],[Other Activities Professional Hours]])/NonNurse[[#This Row],[MDS Census]]</f>
        <v>0.16917293233082709</v>
      </c>
      <c r="S119" s="6">
        <v>1.2938043478260868</v>
      </c>
      <c r="T119" s="6">
        <v>0.63880434782608686</v>
      </c>
      <c r="U119" s="6">
        <v>0</v>
      </c>
      <c r="V119" s="6">
        <f>SUM(NonNurse[[#This Row],[Occupational Therapist Hours]],NonNurse[[#This Row],[OT Assistant Hours]],NonNurse[[#This Row],[OT Aide Hours]])/NonNurse[[#This Row],[MDS Census]]</f>
        <v>7.4269005847953207E-2</v>
      </c>
      <c r="W119" s="6">
        <v>0.63043478260869568</v>
      </c>
      <c r="X119" s="6">
        <v>2.8528260869565223</v>
      </c>
      <c r="Y119" s="6">
        <v>0</v>
      </c>
      <c r="Z119" s="6">
        <f>SUM(NonNurse[[#This Row],[Physical Therapist (PT) Hours]],NonNurse[[#This Row],[PT Assistant Hours]],NonNurse[[#This Row],[PT Aide Hours]])/NonNurse[[#This Row],[MDS Census]]</f>
        <v>0.13385964912280704</v>
      </c>
      <c r="AA119" s="6">
        <v>0</v>
      </c>
      <c r="AB119" s="6">
        <v>0</v>
      </c>
      <c r="AC119" s="6">
        <v>0</v>
      </c>
      <c r="AD119" s="6">
        <v>0</v>
      </c>
      <c r="AE119" s="6">
        <v>0</v>
      </c>
      <c r="AF119" s="6">
        <v>0</v>
      </c>
      <c r="AG119" s="6">
        <v>0</v>
      </c>
      <c r="AH119" s="7">
        <v>1.4E+96</v>
      </c>
      <c r="AI119">
        <v>5</v>
      </c>
    </row>
    <row r="120" spans="1:35" x14ac:dyDescent="0.25">
      <c r="A120" t="s">
        <v>702</v>
      </c>
      <c r="B120" t="s">
        <v>360</v>
      </c>
      <c r="C120" t="s">
        <v>917</v>
      </c>
      <c r="D120" t="s">
        <v>781</v>
      </c>
      <c r="E120" s="6">
        <v>85.923913043478265</v>
      </c>
      <c r="F120" s="6">
        <v>0.67391304347826086</v>
      </c>
      <c r="G120" s="6">
        <v>0.14130434782608695</v>
      </c>
      <c r="H120" s="6">
        <v>0.28260869565217389</v>
      </c>
      <c r="I120" s="6">
        <v>1.923913043478261</v>
      </c>
      <c r="J120" s="6">
        <v>0</v>
      </c>
      <c r="K120" s="6">
        <v>0</v>
      </c>
      <c r="L120" s="6">
        <v>3.736195652173913</v>
      </c>
      <c r="M120" s="6">
        <v>1.4673913043478262</v>
      </c>
      <c r="N120" s="6">
        <v>0</v>
      </c>
      <c r="O120" s="6">
        <f>SUM(NonNurse[[#This Row],[Qualified Social Work Staff Hours]],NonNurse[[#This Row],[Other Social Work Staff Hours]])/NonNurse[[#This Row],[MDS Census]]</f>
        <v>1.7077798861480076E-2</v>
      </c>
      <c r="P120" s="6">
        <v>0</v>
      </c>
      <c r="Q120" s="6">
        <v>11.815217391304348</v>
      </c>
      <c r="R120" s="6">
        <f>SUM(NonNurse[[#This Row],[Qualified Activities Professional Hours]],NonNurse[[#This Row],[Other Activities Professional Hours]])/NonNurse[[#This Row],[MDS Census]]</f>
        <v>0.1375079063883618</v>
      </c>
      <c r="S120" s="6">
        <v>1.8850000000000002</v>
      </c>
      <c r="T120" s="6">
        <v>5.3706521739130446</v>
      </c>
      <c r="U120" s="6">
        <v>0</v>
      </c>
      <c r="V120" s="6">
        <f>SUM(NonNurse[[#This Row],[Occupational Therapist Hours]],NonNurse[[#This Row],[OT Assistant Hours]],NonNurse[[#This Row],[OT Aide Hours]])/NonNurse[[#This Row],[MDS Census]]</f>
        <v>8.4442757748260613E-2</v>
      </c>
      <c r="W120" s="6">
        <v>2.254130434782609</v>
      </c>
      <c r="X120" s="6">
        <v>7.0638043478260846</v>
      </c>
      <c r="Y120" s="6">
        <v>0</v>
      </c>
      <c r="Z120" s="6">
        <f>SUM(NonNurse[[#This Row],[Physical Therapist (PT) Hours]],NonNurse[[#This Row],[PT Assistant Hours]],NonNurse[[#This Row],[PT Aide Hours]])/NonNurse[[#This Row],[MDS Census]]</f>
        <v>0.10844402277039845</v>
      </c>
      <c r="AA120" s="6">
        <v>0</v>
      </c>
      <c r="AB120" s="6">
        <v>0</v>
      </c>
      <c r="AC120" s="6">
        <v>0</v>
      </c>
      <c r="AD120" s="6">
        <v>42.355978260869563</v>
      </c>
      <c r="AE120" s="6">
        <v>0</v>
      </c>
      <c r="AF120" s="6">
        <v>0</v>
      </c>
      <c r="AG120" s="6">
        <v>0</v>
      </c>
      <c r="AH120" s="1">
        <v>145776</v>
      </c>
      <c r="AI120">
        <v>5</v>
      </c>
    </row>
    <row r="121" spans="1:35" x14ac:dyDescent="0.25">
      <c r="A121" t="s">
        <v>702</v>
      </c>
      <c r="B121" t="s">
        <v>201</v>
      </c>
      <c r="C121" t="s">
        <v>1002</v>
      </c>
      <c r="D121" t="s">
        <v>794</v>
      </c>
      <c r="E121" s="6">
        <v>13.913043478260869</v>
      </c>
      <c r="F121" s="6">
        <v>4.6956521739130439</v>
      </c>
      <c r="G121" s="6">
        <v>0.28260869565217389</v>
      </c>
      <c r="H121" s="6">
        <v>0.4929347826086955</v>
      </c>
      <c r="I121" s="6">
        <v>1.8043478260869565</v>
      </c>
      <c r="J121" s="6">
        <v>0</v>
      </c>
      <c r="K121" s="6">
        <v>0</v>
      </c>
      <c r="L121" s="6">
        <v>3.4330434782608705</v>
      </c>
      <c r="M121" s="6">
        <v>5.3043478260869561</v>
      </c>
      <c r="N121" s="6">
        <v>0</v>
      </c>
      <c r="O121" s="6">
        <f>SUM(NonNurse[[#This Row],[Qualified Social Work Staff Hours]],NonNurse[[#This Row],[Other Social Work Staff Hours]])/NonNurse[[#This Row],[MDS Census]]</f>
        <v>0.38124999999999998</v>
      </c>
      <c r="P121" s="6">
        <v>4.7826086956521738</v>
      </c>
      <c r="Q121" s="6">
        <v>13.722499999999998</v>
      </c>
      <c r="R121" s="6">
        <f>SUM(NonNurse[[#This Row],[Qualified Activities Professional Hours]],NonNurse[[#This Row],[Other Activities Professional Hours]])/NonNurse[[#This Row],[MDS Census]]</f>
        <v>1.3300546874999999</v>
      </c>
      <c r="S121" s="6">
        <v>8.9026086956521731</v>
      </c>
      <c r="T121" s="6">
        <v>2.3377173913043485</v>
      </c>
      <c r="U121" s="6">
        <v>0</v>
      </c>
      <c r="V121" s="6">
        <f>SUM(NonNurse[[#This Row],[Occupational Therapist Hours]],NonNurse[[#This Row],[OT Assistant Hours]],NonNurse[[#This Row],[OT Aide Hours]])/NonNurse[[#This Row],[MDS Census]]</f>
        <v>0.80789843750000001</v>
      </c>
      <c r="W121" s="6">
        <v>17.138913043478265</v>
      </c>
      <c r="X121" s="6">
        <v>7.9389130434782604</v>
      </c>
      <c r="Y121" s="6">
        <v>4.2391304347826084</v>
      </c>
      <c r="Z121" s="6">
        <f>SUM(NonNurse[[#This Row],[Physical Therapist (PT) Hours]],NonNurse[[#This Row],[PT Assistant Hours]],NonNurse[[#This Row],[PT Aide Hours]])/NonNurse[[#This Row],[MDS Census]]</f>
        <v>2.1071562500000005</v>
      </c>
      <c r="AA121" s="6">
        <v>0</v>
      </c>
      <c r="AB121" s="6">
        <v>0</v>
      </c>
      <c r="AC121" s="6">
        <v>0</v>
      </c>
      <c r="AD121" s="6">
        <v>0</v>
      </c>
      <c r="AE121" s="6">
        <v>0</v>
      </c>
      <c r="AF121" s="6">
        <v>0</v>
      </c>
      <c r="AG121" s="6">
        <v>0</v>
      </c>
      <c r="AH121" s="1">
        <v>145522</v>
      </c>
      <c r="AI121">
        <v>5</v>
      </c>
    </row>
    <row r="122" spans="1:35" x14ac:dyDescent="0.25">
      <c r="A122" t="s">
        <v>702</v>
      </c>
      <c r="B122" t="s">
        <v>207</v>
      </c>
      <c r="C122" t="s">
        <v>1007</v>
      </c>
      <c r="D122" t="s">
        <v>790</v>
      </c>
      <c r="E122" s="6">
        <v>79.586956521739125</v>
      </c>
      <c r="F122" s="6">
        <v>51.021521739130449</v>
      </c>
      <c r="G122" s="6">
        <v>0.21739130434782608</v>
      </c>
      <c r="H122" s="6">
        <v>0.46739130434782611</v>
      </c>
      <c r="I122" s="6">
        <v>1.7173913043478262</v>
      </c>
      <c r="J122" s="6">
        <v>0</v>
      </c>
      <c r="K122" s="6">
        <v>0</v>
      </c>
      <c r="L122" s="6">
        <v>2.4441304347826085</v>
      </c>
      <c r="M122" s="6">
        <v>4.0684782608695658</v>
      </c>
      <c r="N122" s="6">
        <v>4.3902173913043478</v>
      </c>
      <c r="O122" s="6">
        <f>SUM(NonNurse[[#This Row],[Qualified Social Work Staff Hours]],NonNurse[[#This Row],[Other Social Work Staff Hours]])/NonNurse[[#This Row],[MDS Census]]</f>
        <v>0.10628243649276155</v>
      </c>
      <c r="P122" s="6">
        <v>4.6956521739130439</v>
      </c>
      <c r="Q122" s="6">
        <v>18.886630434782607</v>
      </c>
      <c r="R122" s="6">
        <f>SUM(NonNurse[[#This Row],[Qualified Activities Professional Hours]],NonNurse[[#This Row],[Other Activities Professional Hours]])/NonNurse[[#This Row],[MDS Census]]</f>
        <v>0.29630838568697077</v>
      </c>
      <c r="S122" s="6">
        <v>9.7991304347826116</v>
      </c>
      <c r="T122" s="6">
        <v>8.3089130434782597</v>
      </c>
      <c r="U122" s="6">
        <v>0</v>
      </c>
      <c r="V122" s="6">
        <f>SUM(NonNurse[[#This Row],[Occupational Therapist Hours]],NonNurse[[#This Row],[OT Assistant Hours]],NonNurse[[#This Row],[OT Aide Hours]])/NonNurse[[#This Row],[MDS Census]]</f>
        <v>0.22752526632067743</v>
      </c>
      <c r="W122" s="6">
        <v>4.983586956521739</v>
      </c>
      <c r="X122" s="6">
        <v>14.725000000000005</v>
      </c>
      <c r="Y122" s="6">
        <v>1.826086956521739</v>
      </c>
      <c r="Z122" s="6">
        <f>SUM(NonNurse[[#This Row],[Physical Therapist (PT) Hours]],NonNurse[[#This Row],[PT Assistant Hours]],NonNurse[[#This Row],[PT Aide Hours]])/NonNurse[[#This Row],[MDS Census]]</f>
        <v>0.27058044250204866</v>
      </c>
      <c r="AA122" s="6">
        <v>0</v>
      </c>
      <c r="AB122" s="6">
        <v>0</v>
      </c>
      <c r="AC122" s="6">
        <v>0</v>
      </c>
      <c r="AD122" s="6">
        <v>0</v>
      </c>
      <c r="AE122" s="6">
        <v>0</v>
      </c>
      <c r="AF122" s="6">
        <v>0</v>
      </c>
      <c r="AG122" s="6">
        <v>0</v>
      </c>
      <c r="AH122" s="1">
        <v>145538</v>
      </c>
      <c r="AI122">
        <v>5</v>
      </c>
    </row>
    <row r="123" spans="1:35" x14ac:dyDescent="0.25">
      <c r="A123" t="s">
        <v>702</v>
      </c>
      <c r="B123" t="s">
        <v>211</v>
      </c>
      <c r="C123" t="s">
        <v>917</v>
      </c>
      <c r="D123" t="s">
        <v>781</v>
      </c>
      <c r="E123" s="6">
        <v>171.45652173913044</v>
      </c>
      <c r="F123" s="6">
        <v>5.0434782608695654</v>
      </c>
      <c r="G123" s="6">
        <v>0</v>
      </c>
      <c r="H123" s="6">
        <v>0</v>
      </c>
      <c r="I123" s="6">
        <v>4.9891304347826084</v>
      </c>
      <c r="J123" s="6">
        <v>0</v>
      </c>
      <c r="K123" s="6">
        <v>0</v>
      </c>
      <c r="L123" s="6">
        <v>4.5405434782608696</v>
      </c>
      <c r="M123" s="6">
        <v>13.978260869565217</v>
      </c>
      <c r="N123" s="6">
        <v>0</v>
      </c>
      <c r="O123" s="6">
        <f>SUM(NonNurse[[#This Row],[Qualified Social Work Staff Hours]],NonNurse[[#This Row],[Other Social Work Staff Hours]])/NonNurse[[#This Row],[MDS Census]]</f>
        <v>8.1526562698110816E-2</v>
      </c>
      <c r="P123" s="6">
        <v>5.3070652173913047</v>
      </c>
      <c r="Q123" s="6">
        <v>33.432065217391305</v>
      </c>
      <c r="R123" s="6">
        <f>SUM(NonNurse[[#This Row],[Qualified Activities Professional Hours]],NonNurse[[#This Row],[Other Activities Professional Hours]])/NonNurse[[#This Row],[MDS Census]]</f>
        <v>0.22594142259414227</v>
      </c>
      <c r="S123" s="6">
        <v>8.4818478260869536</v>
      </c>
      <c r="T123" s="6">
        <v>8.8789130434782582</v>
      </c>
      <c r="U123" s="6">
        <v>0</v>
      </c>
      <c r="V123" s="6">
        <f>SUM(NonNurse[[#This Row],[Occupational Therapist Hours]],NonNurse[[#This Row],[OT Assistant Hours]],NonNurse[[#This Row],[OT Aide Hours]])/NonNurse[[#This Row],[MDS Census]]</f>
        <v>0.10125459617091413</v>
      </c>
      <c r="W123" s="6">
        <v>7.29304347826087</v>
      </c>
      <c r="X123" s="6">
        <v>7.3030434782608706</v>
      </c>
      <c r="Y123" s="6">
        <v>25.543478260869566</v>
      </c>
      <c r="Z123" s="6">
        <f>SUM(NonNurse[[#This Row],[Physical Therapist (PT) Hours]],NonNurse[[#This Row],[PT Assistant Hours]],NonNurse[[#This Row],[PT Aide Hours]])/NonNurse[[#This Row],[MDS Census]]</f>
        <v>0.23410929377456577</v>
      </c>
      <c r="AA123" s="6">
        <v>0</v>
      </c>
      <c r="AB123" s="6">
        <v>0</v>
      </c>
      <c r="AC123" s="6">
        <v>0</v>
      </c>
      <c r="AD123" s="6">
        <v>0</v>
      </c>
      <c r="AE123" s="6">
        <v>0</v>
      </c>
      <c r="AF123" s="6">
        <v>0</v>
      </c>
      <c r="AG123" s="6">
        <v>0</v>
      </c>
      <c r="AH123" s="1">
        <v>145549</v>
      </c>
      <c r="AI123">
        <v>5</v>
      </c>
    </row>
    <row r="124" spans="1:35" x14ac:dyDescent="0.25">
      <c r="A124" t="s">
        <v>702</v>
      </c>
      <c r="B124" t="s">
        <v>262</v>
      </c>
      <c r="C124" t="s">
        <v>951</v>
      </c>
      <c r="D124" t="s">
        <v>794</v>
      </c>
      <c r="E124" s="6">
        <v>90.815217391304344</v>
      </c>
      <c r="F124" s="6">
        <v>7.7391304347826084</v>
      </c>
      <c r="G124" s="6">
        <v>0</v>
      </c>
      <c r="H124" s="6">
        <v>0</v>
      </c>
      <c r="I124" s="6">
        <v>0.31521739130434784</v>
      </c>
      <c r="J124" s="6">
        <v>0</v>
      </c>
      <c r="K124" s="6">
        <v>0</v>
      </c>
      <c r="L124" s="6">
        <v>0.79608695652173911</v>
      </c>
      <c r="M124" s="6">
        <v>5.2173913043478262</v>
      </c>
      <c r="N124" s="6">
        <v>5.3913043478260869</v>
      </c>
      <c r="O124" s="6">
        <f>SUM(NonNurse[[#This Row],[Qualified Social Work Staff Hours]],NonNurse[[#This Row],[Other Social Work Staff Hours]])/NonNurse[[#This Row],[MDS Census]]</f>
        <v>0.11681627767803712</v>
      </c>
      <c r="P124" s="6">
        <v>5.3043478260869561</v>
      </c>
      <c r="Q124" s="6">
        <v>11.823369565217391</v>
      </c>
      <c r="R124" s="6">
        <f>SUM(NonNurse[[#This Row],[Qualified Activities Professional Hours]],NonNurse[[#This Row],[Other Activities Professional Hours]])/NonNurse[[#This Row],[MDS Census]]</f>
        <v>0.1885996409335727</v>
      </c>
      <c r="S124" s="6">
        <v>5.0674999999999999</v>
      </c>
      <c r="T124" s="6">
        <v>4.5763043478260865</v>
      </c>
      <c r="U124" s="6">
        <v>0</v>
      </c>
      <c r="V124" s="6">
        <f>SUM(NonNurse[[#This Row],[Occupational Therapist Hours]],NonNurse[[#This Row],[OT Assistant Hours]],NonNurse[[#This Row],[OT Aide Hours]])/NonNurse[[#This Row],[MDS Census]]</f>
        <v>0.10619150209455416</v>
      </c>
      <c r="W124" s="6">
        <v>9.927608695652177</v>
      </c>
      <c r="X124" s="6">
        <v>5.079891304347826</v>
      </c>
      <c r="Y124" s="6">
        <v>0</v>
      </c>
      <c r="Z124" s="6">
        <f>SUM(NonNurse[[#This Row],[Physical Therapist (PT) Hours]],NonNurse[[#This Row],[PT Assistant Hours]],NonNurse[[#This Row],[PT Aide Hours]])/NonNurse[[#This Row],[MDS Census]]</f>
        <v>0.16525314183123882</v>
      </c>
      <c r="AA124" s="6">
        <v>0</v>
      </c>
      <c r="AB124" s="6">
        <v>0</v>
      </c>
      <c r="AC124" s="6">
        <v>0</v>
      </c>
      <c r="AD124" s="6">
        <v>0</v>
      </c>
      <c r="AE124" s="6">
        <v>0</v>
      </c>
      <c r="AF124" s="6">
        <v>0</v>
      </c>
      <c r="AG124" s="6">
        <v>0</v>
      </c>
      <c r="AH124" s="1">
        <v>145638</v>
      </c>
      <c r="AI124">
        <v>5</v>
      </c>
    </row>
    <row r="125" spans="1:35" x14ac:dyDescent="0.25">
      <c r="A125" t="s">
        <v>702</v>
      </c>
      <c r="B125" t="s">
        <v>312</v>
      </c>
      <c r="C125" t="s">
        <v>915</v>
      </c>
      <c r="D125" t="s">
        <v>794</v>
      </c>
      <c r="E125" s="6">
        <v>85.565217391304344</v>
      </c>
      <c r="F125" s="6">
        <v>10</v>
      </c>
      <c r="G125" s="6">
        <v>0</v>
      </c>
      <c r="H125" s="6">
        <v>0</v>
      </c>
      <c r="I125" s="6">
        <v>0</v>
      </c>
      <c r="J125" s="6">
        <v>0</v>
      </c>
      <c r="K125" s="6">
        <v>0</v>
      </c>
      <c r="L125" s="6">
        <v>12.209999999999994</v>
      </c>
      <c r="M125" s="6">
        <v>5.3913043478260869</v>
      </c>
      <c r="N125" s="6">
        <v>0</v>
      </c>
      <c r="O125" s="6">
        <f>SUM(NonNurse[[#This Row],[Qualified Social Work Staff Hours]],NonNurse[[#This Row],[Other Social Work Staff Hours]])/NonNurse[[#This Row],[MDS Census]]</f>
        <v>6.3008130081300809E-2</v>
      </c>
      <c r="P125" s="6">
        <v>5.3043478260869561</v>
      </c>
      <c r="Q125" s="6">
        <v>9.9266304347826093</v>
      </c>
      <c r="R125" s="6">
        <f>SUM(NonNurse[[#This Row],[Qualified Activities Professional Hours]],NonNurse[[#This Row],[Other Activities Professional Hours]])/NonNurse[[#This Row],[MDS Census]]</f>
        <v>0.17800431910569109</v>
      </c>
      <c r="S125" s="6">
        <v>2.7952173913043494</v>
      </c>
      <c r="T125" s="6">
        <v>13.926847826086947</v>
      </c>
      <c r="U125" s="6">
        <v>0</v>
      </c>
      <c r="V125" s="6">
        <f>SUM(NonNurse[[#This Row],[Occupational Therapist Hours]],NonNurse[[#This Row],[OT Assistant Hours]],NonNurse[[#This Row],[OT Aide Hours]])/NonNurse[[#This Row],[MDS Census]]</f>
        <v>0.19543064024390236</v>
      </c>
      <c r="W125" s="6">
        <v>1.4735869565217388</v>
      </c>
      <c r="X125" s="6">
        <v>18.086413043478263</v>
      </c>
      <c r="Y125" s="6">
        <v>0</v>
      </c>
      <c r="Z125" s="6">
        <f>SUM(NonNurse[[#This Row],[Physical Therapist (PT) Hours]],NonNurse[[#This Row],[PT Assistant Hours]],NonNurse[[#This Row],[PT Aide Hours]])/NonNurse[[#This Row],[MDS Census]]</f>
        <v>0.22859756097560979</v>
      </c>
      <c r="AA125" s="6">
        <v>0</v>
      </c>
      <c r="AB125" s="6">
        <v>0</v>
      </c>
      <c r="AC125" s="6">
        <v>0</v>
      </c>
      <c r="AD125" s="6">
        <v>0</v>
      </c>
      <c r="AE125" s="6">
        <v>0</v>
      </c>
      <c r="AF125" s="6">
        <v>0</v>
      </c>
      <c r="AG125" s="6">
        <v>0</v>
      </c>
      <c r="AH125" s="1">
        <v>145711</v>
      </c>
      <c r="AI125">
        <v>5</v>
      </c>
    </row>
    <row r="126" spans="1:35" x14ac:dyDescent="0.25">
      <c r="A126" t="s">
        <v>702</v>
      </c>
      <c r="B126" t="s">
        <v>334</v>
      </c>
      <c r="C126" t="s">
        <v>1060</v>
      </c>
      <c r="D126" t="s">
        <v>781</v>
      </c>
      <c r="E126" s="6">
        <v>80.195652173913047</v>
      </c>
      <c r="F126" s="6">
        <v>10.782608695652174</v>
      </c>
      <c r="G126" s="6">
        <v>0</v>
      </c>
      <c r="H126" s="6">
        <v>0</v>
      </c>
      <c r="I126" s="6">
        <v>0</v>
      </c>
      <c r="J126" s="6">
        <v>0</v>
      </c>
      <c r="K126" s="6">
        <v>0</v>
      </c>
      <c r="L126" s="6">
        <v>0.5090217391304348</v>
      </c>
      <c r="M126" s="6">
        <v>1.7391304347826086</v>
      </c>
      <c r="N126" s="6">
        <v>5.7391304347826084</v>
      </c>
      <c r="O126" s="6">
        <f>SUM(NonNurse[[#This Row],[Qualified Social Work Staff Hours]],NonNurse[[#This Row],[Other Social Work Staff Hours]])/NonNurse[[#This Row],[MDS Census]]</f>
        <v>9.3250203307129298E-2</v>
      </c>
      <c r="P126" s="6">
        <v>4.9565217391304346</v>
      </c>
      <c r="Q126" s="6">
        <v>6.5570652173913047</v>
      </c>
      <c r="R126" s="6">
        <f>SUM(NonNurse[[#This Row],[Qualified Activities Professional Hours]],NonNurse[[#This Row],[Other Activities Professional Hours]])/NonNurse[[#This Row],[MDS Census]]</f>
        <v>0.14356871780970451</v>
      </c>
      <c r="S126" s="6">
        <v>5.2714130434782609</v>
      </c>
      <c r="T126" s="6">
        <v>10.887717391304349</v>
      </c>
      <c r="U126" s="6">
        <v>0</v>
      </c>
      <c r="V126" s="6">
        <f>SUM(NonNurse[[#This Row],[Occupational Therapist Hours]],NonNurse[[#This Row],[OT Assistant Hours]],NonNurse[[#This Row],[OT Aide Hours]])/NonNurse[[#This Row],[MDS Census]]</f>
        <v>0.20149634047167256</v>
      </c>
      <c r="W126" s="6">
        <v>1.9182608695652172</v>
      </c>
      <c r="X126" s="6">
        <v>13.562717391304348</v>
      </c>
      <c r="Y126" s="6">
        <v>0</v>
      </c>
      <c r="Z126" s="6">
        <f>SUM(NonNurse[[#This Row],[Physical Therapist (PT) Hours]],NonNurse[[#This Row],[PT Assistant Hours]],NonNurse[[#This Row],[PT Aide Hours]])/NonNurse[[#This Row],[MDS Census]]</f>
        <v>0.19304011927351586</v>
      </c>
      <c r="AA126" s="6">
        <v>0</v>
      </c>
      <c r="AB126" s="6">
        <v>0</v>
      </c>
      <c r="AC126" s="6">
        <v>0</v>
      </c>
      <c r="AD126" s="6">
        <v>0</v>
      </c>
      <c r="AE126" s="6">
        <v>0</v>
      </c>
      <c r="AF126" s="6">
        <v>0</v>
      </c>
      <c r="AG126" s="6">
        <v>0</v>
      </c>
      <c r="AH126" s="1">
        <v>145737</v>
      </c>
      <c r="AI126">
        <v>5</v>
      </c>
    </row>
    <row r="127" spans="1:35" x14ac:dyDescent="0.25">
      <c r="A127" t="s">
        <v>702</v>
      </c>
      <c r="B127" t="s">
        <v>196</v>
      </c>
      <c r="C127" t="s">
        <v>1002</v>
      </c>
      <c r="D127" t="s">
        <v>794</v>
      </c>
      <c r="E127" s="6">
        <v>128.09782608695653</v>
      </c>
      <c r="F127" s="6">
        <v>11.358695652173912</v>
      </c>
      <c r="G127" s="6">
        <v>0</v>
      </c>
      <c r="H127" s="6">
        <v>0</v>
      </c>
      <c r="I127" s="6">
        <v>0</v>
      </c>
      <c r="J127" s="6">
        <v>0</v>
      </c>
      <c r="K127" s="6">
        <v>0</v>
      </c>
      <c r="L127" s="6">
        <v>0.50967391304347831</v>
      </c>
      <c r="M127" s="6">
        <v>10.695652173913043</v>
      </c>
      <c r="N127" s="6">
        <v>5.5271739130434785</v>
      </c>
      <c r="O127" s="6">
        <f>SUM(NonNurse[[#This Row],[Qualified Social Work Staff Hours]],NonNurse[[#This Row],[Other Social Work Staff Hours]])/NonNurse[[#This Row],[MDS Census]]</f>
        <v>0.12664403903266866</v>
      </c>
      <c r="P127" s="6">
        <v>5.6684782608695654</v>
      </c>
      <c r="Q127" s="6">
        <v>21.402173913043477</v>
      </c>
      <c r="R127" s="6">
        <f>SUM(NonNurse[[#This Row],[Qualified Activities Professional Hours]],NonNurse[[#This Row],[Other Activities Professional Hours]])/NonNurse[[#This Row],[MDS Census]]</f>
        <v>0.2113279592702588</v>
      </c>
      <c r="S127" s="6">
        <v>5.3173913043478258</v>
      </c>
      <c r="T127" s="6">
        <v>10.016304347826082</v>
      </c>
      <c r="U127" s="6">
        <v>0</v>
      </c>
      <c r="V127" s="6">
        <f>SUM(NonNurse[[#This Row],[Occupational Therapist Hours]],NonNurse[[#This Row],[OT Assistant Hours]],NonNurse[[#This Row],[OT Aide Hours]])/NonNurse[[#This Row],[MDS Census]]</f>
        <v>0.11970301230377595</v>
      </c>
      <c r="W127" s="6">
        <v>9.8153260869565209</v>
      </c>
      <c r="X127" s="6">
        <v>11.937173913043479</v>
      </c>
      <c r="Y127" s="6">
        <v>0</v>
      </c>
      <c r="Z127" s="6">
        <f>SUM(NonNurse[[#This Row],[Physical Therapist (PT) Hours]],NonNurse[[#This Row],[PT Assistant Hours]],NonNurse[[#This Row],[PT Aide Hours]])/NonNurse[[#This Row],[MDS Census]]</f>
        <v>0.16981162494696644</v>
      </c>
      <c r="AA127" s="6">
        <v>0</v>
      </c>
      <c r="AB127" s="6">
        <v>0</v>
      </c>
      <c r="AC127" s="6">
        <v>0</v>
      </c>
      <c r="AD127" s="6">
        <v>0</v>
      </c>
      <c r="AE127" s="6">
        <v>0</v>
      </c>
      <c r="AF127" s="6">
        <v>0</v>
      </c>
      <c r="AG127" s="6">
        <v>0</v>
      </c>
      <c r="AH127" s="1">
        <v>145511</v>
      </c>
      <c r="AI127">
        <v>5</v>
      </c>
    </row>
    <row r="128" spans="1:35" x14ac:dyDescent="0.25">
      <c r="A128" t="s">
        <v>702</v>
      </c>
      <c r="B128" t="s">
        <v>54</v>
      </c>
      <c r="C128" t="s">
        <v>924</v>
      </c>
      <c r="D128" t="s">
        <v>781</v>
      </c>
      <c r="E128" s="6">
        <v>127.40217391304348</v>
      </c>
      <c r="F128" s="6">
        <v>13.739130434782609</v>
      </c>
      <c r="G128" s="6">
        <v>0</v>
      </c>
      <c r="H128" s="6">
        <v>0</v>
      </c>
      <c r="I128" s="6">
        <v>0</v>
      </c>
      <c r="J128" s="6">
        <v>0</v>
      </c>
      <c r="K128" s="6">
        <v>0</v>
      </c>
      <c r="L128" s="6">
        <v>2.2674999999999996</v>
      </c>
      <c r="M128" s="6">
        <v>5.1304347826086953</v>
      </c>
      <c r="N128" s="6">
        <v>9.2173913043478262</v>
      </c>
      <c r="O128" s="6">
        <f>SUM(NonNurse[[#This Row],[Qualified Social Work Staff Hours]],NonNurse[[#This Row],[Other Social Work Staff Hours]])/NonNurse[[#This Row],[MDS Census]]</f>
        <v>0.11261837727156385</v>
      </c>
      <c r="P128" s="6">
        <v>5.9130434782608692</v>
      </c>
      <c r="Q128" s="6">
        <v>26.130434782608695</v>
      </c>
      <c r="R128" s="6">
        <f>SUM(NonNurse[[#This Row],[Qualified Activities Professional Hours]],NonNurse[[#This Row],[Other Activities Professional Hours]])/NonNurse[[#This Row],[MDS Census]]</f>
        <v>0.25151437590649262</v>
      </c>
      <c r="S128" s="6">
        <v>2.6498913043478267</v>
      </c>
      <c r="T128" s="6">
        <v>5.5469565217391317</v>
      </c>
      <c r="U128" s="6">
        <v>0</v>
      </c>
      <c r="V128" s="6">
        <f>SUM(NonNurse[[#This Row],[Occupational Therapist Hours]],NonNurse[[#This Row],[OT Assistant Hours]],NonNurse[[#This Row],[OT Aide Hours]])/NonNurse[[#This Row],[MDS Census]]</f>
        <v>6.4338367033529575E-2</v>
      </c>
      <c r="W128" s="6">
        <v>9.7626086956521743</v>
      </c>
      <c r="X128" s="6">
        <v>4.9900000000000011</v>
      </c>
      <c r="Y128" s="6">
        <v>0</v>
      </c>
      <c r="Z128" s="6">
        <f>SUM(NonNurse[[#This Row],[Physical Therapist (PT) Hours]],NonNurse[[#This Row],[PT Assistant Hours]],NonNurse[[#This Row],[PT Aide Hours]])/NonNurse[[#This Row],[MDS Census]]</f>
        <v>0.11579558058186161</v>
      </c>
      <c r="AA128" s="6">
        <v>0</v>
      </c>
      <c r="AB128" s="6">
        <v>0</v>
      </c>
      <c r="AC128" s="6">
        <v>0</v>
      </c>
      <c r="AD128" s="6">
        <v>0</v>
      </c>
      <c r="AE128" s="6">
        <v>0</v>
      </c>
      <c r="AF128" s="6">
        <v>0</v>
      </c>
      <c r="AG128" s="6">
        <v>0</v>
      </c>
      <c r="AH128" s="1">
        <v>145198</v>
      </c>
      <c r="AI128">
        <v>5</v>
      </c>
    </row>
    <row r="129" spans="1:35" x14ac:dyDescent="0.25">
      <c r="A129" t="s">
        <v>702</v>
      </c>
      <c r="B129" t="s">
        <v>290</v>
      </c>
      <c r="C129" t="s">
        <v>953</v>
      </c>
      <c r="D129" t="s">
        <v>781</v>
      </c>
      <c r="E129" s="6">
        <v>145.17391304347825</v>
      </c>
      <c r="F129" s="6">
        <v>10.347826086956522</v>
      </c>
      <c r="G129" s="6">
        <v>0</v>
      </c>
      <c r="H129" s="6">
        <v>0</v>
      </c>
      <c r="I129" s="6">
        <v>1.6630434782608696</v>
      </c>
      <c r="J129" s="6">
        <v>0</v>
      </c>
      <c r="K129" s="6">
        <v>0</v>
      </c>
      <c r="L129" s="6">
        <v>4.5939130434782598</v>
      </c>
      <c r="M129" s="6">
        <v>5.0434782608695654</v>
      </c>
      <c r="N129" s="6">
        <v>10.434782608695652</v>
      </c>
      <c r="O129" s="6">
        <f>SUM(NonNurse[[#This Row],[Qualified Social Work Staff Hours]],NonNurse[[#This Row],[Other Social Work Staff Hours]])/NonNurse[[#This Row],[MDS Census]]</f>
        <v>0.1066187481281821</v>
      </c>
      <c r="P129" s="6">
        <v>10.173913043478262</v>
      </c>
      <c r="Q129" s="6">
        <v>34.663043478260867</v>
      </c>
      <c r="R129" s="6">
        <f>SUM(NonNurse[[#This Row],[Qualified Activities Professional Hours]],NonNurse[[#This Row],[Other Activities Professional Hours]])/NonNurse[[#This Row],[MDS Census]]</f>
        <v>0.30884995507637014</v>
      </c>
      <c r="S129" s="6">
        <v>4.4257608695652166</v>
      </c>
      <c r="T129" s="6">
        <v>9.414782608695651</v>
      </c>
      <c r="U129" s="6">
        <v>0</v>
      </c>
      <c r="V129" s="6">
        <f>SUM(NonNurse[[#This Row],[Occupational Therapist Hours]],NonNurse[[#This Row],[OT Assistant Hours]],NonNurse[[#This Row],[OT Aide Hours]])/NonNurse[[#This Row],[MDS Census]]</f>
        <v>9.5337675950883494E-2</v>
      </c>
      <c r="W129" s="6">
        <v>4.9095652173913038</v>
      </c>
      <c r="X129" s="6">
        <v>15.150543478260873</v>
      </c>
      <c r="Y129" s="6">
        <v>0</v>
      </c>
      <c r="Z129" s="6">
        <f>SUM(NonNurse[[#This Row],[Physical Therapist (PT) Hours]],NonNurse[[#This Row],[PT Assistant Hours]],NonNurse[[#This Row],[PT Aide Hours]])/NonNurse[[#This Row],[MDS Census]]</f>
        <v>0.13817984426474994</v>
      </c>
      <c r="AA129" s="6">
        <v>0</v>
      </c>
      <c r="AB129" s="6">
        <v>0</v>
      </c>
      <c r="AC129" s="6">
        <v>0</v>
      </c>
      <c r="AD129" s="6">
        <v>0</v>
      </c>
      <c r="AE129" s="6">
        <v>0</v>
      </c>
      <c r="AF129" s="6">
        <v>0</v>
      </c>
      <c r="AG129" s="6">
        <v>0</v>
      </c>
      <c r="AH129" s="1">
        <v>145678</v>
      </c>
      <c r="AI129">
        <v>5</v>
      </c>
    </row>
    <row r="130" spans="1:35" x14ac:dyDescent="0.25">
      <c r="A130" t="s">
        <v>702</v>
      </c>
      <c r="B130" t="s">
        <v>306</v>
      </c>
      <c r="C130" t="s">
        <v>1044</v>
      </c>
      <c r="D130" t="s">
        <v>781</v>
      </c>
      <c r="E130" s="6">
        <v>109.07608695652173</v>
      </c>
      <c r="F130" s="6">
        <v>16.434782608695652</v>
      </c>
      <c r="G130" s="6">
        <v>0</v>
      </c>
      <c r="H130" s="6">
        <v>0</v>
      </c>
      <c r="I130" s="6">
        <v>0</v>
      </c>
      <c r="J130" s="6">
        <v>0</v>
      </c>
      <c r="K130" s="6">
        <v>0</v>
      </c>
      <c r="L130" s="6">
        <v>4.2817391304347847</v>
      </c>
      <c r="M130" s="6">
        <v>0</v>
      </c>
      <c r="N130" s="6">
        <v>15.739130434782609</v>
      </c>
      <c r="O130" s="6">
        <f>SUM(NonNurse[[#This Row],[Qualified Social Work Staff Hours]],NonNurse[[#This Row],[Other Social Work Staff Hours]])/NonNurse[[#This Row],[MDS Census]]</f>
        <v>0.14429496761335328</v>
      </c>
      <c r="P130" s="6">
        <v>5.0434782608695654</v>
      </c>
      <c r="Q130" s="6">
        <v>23.168478260869566</v>
      </c>
      <c r="R130" s="6">
        <f>SUM(NonNurse[[#This Row],[Qualified Activities Professional Hours]],NonNurse[[#This Row],[Other Activities Professional Hours]])/NonNurse[[#This Row],[MDS Census]]</f>
        <v>0.25864474339810667</v>
      </c>
      <c r="S130" s="6">
        <v>8.8667391304347802</v>
      </c>
      <c r="T130" s="6">
        <v>4.419130434782609</v>
      </c>
      <c r="U130" s="6">
        <v>0</v>
      </c>
      <c r="V130" s="6">
        <f>SUM(NonNurse[[#This Row],[Occupational Therapist Hours]],NonNurse[[#This Row],[OT Assistant Hours]],NonNurse[[#This Row],[OT Aide Hours]])/NonNurse[[#This Row],[MDS Census]]</f>
        <v>0.1218036870951669</v>
      </c>
      <c r="W130" s="6">
        <v>5.3998913043478245</v>
      </c>
      <c r="X130" s="6">
        <v>11.766086956521741</v>
      </c>
      <c r="Y130" s="6">
        <v>0</v>
      </c>
      <c r="Z130" s="6">
        <f>SUM(NonNurse[[#This Row],[Physical Therapist (PT) Hours]],NonNurse[[#This Row],[PT Assistant Hours]],NonNurse[[#This Row],[PT Aide Hours]])/NonNurse[[#This Row],[MDS Census]]</f>
        <v>0.15737618335824613</v>
      </c>
      <c r="AA130" s="6">
        <v>0</v>
      </c>
      <c r="AB130" s="6">
        <v>0</v>
      </c>
      <c r="AC130" s="6">
        <v>0</v>
      </c>
      <c r="AD130" s="6">
        <v>0</v>
      </c>
      <c r="AE130" s="6">
        <v>0</v>
      </c>
      <c r="AF130" s="6">
        <v>0</v>
      </c>
      <c r="AG130" s="6">
        <v>0</v>
      </c>
      <c r="AH130" s="1">
        <v>145701</v>
      </c>
      <c r="AI130">
        <v>5</v>
      </c>
    </row>
    <row r="131" spans="1:35" x14ac:dyDescent="0.25">
      <c r="A131" t="s">
        <v>702</v>
      </c>
      <c r="B131" t="s">
        <v>395</v>
      </c>
      <c r="C131" t="s">
        <v>1053</v>
      </c>
      <c r="D131" t="s">
        <v>781</v>
      </c>
      <c r="E131" s="6">
        <v>177.85869565217391</v>
      </c>
      <c r="F131" s="6">
        <v>11.304347826086957</v>
      </c>
      <c r="G131" s="6">
        <v>0</v>
      </c>
      <c r="H131" s="6">
        <v>0</v>
      </c>
      <c r="I131" s="6">
        <v>0</v>
      </c>
      <c r="J131" s="6">
        <v>0</v>
      </c>
      <c r="K131" s="6">
        <v>0</v>
      </c>
      <c r="L131" s="6">
        <v>4.1254347826086954</v>
      </c>
      <c r="M131" s="6">
        <v>5.6521739130434785</v>
      </c>
      <c r="N131" s="6">
        <v>11.304347826086957</v>
      </c>
      <c r="O131" s="6">
        <f>SUM(NonNurse[[#This Row],[Qualified Social Work Staff Hours]],NonNurse[[#This Row],[Other Social Work Staff Hours]])/NonNurse[[#This Row],[MDS Census]]</f>
        <v>9.5337040884923313E-2</v>
      </c>
      <c r="P131" s="6">
        <v>5.3043478260869561</v>
      </c>
      <c r="Q131" s="6">
        <v>22.505434782608695</v>
      </c>
      <c r="R131" s="6">
        <f>SUM(NonNurse[[#This Row],[Qualified Activities Professional Hours]],NonNurse[[#This Row],[Other Activities Professional Hours]])/NonNurse[[#This Row],[MDS Census]]</f>
        <v>0.1563588584000489</v>
      </c>
      <c r="S131" s="6">
        <v>6.3463043478260843</v>
      </c>
      <c r="T131" s="6">
        <v>9.6196739130434796</v>
      </c>
      <c r="U131" s="6">
        <v>0</v>
      </c>
      <c r="V131" s="6">
        <f>SUM(NonNurse[[#This Row],[Occupational Therapist Hours]],NonNurse[[#This Row],[OT Assistant Hours]],NonNurse[[#This Row],[OT Aide Hours]])/NonNurse[[#This Row],[MDS Census]]</f>
        <v>8.9767768746562365E-2</v>
      </c>
      <c r="W131" s="6">
        <v>8.5551086956521765</v>
      </c>
      <c r="X131" s="6">
        <v>16.545108695652168</v>
      </c>
      <c r="Y131" s="6">
        <v>0</v>
      </c>
      <c r="Z131" s="6">
        <f>SUM(NonNurse[[#This Row],[Physical Therapist (PT) Hours]],NonNurse[[#This Row],[PT Assistant Hours]],NonNurse[[#This Row],[PT Aide Hours]])/NonNurse[[#This Row],[MDS Census]]</f>
        <v>0.1411244881745401</v>
      </c>
      <c r="AA131" s="6">
        <v>0</v>
      </c>
      <c r="AB131" s="6">
        <v>0</v>
      </c>
      <c r="AC131" s="6">
        <v>0</v>
      </c>
      <c r="AD131" s="6">
        <v>0</v>
      </c>
      <c r="AE131" s="6">
        <v>0</v>
      </c>
      <c r="AF131" s="6">
        <v>0</v>
      </c>
      <c r="AG131" s="6">
        <v>0</v>
      </c>
      <c r="AH131" s="1">
        <v>145835</v>
      </c>
      <c r="AI131">
        <v>5</v>
      </c>
    </row>
    <row r="132" spans="1:35" x14ac:dyDescent="0.25">
      <c r="A132" t="s">
        <v>702</v>
      </c>
      <c r="B132" t="s">
        <v>476</v>
      </c>
      <c r="C132" t="s">
        <v>1103</v>
      </c>
      <c r="D132" t="s">
        <v>825</v>
      </c>
      <c r="E132" s="6">
        <v>30.858695652173914</v>
      </c>
      <c r="F132" s="6">
        <v>5.5788043478260869</v>
      </c>
      <c r="G132" s="6">
        <v>0</v>
      </c>
      <c r="H132" s="6">
        <v>0.16304347826086957</v>
      </c>
      <c r="I132" s="6">
        <v>0.17391304347826086</v>
      </c>
      <c r="J132" s="6">
        <v>0</v>
      </c>
      <c r="K132" s="6">
        <v>0</v>
      </c>
      <c r="L132" s="6">
        <v>1.6679347826086959</v>
      </c>
      <c r="M132" s="6">
        <v>0</v>
      </c>
      <c r="N132" s="6">
        <v>5.3424999999999994</v>
      </c>
      <c r="O132" s="6">
        <f>SUM(NonNurse[[#This Row],[Qualified Social Work Staff Hours]],NonNurse[[#This Row],[Other Social Work Staff Hours]])/NonNurse[[#This Row],[MDS Census]]</f>
        <v>0.17312786192321236</v>
      </c>
      <c r="P132" s="6">
        <v>4.4857608695652171</v>
      </c>
      <c r="Q132" s="6">
        <v>0.89217391304347826</v>
      </c>
      <c r="R132" s="6">
        <f>SUM(NonNurse[[#This Row],[Qualified Activities Professional Hours]],NonNurse[[#This Row],[Other Activities Professional Hours]])/NonNurse[[#This Row],[MDS Census]]</f>
        <v>0.17427615357520254</v>
      </c>
      <c r="S132" s="6">
        <v>0.24945652173913044</v>
      </c>
      <c r="T132" s="6">
        <v>1.6691304347826088</v>
      </c>
      <c r="U132" s="6">
        <v>0</v>
      </c>
      <c r="V132" s="6">
        <f>SUM(NonNurse[[#This Row],[Occupational Therapist Hours]],NonNurse[[#This Row],[OT Assistant Hours]],NonNurse[[#This Row],[OT Aide Hours]])/NonNurse[[#This Row],[MDS Census]]</f>
        <v>6.2173300457907719E-2</v>
      </c>
      <c r="W132" s="6">
        <v>0.34934782608695653</v>
      </c>
      <c r="X132" s="6">
        <v>3.2323913043478267</v>
      </c>
      <c r="Y132" s="6">
        <v>0</v>
      </c>
      <c r="Z132" s="6">
        <f>SUM(NonNurse[[#This Row],[Physical Therapist (PT) Hours]],NonNurse[[#This Row],[PT Assistant Hours]],NonNurse[[#This Row],[PT Aide Hours]])/NonNurse[[#This Row],[MDS Census]]</f>
        <v>0.11606903839380064</v>
      </c>
      <c r="AA132" s="6">
        <v>0</v>
      </c>
      <c r="AB132" s="6">
        <v>0</v>
      </c>
      <c r="AC132" s="6">
        <v>0</v>
      </c>
      <c r="AD132" s="6">
        <v>0</v>
      </c>
      <c r="AE132" s="6">
        <v>0</v>
      </c>
      <c r="AF132" s="6">
        <v>0</v>
      </c>
      <c r="AG132" s="6">
        <v>0</v>
      </c>
      <c r="AH132" s="1">
        <v>145948</v>
      </c>
      <c r="AI132">
        <v>5</v>
      </c>
    </row>
    <row r="133" spans="1:35" x14ac:dyDescent="0.25">
      <c r="A133" t="s">
        <v>702</v>
      </c>
      <c r="B133" t="s">
        <v>605</v>
      </c>
      <c r="C133" t="s">
        <v>848</v>
      </c>
      <c r="D133" t="s">
        <v>740</v>
      </c>
      <c r="E133" s="6">
        <v>31.989130434782609</v>
      </c>
      <c r="F133" s="6">
        <v>5.2173913043478262</v>
      </c>
      <c r="G133" s="6">
        <v>0</v>
      </c>
      <c r="H133" s="6">
        <v>0.1358695652173913</v>
      </c>
      <c r="I133" s="6">
        <v>0.2608695652173913</v>
      </c>
      <c r="J133" s="6">
        <v>0</v>
      </c>
      <c r="K133" s="6">
        <v>0</v>
      </c>
      <c r="L133" s="6">
        <v>0</v>
      </c>
      <c r="M133" s="6">
        <v>0</v>
      </c>
      <c r="N133" s="6">
        <v>4.5461956521739131</v>
      </c>
      <c r="O133" s="6">
        <f>SUM(NonNurse[[#This Row],[Qualified Social Work Staff Hours]],NonNurse[[#This Row],[Other Social Work Staff Hours]])/NonNurse[[#This Row],[MDS Census]]</f>
        <v>0.14211688752973156</v>
      </c>
      <c r="P133" s="6">
        <v>5.1010869565217396</v>
      </c>
      <c r="Q133" s="6">
        <v>0</v>
      </c>
      <c r="R133" s="6">
        <f>SUM(NonNurse[[#This Row],[Qualified Activities Professional Hours]],NonNurse[[#This Row],[Other Activities Professional Hours]])/NonNurse[[#This Row],[MDS Census]]</f>
        <v>0.15946313285762828</v>
      </c>
      <c r="S133" s="6">
        <v>0.39869565217391317</v>
      </c>
      <c r="T133" s="6">
        <v>3.9039130434782607</v>
      </c>
      <c r="U133" s="6">
        <v>0</v>
      </c>
      <c r="V133" s="6">
        <f>SUM(NonNurse[[#This Row],[Occupational Therapist Hours]],NonNurse[[#This Row],[OT Assistant Hours]],NonNurse[[#This Row],[OT Aide Hours]])/NonNurse[[#This Row],[MDS Census]]</f>
        <v>0.13450220863064902</v>
      </c>
      <c r="W133" s="6">
        <v>0.66456521739130425</v>
      </c>
      <c r="X133" s="6">
        <v>3.4795652173913036</v>
      </c>
      <c r="Y133" s="6">
        <v>0</v>
      </c>
      <c r="Z133" s="6">
        <f>SUM(NonNurse[[#This Row],[Physical Therapist (PT) Hours]],NonNurse[[#This Row],[PT Assistant Hours]],NonNurse[[#This Row],[PT Aide Hours]])/NonNurse[[#This Row],[MDS Census]]</f>
        <v>0.12954808019028199</v>
      </c>
      <c r="AA133" s="6">
        <v>0</v>
      </c>
      <c r="AB133" s="6">
        <v>0</v>
      </c>
      <c r="AC133" s="6">
        <v>0</v>
      </c>
      <c r="AD133" s="6">
        <v>0</v>
      </c>
      <c r="AE133" s="6">
        <v>0</v>
      </c>
      <c r="AF133" s="6">
        <v>0</v>
      </c>
      <c r="AG133" s="6">
        <v>0</v>
      </c>
      <c r="AH133" s="1">
        <v>146121</v>
      </c>
      <c r="AI133">
        <v>5</v>
      </c>
    </row>
    <row r="134" spans="1:35" x14ac:dyDescent="0.25">
      <c r="A134" t="s">
        <v>702</v>
      </c>
      <c r="B134" t="s">
        <v>519</v>
      </c>
      <c r="C134" t="s">
        <v>13</v>
      </c>
      <c r="D134" t="s">
        <v>781</v>
      </c>
      <c r="E134" s="6">
        <v>37.771739130434781</v>
      </c>
      <c r="F134" s="6">
        <v>3.1929347826086958</v>
      </c>
      <c r="G134" s="6">
        <v>0</v>
      </c>
      <c r="H134" s="6">
        <v>0</v>
      </c>
      <c r="I134" s="6">
        <v>0</v>
      </c>
      <c r="J134" s="6">
        <v>0</v>
      </c>
      <c r="K134" s="6">
        <v>0</v>
      </c>
      <c r="L134" s="6">
        <v>0.75250000000000017</v>
      </c>
      <c r="M134" s="6">
        <v>0</v>
      </c>
      <c r="N134" s="6">
        <v>2.1331521739130435</v>
      </c>
      <c r="O134" s="6">
        <f>SUM(NonNurse[[#This Row],[Qualified Social Work Staff Hours]],NonNurse[[#This Row],[Other Social Work Staff Hours]])/NonNurse[[#This Row],[MDS Census]]</f>
        <v>5.6474820143884892E-2</v>
      </c>
      <c r="P134" s="6">
        <v>0</v>
      </c>
      <c r="Q134" s="6">
        <v>9.6630434782608692</v>
      </c>
      <c r="R134" s="6">
        <f>SUM(NonNurse[[#This Row],[Qualified Activities Professional Hours]],NonNurse[[#This Row],[Other Activities Professional Hours]])/NonNurse[[#This Row],[MDS Census]]</f>
        <v>0.25582733812949637</v>
      </c>
      <c r="S134" s="6">
        <v>0.89923913043478276</v>
      </c>
      <c r="T134" s="6">
        <v>3.2223913043478261</v>
      </c>
      <c r="U134" s="6">
        <v>0</v>
      </c>
      <c r="V134" s="6">
        <f>SUM(NonNurse[[#This Row],[Occupational Therapist Hours]],NonNurse[[#This Row],[OT Assistant Hours]],NonNurse[[#This Row],[OT Aide Hours]])/NonNurse[[#This Row],[MDS Census]]</f>
        <v>0.10911942446043166</v>
      </c>
      <c r="W134" s="6">
        <v>1.2804347826086957</v>
      </c>
      <c r="X134" s="6">
        <v>4.0407608695652177</v>
      </c>
      <c r="Y134" s="6">
        <v>0</v>
      </c>
      <c r="Z134" s="6">
        <f>SUM(NonNurse[[#This Row],[Physical Therapist (PT) Hours]],NonNurse[[#This Row],[PT Assistant Hours]],NonNurse[[#This Row],[PT Aide Hours]])/NonNurse[[#This Row],[MDS Census]]</f>
        <v>0.14087769784172663</v>
      </c>
      <c r="AA134" s="6">
        <v>0</v>
      </c>
      <c r="AB134" s="6">
        <v>0</v>
      </c>
      <c r="AC134" s="6">
        <v>10.771739130434783</v>
      </c>
      <c r="AD134" s="6">
        <v>0</v>
      </c>
      <c r="AE134" s="6">
        <v>0</v>
      </c>
      <c r="AF134" s="6">
        <v>0</v>
      </c>
      <c r="AG134" s="6">
        <v>0</v>
      </c>
      <c r="AH134" s="1">
        <v>146013</v>
      </c>
      <c r="AI134">
        <v>5</v>
      </c>
    </row>
    <row r="135" spans="1:35" x14ac:dyDescent="0.25">
      <c r="A135" t="s">
        <v>702</v>
      </c>
      <c r="B135" t="s">
        <v>404</v>
      </c>
      <c r="C135" t="s">
        <v>917</v>
      </c>
      <c r="D135" t="s">
        <v>781</v>
      </c>
      <c r="E135" s="6">
        <v>81.423913043478265</v>
      </c>
      <c r="F135" s="6">
        <v>10.027173913043478</v>
      </c>
      <c r="G135" s="6">
        <v>1.6956521739130435</v>
      </c>
      <c r="H135" s="6">
        <v>0.50271739130434778</v>
      </c>
      <c r="I135" s="6">
        <v>2.8586956521739131</v>
      </c>
      <c r="J135" s="6">
        <v>0</v>
      </c>
      <c r="K135" s="6">
        <v>0</v>
      </c>
      <c r="L135" s="6">
        <v>5.9027173913043489</v>
      </c>
      <c r="M135" s="6">
        <v>0</v>
      </c>
      <c r="N135" s="6">
        <v>0</v>
      </c>
      <c r="O135" s="6">
        <f>SUM(NonNurse[[#This Row],[Qualified Social Work Staff Hours]],NonNurse[[#This Row],[Other Social Work Staff Hours]])/NonNurse[[#This Row],[MDS Census]]</f>
        <v>0</v>
      </c>
      <c r="P135" s="6">
        <v>3.9483695652173911</v>
      </c>
      <c r="Q135" s="6">
        <v>14.168478260869565</v>
      </c>
      <c r="R135" s="6">
        <f>SUM(NonNurse[[#This Row],[Qualified Activities Professional Hours]],NonNurse[[#This Row],[Other Activities Professional Hours]])/NonNurse[[#This Row],[MDS Census]]</f>
        <v>0.22250033373381389</v>
      </c>
      <c r="S135" s="6">
        <v>4.7535869565217386</v>
      </c>
      <c r="T135" s="6">
        <v>11.243695652173914</v>
      </c>
      <c r="U135" s="6">
        <v>0</v>
      </c>
      <c r="V135" s="6">
        <f>SUM(NonNurse[[#This Row],[Occupational Therapist Hours]],NonNurse[[#This Row],[OT Assistant Hours]],NonNurse[[#This Row],[OT Aide Hours]])/NonNurse[[#This Row],[MDS Census]]</f>
        <v>0.19646909624883191</v>
      </c>
      <c r="W135" s="6">
        <v>5.3478260869565215</v>
      </c>
      <c r="X135" s="6">
        <v>11.322282608695653</v>
      </c>
      <c r="Y135" s="6">
        <v>0</v>
      </c>
      <c r="Z135" s="6">
        <f>SUM(NonNurse[[#This Row],[Physical Therapist (PT) Hours]],NonNurse[[#This Row],[PT Assistant Hours]],NonNurse[[#This Row],[PT Aide Hours]])/NonNurse[[#This Row],[MDS Census]]</f>
        <v>0.20473234548124417</v>
      </c>
      <c r="AA135" s="6">
        <v>0</v>
      </c>
      <c r="AB135" s="6">
        <v>0</v>
      </c>
      <c r="AC135" s="6">
        <v>0</v>
      </c>
      <c r="AD135" s="6">
        <v>0</v>
      </c>
      <c r="AE135" s="6">
        <v>0</v>
      </c>
      <c r="AF135" s="6">
        <v>0</v>
      </c>
      <c r="AG135" s="6">
        <v>0</v>
      </c>
      <c r="AH135" s="1">
        <v>145844</v>
      </c>
      <c r="AI135">
        <v>5</v>
      </c>
    </row>
    <row r="136" spans="1:35" x14ac:dyDescent="0.25">
      <c r="A136" t="s">
        <v>702</v>
      </c>
      <c r="B136" t="s">
        <v>681</v>
      </c>
      <c r="C136" t="s">
        <v>1164</v>
      </c>
      <c r="D136" t="s">
        <v>771</v>
      </c>
      <c r="E136" s="6">
        <v>70.086956521739125</v>
      </c>
      <c r="F136" s="6">
        <v>5.4782608695652177</v>
      </c>
      <c r="G136" s="6">
        <v>0.2608695652173913</v>
      </c>
      <c r="H136" s="6">
        <v>0.24456521739130435</v>
      </c>
      <c r="I136" s="6">
        <v>0.58695652173913049</v>
      </c>
      <c r="J136" s="6">
        <v>0</v>
      </c>
      <c r="K136" s="6">
        <v>8.1521739130434784E-2</v>
      </c>
      <c r="L136" s="6">
        <v>0.28510869565217395</v>
      </c>
      <c r="M136" s="6">
        <v>5.3913043478260869</v>
      </c>
      <c r="N136" s="6">
        <v>0</v>
      </c>
      <c r="O136" s="6">
        <f>SUM(NonNurse[[#This Row],[Qualified Social Work Staff Hours]],NonNurse[[#This Row],[Other Social Work Staff Hours]])/NonNurse[[#This Row],[MDS Census]]</f>
        <v>7.6923076923076927E-2</v>
      </c>
      <c r="P136" s="6">
        <v>7.6141304347826084</v>
      </c>
      <c r="Q136" s="6">
        <v>4.5679347826086953</v>
      </c>
      <c r="R136" s="6">
        <f>SUM(NonNurse[[#This Row],[Qualified Activities Professional Hours]],NonNurse[[#This Row],[Other Activities Professional Hours]])/NonNurse[[#This Row],[MDS Census]]</f>
        <v>0.17381358560794047</v>
      </c>
      <c r="S136" s="6">
        <v>0.49913043478260871</v>
      </c>
      <c r="T136" s="6">
        <v>3.0874999999999999</v>
      </c>
      <c r="U136" s="6">
        <v>0</v>
      </c>
      <c r="V136" s="6">
        <f>SUM(NonNurse[[#This Row],[Occupational Therapist Hours]],NonNurse[[#This Row],[OT Assistant Hours]],NonNurse[[#This Row],[OT Aide Hours]])/NonNurse[[#This Row],[MDS Census]]</f>
        <v>5.1174007444168737E-2</v>
      </c>
      <c r="W136" s="6">
        <v>0.52413043478260868</v>
      </c>
      <c r="X136" s="6">
        <v>4.5244565217391308</v>
      </c>
      <c r="Y136" s="6">
        <v>0</v>
      </c>
      <c r="Z136" s="6">
        <f>SUM(NonNurse[[#This Row],[Physical Therapist (PT) Hours]],NonNurse[[#This Row],[PT Assistant Hours]],NonNurse[[#This Row],[PT Aide Hours]])/NonNurse[[#This Row],[MDS Census]]</f>
        <v>7.2033188585607949E-2</v>
      </c>
      <c r="AA136" s="6">
        <v>0</v>
      </c>
      <c r="AB136" s="6">
        <v>0</v>
      </c>
      <c r="AC136" s="6">
        <v>0</v>
      </c>
      <c r="AD136" s="6">
        <v>0</v>
      </c>
      <c r="AE136" s="6">
        <v>0</v>
      </c>
      <c r="AF136" s="6">
        <v>0</v>
      </c>
      <c r="AG136" s="6">
        <v>0</v>
      </c>
      <c r="AH136" t="s">
        <v>8</v>
      </c>
      <c r="AI136">
        <v>5</v>
      </c>
    </row>
    <row r="137" spans="1:35" x14ac:dyDescent="0.25">
      <c r="A137" t="s">
        <v>702</v>
      </c>
      <c r="B137" t="s">
        <v>205</v>
      </c>
      <c r="C137" t="s">
        <v>917</v>
      </c>
      <c r="D137" t="s">
        <v>781</v>
      </c>
      <c r="E137" s="6">
        <v>109.57608695652173</v>
      </c>
      <c r="F137" s="6">
        <v>3.5869565217391304</v>
      </c>
      <c r="G137" s="6">
        <v>0.15217391304347827</v>
      </c>
      <c r="H137" s="6">
        <v>0.26630434782608697</v>
      </c>
      <c r="I137" s="6">
        <v>5.7608695652173916</v>
      </c>
      <c r="J137" s="6">
        <v>0</v>
      </c>
      <c r="K137" s="6">
        <v>0</v>
      </c>
      <c r="L137" s="6">
        <v>0.78913043478260858</v>
      </c>
      <c r="M137" s="6">
        <v>0</v>
      </c>
      <c r="N137" s="6">
        <v>8.0978260869565215</v>
      </c>
      <c r="O137" s="6">
        <f>SUM(NonNurse[[#This Row],[Qualified Social Work Staff Hours]],NonNurse[[#This Row],[Other Social Work Staff Hours]])/NonNurse[[#This Row],[MDS Census]]</f>
        <v>7.3901398670766796E-2</v>
      </c>
      <c r="P137" s="6">
        <v>9.179347826086957</v>
      </c>
      <c r="Q137" s="6">
        <v>8.1902173913043477</v>
      </c>
      <c r="R137" s="6">
        <f>SUM(NonNurse[[#This Row],[Qualified Activities Professional Hours]],NonNurse[[#This Row],[Other Activities Professional Hours]])/NonNurse[[#This Row],[MDS Census]]</f>
        <v>0.15851602023608771</v>
      </c>
      <c r="S137" s="6">
        <v>9.7452173913043474</v>
      </c>
      <c r="T137" s="6">
        <v>0</v>
      </c>
      <c r="U137" s="6">
        <v>0</v>
      </c>
      <c r="V137" s="6">
        <f>SUM(NonNurse[[#This Row],[Occupational Therapist Hours]],NonNurse[[#This Row],[OT Assistant Hours]],NonNurse[[#This Row],[OT Aide Hours]])/NonNurse[[#This Row],[MDS Census]]</f>
        <v>8.8935621466124395E-2</v>
      </c>
      <c r="W137" s="6">
        <v>8.8920652173913037</v>
      </c>
      <c r="X137" s="6">
        <v>0</v>
      </c>
      <c r="Y137" s="6">
        <v>0</v>
      </c>
      <c r="Z137" s="6">
        <f>SUM(NonNurse[[#This Row],[Physical Therapist (PT) Hours]],NonNurse[[#This Row],[PT Assistant Hours]],NonNurse[[#This Row],[PT Aide Hours]])/NonNurse[[#This Row],[MDS Census]]</f>
        <v>8.114968753099891E-2</v>
      </c>
      <c r="AA137" s="6">
        <v>0</v>
      </c>
      <c r="AB137" s="6">
        <v>0</v>
      </c>
      <c r="AC137" s="6">
        <v>0</v>
      </c>
      <c r="AD137" s="6">
        <v>0</v>
      </c>
      <c r="AE137" s="6">
        <v>0</v>
      </c>
      <c r="AF137" s="6">
        <v>0</v>
      </c>
      <c r="AG137" s="6">
        <v>0</v>
      </c>
      <c r="AH137" s="1">
        <v>145532</v>
      </c>
      <c r="AI137">
        <v>5</v>
      </c>
    </row>
    <row r="138" spans="1:35" x14ac:dyDescent="0.25">
      <c r="A138" t="s">
        <v>702</v>
      </c>
      <c r="B138" t="s">
        <v>264</v>
      </c>
      <c r="C138" t="s">
        <v>884</v>
      </c>
      <c r="D138" t="s">
        <v>775</v>
      </c>
      <c r="E138" s="6">
        <v>10.021739130434783</v>
      </c>
      <c r="F138" s="6">
        <v>5.3913043478260869</v>
      </c>
      <c r="G138" s="6">
        <v>0</v>
      </c>
      <c r="H138" s="6">
        <v>0.1766304347826087</v>
      </c>
      <c r="I138" s="6">
        <v>0.69565217391304346</v>
      </c>
      <c r="J138" s="6">
        <v>0</v>
      </c>
      <c r="K138" s="6">
        <v>0</v>
      </c>
      <c r="L138" s="6">
        <v>0.20652173913043478</v>
      </c>
      <c r="M138" s="6">
        <v>0</v>
      </c>
      <c r="N138" s="6">
        <v>1.0869565217391304E-2</v>
      </c>
      <c r="O138" s="6">
        <f>SUM(NonNurse[[#This Row],[Qualified Social Work Staff Hours]],NonNurse[[#This Row],[Other Social Work Staff Hours]])/NonNurse[[#This Row],[MDS Census]]</f>
        <v>1.0845986984815616E-3</v>
      </c>
      <c r="P138" s="6">
        <v>3.4157608695652173</v>
      </c>
      <c r="Q138" s="6">
        <v>0</v>
      </c>
      <c r="R138" s="6">
        <f>SUM(NonNurse[[#This Row],[Qualified Activities Professional Hours]],NonNurse[[#This Row],[Other Activities Professional Hours]])/NonNurse[[#This Row],[MDS Census]]</f>
        <v>0.3408351409978308</v>
      </c>
      <c r="S138" s="6">
        <v>1.3478260869565217</v>
      </c>
      <c r="T138" s="6">
        <v>4.0298913043478262</v>
      </c>
      <c r="U138" s="6">
        <v>0</v>
      </c>
      <c r="V138" s="6">
        <f>SUM(NonNurse[[#This Row],[Occupational Therapist Hours]],NonNurse[[#This Row],[OT Assistant Hours]],NonNurse[[#This Row],[OT Aide Hours]])/NonNurse[[#This Row],[MDS Census]]</f>
        <v>0.53660520607375262</v>
      </c>
      <c r="W138" s="6">
        <v>2.6657608695652173</v>
      </c>
      <c r="X138" s="6">
        <v>3.2663043478260869</v>
      </c>
      <c r="Y138" s="6">
        <v>0.60869565217391308</v>
      </c>
      <c r="Z138" s="6">
        <f>SUM(NonNurse[[#This Row],[Physical Therapist (PT) Hours]],NonNurse[[#This Row],[PT Assistant Hours]],NonNurse[[#This Row],[PT Aide Hours]])/NonNurse[[#This Row],[MDS Census]]</f>
        <v>0.65265726681127978</v>
      </c>
      <c r="AA138" s="6">
        <v>0</v>
      </c>
      <c r="AB138" s="6">
        <v>0</v>
      </c>
      <c r="AC138" s="6">
        <v>0</v>
      </c>
      <c r="AD138" s="6">
        <v>0</v>
      </c>
      <c r="AE138" s="6">
        <v>0.43478260869565216</v>
      </c>
      <c r="AF138" s="6">
        <v>0</v>
      </c>
      <c r="AG138" s="6">
        <v>0</v>
      </c>
      <c r="AH138" s="1">
        <v>145643</v>
      </c>
      <c r="AI138">
        <v>5</v>
      </c>
    </row>
    <row r="139" spans="1:35" x14ac:dyDescent="0.25">
      <c r="A139" t="s">
        <v>702</v>
      </c>
      <c r="B139" t="s">
        <v>239</v>
      </c>
      <c r="C139" t="s">
        <v>900</v>
      </c>
      <c r="D139" t="s">
        <v>786</v>
      </c>
      <c r="E139" s="6">
        <v>33.25</v>
      </c>
      <c r="F139" s="6">
        <v>4.9728260869565215</v>
      </c>
      <c r="G139" s="6">
        <v>0</v>
      </c>
      <c r="H139" s="6">
        <v>0.13315217391304349</v>
      </c>
      <c r="I139" s="6">
        <v>0.2608695652173913</v>
      </c>
      <c r="J139" s="6">
        <v>0</v>
      </c>
      <c r="K139" s="6">
        <v>0</v>
      </c>
      <c r="L139" s="6">
        <v>5.7065217391304345E-2</v>
      </c>
      <c r="M139" s="6">
        <v>0</v>
      </c>
      <c r="N139" s="6">
        <v>5.1103260869565217</v>
      </c>
      <c r="O139" s="6">
        <f>SUM(NonNurse[[#This Row],[Qualified Social Work Staff Hours]],NonNurse[[#This Row],[Other Social Work Staff Hours]])/NonNurse[[#This Row],[MDS Census]]</f>
        <v>0.15369401765282772</v>
      </c>
      <c r="P139" s="6">
        <v>1.9804347826086959</v>
      </c>
      <c r="Q139" s="6">
        <v>0</v>
      </c>
      <c r="R139" s="6">
        <f>SUM(NonNurse[[#This Row],[Qualified Activities Professional Hours]],NonNurse[[#This Row],[Other Activities Professional Hours]])/NonNurse[[#This Row],[MDS Census]]</f>
        <v>5.9561948349133711E-2</v>
      </c>
      <c r="S139" s="6">
        <v>0.41347826086956513</v>
      </c>
      <c r="T139" s="6">
        <v>2.2308695652173918</v>
      </c>
      <c r="U139" s="6">
        <v>0</v>
      </c>
      <c r="V139" s="6">
        <f>SUM(NonNurse[[#This Row],[Occupational Therapist Hours]],NonNurse[[#This Row],[OT Assistant Hours]],NonNurse[[#This Row],[OT Aide Hours]])/NonNurse[[#This Row],[MDS Census]]</f>
        <v>7.952925792742728E-2</v>
      </c>
      <c r="W139" s="6">
        <v>0.27119565217391306</v>
      </c>
      <c r="X139" s="6">
        <v>0.67826086956521758</v>
      </c>
      <c r="Y139" s="6">
        <v>0</v>
      </c>
      <c r="Z139" s="6">
        <f>SUM(NonNurse[[#This Row],[Physical Therapist (PT) Hours]],NonNurse[[#This Row],[PT Assistant Hours]],NonNurse[[#This Row],[PT Aide Hours]])/NonNurse[[#This Row],[MDS Census]]</f>
        <v>2.8555083360575356E-2</v>
      </c>
      <c r="AA139" s="6">
        <v>0</v>
      </c>
      <c r="AB139" s="6">
        <v>0</v>
      </c>
      <c r="AC139" s="6">
        <v>0</v>
      </c>
      <c r="AD139" s="6">
        <v>0</v>
      </c>
      <c r="AE139" s="6">
        <v>0</v>
      </c>
      <c r="AF139" s="6">
        <v>0</v>
      </c>
      <c r="AG139" s="6">
        <v>0</v>
      </c>
      <c r="AH139" s="1">
        <v>145610</v>
      </c>
      <c r="AI139">
        <v>5</v>
      </c>
    </row>
    <row r="140" spans="1:35" x14ac:dyDescent="0.25">
      <c r="A140" t="s">
        <v>702</v>
      </c>
      <c r="B140" t="s">
        <v>204</v>
      </c>
      <c r="C140" t="s">
        <v>921</v>
      </c>
      <c r="D140" t="s">
        <v>781</v>
      </c>
      <c r="E140" s="6">
        <v>64.402173913043484</v>
      </c>
      <c r="F140" s="6">
        <v>4.3641304347826084</v>
      </c>
      <c r="G140" s="6">
        <v>0</v>
      </c>
      <c r="H140" s="6">
        <v>0</v>
      </c>
      <c r="I140" s="6">
        <v>0</v>
      </c>
      <c r="J140" s="6">
        <v>0</v>
      </c>
      <c r="K140" s="6">
        <v>0</v>
      </c>
      <c r="L140" s="6">
        <v>0</v>
      </c>
      <c r="M140" s="6">
        <v>5.1304347826086953</v>
      </c>
      <c r="N140" s="6">
        <v>0</v>
      </c>
      <c r="O140" s="6">
        <f>SUM(NonNurse[[#This Row],[Qualified Social Work Staff Hours]],NonNurse[[#This Row],[Other Social Work Staff Hours]])/NonNurse[[#This Row],[MDS Census]]</f>
        <v>7.9662447257383959E-2</v>
      </c>
      <c r="P140" s="6">
        <v>5.4021739130434785</v>
      </c>
      <c r="Q140" s="6">
        <v>22.0891304347826</v>
      </c>
      <c r="R140" s="6">
        <f>SUM(NonNurse[[#This Row],[Qualified Activities Professional Hours]],NonNurse[[#This Row],[Other Activities Professional Hours]])/NonNurse[[#This Row],[MDS Census]]</f>
        <v>0.42686919831223613</v>
      </c>
      <c r="S140" s="6">
        <v>0</v>
      </c>
      <c r="T140" s="6">
        <v>0</v>
      </c>
      <c r="U140" s="6">
        <v>0</v>
      </c>
      <c r="V140" s="6">
        <f>SUM(NonNurse[[#This Row],[Occupational Therapist Hours]],NonNurse[[#This Row],[OT Assistant Hours]],NonNurse[[#This Row],[OT Aide Hours]])/NonNurse[[#This Row],[MDS Census]]</f>
        <v>0</v>
      </c>
      <c r="W140" s="6">
        <v>0</v>
      </c>
      <c r="X140" s="6">
        <v>0</v>
      </c>
      <c r="Y140" s="6">
        <v>0</v>
      </c>
      <c r="Z140" s="6">
        <f>SUM(NonNurse[[#This Row],[Physical Therapist (PT) Hours]],NonNurse[[#This Row],[PT Assistant Hours]],NonNurse[[#This Row],[PT Aide Hours]])/NonNurse[[#This Row],[MDS Census]]</f>
        <v>0</v>
      </c>
      <c r="AA140" s="6">
        <v>0</v>
      </c>
      <c r="AB140" s="6">
        <v>0</v>
      </c>
      <c r="AC140" s="6">
        <v>0</v>
      </c>
      <c r="AD140" s="6">
        <v>0</v>
      </c>
      <c r="AE140" s="6">
        <v>0</v>
      </c>
      <c r="AF140" s="6">
        <v>0</v>
      </c>
      <c r="AG140" s="6">
        <v>0</v>
      </c>
      <c r="AH140" s="1">
        <v>145527</v>
      </c>
      <c r="AI140">
        <v>5</v>
      </c>
    </row>
    <row r="141" spans="1:35" x14ac:dyDescent="0.25">
      <c r="A141" t="s">
        <v>702</v>
      </c>
      <c r="B141" t="s">
        <v>135</v>
      </c>
      <c r="C141" t="s">
        <v>967</v>
      </c>
      <c r="D141" t="s">
        <v>810</v>
      </c>
      <c r="E141" s="6">
        <v>30.815217391304348</v>
      </c>
      <c r="F141" s="6">
        <v>5.6521739130434785</v>
      </c>
      <c r="G141" s="6">
        <v>0.16847826086956522</v>
      </c>
      <c r="H141" s="6">
        <v>0.19021739130434784</v>
      </c>
      <c r="I141" s="6">
        <v>0.2391304347826087</v>
      </c>
      <c r="J141" s="6">
        <v>0</v>
      </c>
      <c r="K141" s="6">
        <v>0</v>
      </c>
      <c r="L141" s="6">
        <v>0.45760869565217394</v>
      </c>
      <c r="M141" s="6">
        <v>0.12510869565217392</v>
      </c>
      <c r="N141" s="6">
        <v>0</v>
      </c>
      <c r="O141" s="6">
        <f>SUM(NonNurse[[#This Row],[Qualified Social Work Staff Hours]],NonNurse[[#This Row],[Other Social Work Staff Hours]])/NonNurse[[#This Row],[MDS Census]]</f>
        <v>4.0599647266313932E-3</v>
      </c>
      <c r="P141" s="6">
        <v>0</v>
      </c>
      <c r="Q141" s="6">
        <v>4.786086956521741</v>
      </c>
      <c r="R141" s="6">
        <f>SUM(NonNurse[[#This Row],[Qualified Activities Professional Hours]],NonNurse[[#This Row],[Other Activities Professional Hours]])/NonNurse[[#This Row],[MDS Census]]</f>
        <v>0.15531569664903006</v>
      </c>
      <c r="S141" s="6">
        <v>5.2934782608695642E-2</v>
      </c>
      <c r="T141" s="6">
        <v>0</v>
      </c>
      <c r="U141" s="6">
        <v>0</v>
      </c>
      <c r="V141" s="6">
        <f>SUM(NonNurse[[#This Row],[Occupational Therapist Hours]],NonNurse[[#This Row],[OT Assistant Hours]],NonNurse[[#This Row],[OT Aide Hours]])/NonNurse[[#This Row],[MDS Census]]</f>
        <v>1.7178130511463841E-3</v>
      </c>
      <c r="W141" s="6">
        <v>1.658260869565217</v>
      </c>
      <c r="X141" s="6">
        <v>0.21836956521739134</v>
      </c>
      <c r="Y141" s="6">
        <v>0</v>
      </c>
      <c r="Z141" s="6">
        <f>SUM(NonNurse[[#This Row],[Physical Therapist (PT) Hours]],NonNurse[[#This Row],[PT Assistant Hours]],NonNurse[[#This Row],[PT Aide Hours]])/NonNurse[[#This Row],[MDS Census]]</f>
        <v>6.0899470899470891E-2</v>
      </c>
      <c r="AA141" s="6">
        <v>0</v>
      </c>
      <c r="AB141" s="6">
        <v>0</v>
      </c>
      <c r="AC141" s="6">
        <v>0.13043478260869565</v>
      </c>
      <c r="AD141" s="6">
        <v>0</v>
      </c>
      <c r="AE141" s="6">
        <v>0</v>
      </c>
      <c r="AF141" s="6">
        <v>0</v>
      </c>
      <c r="AG141" s="6">
        <v>0.16304347826086957</v>
      </c>
      <c r="AH141" s="1">
        <v>145410</v>
      </c>
      <c r="AI141">
        <v>5</v>
      </c>
    </row>
    <row r="142" spans="1:35" x14ac:dyDescent="0.25">
      <c r="A142" t="s">
        <v>702</v>
      </c>
      <c r="B142" t="s">
        <v>286</v>
      </c>
      <c r="C142" t="s">
        <v>914</v>
      </c>
      <c r="D142" t="s">
        <v>758</v>
      </c>
      <c r="E142" s="6">
        <v>103.83695652173913</v>
      </c>
      <c r="F142" s="6">
        <v>10.146739130434783</v>
      </c>
      <c r="G142" s="6">
        <v>0</v>
      </c>
      <c r="H142" s="6">
        <v>0</v>
      </c>
      <c r="I142" s="6">
        <v>0</v>
      </c>
      <c r="J142" s="6">
        <v>0</v>
      </c>
      <c r="K142" s="6">
        <v>0</v>
      </c>
      <c r="L142" s="6">
        <v>2.5571739130434774</v>
      </c>
      <c r="M142" s="6">
        <v>0</v>
      </c>
      <c r="N142" s="6">
        <v>0</v>
      </c>
      <c r="O142" s="6">
        <f>SUM(NonNurse[[#This Row],[Qualified Social Work Staff Hours]],NonNurse[[#This Row],[Other Social Work Staff Hours]])/NonNurse[[#This Row],[MDS Census]]</f>
        <v>0</v>
      </c>
      <c r="P142" s="6">
        <v>0</v>
      </c>
      <c r="Q142" s="6">
        <v>0</v>
      </c>
      <c r="R142" s="6">
        <f>SUM(NonNurse[[#This Row],[Qualified Activities Professional Hours]],NonNurse[[#This Row],[Other Activities Professional Hours]])/NonNurse[[#This Row],[MDS Census]]</f>
        <v>0</v>
      </c>
      <c r="S142" s="6">
        <v>7.3238043478260852</v>
      </c>
      <c r="T142" s="6">
        <v>7.7176086956521699</v>
      </c>
      <c r="U142" s="6">
        <v>0</v>
      </c>
      <c r="V142" s="6">
        <f>SUM(NonNurse[[#This Row],[Occupational Therapist Hours]],NonNurse[[#This Row],[OT Assistant Hours]],NonNurse[[#This Row],[OT Aide Hours]])/NonNurse[[#This Row],[MDS Census]]</f>
        <v>0.14485606615722804</v>
      </c>
      <c r="W142" s="6">
        <v>3.556413043478261</v>
      </c>
      <c r="X142" s="6">
        <v>9.3494565217391283</v>
      </c>
      <c r="Y142" s="6">
        <v>0</v>
      </c>
      <c r="Z142" s="6">
        <f>SUM(NonNurse[[#This Row],[Physical Therapist (PT) Hours]],NonNurse[[#This Row],[PT Assistant Hours]],NonNurse[[#This Row],[PT Aide Hours]])/NonNurse[[#This Row],[MDS Census]]</f>
        <v>0.12428975191039464</v>
      </c>
      <c r="AA142" s="6">
        <v>10.695652173913043</v>
      </c>
      <c r="AB142" s="6">
        <v>0</v>
      </c>
      <c r="AC142" s="6">
        <v>0</v>
      </c>
      <c r="AD142" s="6">
        <v>15.551630434782609</v>
      </c>
      <c r="AE142" s="6">
        <v>0</v>
      </c>
      <c r="AF142" s="6">
        <v>0</v>
      </c>
      <c r="AG142" s="6">
        <v>0</v>
      </c>
      <c r="AH142" s="1">
        <v>145668</v>
      </c>
      <c r="AI142">
        <v>5</v>
      </c>
    </row>
    <row r="143" spans="1:35" x14ac:dyDescent="0.25">
      <c r="A143" t="s">
        <v>702</v>
      </c>
      <c r="B143" t="s">
        <v>242</v>
      </c>
      <c r="C143" t="s">
        <v>1013</v>
      </c>
      <c r="D143" t="s">
        <v>758</v>
      </c>
      <c r="E143" s="6">
        <v>110.69565217391305</v>
      </c>
      <c r="F143" s="6">
        <v>5.5652173913043477</v>
      </c>
      <c r="G143" s="6">
        <v>0</v>
      </c>
      <c r="H143" s="6">
        <v>0</v>
      </c>
      <c r="I143" s="6">
        <v>0</v>
      </c>
      <c r="J143" s="6">
        <v>0</v>
      </c>
      <c r="K143" s="6">
        <v>0</v>
      </c>
      <c r="L143" s="6">
        <v>4.0434782608695654</v>
      </c>
      <c r="M143" s="6">
        <v>0</v>
      </c>
      <c r="N143" s="6">
        <v>0</v>
      </c>
      <c r="O143" s="6">
        <f>SUM(NonNurse[[#This Row],[Qualified Social Work Staff Hours]],NonNurse[[#This Row],[Other Social Work Staff Hours]])/NonNurse[[#This Row],[MDS Census]]</f>
        <v>0</v>
      </c>
      <c r="P143" s="6">
        <v>0</v>
      </c>
      <c r="Q143" s="6">
        <v>0</v>
      </c>
      <c r="R143" s="6">
        <f>SUM(NonNurse[[#This Row],[Qualified Activities Professional Hours]],NonNurse[[#This Row],[Other Activities Professional Hours]])/NonNurse[[#This Row],[MDS Census]]</f>
        <v>0</v>
      </c>
      <c r="S143" s="6">
        <v>3.5427173913043473</v>
      </c>
      <c r="T143" s="6">
        <v>4.5630434782608695</v>
      </c>
      <c r="U143" s="6">
        <v>0</v>
      </c>
      <c r="V143" s="6">
        <f>SUM(NonNurse[[#This Row],[Occupational Therapist Hours]],NonNurse[[#This Row],[OT Assistant Hours]],NonNurse[[#This Row],[OT Aide Hours]])/NonNurse[[#This Row],[MDS Census]]</f>
        <v>7.3225648075412403E-2</v>
      </c>
      <c r="W143" s="6">
        <v>1.7804347826086955</v>
      </c>
      <c r="X143" s="6">
        <v>4.0564130434782601</v>
      </c>
      <c r="Y143" s="6">
        <v>0</v>
      </c>
      <c r="Z143" s="6">
        <f>SUM(NonNurse[[#This Row],[Physical Therapist (PT) Hours]],NonNurse[[#This Row],[PT Assistant Hours]],NonNurse[[#This Row],[PT Aide Hours]])/NonNurse[[#This Row],[MDS Census]]</f>
        <v>5.2728790259230156E-2</v>
      </c>
      <c r="AA143" s="6">
        <v>21.510869565217391</v>
      </c>
      <c r="AB143" s="6">
        <v>0</v>
      </c>
      <c r="AC143" s="6">
        <v>0</v>
      </c>
      <c r="AD143" s="6">
        <v>0</v>
      </c>
      <c r="AE143" s="6">
        <v>0</v>
      </c>
      <c r="AF143" s="6">
        <v>0</v>
      </c>
      <c r="AG143" s="6">
        <v>0</v>
      </c>
      <c r="AH143" s="1">
        <v>145613</v>
      </c>
      <c r="AI143">
        <v>5</v>
      </c>
    </row>
    <row r="144" spans="1:35" x14ac:dyDescent="0.25">
      <c r="A144" t="s">
        <v>702</v>
      </c>
      <c r="B144" t="s">
        <v>440</v>
      </c>
      <c r="C144" t="s">
        <v>1091</v>
      </c>
      <c r="D144" t="s">
        <v>781</v>
      </c>
      <c r="E144" s="6">
        <v>88.923913043478265</v>
      </c>
      <c r="F144" s="6">
        <v>7.7663043478260869</v>
      </c>
      <c r="G144" s="6">
        <v>0</v>
      </c>
      <c r="H144" s="6">
        <v>0</v>
      </c>
      <c r="I144" s="6">
        <v>0</v>
      </c>
      <c r="J144" s="6">
        <v>0</v>
      </c>
      <c r="K144" s="6">
        <v>0</v>
      </c>
      <c r="L144" s="6">
        <v>0.39413043478260867</v>
      </c>
      <c r="M144" s="6">
        <v>0</v>
      </c>
      <c r="N144" s="6">
        <v>0.10326086956521739</v>
      </c>
      <c r="O144" s="6">
        <f>SUM(NonNurse[[#This Row],[Qualified Social Work Staff Hours]],NonNurse[[#This Row],[Other Social Work Staff Hours]])/NonNurse[[#This Row],[MDS Census]]</f>
        <v>1.1612272338344944E-3</v>
      </c>
      <c r="P144" s="6">
        <v>0</v>
      </c>
      <c r="Q144" s="6">
        <v>0</v>
      </c>
      <c r="R144" s="6">
        <f>SUM(NonNurse[[#This Row],[Qualified Activities Professional Hours]],NonNurse[[#This Row],[Other Activities Professional Hours]])/NonNurse[[#This Row],[MDS Census]]</f>
        <v>0</v>
      </c>
      <c r="S144" s="6">
        <v>2.3521739130434787</v>
      </c>
      <c r="T144" s="6">
        <v>1.3091304347826085</v>
      </c>
      <c r="U144" s="6">
        <v>0</v>
      </c>
      <c r="V144" s="6">
        <f>SUM(NonNurse[[#This Row],[Occupational Therapist Hours]],NonNurse[[#This Row],[OT Assistant Hours]],NonNurse[[#This Row],[OT Aide Hours]])/NonNurse[[#This Row],[MDS Census]]</f>
        <v>4.1173450678401176E-2</v>
      </c>
      <c r="W144" s="6">
        <v>1.4988043478260871</v>
      </c>
      <c r="X144" s="6">
        <v>4.6576086956521738</v>
      </c>
      <c r="Y144" s="6">
        <v>0</v>
      </c>
      <c r="Z144" s="6">
        <f>SUM(NonNurse[[#This Row],[Physical Therapist (PT) Hours]],NonNurse[[#This Row],[PT Assistant Hours]],NonNurse[[#This Row],[PT Aide Hours]])/NonNurse[[#This Row],[MDS Census]]</f>
        <v>6.9232367681212562E-2</v>
      </c>
      <c r="AA144" s="6">
        <v>6.6086956521739131</v>
      </c>
      <c r="AB144" s="6">
        <v>0</v>
      </c>
      <c r="AC144" s="6">
        <v>0</v>
      </c>
      <c r="AD144" s="6">
        <v>16.317934782608695</v>
      </c>
      <c r="AE144" s="6">
        <v>0</v>
      </c>
      <c r="AF144" s="6">
        <v>0</v>
      </c>
      <c r="AG144" s="6">
        <v>0</v>
      </c>
      <c r="AH144" s="1">
        <v>145898</v>
      </c>
      <c r="AI144">
        <v>5</v>
      </c>
    </row>
    <row r="145" spans="1:35" x14ac:dyDescent="0.25">
      <c r="A145" t="s">
        <v>702</v>
      </c>
      <c r="B145" t="s">
        <v>417</v>
      </c>
      <c r="C145" t="s">
        <v>917</v>
      </c>
      <c r="D145" t="s">
        <v>781</v>
      </c>
      <c r="E145" s="6">
        <v>261.10869565217394</v>
      </c>
      <c r="F145" s="6">
        <v>0</v>
      </c>
      <c r="G145" s="6">
        <v>0</v>
      </c>
      <c r="H145" s="6">
        <v>0</v>
      </c>
      <c r="I145" s="6">
        <v>0.84782608695652173</v>
      </c>
      <c r="J145" s="6">
        <v>0</v>
      </c>
      <c r="K145" s="6">
        <v>0</v>
      </c>
      <c r="L145" s="6">
        <v>4.9767391304347806</v>
      </c>
      <c r="M145" s="6">
        <v>0</v>
      </c>
      <c r="N145" s="6">
        <v>28.872282608695652</v>
      </c>
      <c r="O145" s="6">
        <f>SUM(NonNurse[[#This Row],[Qualified Social Work Staff Hours]],NonNurse[[#This Row],[Other Social Work Staff Hours]])/NonNurse[[#This Row],[MDS Census]]</f>
        <v>0.11057572225459994</v>
      </c>
      <c r="P145" s="6">
        <v>0</v>
      </c>
      <c r="Q145" s="6">
        <v>0</v>
      </c>
      <c r="R145" s="6">
        <f>SUM(NonNurse[[#This Row],[Qualified Activities Professional Hours]],NonNurse[[#This Row],[Other Activities Professional Hours]])/NonNurse[[#This Row],[MDS Census]]</f>
        <v>0</v>
      </c>
      <c r="S145" s="6">
        <v>4.4923913043478247</v>
      </c>
      <c r="T145" s="6">
        <v>6.0014130434782595</v>
      </c>
      <c r="U145" s="6">
        <v>0</v>
      </c>
      <c r="V145" s="6">
        <f>SUM(NonNurse[[#This Row],[Occupational Therapist Hours]],NonNurse[[#This Row],[OT Assistant Hours]],NonNurse[[#This Row],[OT Aide Hours]])/NonNurse[[#This Row],[MDS Census]]</f>
        <v>4.0189409707767867E-2</v>
      </c>
      <c r="W145" s="6">
        <v>5.1664130434782605</v>
      </c>
      <c r="X145" s="6">
        <v>10.168152173913047</v>
      </c>
      <c r="Y145" s="6">
        <v>1.5</v>
      </c>
      <c r="Z145" s="6">
        <f>SUM(NonNurse[[#This Row],[Physical Therapist (PT) Hours]],NonNurse[[#This Row],[PT Assistant Hours]],NonNurse[[#This Row],[PT Aide Hours]])/NonNurse[[#This Row],[MDS Census]]</f>
        <v>6.4473399383898108E-2</v>
      </c>
      <c r="AA145" s="6">
        <v>38.260869565217391</v>
      </c>
      <c r="AB145" s="6">
        <v>0</v>
      </c>
      <c r="AC145" s="6">
        <v>0</v>
      </c>
      <c r="AD145" s="6">
        <v>34.095108695652172</v>
      </c>
      <c r="AE145" s="6">
        <v>0</v>
      </c>
      <c r="AF145" s="6">
        <v>0</v>
      </c>
      <c r="AG145" s="6">
        <v>0</v>
      </c>
      <c r="AH145" s="1">
        <v>145864</v>
      </c>
      <c r="AI145">
        <v>5</v>
      </c>
    </row>
    <row r="146" spans="1:35" x14ac:dyDescent="0.25">
      <c r="A146" t="s">
        <v>702</v>
      </c>
      <c r="B146" t="s">
        <v>562</v>
      </c>
      <c r="C146" t="s">
        <v>839</v>
      </c>
      <c r="D146" t="s">
        <v>784</v>
      </c>
      <c r="E146" s="6">
        <v>90.152173913043484</v>
      </c>
      <c r="F146" s="6">
        <v>0</v>
      </c>
      <c r="G146" s="6">
        <v>0</v>
      </c>
      <c r="H146" s="6">
        <v>0</v>
      </c>
      <c r="I146" s="6">
        <v>0</v>
      </c>
      <c r="J146" s="6">
        <v>0</v>
      </c>
      <c r="K146" s="6">
        <v>0</v>
      </c>
      <c r="L146" s="6">
        <v>1.5170652173913042</v>
      </c>
      <c r="M146" s="6">
        <v>0</v>
      </c>
      <c r="N146" s="6">
        <v>0</v>
      </c>
      <c r="O146" s="6">
        <f>SUM(NonNurse[[#This Row],[Qualified Social Work Staff Hours]],NonNurse[[#This Row],[Other Social Work Staff Hours]])/NonNurse[[#This Row],[MDS Census]]</f>
        <v>0</v>
      </c>
      <c r="P146" s="6">
        <v>0</v>
      </c>
      <c r="Q146" s="6">
        <v>0</v>
      </c>
      <c r="R146" s="6">
        <f>SUM(NonNurse[[#This Row],[Qualified Activities Professional Hours]],NonNurse[[#This Row],[Other Activities Professional Hours]])/NonNurse[[#This Row],[MDS Census]]</f>
        <v>0</v>
      </c>
      <c r="S146" s="6">
        <v>4.0144565217391301</v>
      </c>
      <c r="T146" s="6">
        <v>5.4328260869565215</v>
      </c>
      <c r="U146" s="6">
        <v>0</v>
      </c>
      <c r="V146" s="6">
        <f>SUM(NonNurse[[#This Row],[Occupational Therapist Hours]],NonNurse[[#This Row],[OT Assistant Hours]],NonNurse[[#This Row],[OT Aide Hours]])/NonNurse[[#This Row],[MDS Census]]</f>
        <v>0.1047926211719315</v>
      </c>
      <c r="W146" s="6">
        <v>6.0406521739130437</v>
      </c>
      <c r="X146" s="6">
        <v>13.488369565217397</v>
      </c>
      <c r="Y146" s="6">
        <v>0</v>
      </c>
      <c r="Z146" s="6">
        <f>SUM(NonNurse[[#This Row],[Physical Therapist (PT) Hours]],NonNurse[[#This Row],[PT Assistant Hours]],NonNurse[[#This Row],[PT Aide Hours]])/NonNurse[[#This Row],[MDS Census]]</f>
        <v>0.21662285989872204</v>
      </c>
      <c r="AA146" s="6">
        <v>3.5</v>
      </c>
      <c r="AB146" s="6">
        <v>0</v>
      </c>
      <c r="AC146" s="6">
        <v>0</v>
      </c>
      <c r="AD146" s="6">
        <v>12.713260869565216</v>
      </c>
      <c r="AE146" s="6">
        <v>0</v>
      </c>
      <c r="AF146" s="6">
        <v>0</v>
      </c>
      <c r="AG146" s="6">
        <v>0</v>
      </c>
      <c r="AH146" s="1">
        <v>146067</v>
      </c>
      <c r="AI146">
        <v>5</v>
      </c>
    </row>
    <row r="147" spans="1:35" x14ac:dyDescent="0.25">
      <c r="A147" t="s">
        <v>702</v>
      </c>
      <c r="B147" t="s">
        <v>365</v>
      </c>
      <c r="C147" t="s">
        <v>1070</v>
      </c>
      <c r="D147" t="s">
        <v>758</v>
      </c>
      <c r="E147" s="6">
        <v>36.5</v>
      </c>
      <c r="F147" s="6">
        <v>12.350543478260869</v>
      </c>
      <c r="G147" s="6">
        <v>0</v>
      </c>
      <c r="H147" s="6">
        <v>0</v>
      </c>
      <c r="I147" s="6">
        <v>0.58695652173913049</v>
      </c>
      <c r="J147" s="6">
        <v>0</v>
      </c>
      <c r="K147" s="6">
        <v>0</v>
      </c>
      <c r="L147" s="6">
        <v>0.94565217391304346</v>
      </c>
      <c r="M147" s="6">
        <v>5.7798913043478262</v>
      </c>
      <c r="N147" s="6">
        <v>3.3369565217391304</v>
      </c>
      <c r="O147" s="6">
        <f>SUM(NonNurse[[#This Row],[Qualified Social Work Staff Hours]],NonNurse[[#This Row],[Other Social Work Staff Hours]])/NonNurse[[#This Row],[MDS Census]]</f>
        <v>0.24977665276950567</v>
      </c>
      <c r="P147" s="6">
        <v>5.5407608695652177</v>
      </c>
      <c r="Q147" s="6">
        <v>0</v>
      </c>
      <c r="R147" s="6">
        <f>SUM(NonNurse[[#This Row],[Qualified Activities Professional Hours]],NonNurse[[#This Row],[Other Activities Professional Hours]])/NonNurse[[#This Row],[MDS Census]]</f>
        <v>0.15180166765932104</v>
      </c>
      <c r="S147" s="6">
        <v>0.33826086956521739</v>
      </c>
      <c r="T147" s="6">
        <v>1.0455434782608695</v>
      </c>
      <c r="U147" s="6">
        <v>0</v>
      </c>
      <c r="V147" s="6">
        <f>SUM(NonNurse[[#This Row],[Occupational Therapist Hours]],NonNurse[[#This Row],[OT Assistant Hours]],NonNurse[[#This Row],[OT Aide Hours]])/NonNurse[[#This Row],[MDS Census]]</f>
        <v>3.7912447885646218E-2</v>
      </c>
      <c r="W147" s="6">
        <v>1.0528260869565218</v>
      </c>
      <c r="X147" s="6">
        <v>1.4077173913043477</v>
      </c>
      <c r="Y147" s="6">
        <v>0</v>
      </c>
      <c r="Z147" s="6">
        <f>SUM(NonNurse[[#This Row],[Physical Therapist (PT) Hours]],NonNurse[[#This Row],[PT Assistant Hours]],NonNurse[[#This Row],[PT Aide Hours]])/NonNurse[[#This Row],[MDS Census]]</f>
        <v>6.7412150089338888E-2</v>
      </c>
      <c r="AA147" s="6">
        <v>0</v>
      </c>
      <c r="AB147" s="6">
        <v>0</v>
      </c>
      <c r="AC147" s="6">
        <v>0</v>
      </c>
      <c r="AD147" s="6">
        <v>0</v>
      </c>
      <c r="AE147" s="6">
        <v>0</v>
      </c>
      <c r="AF147" s="6">
        <v>0</v>
      </c>
      <c r="AG147" s="6">
        <v>0</v>
      </c>
      <c r="AH147" s="1">
        <v>145785</v>
      </c>
      <c r="AI147">
        <v>5</v>
      </c>
    </row>
    <row r="148" spans="1:35" x14ac:dyDescent="0.25">
      <c r="A148" t="s">
        <v>702</v>
      </c>
      <c r="B148" t="s">
        <v>269</v>
      </c>
      <c r="C148" t="s">
        <v>1033</v>
      </c>
      <c r="D148" t="s">
        <v>781</v>
      </c>
      <c r="E148" s="6">
        <v>128</v>
      </c>
      <c r="F148" s="6">
        <v>0</v>
      </c>
      <c r="G148" s="6">
        <v>0</v>
      </c>
      <c r="H148" s="6">
        <v>0</v>
      </c>
      <c r="I148" s="6">
        <v>5.4782608695652177</v>
      </c>
      <c r="J148" s="6">
        <v>0</v>
      </c>
      <c r="K148" s="6">
        <v>0</v>
      </c>
      <c r="L148" s="6">
        <v>9.7798913043478262</v>
      </c>
      <c r="M148" s="6">
        <v>0</v>
      </c>
      <c r="N148" s="6">
        <v>0</v>
      </c>
      <c r="O148" s="6">
        <f>SUM(NonNurse[[#This Row],[Qualified Social Work Staff Hours]],NonNurse[[#This Row],[Other Social Work Staff Hours]])/NonNurse[[#This Row],[MDS Census]]</f>
        <v>0</v>
      </c>
      <c r="P148" s="6">
        <v>0</v>
      </c>
      <c r="Q148" s="6">
        <v>0</v>
      </c>
      <c r="R148" s="6">
        <f>SUM(NonNurse[[#This Row],[Qualified Activities Professional Hours]],NonNurse[[#This Row],[Other Activities Professional Hours]])/NonNurse[[#This Row],[MDS Census]]</f>
        <v>0</v>
      </c>
      <c r="S148" s="6">
        <v>21.829347826086959</v>
      </c>
      <c r="T148" s="6">
        <v>25.134456521739128</v>
      </c>
      <c r="U148" s="6">
        <v>0</v>
      </c>
      <c r="V148" s="6">
        <f>SUM(NonNurse[[#This Row],[Occupational Therapist Hours]],NonNurse[[#This Row],[OT Assistant Hours]],NonNurse[[#This Row],[OT Aide Hours]])/NonNurse[[#This Row],[MDS Census]]</f>
        <v>0.36690472146739128</v>
      </c>
      <c r="W148" s="6">
        <v>15.737499999999999</v>
      </c>
      <c r="X148" s="6">
        <v>24.886956521739133</v>
      </c>
      <c r="Y148" s="6">
        <v>2.7173913043478262</v>
      </c>
      <c r="Z148" s="6">
        <f>SUM(NonNurse[[#This Row],[Physical Therapist (PT) Hours]],NonNurse[[#This Row],[PT Assistant Hours]],NonNurse[[#This Row],[PT Aide Hours]])/NonNurse[[#This Row],[MDS Census]]</f>
        <v>0.33860818614130439</v>
      </c>
      <c r="AA148" s="6">
        <v>12.608695652173912</v>
      </c>
      <c r="AB148" s="6">
        <v>0</v>
      </c>
      <c r="AC148" s="6">
        <v>0</v>
      </c>
      <c r="AD148" s="6">
        <v>38.315217391304351</v>
      </c>
      <c r="AE148" s="6">
        <v>0</v>
      </c>
      <c r="AF148" s="6">
        <v>0</v>
      </c>
      <c r="AG148" s="6">
        <v>0</v>
      </c>
      <c r="AH148" s="1">
        <v>145650</v>
      </c>
      <c r="AI148">
        <v>5</v>
      </c>
    </row>
    <row r="149" spans="1:35" x14ac:dyDescent="0.25">
      <c r="A149" t="s">
        <v>702</v>
      </c>
      <c r="B149" t="s">
        <v>332</v>
      </c>
      <c r="C149" t="s">
        <v>1058</v>
      </c>
      <c r="D149" t="s">
        <v>781</v>
      </c>
      <c r="E149" s="6">
        <v>231.45652173913044</v>
      </c>
      <c r="F149" s="6">
        <v>0</v>
      </c>
      <c r="G149" s="6">
        <v>0</v>
      </c>
      <c r="H149" s="6">
        <v>0</v>
      </c>
      <c r="I149" s="6">
        <v>0</v>
      </c>
      <c r="J149" s="6">
        <v>0</v>
      </c>
      <c r="K149" s="6">
        <v>0</v>
      </c>
      <c r="L149" s="6">
        <v>3.536413043478261</v>
      </c>
      <c r="M149" s="6">
        <v>0</v>
      </c>
      <c r="N149" s="6">
        <v>28.574999999999999</v>
      </c>
      <c r="O149" s="6">
        <f>SUM(NonNurse[[#This Row],[Qualified Social Work Staff Hours]],NonNurse[[#This Row],[Other Social Work Staff Hours]])/NonNurse[[#This Row],[MDS Census]]</f>
        <v>0.12345731191885037</v>
      </c>
      <c r="P149" s="6">
        <v>0</v>
      </c>
      <c r="Q149" s="6">
        <v>0</v>
      </c>
      <c r="R149" s="6">
        <f>SUM(NonNurse[[#This Row],[Qualified Activities Professional Hours]],NonNurse[[#This Row],[Other Activities Professional Hours]])/NonNurse[[#This Row],[MDS Census]]</f>
        <v>0</v>
      </c>
      <c r="S149" s="6">
        <v>6.0210869565217369</v>
      </c>
      <c r="T149" s="6">
        <v>5.8519565217391305</v>
      </c>
      <c r="U149" s="6">
        <v>0</v>
      </c>
      <c r="V149" s="6">
        <f>SUM(NonNurse[[#This Row],[Occupational Therapist Hours]],NonNurse[[#This Row],[OT Assistant Hours]],NonNurse[[#This Row],[OT Aide Hours]])/NonNurse[[#This Row],[MDS Census]]</f>
        <v>5.1297078989386673E-2</v>
      </c>
      <c r="W149" s="6">
        <v>5.417065217391305</v>
      </c>
      <c r="X149" s="6">
        <v>5.2373913043478275</v>
      </c>
      <c r="Y149" s="6">
        <v>2.9673913043478262</v>
      </c>
      <c r="Z149" s="6">
        <f>SUM(NonNurse[[#This Row],[Physical Therapist (PT) Hours]],NonNurse[[#This Row],[PT Assistant Hours]],NonNurse[[#This Row],[PT Aide Hours]])/NonNurse[[#This Row],[MDS Census]]</f>
        <v>5.885272846811309E-2</v>
      </c>
      <c r="AA149" s="6">
        <v>20.304347826086957</v>
      </c>
      <c r="AB149" s="6">
        <v>0</v>
      </c>
      <c r="AC149" s="6">
        <v>0</v>
      </c>
      <c r="AD149" s="6">
        <v>33.904565217391308</v>
      </c>
      <c r="AE149" s="6">
        <v>0</v>
      </c>
      <c r="AF149" s="6">
        <v>0</v>
      </c>
      <c r="AG149" s="6">
        <v>0</v>
      </c>
      <c r="AH149" s="1">
        <v>145735</v>
      </c>
      <c r="AI149">
        <v>5</v>
      </c>
    </row>
    <row r="150" spans="1:35" x14ac:dyDescent="0.25">
      <c r="A150" t="s">
        <v>702</v>
      </c>
      <c r="B150" t="s">
        <v>132</v>
      </c>
      <c r="C150" t="s">
        <v>928</v>
      </c>
      <c r="D150" t="s">
        <v>794</v>
      </c>
      <c r="E150" s="6">
        <v>164</v>
      </c>
      <c r="F150" s="6">
        <v>0</v>
      </c>
      <c r="G150" s="6">
        <v>0</v>
      </c>
      <c r="H150" s="6">
        <v>0</v>
      </c>
      <c r="I150" s="6">
        <v>0</v>
      </c>
      <c r="J150" s="6">
        <v>0</v>
      </c>
      <c r="K150" s="6">
        <v>0</v>
      </c>
      <c r="L150" s="6">
        <v>4.392391304347826</v>
      </c>
      <c r="M150" s="6">
        <v>0</v>
      </c>
      <c r="N150" s="6">
        <v>0</v>
      </c>
      <c r="O150" s="6">
        <f>SUM(NonNurse[[#This Row],[Qualified Social Work Staff Hours]],NonNurse[[#This Row],[Other Social Work Staff Hours]])/NonNurse[[#This Row],[MDS Census]]</f>
        <v>0</v>
      </c>
      <c r="P150" s="6">
        <v>0</v>
      </c>
      <c r="Q150" s="6">
        <v>0</v>
      </c>
      <c r="R150" s="6">
        <f>SUM(NonNurse[[#This Row],[Qualified Activities Professional Hours]],NonNurse[[#This Row],[Other Activities Professional Hours]])/NonNurse[[#This Row],[MDS Census]]</f>
        <v>0</v>
      </c>
      <c r="S150" s="6">
        <v>10.861413043478258</v>
      </c>
      <c r="T150" s="6">
        <v>9.0124999999999993</v>
      </c>
      <c r="U150" s="6">
        <v>0</v>
      </c>
      <c r="V150" s="6">
        <f>SUM(NonNurse[[#This Row],[Occupational Therapist Hours]],NonNurse[[#This Row],[OT Assistant Hours]],NonNurse[[#This Row],[OT Aide Hours]])/NonNurse[[#This Row],[MDS Census]]</f>
        <v>0.12118239660657475</v>
      </c>
      <c r="W150" s="6">
        <v>10.464347826086955</v>
      </c>
      <c r="X150" s="6">
        <v>10.860108695652174</v>
      </c>
      <c r="Y150" s="6">
        <v>5.0326086956521738</v>
      </c>
      <c r="Z150" s="6">
        <f>SUM(NonNurse[[#This Row],[Physical Therapist (PT) Hours]],NonNurse[[#This Row],[PT Assistant Hours]],NonNurse[[#This Row],[PT Aide Hours]])/NonNurse[[#This Row],[MDS Census]]</f>
        <v>0.16071381230116646</v>
      </c>
      <c r="AA150" s="6">
        <v>0</v>
      </c>
      <c r="AB150" s="6">
        <v>0</v>
      </c>
      <c r="AC150" s="6">
        <v>0</v>
      </c>
      <c r="AD150" s="6">
        <v>32.293478260869563</v>
      </c>
      <c r="AE150" s="6">
        <v>0</v>
      </c>
      <c r="AF150" s="6">
        <v>0</v>
      </c>
      <c r="AG150" s="6">
        <v>0</v>
      </c>
      <c r="AH150" s="1">
        <v>145405</v>
      </c>
      <c r="AI150">
        <v>5</v>
      </c>
    </row>
    <row r="151" spans="1:35" x14ac:dyDescent="0.25">
      <c r="A151" t="s">
        <v>702</v>
      </c>
      <c r="B151" t="s">
        <v>364</v>
      </c>
      <c r="C151" t="s">
        <v>1069</v>
      </c>
      <c r="D151" t="s">
        <v>781</v>
      </c>
      <c r="E151" s="6">
        <v>207.14130434782609</v>
      </c>
      <c r="F151" s="6">
        <v>45.323369565217391</v>
      </c>
      <c r="G151" s="6">
        <v>0</v>
      </c>
      <c r="H151" s="6">
        <v>0</v>
      </c>
      <c r="I151" s="6">
        <v>0</v>
      </c>
      <c r="J151" s="6">
        <v>0</v>
      </c>
      <c r="K151" s="6">
        <v>0</v>
      </c>
      <c r="L151" s="6">
        <v>4.251847826086955</v>
      </c>
      <c r="M151" s="6">
        <v>5.1304347826086953</v>
      </c>
      <c r="N151" s="6">
        <v>60.622282608695649</v>
      </c>
      <c r="O151" s="6">
        <f>SUM(NonNurse[[#This Row],[Qualified Social Work Staff Hours]],NonNurse[[#This Row],[Other Social Work Staff Hours]])/NonNurse[[#This Row],[MDS Census]]</f>
        <v>0.31742929107414597</v>
      </c>
      <c r="P151" s="6">
        <v>4.9565217391304346</v>
      </c>
      <c r="Q151" s="6">
        <v>12.239130434782609</v>
      </c>
      <c r="R151" s="6">
        <f>SUM(NonNurse[[#This Row],[Qualified Activities Professional Hours]],NonNurse[[#This Row],[Other Activities Professional Hours]])/NonNurse[[#This Row],[MDS Census]]</f>
        <v>8.3014115548092557E-2</v>
      </c>
      <c r="S151" s="6">
        <v>4.7810869565217375</v>
      </c>
      <c r="T151" s="6">
        <v>1.5055434782608694</v>
      </c>
      <c r="U151" s="6">
        <v>0</v>
      </c>
      <c r="V151" s="6">
        <f>SUM(NonNurse[[#This Row],[Occupational Therapist Hours]],NonNurse[[#This Row],[OT Assistant Hours]],NonNurse[[#This Row],[OT Aide Hours]])/NonNurse[[#This Row],[MDS Census]]</f>
        <v>3.0349477882143035E-2</v>
      </c>
      <c r="W151" s="6">
        <v>3.4767391304347823</v>
      </c>
      <c r="X151" s="6">
        <v>7.5010869565217382</v>
      </c>
      <c r="Y151" s="6">
        <v>0</v>
      </c>
      <c r="Z151" s="6">
        <f>SUM(NonNurse[[#This Row],[Physical Therapist (PT) Hours]],NonNurse[[#This Row],[PT Assistant Hours]],NonNurse[[#This Row],[PT Aide Hours]])/NonNurse[[#This Row],[MDS Census]]</f>
        <v>5.299679907645484E-2</v>
      </c>
      <c r="AA151" s="6">
        <v>0</v>
      </c>
      <c r="AB151" s="6">
        <v>0</v>
      </c>
      <c r="AC151" s="6">
        <v>0</v>
      </c>
      <c r="AD151" s="6">
        <v>0</v>
      </c>
      <c r="AE151" s="6">
        <v>0</v>
      </c>
      <c r="AF151" s="6">
        <v>0</v>
      </c>
      <c r="AG151" s="6">
        <v>0</v>
      </c>
      <c r="AH151" s="1">
        <v>145784</v>
      </c>
      <c r="AI151">
        <v>5</v>
      </c>
    </row>
    <row r="152" spans="1:35" x14ac:dyDescent="0.25">
      <c r="A152" t="s">
        <v>702</v>
      </c>
      <c r="B152" t="s">
        <v>57</v>
      </c>
      <c r="C152" t="s">
        <v>927</v>
      </c>
      <c r="D152" t="s">
        <v>781</v>
      </c>
      <c r="E152" s="6">
        <v>118.32608695652173</v>
      </c>
      <c r="F152" s="6">
        <v>50.380434782608695</v>
      </c>
      <c r="G152" s="6">
        <v>0.65217391304347827</v>
      </c>
      <c r="H152" s="6">
        <v>0.32608695652173914</v>
      </c>
      <c r="I152" s="6">
        <v>1.3043478260869565</v>
      </c>
      <c r="J152" s="6">
        <v>0</v>
      </c>
      <c r="K152" s="6">
        <v>0</v>
      </c>
      <c r="L152" s="6">
        <v>5.0209782608695646</v>
      </c>
      <c r="M152" s="6">
        <v>1.8831521739130435</v>
      </c>
      <c r="N152" s="6">
        <v>0</v>
      </c>
      <c r="O152" s="6">
        <f>SUM(NonNurse[[#This Row],[Qualified Social Work Staff Hours]],NonNurse[[#This Row],[Other Social Work Staff Hours]])/NonNurse[[#This Row],[MDS Census]]</f>
        <v>1.5914936615836855E-2</v>
      </c>
      <c r="P152" s="6">
        <v>10.894021739130435</v>
      </c>
      <c r="Q152" s="6">
        <v>32.807065217391305</v>
      </c>
      <c r="R152" s="6">
        <f>SUM(NonNurse[[#This Row],[Qualified Activities Professional Hours]],NonNurse[[#This Row],[Other Activities Professional Hours]])/NonNurse[[#This Row],[MDS Census]]</f>
        <v>0.36932757670402355</v>
      </c>
      <c r="S152" s="6">
        <v>5.8570652173913036</v>
      </c>
      <c r="T152" s="6">
        <v>13.345217391304345</v>
      </c>
      <c r="U152" s="6">
        <v>0</v>
      </c>
      <c r="V152" s="6">
        <f>SUM(NonNurse[[#This Row],[Occupational Therapist Hours]],NonNurse[[#This Row],[OT Assistant Hours]],NonNurse[[#This Row],[OT Aide Hours]])/NonNurse[[#This Row],[MDS Census]]</f>
        <v>0.16228274848429172</v>
      </c>
      <c r="W152" s="6">
        <v>5.1442391304347828</v>
      </c>
      <c r="X152" s="6">
        <v>11.006195652173913</v>
      </c>
      <c r="Y152" s="6">
        <v>0</v>
      </c>
      <c r="Z152" s="6">
        <f>SUM(NonNurse[[#This Row],[Physical Therapist (PT) Hours]],NonNurse[[#This Row],[PT Assistant Hours]],NonNurse[[#This Row],[PT Aide Hours]])/NonNurse[[#This Row],[MDS Census]]</f>
        <v>0.13649090575050524</v>
      </c>
      <c r="AA152" s="6">
        <v>0</v>
      </c>
      <c r="AB152" s="6">
        <v>0</v>
      </c>
      <c r="AC152" s="6">
        <v>0</v>
      </c>
      <c r="AD152" s="6">
        <v>0</v>
      </c>
      <c r="AE152" s="6">
        <v>0</v>
      </c>
      <c r="AF152" s="6">
        <v>0</v>
      </c>
      <c r="AG152" s="6">
        <v>0</v>
      </c>
      <c r="AH152" s="1">
        <v>145208</v>
      </c>
      <c r="AI152">
        <v>5</v>
      </c>
    </row>
    <row r="153" spans="1:35" x14ac:dyDescent="0.25">
      <c r="A153" t="s">
        <v>702</v>
      </c>
      <c r="B153" t="s">
        <v>143</v>
      </c>
      <c r="C153" t="s">
        <v>973</v>
      </c>
      <c r="D153" t="s">
        <v>794</v>
      </c>
      <c r="E153" s="6">
        <v>175.31521739130434</v>
      </c>
      <c r="F153" s="6">
        <v>63.684782608695649</v>
      </c>
      <c r="G153" s="6">
        <v>0.39130434782608697</v>
      </c>
      <c r="H153" s="6">
        <v>0.59510869565217395</v>
      </c>
      <c r="I153" s="6">
        <v>1.0326086956521738</v>
      </c>
      <c r="J153" s="6">
        <v>0</v>
      </c>
      <c r="K153" s="6">
        <v>8.6956521739130432E-2</v>
      </c>
      <c r="L153" s="6">
        <v>3.7223913043478269</v>
      </c>
      <c r="M153" s="6">
        <v>5.6521739130434785</v>
      </c>
      <c r="N153" s="6">
        <v>0</v>
      </c>
      <c r="O153" s="6">
        <f>SUM(NonNurse[[#This Row],[Qualified Social Work Staff Hours]],NonNurse[[#This Row],[Other Social Work Staff Hours]])/NonNurse[[#This Row],[MDS Census]]</f>
        <v>3.2240064480128963E-2</v>
      </c>
      <c r="P153" s="6">
        <v>0</v>
      </c>
      <c r="Q153" s="6">
        <v>26.991847826086957</v>
      </c>
      <c r="R153" s="6">
        <f>SUM(NonNurse[[#This Row],[Qualified Activities Professional Hours]],NonNurse[[#This Row],[Other Activities Professional Hours]])/NonNurse[[#This Row],[MDS Census]]</f>
        <v>0.15396180792361586</v>
      </c>
      <c r="S153" s="6">
        <v>5.1411956521739128</v>
      </c>
      <c r="T153" s="6">
        <v>5.4357608695652164</v>
      </c>
      <c r="U153" s="6">
        <v>0</v>
      </c>
      <c r="V153" s="6">
        <f>SUM(NonNurse[[#This Row],[Occupational Therapist Hours]],NonNurse[[#This Row],[OT Assistant Hours]],NonNurse[[#This Row],[OT Aide Hours]])/NonNurse[[#This Row],[MDS Census]]</f>
        <v>6.0331080662161321E-2</v>
      </c>
      <c r="W153" s="6">
        <v>3.4842391304347813</v>
      </c>
      <c r="X153" s="6">
        <v>10.841521739130439</v>
      </c>
      <c r="Y153" s="6">
        <v>0</v>
      </c>
      <c r="Z153" s="6">
        <f>SUM(NonNurse[[#This Row],[Physical Therapist (PT) Hours]],NonNurse[[#This Row],[PT Assistant Hours]],NonNurse[[#This Row],[PT Aide Hours]])/NonNurse[[#This Row],[MDS Census]]</f>
        <v>8.1714303428606874E-2</v>
      </c>
      <c r="AA153" s="6">
        <v>0</v>
      </c>
      <c r="AB153" s="6">
        <v>0</v>
      </c>
      <c r="AC153" s="6">
        <v>0</v>
      </c>
      <c r="AD153" s="6">
        <v>0</v>
      </c>
      <c r="AE153" s="6">
        <v>0</v>
      </c>
      <c r="AF153" s="6">
        <v>0</v>
      </c>
      <c r="AG153" s="6">
        <v>0</v>
      </c>
      <c r="AH153" s="1">
        <v>145420</v>
      </c>
      <c r="AI153">
        <v>5</v>
      </c>
    </row>
    <row r="154" spans="1:35" x14ac:dyDescent="0.25">
      <c r="A154" t="s">
        <v>702</v>
      </c>
      <c r="B154" t="s">
        <v>389</v>
      </c>
      <c r="C154" t="s">
        <v>1078</v>
      </c>
      <c r="D154" t="s">
        <v>781</v>
      </c>
      <c r="E154" s="6">
        <v>44.206521739130437</v>
      </c>
      <c r="F154" s="6">
        <v>5.4782608695652177</v>
      </c>
      <c r="G154" s="6">
        <v>0.71739130434782605</v>
      </c>
      <c r="H154" s="6">
        <v>0</v>
      </c>
      <c r="I154" s="6">
        <v>5.7391304347826084</v>
      </c>
      <c r="J154" s="6">
        <v>0</v>
      </c>
      <c r="K154" s="6">
        <v>5.7391304347826084</v>
      </c>
      <c r="L154" s="6">
        <v>4.0661956521739127</v>
      </c>
      <c r="M154" s="6">
        <v>0</v>
      </c>
      <c r="N154" s="6">
        <v>4.9565217391304346</v>
      </c>
      <c r="O154" s="6">
        <f>SUM(NonNurse[[#This Row],[Qualified Social Work Staff Hours]],NonNurse[[#This Row],[Other Social Work Staff Hours]])/NonNurse[[#This Row],[MDS Census]]</f>
        <v>0.11212195721662158</v>
      </c>
      <c r="P154" s="6">
        <v>5.4782608695652177</v>
      </c>
      <c r="Q154" s="6">
        <v>10.869130434782614</v>
      </c>
      <c r="R154" s="6">
        <f>SUM(NonNurse[[#This Row],[Qualified Activities Professional Hours]],NonNurse[[#This Row],[Other Activities Professional Hours]])/NonNurse[[#This Row],[MDS Census]]</f>
        <v>0.36979591836734704</v>
      </c>
      <c r="S154" s="6">
        <v>5.4613043478260872</v>
      </c>
      <c r="T154" s="6">
        <v>4.3723913043478282</v>
      </c>
      <c r="U154" s="6">
        <v>0</v>
      </c>
      <c r="V154" s="6">
        <f>SUM(NonNurse[[#This Row],[Occupational Therapist Hours]],NonNurse[[#This Row],[OT Assistant Hours]],NonNurse[[#This Row],[OT Aide Hours]])/NonNurse[[#This Row],[MDS Census]]</f>
        <v>0.22244897959183677</v>
      </c>
      <c r="W154" s="6">
        <v>2.2686956521739132</v>
      </c>
      <c r="X154" s="6">
        <v>7.6989130434782638</v>
      </c>
      <c r="Y154" s="6">
        <v>0</v>
      </c>
      <c r="Z154" s="6">
        <f>SUM(NonNurse[[#This Row],[Physical Therapist (PT) Hours]],NonNurse[[#This Row],[PT Assistant Hours]],NonNurse[[#This Row],[PT Aide Hours]])/NonNurse[[#This Row],[MDS Census]]</f>
        <v>0.2254782394885666</v>
      </c>
      <c r="AA154" s="6">
        <v>0</v>
      </c>
      <c r="AB154" s="6">
        <v>0</v>
      </c>
      <c r="AC154" s="6">
        <v>0</v>
      </c>
      <c r="AD154" s="6">
        <v>0</v>
      </c>
      <c r="AE154" s="6">
        <v>0</v>
      </c>
      <c r="AF154" s="6">
        <v>0</v>
      </c>
      <c r="AG154" s="6">
        <v>0</v>
      </c>
      <c r="AH154" s="1">
        <v>145827</v>
      </c>
      <c r="AI154">
        <v>5</v>
      </c>
    </row>
    <row r="155" spans="1:35" x14ac:dyDescent="0.25">
      <c r="A155" t="s">
        <v>702</v>
      </c>
      <c r="B155" t="s">
        <v>557</v>
      </c>
      <c r="C155" t="s">
        <v>1128</v>
      </c>
      <c r="D155" t="s">
        <v>794</v>
      </c>
      <c r="E155" s="6">
        <v>33.543478260869563</v>
      </c>
      <c r="F155" s="6">
        <v>10</v>
      </c>
      <c r="G155" s="6">
        <v>0</v>
      </c>
      <c r="H155" s="6">
        <v>0.22217391304347836</v>
      </c>
      <c r="I155" s="6">
        <v>0</v>
      </c>
      <c r="J155" s="6">
        <v>0</v>
      </c>
      <c r="K155" s="6">
        <v>0</v>
      </c>
      <c r="L155" s="6">
        <v>4.4891304347826084</v>
      </c>
      <c r="M155" s="6">
        <v>5.0815217391304346</v>
      </c>
      <c r="N155" s="6">
        <v>0</v>
      </c>
      <c r="O155" s="6">
        <f>SUM(NonNurse[[#This Row],[Qualified Social Work Staff Hours]],NonNurse[[#This Row],[Other Social Work Staff Hours]])/NonNurse[[#This Row],[MDS Census]]</f>
        <v>0.15149060272197018</v>
      </c>
      <c r="P155" s="6">
        <v>5.6304347826086953</v>
      </c>
      <c r="Q155" s="6">
        <v>7.7635869565217392</v>
      </c>
      <c r="R155" s="6">
        <f>SUM(NonNurse[[#This Row],[Qualified Activities Professional Hours]],NonNurse[[#This Row],[Other Activities Professional Hours]])/NonNurse[[#This Row],[MDS Census]]</f>
        <v>0.39930330524951391</v>
      </c>
      <c r="S155" s="6">
        <v>0.41847826086956524</v>
      </c>
      <c r="T155" s="6">
        <v>3.410326086956522</v>
      </c>
      <c r="U155" s="6">
        <v>0</v>
      </c>
      <c r="V155" s="6">
        <f>SUM(NonNurse[[#This Row],[Occupational Therapist Hours]],NonNurse[[#This Row],[OT Assistant Hours]],NonNurse[[#This Row],[OT Aide Hours]])/NonNurse[[#This Row],[MDS Census]]</f>
        <v>0.11414452365521713</v>
      </c>
      <c r="W155" s="6">
        <v>8.0461956521739122</v>
      </c>
      <c r="X155" s="6">
        <v>0.61956521739130432</v>
      </c>
      <c r="Y155" s="6">
        <v>0</v>
      </c>
      <c r="Z155" s="6">
        <f>SUM(NonNurse[[#This Row],[Physical Therapist (PT) Hours]],NonNurse[[#This Row],[PT Assistant Hours]],NonNurse[[#This Row],[PT Aide Hours]])/NonNurse[[#This Row],[MDS Census]]</f>
        <v>0.25834413480233315</v>
      </c>
      <c r="AA155" s="6">
        <v>0</v>
      </c>
      <c r="AB155" s="6">
        <v>0</v>
      </c>
      <c r="AC155" s="6">
        <v>0</v>
      </c>
      <c r="AD155" s="6">
        <v>0</v>
      </c>
      <c r="AE155" s="6">
        <v>0</v>
      </c>
      <c r="AF155" s="6">
        <v>0</v>
      </c>
      <c r="AG155" s="6">
        <v>0</v>
      </c>
      <c r="AH155" s="1">
        <v>146061</v>
      </c>
      <c r="AI155">
        <v>5</v>
      </c>
    </row>
    <row r="156" spans="1:35" x14ac:dyDescent="0.25">
      <c r="A156" t="s">
        <v>702</v>
      </c>
      <c r="B156" t="s">
        <v>85</v>
      </c>
      <c r="C156" t="s">
        <v>917</v>
      </c>
      <c r="D156" t="s">
        <v>781</v>
      </c>
      <c r="E156" s="6">
        <v>72.956521739130437</v>
      </c>
      <c r="F156" s="6">
        <v>20.728260869565219</v>
      </c>
      <c r="G156" s="6">
        <v>0.13858695652173914</v>
      </c>
      <c r="H156" s="6">
        <v>0.31521739130434784</v>
      </c>
      <c r="I156" s="6">
        <v>1.5326086956521738</v>
      </c>
      <c r="J156" s="6">
        <v>0</v>
      </c>
      <c r="K156" s="6">
        <v>0</v>
      </c>
      <c r="L156" s="6">
        <v>0.53804347826086951</v>
      </c>
      <c r="M156" s="6">
        <v>5.4755434782608692</v>
      </c>
      <c r="N156" s="6">
        <v>2.5842391304347827</v>
      </c>
      <c r="O156" s="6">
        <f>SUM(NonNurse[[#This Row],[Qualified Social Work Staff Hours]],NonNurse[[#This Row],[Other Social Work Staff Hours]])/NonNurse[[#This Row],[MDS Census]]</f>
        <v>0.11047377830750894</v>
      </c>
      <c r="P156" s="6">
        <v>0</v>
      </c>
      <c r="Q156" s="6">
        <v>7.6032608695652177</v>
      </c>
      <c r="R156" s="6">
        <f>SUM(NonNurse[[#This Row],[Qualified Activities Professional Hours]],NonNurse[[#This Row],[Other Activities Professional Hours]])/NonNurse[[#This Row],[MDS Census]]</f>
        <v>0.10421632896305125</v>
      </c>
      <c r="S156" s="6">
        <v>3.7010869565217392</v>
      </c>
      <c r="T156" s="6">
        <v>0</v>
      </c>
      <c r="U156" s="6">
        <v>0</v>
      </c>
      <c r="V156" s="6">
        <f>SUM(NonNurse[[#This Row],[Occupational Therapist Hours]],NonNurse[[#This Row],[OT Assistant Hours]],NonNurse[[#This Row],[OT Aide Hours]])/NonNurse[[#This Row],[MDS Census]]</f>
        <v>5.0730035756853399E-2</v>
      </c>
      <c r="W156" s="6">
        <v>4.3369565217391308</v>
      </c>
      <c r="X156" s="6">
        <v>4.5516304347826084</v>
      </c>
      <c r="Y156" s="6">
        <v>0</v>
      </c>
      <c r="Z156" s="6">
        <f>SUM(NonNurse[[#This Row],[Physical Therapist (PT) Hours]],NonNurse[[#This Row],[PT Assistant Hours]],NonNurse[[#This Row],[PT Aide Hours]])/NonNurse[[#This Row],[MDS Census]]</f>
        <v>0.1218340286054827</v>
      </c>
      <c r="AA156" s="6">
        <v>0</v>
      </c>
      <c r="AB156" s="6">
        <v>0</v>
      </c>
      <c r="AC156" s="6">
        <v>0</v>
      </c>
      <c r="AD156" s="6">
        <v>55.334239130434781</v>
      </c>
      <c r="AE156" s="6">
        <v>0</v>
      </c>
      <c r="AF156" s="6">
        <v>0</v>
      </c>
      <c r="AG156" s="6">
        <v>0</v>
      </c>
      <c r="AH156" s="1">
        <v>145285</v>
      </c>
      <c r="AI156">
        <v>5</v>
      </c>
    </row>
    <row r="157" spans="1:35" x14ac:dyDescent="0.25">
      <c r="A157" t="s">
        <v>702</v>
      </c>
      <c r="B157" t="s">
        <v>58</v>
      </c>
      <c r="C157" t="s">
        <v>867</v>
      </c>
      <c r="D157" t="s">
        <v>781</v>
      </c>
      <c r="E157" s="6">
        <v>73.304347826086953</v>
      </c>
      <c r="F157" s="6">
        <v>33.078804347826086</v>
      </c>
      <c r="G157" s="6">
        <v>0</v>
      </c>
      <c r="H157" s="6">
        <v>0.25</v>
      </c>
      <c r="I157" s="6">
        <v>0.94565217391304346</v>
      </c>
      <c r="J157" s="6">
        <v>0</v>
      </c>
      <c r="K157" s="6">
        <v>0</v>
      </c>
      <c r="L157" s="6">
        <v>1.0652173913043479</v>
      </c>
      <c r="M157" s="6">
        <v>0.13043478260869565</v>
      </c>
      <c r="N157" s="6">
        <v>0</v>
      </c>
      <c r="O157" s="6">
        <f>SUM(NonNurse[[#This Row],[Qualified Social Work Staff Hours]],NonNurse[[#This Row],[Other Social Work Staff Hours]])/NonNurse[[#This Row],[MDS Census]]</f>
        <v>1.7793594306049823E-3</v>
      </c>
      <c r="P157" s="6">
        <v>5.0434782608695654</v>
      </c>
      <c r="Q157" s="6">
        <v>1.0652173913043479</v>
      </c>
      <c r="R157" s="6">
        <f>SUM(NonNurse[[#This Row],[Qualified Activities Professional Hours]],NonNurse[[#This Row],[Other Activities Professional Hours]])/NonNurse[[#This Row],[MDS Census]]</f>
        <v>8.3333333333333343E-2</v>
      </c>
      <c r="S157" s="6">
        <v>12.328804347826088</v>
      </c>
      <c r="T157" s="6">
        <v>3.1304347826086958</v>
      </c>
      <c r="U157" s="6">
        <v>0</v>
      </c>
      <c r="V157" s="6">
        <f>SUM(NonNurse[[#This Row],[Occupational Therapist Hours]],NonNurse[[#This Row],[OT Assistant Hours]],NonNurse[[#This Row],[OT Aide Hours]])/NonNurse[[#This Row],[MDS Census]]</f>
        <v>0.21089116251482801</v>
      </c>
      <c r="W157" s="6">
        <v>5.4646739130434785</v>
      </c>
      <c r="X157" s="6">
        <v>5.5326086956521738</v>
      </c>
      <c r="Y157" s="6">
        <v>0</v>
      </c>
      <c r="Z157" s="6">
        <f>SUM(NonNurse[[#This Row],[Physical Therapist (PT) Hours]],NonNurse[[#This Row],[PT Assistant Hours]],NonNurse[[#This Row],[PT Aide Hours]])/NonNurse[[#This Row],[MDS Census]]</f>
        <v>0.15002224199288258</v>
      </c>
      <c r="AA157" s="6">
        <v>2.6956521739130435</v>
      </c>
      <c r="AB157" s="6">
        <v>0</v>
      </c>
      <c r="AC157" s="6">
        <v>0</v>
      </c>
      <c r="AD157" s="6">
        <v>0</v>
      </c>
      <c r="AE157" s="6">
        <v>16.543478260869566</v>
      </c>
      <c r="AF157" s="6">
        <v>0</v>
      </c>
      <c r="AG157" s="6">
        <v>0</v>
      </c>
      <c r="AH157" s="1">
        <v>145211</v>
      </c>
      <c r="AI157">
        <v>5</v>
      </c>
    </row>
    <row r="158" spans="1:35" x14ac:dyDescent="0.25">
      <c r="A158" t="s">
        <v>702</v>
      </c>
      <c r="B158" t="s">
        <v>60</v>
      </c>
      <c r="C158" t="s">
        <v>928</v>
      </c>
      <c r="D158" t="s">
        <v>794</v>
      </c>
      <c r="E158" s="6">
        <v>85.173913043478265</v>
      </c>
      <c r="F158" s="6">
        <v>15.304347826086957</v>
      </c>
      <c r="G158" s="6">
        <v>0.2608695652173913</v>
      </c>
      <c r="H158" s="6">
        <v>0</v>
      </c>
      <c r="I158" s="6">
        <v>5.2173913043478262</v>
      </c>
      <c r="J158" s="6">
        <v>0</v>
      </c>
      <c r="K158" s="6">
        <v>0</v>
      </c>
      <c r="L158" s="6">
        <v>4.8315217391304346</v>
      </c>
      <c r="M158" s="6">
        <v>11.948369565217391</v>
      </c>
      <c r="N158" s="6">
        <v>0</v>
      </c>
      <c r="O158" s="6">
        <f>SUM(NonNurse[[#This Row],[Qualified Social Work Staff Hours]],NonNurse[[#This Row],[Other Social Work Staff Hours]])/NonNurse[[#This Row],[MDS Census]]</f>
        <v>0.1402820316488004</v>
      </c>
      <c r="P158" s="6">
        <v>3.0434782608695654</v>
      </c>
      <c r="Q158" s="6">
        <v>3.3913043478260869</v>
      </c>
      <c r="R158" s="6">
        <f>SUM(NonNurse[[#This Row],[Qualified Activities Professional Hours]],NonNurse[[#This Row],[Other Activities Professional Hours]])/NonNurse[[#This Row],[MDS Census]]</f>
        <v>7.554874936191934E-2</v>
      </c>
      <c r="S158" s="6">
        <v>17.152173913043477</v>
      </c>
      <c r="T158" s="6">
        <v>19.785326086956523</v>
      </c>
      <c r="U158" s="6">
        <v>0</v>
      </c>
      <c r="V158" s="6">
        <f>SUM(NonNurse[[#This Row],[Occupational Therapist Hours]],NonNurse[[#This Row],[OT Assistant Hours]],NonNurse[[#This Row],[OT Aide Hours]])/NonNurse[[#This Row],[MDS Census]]</f>
        <v>0.43367151607963245</v>
      </c>
      <c r="W158" s="6">
        <v>25.839673913043477</v>
      </c>
      <c r="X158" s="6">
        <v>26.103260869565219</v>
      </c>
      <c r="Y158" s="6">
        <v>0</v>
      </c>
      <c r="Z158" s="6">
        <f>SUM(NonNurse[[#This Row],[Physical Therapist (PT) Hours]],NonNurse[[#This Row],[PT Assistant Hours]],NonNurse[[#This Row],[PT Aide Hours]])/NonNurse[[#This Row],[MDS Census]]</f>
        <v>0.60984558448187842</v>
      </c>
      <c r="AA158" s="6">
        <v>0</v>
      </c>
      <c r="AB158" s="6">
        <v>0</v>
      </c>
      <c r="AC158" s="6">
        <v>0</v>
      </c>
      <c r="AD158" s="6">
        <v>0</v>
      </c>
      <c r="AE158" s="6">
        <v>5.1847826086956523</v>
      </c>
      <c r="AF158" s="6">
        <v>0</v>
      </c>
      <c r="AG158" s="6">
        <v>0</v>
      </c>
      <c r="AH158" s="1">
        <v>145219</v>
      </c>
      <c r="AI158">
        <v>5</v>
      </c>
    </row>
    <row r="159" spans="1:35" x14ac:dyDescent="0.25">
      <c r="A159" t="s">
        <v>702</v>
      </c>
      <c r="B159" t="s">
        <v>449</v>
      </c>
      <c r="C159" t="s">
        <v>1094</v>
      </c>
      <c r="D159" t="s">
        <v>748</v>
      </c>
      <c r="E159" s="6">
        <v>69.108695652173907</v>
      </c>
      <c r="F159" s="6">
        <v>5.6521739130434785</v>
      </c>
      <c r="G159" s="6">
        <v>0.39673913043478259</v>
      </c>
      <c r="H159" s="6">
        <v>0</v>
      </c>
      <c r="I159" s="6">
        <v>1.4565217391304348</v>
      </c>
      <c r="J159" s="6">
        <v>0</v>
      </c>
      <c r="K159" s="6">
        <v>0</v>
      </c>
      <c r="L159" s="6">
        <v>5.3571739130434786</v>
      </c>
      <c r="M159" s="6">
        <v>5.4595652173913036</v>
      </c>
      <c r="N159" s="6">
        <v>0</v>
      </c>
      <c r="O159" s="6">
        <f>SUM(NonNurse[[#This Row],[Qualified Social Work Staff Hours]],NonNurse[[#This Row],[Other Social Work Staff Hours]])/NonNurse[[#This Row],[MDS Census]]</f>
        <v>7.8999685435671596E-2</v>
      </c>
      <c r="P159" s="6">
        <v>5.059565217391305</v>
      </c>
      <c r="Q159" s="6">
        <v>4.0686956521739122</v>
      </c>
      <c r="R159" s="6">
        <f>SUM(NonNurse[[#This Row],[Qualified Activities Professional Hours]],NonNurse[[#This Row],[Other Activities Professional Hours]])/NonNurse[[#This Row],[MDS Census]]</f>
        <v>0.13208556149732623</v>
      </c>
      <c r="S159" s="6">
        <v>4.5594565217391301</v>
      </c>
      <c r="T159" s="6">
        <v>14.92652173913044</v>
      </c>
      <c r="U159" s="6">
        <v>0</v>
      </c>
      <c r="V159" s="6">
        <f>SUM(NonNurse[[#This Row],[Occupational Therapist Hours]],NonNurse[[#This Row],[OT Assistant Hours]],NonNurse[[#This Row],[OT Aide Hours]])/NonNurse[[#This Row],[MDS Census]]</f>
        <v>0.28196130858760626</v>
      </c>
      <c r="W159" s="6">
        <v>10.778369565217394</v>
      </c>
      <c r="X159" s="6">
        <v>5.1223913043478237</v>
      </c>
      <c r="Y159" s="6">
        <v>0</v>
      </c>
      <c r="Z159" s="6">
        <f>SUM(NonNurse[[#This Row],[Physical Therapist (PT) Hours]],NonNurse[[#This Row],[PT Assistant Hours]],NonNurse[[#This Row],[PT Aide Hours]])/NonNurse[[#This Row],[MDS Census]]</f>
        <v>0.23008335954702741</v>
      </c>
      <c r="AA159" s="6">
        <v>0</v>
      </c>
      <c r="AB159" s="6">
        <v>0</v>
      </c>
      <c r="AC159" s="6">
        <v>0</v>
      </c>
      <c r="AD159" s="6">
        <v>35.781739130434786</v>
      </c>
      <c r="AE159" s="6">
        <v>0</v>
      </c>
      <c r="AF159" s="6">
        <v>0</v>
      </c>
      <c r="AG159" s="6">
        <v>0</v>
      </c>
      <c r="AH159" s="1">
        <v>145910</v>
      </c>
      <c r="AI159">
        <v>5</v>
      </c>
    </row>
    <row r="160" spans="1:35" x14ac:dyDescent="0.25">
      <c r="A160" t="s">
        <v>702</v>
      </c>
      <c r="B160" t="s">
        <v>291</v>
      </c>
      <c r="C160" t="s">
        <v>917</v>
      </c>
      <c r="D160" t="s">
        <v>781</v>
      </c>
      <c r="E160" s="6">
        <v>181.10869565217391</v>
      </c>
      <c r="F160" s="6">
        <v>15.592391304347826</v>
      </c>
      <c r="G160" s="6">
        <v>0</v>
      </c>
      <c r="H160" s="6">
        <v>0</v>
      </c>
      <c r="I160" s="6">
        <v>0</v>
      </c>
      <c r="J160" s="6">
        <v>0</v>
      </c>
      <c r="K160" s="6">
        <v>0</v>
      </c>
      <c r="L160" s="6">
        <v>6.4231521739130413</v>
      </c>
      <c r="M160" s="6">
        <v>21.913043478260871</v>
      </c>
      <c r="N160" s="6">
        <v>0</v>
      </c>
      <c r="O160" s="6">
        <f>SUM(NonNurse[[#This Row],[Qualified Social Work Staff Hours]],NonNurse[[#This Row],[Other Social Work Staff Hours]])/NonNurse[[#This Row],[MDS Census]]</f>
        <v>0.12099387828592006</v>
      </c>
      <c r="P160" s="6">
        <v>5.625</v>
      </c>
      <c r="Q160" s="6">
        <v>13.866847826086957</v>
      </c>
      <c r="R160" s="6">
        <f>SUM(NonNurse[[#This Row],[Qualified Activities Professional Hours]],NonNurse[[#This Row],[Other Activities Professional Hours]])/NonNurse[[#This Row],[MDS Census]]</f>
        <v>0.1076251350378106</v>
      </c>
      <c r="S160" s="6">
        <v>4.4839130434782604</v>
      </c>
      <c r="T160" s="6">
        <v>5.1054347826086959</v>
      </c>
      <c r="U160" s="6">
        <v>0</v>
      </c>
      <c r="V160" s="6">
        <f>SUM(NonNurse[[#This Row],[Occupational Therapist Hours]],NonNurse[[#This Row],[OT Assistant Hours]],NonNurse[[#This Row],[OT Aide Hours]])/NonNurse[[#This Row],[MDS Census]]</f>
        <v>5.2948025447125201E-2</v>
      </c>
      <c r="W160" s="6">
        <v>4.3363043478260872</v>
      </c>
      <c r="X160" s="6">
        <v>7.7865217391304347</v>
      </c>
      <c r="Y160" s="6">
        <v>0</v>
      </c>
      <c r="Z160" s="6">
        <f>SUM(NonNurse[[#This Row],[Physical Therapist (PT) Hours]],NonNurse[[#This Row],[PT Assistant Hours]],NonNurse[[#This Row],[PT Aide Hours]])/NonNurse[[#This Row],[MDS Census]]</f>
        <v>6.6936742287840592E-2</v>
      </c>
      <c r="AA160" s="6">
        <v>0</v>
      </c>
      <c r="AB160" s="6">
        <v>0</v>
      </c>
      <c r="AC160" s="6">
        <v>0</v>
      </c>
      <c r="AD160" s="6">
        <v>0</v>
      </c>
      <c r="AE160" s="6">
        <v>28.532608695652176</v>
      </c>
      <c r="AF160" s="6">
        <v>0</v>
      </c>
      <c r="AG160" s="6">
        <v>0</v>
      </c>
      <c r="AH160" s="1">
        <v>145679</v>
      </c>
      <c r="AI160">
        <v>5</v>
      </c>
    </row>
    <row r="161" spans="1:35" x14ac:dyDescent="0.25">
      <c r="A161" t="s">
        <v>702</v>
      </c>
      <c r="B161" t="s">
        <v>326</v>
      </c>
      <c r="C161" t="s">
        <v>1056</v>
      </c>
      <c r="D161" t="s">
        <v>810</v>
      </c>
      <c r="E161" s="6">
        <v>80.032608695652172</v>
      </c>
      <c r="F161" s="6">
        <v>18.589673913043477</v>
      </c>
      <c r="G161" s="6">
        <v>0</v>
      </c>
      <c r="H161" s="6">
        <v>0</v>
      </c>
      <c r="I161" s="6">
        <v>0</v>
      </c>
      <c r="J161" s="6">
        <v>0</v>
      </c>
      <c r="K161" s="6">
        <v>0</v>
      </c>
      <c r="L161" s="6">
        <v>1.9110869565217388</v>
      </c>
      <c r="M161" s="6">
        <v>7.9184782608695654</v>
      </c>
      <c r="N161" s="6">
        <v>0</v>
      </c>
      <c r="O161" s="6">
        <f>SUM(NonNurse[[#This Row],[Qualified Social Work Staff Hours]],NonNurse[[#This Row],[Other Social Work Staff Hours]])/NonNurse[[#This Row],[MDS Census]]</f>
        <v>9.8940649191905483E-2</v>
      </c>
      <c r="P161" s="6">
        <v>13.817934782608695</v>
      </c>
      <c r="Q161" s="6">
        <v>0</v>
      </c>
      <c r="R161" s="6">
        <f>SUM(NonNurse[[#This Row],[Qualified Activities Professional Hours]],NonNurse[[#This Row],[Other Activities Professional Hours]])/NonNurse[[#This Row],[MDS Census]]</f>
        <v>0.17265380958848295</v>
      </c>
      <c r="S161" s="6">
        <v>0.66728260869565226</v>
      </c>
      <c r="T161" s="6">
        <v>2.5228260869565218</v>
      </c>
      <c r="U161" s="6">
        <v>0</v>
      </c>
      <c r="V161" s="6">
        <f>SUM(NonNurse[[#This Row],[Occupational Therapist Hours]],NonNurse[[#This Row],[OT Assistant Hours]],NonNurse[[#This Row],[OT Aide Hours]])/NonNurse[[#This Row],[MDS Census]]</f>
        <v>3.9860111367649061E-2</v>
      </c>
      <c r="W161" s="6">
        <v>0.50086956521739123</v>
      </c>
      <c r="X161" s="6">
        <v>7.631086956521739</v>
      </c>
      <c r="Y161" s="6">
        <v>0</v>
      </c>
      <c r="Z161" s="6">
        <f>SUM(NonNurse[[#This Row],[Physical Therapist (PT) Hours]],NonNurse[[#This Row],[PT Assistant Hours]],NonNurse[[#This Row],[PT Aide Hours]])/NonNurse[[#This Row],[MDS Census]]</f>
        <v>0.10160804020100503</v>
      </c>
      <c r="AA161" s="6">
        <v>0</v>
      </c>
      <c r="AB161" s="6">
        <v>0</v>
      </c>
      <c r="AC161" s="6">
        <v>0</v>
      </c>
      <c r="AD161" s="6">
        <v>42.584239130434781</v>
      </c>
      <c r="AE161" s="6">
        <v>0</v>
      </c>
      <c r="AF161" s="6">
        <v>0</v>
      </c>
      <c r="AG161" s="6">
        <v>0</v>
      </c>
      <c r="AH161" s="1">
        <v>145729</v>
      </c>
      <c r="AI161">
        <v>5</v>
      </c>
    </row>
    <row r="162" spans="1:35" x14ac:dyDescent="0.25">
      <c r="A162" t="s">
        <v>702</v>
      </c>
      <c r="B162" t="s">
        <v>607</v>
      </c>
      <c r="C162" t="s">
        <v>1115</v>
      </c>
      <c r="D162" t="s">
        <v>764</v>
      </c>
      <c r="E162" s="6">
        <v>46.565217391304351</v>
      </c>
      <c r="F162" s="6">
        <v>5.7391304347826084</v>
      </c>
      <c r="G162" s="6">
        <v>0</v>
      </c>
      <c r="H162" s="6">
        <v>0</v>
      </c>
      <c r="I162" s="6">
        <v>0.22826086956521738</v>
      </c>
      <c r="J162" s="6">
        <v>0</v>
      </c>
      <c r="K162" s="6">
        <v>0</v>
      </c>
      <c r="L162" s="6">
        <v>4.7618478260869548</v>
      </c>
      <c r="M162" s="6">
        <v>0</v>
      </c>
      <c r="N162" s="6">
        <v>11.731847826086955</v>
      </c>
      <c r="O162" s="6">
        <f>SUM(NonNurse[[#This Row],[Qualified Social Work Staff Hours]],NonNurse[[#This Row],[Other Social Work Staff Hours]])/NonNurse[[#This Row],[MDS Census]]</f>
        <v>0.25194444444444442</v>
      </c>
      <c r="P162" s="6">
        <v>0</v>
      </c>
      <c r="Q162" s="6">
        <v>23.865326086956532</v>
      </c>
      <c r="R162" s="6">
        <f>SUM(NonNurse[[#This Row],[Qualified Activities Professional Hours]],NonNurse[[#This Row],[Other Activities Professional Hours]])/NonNurse[[#This Row],[MDS Census]]</f>
        <v>0.51251400560224103</v>
      </c>
      <c r="S162" s="6">
        <v>3.4782608695652173</v>
      </c>
      <c r="T162" s="6">
        <v>5.1234782608695664</v>
      </c>
      <c r="U162" s="6">
        <v>0</v>
      </c>
      <c r="V162" s="6">
        <f>SUM(NonNurse[[#This Row],[Occupational Therapist Hours]],NonNurse[[#This Row],[OT Assistant Hours]],NonNurse[[#This Row],[OT Aide Hours]])/NonNurse[[#This Row],[MDS Census]]</f>
        <v>0.18472455648926236</v>
      </c>
      <c r="W162" s="6">
        <v>5.7391304347826084</v>
      </c>
      <c r="X162" s="6">
        <v>5.0778260869565219</v>
      </c>
      <c r="Y162" s="6">
        <v>0</v>
      </c>
      <c r="Z162" s="6">
        <f>SUM(NonNurse[[#This Row],[Physical Therapist (PT) Hours]],NonNurse[[#This Row],[PT Assistant Hours]],NonNurse[[#This Row],[PT Aide Hours]])/NonNurse[[#This Row],[MDS Census]]</f>
        <v>0.23229691876750697</v>
      </c>
      <c r="AA162" s="6">
        <v>0</v>
      </c>
      <c r="AB162" s="6">
        <v>0</v>
      </c>
      <c r="AC162" s="6">
        <v>0</v>
      </c>
      <c r="AD162" s="6">
        <v>29.624021739130434</v>
      </c>
      <c r="AE162" s="6">
        <v>0</v>
      </c>
      <c r="AF162" s="6">
        <v>0</v>
      </c>
      <c r="AG162" s="6">
        <v>0</v>
      </c>
      <c r="AH162" s="1">
        <v>146124</v>
      </c>
      <c r="AI162">
        <v>5</v>
      </c>
    </row>
    <row r="163" spans="1:35" x14ac:dyDescent="0.25">
      <c r="A163" t="s">
        <v>702</v>
      </c>
      <c r="B163" t="s">
        <v>98</v>
      </c>
      <c r="C163" t="s">
        <v>948</v>
      </c>
      <c r="D163" t="s">
        <v>769</v>
      </c>
      <c r="E163" s="6">
        <v>72.5</v>
      </c>
      <c r="F163" s="6">
        <v>4.6956521739130439</v>
      </c>
      <c r="G163" s="6">
        <v>0</v>
      </c>
      <c r="H163" s="6">
        <v>0</v>
      </c>
      <c r="I163" s="6">
        <v>0</v>
      </c>
      <c r="J163" s="6">
        <v>0</v>
      </c>
      <c r="K163" s="6">
        <v>0</v>
      </c>
      <c r="L163" s="6">
        <v>0</v>
      </c>
      <c r="M163" s="6">
        <v>4.4347826086956525E-2</v>
      </c>
      <c r="N163" s="6">
        <v>5.4175000000000013</v>
      </c>
      <c r="O163" s="6">
        <f>SUM(NonNurse[[#This Row],[Qualified Social Work Staff Hours]],NonNurse[[#This Row],[Other Social Work Staff Hours]])/NonNurse[[#This Row],[MDS Census]]</f>
        <v>7.533583208395804E-2</v>
      </c>
      <c r="P163" s="6">
        <v>0</v>
      </c>
      <c r="Q163" s="6">
        <v>10.000760869565214</v>
      </c>
      <c r="R163" s="6">
        <f>SUM(NonNurse[[#This Row],[Qualified Activities Professional Hours]],NonNurse[[#This Row],[Other Activities Professional Hours]])/NonNurse[[#This Row],[MDS Census]]</f>
        <v>0.13794152923538228</v>
      </c>
      <c r="S163" s="6">
        <v>0</v>
      </c>
      <c r="T163" s="6">
        <v>0</v>
      </c>
      <c r="U163" s="6">
        <v>0</v>
      </c>
      <c r="V163" s="6">
        <f>SUM(NonNurse[[#This Row],[Occupational Therapist Hours]],NonNurse[[#This Row],[OT Assistant Hours]],NonNurse[[#This Row],[OT Aide Hours]])/NonNurse[[#This Row],[MDS Census]]</f>
        <v>0</v>
      </c>
      <c r="W163" s="6">
        <v>0</v>
      </c>
      <c r="X163" s="6">
        <v>0</v>
      </c>
      <c r="Y163" s="6">
        <v>0</v>
      </c>
      <c r="Z163" s="6">
        <f>SUM(NonNurse[[#This Row],[Physical Therapist (PT) Hours]],NonNurse[[#This Row],[PT Assistant Hours]],NonNurse[[#This Row],[PT Aide Hours]])/NonNurse[[#This Row],[MDS Census]]</f>
        <v>0</v>
      </c>
      <c r="AA163" s="6">
        <v>0</v>
      </c>
      <c r="AB163" s="6">
        <v>0</v>
      </c>
      <c r="AC163" s="6">
        <v>0</v>
      </c>
      <c r="AD163" s="6">
        <v>0</v>
      </c>
      <c r="AE163" s="6">
        <v>0</v>
      </c>
      <c r="AF163" s="6">
        <v>0</v>
      </c>
      <c r="AG163" s="6">
        <v>0</v>
      </c>
      <c r="AH163" s="1">
        <v>145323</v>
      </c>
      <c r="AI163">
        <v>5</v>
      </c>
    </row>
    <row r="164" spans="1:35" x14ac:dyDescent="0.25">
      <c r="A164" t="s">
        <v>702</v>
      </c>
      <c r="B164" t="s">
        <v>602</v>
      </c>
      <c r="C164" t="s">
        <v>970</v>
      </c>
      <c r="D164" t="s">
        <v>770</v>
      </c>
      <c r="E164" s="6">
        <v>36.369565217391305</v>
      </c>
      <c r="F164" s="6">
        <v>6.6684782608695654</v>
      </c>
      <c r="G164" s="6">
        <v>0</v>
      </c>
      <c r="H164" s="6">
        <v>0.18663043478260871</v>
      </c>
      <c r="I164" s="6">
        <v>0.2608695652173913</v>
      </c>
      <c r="J164" s="6">
        <v>0</v>
      </c>
      <c r="K164" s="6">
        <v>0</v>
      </c>
      <c r="L164" s="6">
        <v>0.42206521739130426</v>
      </c>
      <c r="M164" s="6">
        <v>0</v>
      </c>
      <c r="N164" s="6">
        <v>5.2527173913043494</v>
      </c>
      <c r="O164" s="6">
        <f>SUM(NonNurse[[#This Row],[Qualified Social Work Staff Hours]],NonNurse[[#This Row],[Other Social Work Staff Hours]])/NonNurse[[#This Row],[MDS Census]]</f>
        <v>0.14442618051404665</v>
      </c>
      <c r="P164" s="6">
        <v>5.1192391304347824</v>
      </c>
      <c r="Q164" s="6">
        <v>0</v>
      </c>
      <c r="R164" s="6">
        <f>SUM(NonNurse[[#This Row],[Qualified Activities Professional Hours]],NonNurse[[#This Row],[Other Activities Professional Hours]])/NonNurse[[#This Row],[MDS Census]]</f>
        <v>0.14075612671846982</v>
      </c>
      <c r="S164" s="6">
        <v>0.5945652173913043</v>
      </c>
      <c r="T164" s="6">
        <v>2.4354347826086955</v>
      </c>
      <c r="U164" s="6">
        <v>0</v>
      </c>
      <c r="V164" s="6">
        <f>SUM(NonNurse[[#This Row],[Occupational Therapist Hours]],NonNurse[[#This Row],[OT Assistant Hours]],NonNurse[[#This Row],[OT Aide Hours]])/NonNurse[[#This Row],[MDS Census]]</f>
        <v>8.3311416616855941E-2</v>
      </c>
      <c r="W164" s="6">
        <v>0.62934782608695639</v>
      </c>
      <c r="X164" s="6">
        <v>4.24913043478261</v>
      </c>
      <c r="Y164" s="6">
        <v>3.2608695652173912E-2</v>
      </c>
      <c r="Z164" s="6">
        <f>SUM(NonNurse[[#This Row],[Physical Therapist (PT) Hours]],NonNurse[[#This Row],[PT Assistant Hours]],NonNurse[[#This Row],[PT Aide Hours]])/NonNurse[[#This Row],[MDS Census]]</f>
        <v>0.13503287507471609</v>
      </c>
      <c r="AA164" s="6">
        <v>0</v>
      </c>
      <c r="AB164" s="6">
        <v>0</v>
      </c>
      <c r="AC164" s="6">
        <v>0</v>
      </c>
      <c r="AD164" s="6">
        <v>0</v>
      </c>
      <c r="AE164" s="6">
        <v>0</v>
      </c>
      <c r="AF164" s="6">
        <v>0</v>
      </c>
      <c r="AG164" s="6">
        <v>0</v>
      </c>
      <c r="AH164" s="1">
        <v>146117</v>
      </c>
      <c r="AI164">
        <v>5</v>
      </c>
    </row>
    <row r="165" spans="1:35" x14ac:dyDescent="0.25">
      <c r="A165" t="s">
        <v>702</v>
      </c>
      <c r="B165" t="s">
        <v>224</v>
      </c>
      <c r="C165" t="s">
        <v>1015</v>
      </c>
      <c r="D165" t="s">
        <v>758</v>
      </c>
      <c r="E165" s="6">
        <v>89.717391304347828</v>
      </c>
      <c r="F165" s="6">
        <v>5.2173913043478262</v>
      </c>
      <c r="G165" s="6">
        <v>0.39130434782608697</v>
      </c>
      <c r="H165" s="6">
        <v>0.2608695652173913</v>
      </c>
      <c r="I165" s="6">
        <v>11.434782608695652</v>
      </c>
      <c r="J165" s="6">
        <v>0</v>
      </c>
      <c r="K165" s="6">
        <v>0</v>
      </c>
      <c r="L165" s="6">
        <v>4.9065217391304348</v>
      </c>
      <c r="M165" s="6">
        <v>5.2608695652173916</v>
      </c>
      <c r="N165" s="6">
        <v>0</v>
      </c>
      <c r="O165" s="6">
        <f>SUM(NonNurse[[#This Row],[Qualified Social Work Staff Hours]],NonNurse[[#This Row],[Other Social Work Staff Hours]])/NonNurse[[#This Row],[MDS Census]]</f>
        <v>5.863823600678459E-2</v>
      </c>
      <c r="P165" s="6">
        <v>3.6467391304347827</v>
      </c>
      <c r="Q165" s="6">
        <v>9.5570652173913047</v>
      </c>
      <c r="R165" s="6">
        <f>SUM(NonNurse[[#This Row],[Qualified Activities Professional Hours]],NonNurse[[#This Row],[Other Activities Professional Hours]])/NonNurse[[#This Row],[MDS Census]]</f>
        <v>0.1471710685728132</v>
      </c>
      <c r="S165" s="6">
        <v>4.6943478260869549</v>
      </c>
      <c r="T165" s="6">
        <v>10.832282608695651</v>
      </c>
      <c r="U165" s="6">
        <v>0</v>
      </c>
      <c r="V165" s="6">
        <f>SUM(NonNurse[[#This Row],[Occupational Therapist Hours]],NonNurse[[#This Row],[OT Assistant Hours]],NonNurse[[#This Row],[OT Aide Hours]])/NonNurse[[#This Row],[MDS Census]]</f>
        <v>0.17306154591713108</v>
      </c>
      <c r="W165" s="6">
        <v>3.0532608695652179</v>
      </c>
      <c r="X165" s="6">
        <v>10.057826086956521</v>
      </c>
      <c r="Y165" s="6">
        <v>0</v>
      </c>
      <c r="Z165" s="6">
        <f>SUM(NonNurse[[#This Row],[Physical Therapist (PT) Hours]],NonNurse[[#This Row],[PT Assistant Hours]],NonNurse[[#This Row],[PT Aide Hours]])/NonNurse[[#This Row],[MDS Census]]</f>
        <v>0.14613763023988369</v>
      </c>
      <c r="AA165" s="6">
        <v>0</v>
      </c>
      <c r="AB165" s="6">
        <v>0</v>
      </c>
      <c r="AC165" s="6">
        <v>0</v>
      </c>
      <c r="AD165" s="6">
        <v>0</v>
      </c>
      <c r="AE165" s="6">
        <v>0</v>
      </c>
      <c r="AF165" s="6">
        <v>0</v>
      </c>
      <c r="AG165" s="6">
        <v>0</v>
      </c>
      <c r="AH165" s="1">
        <v>145585</v>
      </c>
      <c r="AI165">
        <v>5</v>
      </c>
    </row>
    <row r="166" spans="1:35" x14ac:dyDescent="0.25">
      <c r="A166" t="s">
        <v>702</v>
      </c>
      <c r="B166" t="s">
        <v>218</v>
      </c>
      <c r="C166" t="s">
        <v>1012</v>
      </c>
      <c r="D166" t="s">
        <v>758</v>
      </c>
      <c r="E166" s="6">
        <v>96.771739130434781</v>
      </c>
      <c r="F166" s="6">
        <v>38.563043478260866</v>
      </c>
      <c r="G166" s="6">
        <v>4.7790217391304353</v>
      </c>
      <c r="H166" s="6">
        <v>0</v>
      </c>
      <c r="I166" s="6">
        <v>33.141304347826086</v>
      </c>
      <c r="J166" s="6">
        <v>0</v>
      </c>
      <c r="K166" s="6">
        <v>0</v>
      </c>
      <c r="L166" s="6">
        <v>4.5719565217391294</v>
      </c>
      <c r="M166" s="6">
        <v>5.1488043478260872</v>
      </c>
      <c r="N166" s="6">
        <v>4.2285869565217391</v>
      </c>
      <c r="O166" s="6">
        <f>SUM(NonNurse[[#This Row],[Qualified Social Work Staff Hours]],NonNurse[[#This Row],[Other Social Work Staff Hours]])/NonNurse[[#This Row],[MDS Census]]</f>
        <v>9.6902167808603848E-2</v>
      </c>
      <c r="P166" s="6">
        <v>0</v>
      </c>
      <c r="Q166" s="6">
        <v>16.692826086956522</v>
      </c>
      <c r="R166" s="6">
        <f>SUM(NonNurse[[#This Row],[Qualified Activities Professional Hours]],NonNurse[[#This Row],[Other Activities Professional Hours]])/NonNurse[[#This Row],[MDS Census]]</f>
        <v>0.17249691115354376</v>
      </c>
      <c r="S166" s="6">
        <v>7.2700000000000014</v>
      </c>
      <c r="T166" s="6">
        <v>4.7651086956521729</v>
      </c>
      <c r="U166" s="6">
        <v>0</v>
      </c>
      <c r="V166" s="6">
        <f>SUM(NonNurse[[#This Row],[Occupational Therapist Hours]],NonNurse[[#This Row],[OT Assistant Hours]],NonNurse[[#This Row],[OT Aide Hours]])/NonNurse[[#This Row],[MDS Census]]</f>
        <v>0.12436594406379871</v>
      </c>
      <c r="W166" s="6">
        <v>4.6239130434782609</v>
      </c>
      <c r="X166" s="6">
        <v>13.295543478260869</v>
      </c>
      <c r="Y166" s="6">
        <v>0</v>
      </c>
      <c r="Z166" s="6">
        <f>SUM(NonNurse[[#This Row],[Physical Therapist (PT) Hours]],NonNurse[[#This Row],[PT Assistant Hours]],NonNurse[[#This Row],[PT Aide Hours]])/NonNurse[[#This Row],[MDS Census]]</f>
        <v>0.18517241379310342</v>
      </c>
      <c r="AA166" s="6">
        <v>0</v>
      </c>
      <c r="AB166" s="6">
        <v>0</v>
      </c>
      <c r="AC166" s="6">
        <v>0</v>
      </c>
      <c r="AD166" s="6">
        <v>0</v>
      </c>
      <c r="AE166" s="6">
        <v>0</v>
      </c>
      <c r="AF166" s="6">
        <v>0</v>
      </c>
      <c r="AG166" s="6">
        <v>0</v>
      </c>
      <c r="AH166" s="1">
        <v>145571</v>
      </c>
      <c r="AI166">
        <v>5</v>
      </c>
    </row>
    <row r="167" spans="1:35" x14ac:dyDescent="0.25">
      <c r="A167" t="s">
        <v>702</v>
      </c>
      <c r="B167" t="s">
        <v>648</v>
      </c>
      <c r="C167" t="s">
        <v>931</v>
      </c>
      <c r="D167" t="s">
        <v>781</v>
      </c>
      <c r="E167" s="6">
        <v>51.967391304347828</v>
      </c>
      <c r="F167" s="6">
        <v>0</v>
      </c>
      <c r="G167" s="6">
        <v>0</v>
      </c>
      <c r="H167" s="6">
        <v>0</v>
      </c>
      <c r="I167" s="6">
        <v>0</v>
      </c>
      <c r="J167" s="6">
        <v>0</v>
      </c>
      <c r="K167" s="6">
        <v>0</v>
      </c>
      <c r="L167" s="6">
        <v>0</v>
      </c>
      <c r="M167" s="6">
        <v>0</v>
      </c>
      <c r="N167" s="6">
        <v>0</v>
      </c>
      <c r="O167" s="6">
        <f>SUM(NonNurse[[#This Row],[Qualified Social Work Staff Hours]],NonNurse[[#This Row],[Other Social Work Staff Hours]])/NonNurse[[#This Row],[MDS Census]]</f>
        <v>0</v>
      </c>
      <c r="P167" s="6">
        <v>0</v>
      </c>
      <c r="Q167" s="6">
        <v>17.765217391304354</v>
      </c>
      <c r="R167" s="6">
        <f>SUM(NonNurse[[#This Row],[Qualified Activities Professional Hours]],NonNurse[[#This Row],[Other Activities Professional Hours]])/NonNurse[[#This Row],[MDS Census]]</f>
        <v>0.34185316879313959</v>
      </c>
      <c r="S167" s="6">
        <v>0</v>
      </c>
      <c r="T167" s="6">
        <v>0</v>
      </c>
      <c r="U167" s="6">
        <v>0</v>
      </c>
      <c r="V167" s="6">
        <f>SUM(NonNurse[[#This Row],[Occupational Therapist Hours]],NonNurse[[#This Row],[OT Assistant Hours]],NonNurse[[#This Row],[OT Aide Hours]])/NonNurse[[#This Row],[MDS Census]]</f>
        <v>0</v>
      </c>
      <c r="W167" s="6">
        <v>0</v>
      </c>
      <c r="X167" s="6">
        <v>0</v>
      </c>
      <c r="Y167" s="6">
        <v>0</v>
      </c>
      <c r="Z167" s="6">
        <f>SUM(NonNurse[[#This Row],[Physical Therapist (PT) Hours]],NonNurse[[#This Row],[PT Assistant Hours]],NonNurse[[#This Row],[PT Aide Hours]])/NonNurse[[#This Row],[MDS Census]]</f>
        <v>0</v>
      </c>
      <c r="AA167" s="6">
        <v>5.0434782608695654</v>
      </c>
      <c r="AB167" s="6">
        <v>0</v>
      </c>
      <c r="AC167" s="6">
        <v>0</v>
      </c>
      <c r="AD167" s="6">
        <v>0</v>
      </c>
      <c r="AE167" s="6">
        <v>0</v>
      </c>
      <c r="AF167" s="6">
        <v>0</v>
      </c>
      <c r="AG167" s="6">
        <v>0</v>
      </c>
      <c r="AH167" s="1">
        <v>146176</v>
      </c>
      <c r="AI167">
        <v>5</v>
      </c>
    </row>
    <row r="168" spans="1:35" x14ac:dyDescent="0.25">
      <c r="A168" t="s">
        <v>702</v>
      </c>
      <c r="B168" t="s">
        <v>558</v>
      </c>
      <c r="C168" t="s">
        <v>917</v>
      </c>
      <c r="D168" t="s">
        <v>781</v>
      </c>
      <c r="E168" s="6">
        <v>96.902173913043484</v>
      </c>
      <c r="F168" s="6">
        <v>38.635869565217391</v>
      </c>
      <c r="G168" s="6">
        <v>0</v>
      </c>
      <c r="H168" s="6">
        <v>0.17391304347826086</v>
      </c>
      <c r="I168" s="6">
        <v>59.5</v>
      </c>
      <c r="J168" s="6">
        <v>0</v>
      </c>
      <c r="K168" s="6">
        <v>0</v>
      </c>
      <c r="L168" s="6">
        <v>5.5472826086956513</v>
      </c>
      <c r="M168" s="6">
        <v>0</v>
      </c>
      <c r="N168" s="6">
        <v>0</v>
      </c>
      <c r="O168" s="6">
        <f>SUM(NonNurse[[#This Row],[Qualified Social Work Staff Hours]],NonNurse[[#This Row],[Other Social Work Staff Hours]])/NonNurse[[#This Row],[MDS Census]]</f>
        <v>0</v>
      </c>
      <c r="P168" s="6">
        <v>4.0788043478260869</v>
      </c>
      <c r="Q168" s="6">
        <v>19.328804347826086</v>
      </c>
      <c r="R168" s="6">
        <f>SUM(NonNurse[[#This Row],[Qualified Activities Professional Hours]],NonNurse[[#This Row],[Other Activities Professional Hours]])/NonNurse[[#This Row],[MDS Census]]</f>
        <v>0.2415591699383062</v>
      </c>
      <c r="S168" s="6">
        <v>5.0506521739130452</v>
      </c>
      <c r="T168" s="6">
        <v>4.1557608695652171</v>
      </c>
      <c r="U168" s="6">
        <v>0</v>
      </c>
      <c r="V168" s="6">
        <f>SUM(NonNurse[[#This Row],[Occupational Therapist Hours]],NonNurse[[#This Row],[OT Assistant Hours]],NonNurse[[#This Row],[OT Aide Hours]])/NonNurse[[#This Row],[MDS Census]]</f>
        <v>9.5007291082445322E-2</v>
      </c>
      <c r="W168" s="6">
        <v>6.3623913043478266</v>
      </c>
      <c r="X168" s="6">
        <v>5.4031521739130417</v>
      </c>
      <c r="Y168" s="6">
        <v>0</v>
      </c>
      <c r="Z168" s="6">
        <f>SUM(NonNurse[[#This Row],[Physical Therapist (PT) Hours]],NonNurse[[#This Row],[PT Assistant Hours]],NonNurse[[#This Row],[PT Aide Hours]])/NonNurse[[#This Row],[MDS Census]]</f>
        <v>0.12141671340437463</v>
      </c>
      <c r="AA168" s="6">
        <v>5.1739130434782608</v>
      </c>
      <c r="AB168" s="6">
        <v>0</v>
      </c>
      <c r="AC168" s="6">
        <v>0</v>
      </c>
      <c r="AD168" s="6">
        <v>0</v>
      </c>
      <c r="AE168" s="6">
        <v>0</v>
      </c>
      <c r="AF168" s="6">
        <v>0</v>
      </c>
      <c r="AG168" s="6">
        <v>0</v>
      </c>
      <c r="AH168" s="1">
        <v>146062</v>
      </c>
      <c r="AI168">
        <v>5</v>
      </c>
    </row>
    <row r="169" spans="1:35" x14ac:dyDescent="0.25">
      <c r="A169" t="s">
        <v>702</v>
      </c>
      <c r="B169" t="s">
        <v>411</v>
      </c>
      <c r="C169" t="s">
        <v>950</v>
      </c>
      <c r="D169" t="s">
        <v>781</v>
      </c>
      <c r="E169" s="6">
        <v>87.434782608695656</v>
      </c>
      <c r="F169" s="6">
        <v>5.3391304347826125</v>
      </c>
      <c r="G169" s="6">
        <v>0.32608695652173914</v>
      </c>
      <c r="H169" s="6">
        <v>0.29619565217391303</v>
      </c>
      <c r="I169" s="6">
        <v>5.3913043478260869</v>
      </c>
      <c r="J169" s="6">
        <v>0</v>
      </c>
      <c r="K169" s="6">
        <v>0</v>
      </c>
      <c r="L169" s="6">
        <v>3.5541304347826088</v>
      </c>
      <c r="M169" s="6">
        <v>4.1043478260869533</v>
      </c>
      <c r="N169" s="6">
        <v>12.092391304347826</v>
      </c>
      <c r="O169" s="6">
        <f>SUM(NonNurse[[#This Row],[Qualified Social Work Staff Hours]],NonNurse[[#This Row],[Other Social Work Staff Hours]])/NonNurse[[#This Row],[MDS Census]]</f>
        <v>0.18524365987071104</v>
      </c>
      <c r="P169" s="6">
        <v>4.0380434782608692</v>
      </c>
      <c r="Q169" s="6">
        <v>28.017173913043482</v>
      </c>
      <c r="R169" s="6">
        <f>SUM(NonNurse[[#This Row],[Qualified Activities Professional Hours]],NonNurse[[#This Row],[Other Activities Professional Hours]])/NonNurse[[#This Row],[MDS Census]]</f>
        <v>0.36661859771258087</v>
      </c>
      <c r="S169" s="6">
        <v>0.8405434782608695</v>
      </c>
      <c r="T169" s="6">
        <v>3.8646739130434788</v>
      </c>
      <c r="U169" s="6">
        <v>0</v>
      </c>
      <c r="V169" s="6">
        <f>SUM(NonNurse[[#This Row],[Occupational Therapist Hours]],NonNurse[[#This Row],[OT Assistant Hours]],NonNurse[[#This Row],[OT Aide Hours]])/NonNurse[[#This Row],[MDS Census]]</f>
        <v>5.3814022874191944E-2</v>
      </c>
      <c r="W169" s="6">
        <v>5.2691304347826087</v>
      </c>
      <c r="X169" s="6">
        <v>0.58315217391304353</v>
      </c>
      <c r="Y169" s="6">
        <v>0</v>
      </c>
      <c r="Z169" s="6">
        <f>SUM(NonNurse[[#This Row],[Physical Therapist (PT) Hours]],NonNurse[[#This Row],[PT Assistant Hours]],NonNurse[[#This Row],[PT Aide Hours]])/NonNurse[[#This Row],[MDS Census]]</f>
        <v>6.6933117851815008E-2</v>
      </c>
      <c r="AA169" s="6">
        <v>0</v>
      </c>
      <c r="AB169" s="6">
        <v>0</v>
      </c>
      <c r="AC169" s="6">
        <v>0</v>
      </c>
      <c r="AD169" s="6">
        <v>0.22369565217391307</v>
      </c>
      <c r="AE169" s="6">
        <v>0</v>
      </c>
      <c r="AF169" s="6">
        <v>0</v>
      </c>
      <c r="AG169" s="6">
        <v>0</v>
      </c>
      <c r="AH169" s="1">
        <v>145853</v>
      </c>
      <c r="AI169">
        <v>5</v>
      </c>
    </row>
    <row r="170" spans="1:35" x14ac:dyDescent="0.25">
      <c r="A170" t="s">
        <v>702</v>
      </c>
      <c r="B170" t="s">
        <v>267</v>
      </c>
      <c r="C170" t="s">
        <v>917</v>
      </c>
      <c r="D170" t="s">
        <v>781</v>
      </c>
      <c r="E170" s="6">
        <v>194.09782608695653</v>
      </c>
      <c r="F170" s="6">
        <v>103.36684782608695</v>
      </c>
      <c r="G170" s="6">
        <v>0</v>
      </c>
      <c r="H170" s="6">
        <v>0.43478260869565216</v>
      </c>
      <c r="I170" s="6">
        <v>22.358695652173914</v>
      </c>
      <c r="J170" s="6">
        <v>0</v>
      </c>
      <c r="K170" s="6">
        <v>0</v>
      </c>
      <c r="L170" s="6">
        <v>0</v>
      </c>
      <c r="M170" s="6">
        <v>5.3043478260869561</v>
      </c>
      <c r="N170" s="6">
        <v>10.654891304347826</v>
      </c>
      <c r="O170" s="6">
        <f>SUM(NonNurse[[#This Row],[Qualified Social Work Staff Hours]],NonNurse[[#This Row],[Other Social Work Staff Hours]])/NonNurse[[#This Row],[MDS Census]]</f>
        <v>8.222265778126224E-2</v>
      </c>
      <c r="P170" s="6">
        <v>0.15217391304347827</v>
      </c>
      <c r="Q170" s="6">
        <v>11.845108695652174</v>
      </c>
      <c r="R170" s="6">
        <f>SUM(NonNurse[[#This Row],[Qualified Activities Professional Hours]],NonNurse[[#This Row],[Other Activities Professional Hours]])/NonNurse[[#This Row],[MDS Census]]</f>
        <v>6.1810494483955869E-2</v>
      </c>
      <c r="S170" s="6">
        <v>0</v>
      </c>
      <c r="T170" s="6">
        <v>0</v>
      </c>
      <c r="U170" s="6">
        <v>0</v>
      </c>
      <c r="V170" s="6">
        <f>SUM(NonNurse[[#This Row],[Occupational Therapist Hours]],NonNurse[[#This Row],[OT Assistant Hours]],NonNurse[[#This Row],[OT Aide Hours]])/NonNurse[[#This Row],[MDS Census]]</f>
        <v>0</v>
      </c>
      <c r="W170" s="6">
        <v>2.7826086956521738</v>
      </c>
      <c r="X170" s="6">
        <v>0</v>
      </c>
      <c r="Y170" s="6">
        <v>0</v>
      </c>
      <c r="Z170" s="6">
        <f>SUM(NonNurse[[#This Row],[Physical Therapist (PT) Hours]],NonNurse[[#This Row],[PT Assistant Hours]],NonNurse[[#This Row],[PT Aide Hours]])/NonNurse[[#This Row],[MDS Census]]</f>
        <v>1.433611468891751E-2</v>
      </c>
      <c r="AA170" s="6">
        <v>0</v>
      </c>
      <c r="AB170" s="6">
        <v>0</v>
      </c>
      <c r="AC170" s="6">
        <v>0</v>
      </c>
      <c r="AD170" s="6">
        <v>0</v>
      </c>
      <c r="AE170" s="6">
        <v>0</v>
      </c>
      <c r="AF170" s="6">
        <v>0</v>
      </c>
      <c r="AG170" s="6">
        <v>0</v>
      </c>
      <c r="AH170" s="1">
        <v>145648</v>
      </c>
      <c r="AI170">
        <v>5</v>
      </c>
    </row>
    <row r="171" spans="1:35" x14ac:dyDescent="0.25">
      <c r="A171" t="s">
        <v>702</v>
      </c>
      <c r="B171" t="s">
        <v>284</v>
      </c>
      <c r="C171" t="s">
        <v>1040</v>
      </c>
      <c r="D171" t="s">
        <v>754</v>
      </c>
      <c r="E171" s="6">
        <v>68.369565217391298</v>
      </c>
      <c r="F171" s="6">
        <v>4.9565217391304346</v>
      </c>
      <c r="G171" s="6">
        <v>7.6086956521739135E-2</v>
      </c>
      <c r="H171" s="6">
        <v>0.29347826086956524</v>
      </c>
      <c r="I171" s="6">
        <v>0.63043478260869568</v>
      </c>
      <c r="J171" s="6">
        <v>0</v>
      </c>
      <c r="K171" s="6">
        <v>0</v>
      </c>
      <c r="L171" s="6">
        <v>3.2565217391304344</v>
      </c>
      <c r="M171" s="6">
        <v>0</v>
      </c>
      <c r="N171" s="6">
        <v>7.6630434782608692</v>
      </c>
      <c r="O171" s="6">
        <f>SUM(NonNurse[[#This Row],[Qualified Social Work Staff Hours]],NonNurse[[#This Row],[Other Social Work Staff Hours]])/NonNurse[[#This Row],[MDS Census]]</f>
        <v>0.11208267090620032</v>
      </c>
      <c r="P171" s="6">
        <v>5.7119565217391308</v>
      </c>
      <c r="Q171" s="6">
        <v>6.9646739130434785</v>
      </c>
      <c r="R171" s="6">
        <f>SUM(NonNurse[[#This Row],[Qualified Activities Professional Hours]],NonNurse[[#This Row],[Other Activities Professional Hours]])/NonNurse[[#This Row],[MDS Census]]</f>
        <v>0.18541335453100161</v>
      </c>
      <c r="S171" s="6">
        <v>4.3640217391304343</v>
      </c>
      <c r="T171" s="6">
        <v>3.6861956521739132</v>
      </c>
      <c r="U171" s="6">
        <v>0</v>
      </c>
      <c r="V171" s="6">
        <f>SUM(NonNurse[[#This Row],[Occupational Therapist Hours]],NonNurse[[#This Row],[OT Assistant Hours]],NonNurse[[#This Row],[OT Aide Hours]])/NonNurse[[#This Row],[MDS Census]]</f>
        <v>0.1177456279809221</v>
      </c>
      <c r="W171" s="6">
        <v>8.124891304347825</v>
      </c>
      <c r="X171" s="6">
        <v>4.1482608695652186</v>
      </c>
      <c r="Y171" s="6">
        <v>0</v>
      </c>
      <c r="Z171" s="6">
        <f>SUM(NonNurse[[#This Row],[Physical Therapist (PT) Hours]],NonNurse[[#This Row],[PT Assistant Hours]],NonNurse[[#This Row],[PT Aide Hours]])/NonNurse[[#This Row],[MDS Census]]</f>
        <v>0.1795119236883943</v>
      </c>
      <c r="AA171" s="6">
        <v>0</v>
      </c>
      <c r="AB171" s="6">
        <v>0</v>
      </c>
      <c r="AC171" s="6">
        <v>0</v>
      </c>
      <c r="AD171" s="6">
        <v>0</v>
      </c>
      <c r="AE171" s="6">
        <v>0</v>
      </c>
      <c r="AF171" s="6">
        <v>0</v>
      </c>
      <c r="AG171" s="6">
        <v>0</v>
      </c>
      <c r="AH171" s="1">
        <v>145666</v>
      </c>
      <c r="AI171">
        <v>5</v>
      </c>
    </row>
    <row r="172" spans="1:35" x14ac:dyDescent="0.25">
      <c r="A172" t="s">
        <v>702</v>
      </c>
      <c r="B172" t="s">
        <v>288</v>
      </c>
      <c r="C172" t="s">
        <v>917</v>
      </c>
      <c r="D172" t="s">
        <v>781</v>
      </c>
      <c r="E172" s="6">
        <v>187.69565217391303</v>
      </c>
      <c r="F172" s="6">
        <v>14.907608695652174</v>
      </c>
      <c r="G172" s="6">
        <v>0</v>
      </c>
      <c r="H172" s="6">
        <v>0</v>
      </c>
      <c r="I172" s="6">
        <v>0</v>
      </c>
      <c r="J172" s="6">
        <v>0</v>
      </c>
      <c r="K172" s="6">
        <v>0</v>
      </c>
      <c r="L172" s="6">
        <v>3.927717391304347</v>
      </c>
      <c r="M172" s="6">
        <v>5.6413043478260869</v>
      </c>
      <c r="N172" s="6">
        <v>10.434782608695652</v>
      </c>
      <c r="O172" s="6">
        <f>SUM(NonNurse[[#This Row],[Qualified Social Work Staff Hours]],NonNurse[[#This Row],[Other Social Work Staff Hours]])/NonNurse[[#This Row],[MDS Census]]</f>
        <v>8.5649756775538571E-2</v>
      </c>
      <c r="P172" s="6">
        <v>9.9211956521739122</v>
      </c>
      <c r="Q172" s="6">
        <v>17.320652173913043</v>
      </c>
      <c r="R172" s="6">
        <f>SUM(NonNurse[[#This Row],[Qualified Activities Professional Hours]],NonNurse[[#This Row],[Other Activities Professional Hours]])/NonNurse[[#This Row],[MDS Census]]</f>
        <v>0.14513840630067176</v>
      </c>
      <c r="S172" s="6">
        <v>2.2006521739130434</v>
      </c>
      <c r="T172" s="6">
        <v>2.9781521739130437</v>
      </c>
      <c r="U172" s="6">
        <v>0</v>
      </c>
      <c r="V172" s="6">
        <f>SUM(NonNurse[[#This Row],[Occupational Therapist Hours]],NonNurse[[#This Row],[OT Assistant Hours]],NonNurse[[#This Row],[OT Aide Hours]])/NonNurse[[#This Row],[MDS Census]]</f>
        <v>2.7591498725967112E-2</v>
      </c>
      <c r="W172" s="6">
        <v>5.5545652173913052</v>
      </c>
      <c r="X172" s="6">
        <v>5.9435869565217399</v>
      </c>
      <c r="Y172" s="6">
        <v>0</v>
      </c>
      <c r="Z172" s="6">
        <f>SUM(NonNurse[[#This Row],[Physical Therapist (PT) Hours]],NonNurse[[#This Row],[PT Assistant Hours]],NonNurse[[#This Row],[PT Aide Hours]])/NonNurse[[#This Row],[MDS Census]]</f>
        <v>6.1259555246699106E-2</v>
      </c>
      <c r="AA172" s="6">
        <v>0</v>
      </c>
      <c r="AB172" s="6">
        <v>0</v>
      </c>
      <c r="AC172" s="6">
        <v>0</v>
      </c>
      <c r="AD172" s="6">
        <v>0</v>
      </c>
      <c r="AE172" s="6">
        <v>0</v>
      </c>
      <c r="AF172" s="6">
        <v>0</v>
      </c>
      <c r="AG172" s="6">
        <v>0</v>
      </c>
      <c r="AH172" s="1">
        <v>145670</v>
      </c>
      <c r="AI172">
        <v>5</v>
      </c>
    </row>
    <row r="173" spans="1:35" x14ac:dyDescent="0.25">
      <c r="A173" t="s">
        <v>702</v>
      </c>
      <c r="B173" t="s">
        <v>156</v>
      </c>
      <c r="C173" t="s">
        <v>979</v>
      </c>
      <c r="D173" t="s">
        <v>806</v>
      </c>
      <c r="E173" s="6">
        <v>103.58695652173913</v>
      </c>
      <c r="F173" s="6">
        <v>4.8913043478260869</v>
      </c>
      <c r="G173" s="6">
        <v>0</v>
      </c>
      <c r="H173" s="6">
        <v>0.21739130434782608</v>
      </c>
      <c r="I173" s="6">
        <v>0.40217391304347827</v>
      </c>
      <c r="J173" s="6">
        <v>0</v>
      </c>
      <c r="K173" s="6">
        <v>0</v>
      </c>
      <c r="L173" s="6">
        <v>5.5811956521739106</v>
      </c>
      <c r="M173" s="6">
        <v>5.1902173913043477</v>
      </c>
      <c r="N173" s="6">
        <v>5.3043478260869561</v>
      </c>
      <c r="O173" s="6">
        <f>SUM(NonNurse[[#This Row],[Qualified Social Work Staff Hours]],NonNurse[[#This Row],[Other Social Work Staff Hours]])/NonNurse[[#This Row],[MDS Census]]</f>
        <v>0.10131164742917105</v>
      </c>
      <c r="P173" s="6">
        <v>5.3804347826086953</v>
      </c>
      <c r="Q173" s="6">
        <v>7.4918478260869561</v>
      </c>
      <c r="R173" s="6">
        <f>SUM(NonNurse[[#This Row],[Qualified Activities Professional Hours]],NonNurse[[#This Row],[Other Activities Professional Hours]])/NonNurse[[#This Row],[MDS Census]]</f>
        <v>0.12426547743966422</v>
      </c>
      <c r="S173" s="6">
        <v>3.9935869565217388</v>
      </c>
      <c r="T173" s="6">
        <v>20.789782608695656</v>
      </c>
      <c r="U173" s="6">
        <v>0</v>
      </c>
      <c r="V173" s="6">
        <f>SUM(NonNurse[[#This Row],[Occupational Therapist Hours]],NonNurse[[#This Row],[OT Assistant Hours]],NonNurse[[#This Row],[OT Aide Hours]])/NonNurse[[#This Row],[MDS Census]]</f>
        <v>0.2392518363064009</v>
      </c>
      <c r="W173" s="6">
        <v>5.0404347826086937</v>
      </c>
      <c r="X173" s="6">
        <v>12.836847826086954</v>
      </c>
      <c r="Y173" s="6">
        <v>0</v>
      </c>
      <c r="Z173" s="6">
        <f>SUM(NonNurse[[#This Row],[Physical Therapist (PT) Hours]],NonNurse[[#This Row],[PT Assistant Hours]],NonNurse[[#This Row],[PT Aide Hours]])/NonNurse[[#This Row],[MDS Census]]</f>
        <v>0.1725823714585519</v>
      </c>
      <c r="AA173" s="6">
        <v>0</v>
      </c>
      <c r="AB173" s="6">
        <v>0</v>
      </c>
      <c r="AC173" s="6">
        <v>0</v>
      </c>
      <c r="AD173" s="6">
        <v>0</v>
      </c>
      <c r="AE173" s="6">
        <v>0</v>
      </c>
      <c r="AF173" s="6">
        <v>0</v>
      </c>
      <c r="AG173" s="6">
        <v>0</v>
      </c>
      <c r="AH173" s="1">
        <v>145439</v>
      </c>
      <c r="AI173">
        <v>5</v>
      </c>
    </row>
    <row r="174" spans="1:35" x14ac:dyDescent="0.25">
      <c r="A174" t="s">
        <v>702</v>
      </c>
      <c r="B174" t="s">
        <v>260</v>
      </c>
      <c r="C174" t="s">
        <v>856</v>
      </c>
      <c r="D174" t="s">
        <v>818</v>
      </c>
      <c r="E174" s="6">
        <v>61.326086956521742</v>
      </c>
      <c r="F174" s="6">
        <v>5.5543478260869561</v>
      </c>
      <c r="G174" s="6">
        <v>0</v>
      </c>
      <c r="H174" s="6">
        <v>0.21195652173913043</v>
      </c>
      <c r="I174" s="6">
        <v>0.55434782608695654</v>
      </c>
      <c r="J174" s="6">
        <v>0</v>
      </c>
      <c r="K174" s="6">
        <v>0</v>
      </c>
      <c r="L174" s="6">
        <v>0.20619565217391303</v>
      </c>
      <c r="M174" s="6">
        <v>0</v>
      </c>
      <c r="N174" s="6">
        <v>5.2363043478260867</v>
      </c>
      <c r="O174" s="6">
        <f>SUM(NonNurse[[#This Row],[Qualified Social Work Staff Hours]],NonNurse[[#This Row],[Other Social Work Staff Hours]])/NonNurse[[#This Row],[MDS Census]]</f>
        <v>8.5384615384615378E-2</v>
      </c>
      <c r="P174" s="6">
        <v>4.5652173913043477</v>
      </c>
      <c r="Q174" s="6">
        <v>4.0755434782608697</v>
      </c>
      <c r="R174" s="6">
        <f>SUM(NonNurse[[#This Row],[Qualified Activities Professional Hours]],NonNurse[[#This Row],[Other Activities Professional Hours]])/NonNurse[[#This Row],[MDS Census]]</f>
        <v>0.14089861751152072</v>
      </c>
      <c r="S174" s="6">
        <v>1.2211956521739131</v>
      </c>
      <c r="T174" s="6">
        <v>8.1011956521739119</v>
      </c>
      <c r="U174" s="6">
        <v>0</v>
      </c>
      <c r="V174" s="6">
        <f>SUM(NonNurse[[#This Row],[Occupational Therapist Hours]],NonNurse[[#This Row],[OT Assistant Hours]],NonNurse[[#This Row],[OT Aide Hours]])/NonNurse[[#This Row],[MDS Census]]</f>
        <v>0.15201347040056715</v>
      </c>
      <c r="W174" s="6">
        <v>0.6447826086956524</v>
      </c>
      <c r="X174" s="6">
        <v>11.842173913043478</v>
      </c>
      <c r="Y174" s="6">
        <v>0</v>
      </c>
      <c r="Z174" s="6">
        <f>SUM(NonNurse[[#This Row],[Physical Therapist (PT) Hours]],NonNurse[[#This Row],[PT Assistant Hours]],NonNurse[[#This Row],[PT Aide Hours]])/NonNurse[[#This Row],[MDS Census]]</f>
        <v>0.20361573909961006</v>
      </c>
      <c r="AA174" s="6">
        <v>0</v>
      </c>
      <c r="AB174" s="6">
        <v>0</v>
      </c>
      <c r="AC174" s="6">
        <v>0</v>
      </c>
      <c r="AD174" s="6">
        <v>0</v>
      </c>
      <c r="AE174" s="6">
        <v>0</v>
      </c>
      <c r="AF174" s="6">
        <v>0</v>
      </c>
      <c r="AG174" s="6">
        <v>0</v>
      </c>
      <c r="AH174" s="1">
        <v>145636</v>
      </c>
      <c r="AI174">
        <v>5</v>
      </c>
    </row>
    <row r="175" spans="1:35" x14ac:dyDescent="0.25">
      <c r="A175" t="s">
        <v>702</v>
      </c>
      <c r="B175" t="s">
        <v>243</v>
      </c>
      <c r="C175" t="s">
        <v>1026</v>
      </c>
      <c r="D175" t="s">
        <v>794</v>
      </c>
      <c r="E175" s="6">
        <v>96.25</v>
      </c>
      <c r="F175" s="6">
        <v>36.426086956521743</v>
      </c>
      <c r="G175" s="6">
        <v>0.39130434782608697</v>
      </c>
      <c r="H175" s="6">
        <v>0</v>
      </c>
      <c r="I175" s="6">
        <v>1.5326086956521738</v>
      </c>
      <c r="J175" s="6">
        <v>0</v>
      </c>
      <c r="K175" s="6">
        <v>0</v>
      </c>
      <c r="L175" s="6">
        <v>3.1413043478260865</v>
      </c>
      <c r="M175" s="6">
        <v>5.6891304347826086</v>
      </c>
      <c r="N175" s="6">
        <v>4.7043478260869573</v>
      </c>
      <c r="O175" s="6">
        <f>SUM(NonNurse[[#This Row],[Qualified Social Work Staff Hours]],NonNurse[[#This Row],[Other Social Work Staff Hours]])/NonNurse[[#This Row],[MDS Census]]</f>
        <v>0.10798418972332016</v>
      </c>
      <c r="P175" s="6">
        <v>4.4347826086956523</v>
      </c>
      <c r="Q175" s="6">
        <v>36.829347826086952</v>
      </c>
      <c r="R175" s="6">
        <f>SUM(NonNurse[[#This Row],[Qualified Activities Professional Hours]],NonNurse[[#This Row],[Other Activities Professional Hours]])/NonNurse[[#This Row],[MDS Census]]</f>
        <v>0.42871823828345557</v>
      </c>
      <c r="S175" s="6">
        <v>4.3809782608695658</v>
      </c>
      <c r="T175" s="6">
        <v>8.2221739130434806</v>
      </c>
      <c r="U175" s="6">
        <v>0</v>
      </c>
      <c r="V175" s="6">
        <f>SUM(NonNurse[[#This Row],[Occupational Therapist Hours]],NonNurse[[#This Row],[OT Assistant Hours]],NonNurse[[#This Row],[OT Aide Hours]])/NonNurse[[#This Row],[MDS Census]]</f>
        <v>0.13094184076792775</v>
      </c>
      <c r="W175" s="6">
        <v>3.2765217391304349</v>
      </c>
      <c r="X175" s="6">
        <v>7.9658695652173916</v>
      </c>
      <c r="Y175" s="6">
        <v>0</v>
      </c>
      <c r="Z175" s="6">
        <f>SUM(NonNurse[[#This Row],[Physical Therapist (PT) Hours]],NonNurse[[#This Row],[PT Assistant Hours]],NonNurse[[#This Row],[PT Aide Hours]])/NonNurse[[#This Row],[MDS Census]]</f>
        <v>0.11680406549971768</v>
      </c>
      <c r="AA175" s="6">
        <v>0</v>
      </c>
      <c r="AB175" s="6">
        <v>0</v>
      </c>
      <c r="AC175" s="6">
        <v>0</v>
      </c>
      <c r="AD175" s="6">
        <v>0</v>
      </c>
      <c r="AE175" s="6">
        <v>0</v>
      </c>
      <c r="AF175" s="6">
        <v>0</v>
      </c>
      <c r="AG175" s="6">
        <v>0</v>
      </c>
      <c r="AH175" s="1">
        <v>145614</v>
      </c>
      <c r="AI175">
        <v>5</v>
      </c>
    </row>
    <row r="176" spans="1:35" x14ac:dyDescent="0.25">
      <c r="A176" t="s">
        <v>702</v>
      </c>
      <c r="B176" t="s">
        <v>263</v>
      </c>
      <c r="C176" t="s">
        <v>1031</v>
      </c>
      <c r="D176" t="s">
        <v>781</v>
      </c>
      <c r="E176" s="6">
        <v>188.9891304347826</v>
      </c>
      <c r="F176" s="6">
        <v>38.209239130434781</v>
      </c>
      <c r="G176" s="6">
        <v>0.15217391304347827</v>
      </c>
      <c r="H176" s="6">
        <v>0.65217391304347827</v>
      </c>
      <c r="I176" s="6">
        <v>0.5</v>
      </c>
      <c r="J176" s="6">
        <v>0</v>
      </c>
      <c r="K176" s="6">
        <v>0</v>
      </c>
      <c r="L176" s="6">
        <v>2.2984782608695649</v>
      </c>
      <c r="M176" s="6">
        <v>5.4782608695652177</v>
      </c>
      <c r="N176" s="6">
        <v>16.461956521739129</v>
      </c>
      <c r="O176" s="6">
        <f>SUM(NonNurse[[#This Row],[Qualified Social Work Staff Hours]],NonNurse[[#This Row],[Other Social Work Staff Hours]])/NonNurse[[#This Row],[MDS Census]]</f>
        <v>0.11609248288951517</v>
      </c>
      <c r="P176" s="6">
        <v>5.2554347826086953</v>
      </c>
      <c r="Q176" s="6">
        <v>17.486413043478262</v>
      </c>
      <c r="R176" s="6">
        <f>SUM(NonNurse[[#This Row],[Qualified Activities Professional Hours]],NonNurse[[#This Row],[Other Activities Professional Hours]])/NonNurse[[#This Row],[MDS Census]]</f>
        <v>0.12033415770403176</v>
      </c>
      <c r="S176" s="6">
        <v>3.7584782608695648</v>
      </c>
      <c r="T176" s="6">
        <v>9.1492391304347844</v>
      </c>
      <c r="U176" s="6">
        <v>0</v>
      </c>
      <c r="V176" s="6">
        <f>SUM(NonNurse[[#This Row],[Occupational Therapist Hours]],NonNurse[[#This Row],[OT Assistant Hours]],NonNurse[[#This Row],[OT Aide Hours]])/NonNurse[[#This Row],[MDS Census]]</f>
        <v>6.8298728935411529E-2</v>
      </c>
      <c r="W176" s="6">
        <v>8.1845652173913059</v>
      </c>
      <c r="X176" s="6">
        <v>10.016739130434781</v>
      </c>
      <c r="Y176" s="6">
        <v>0</v>
      </c>
      <c r="Z176" s="6">
        <f>SUM(NonNurse[[#This Row],[Physical Therapist (PT) Hours]],NonNurse[[#This Row],[PT Assistant Hours]],NonNurse[[#This Row],[PT Aide Hours]])/NonNurse[[#This Row],[MDS Census]]</f>
        <v>9.630873641226205E-2</v>
      </c>
      <c r="AA176" s="6">
        <v>12.239130434782609</v>
      </c>
      <c r="AB176" s="6">
        <v>0</v>
      </c>
      <c r="AC176" s="6">
        <v>0</v>
      </c>
      <c r="AD176" s="6">
        <v>0</v>
      </c>
      <c r="AE176" s="6">
        <v>0</v>
      </c>
      <c r="AF176" s="6">
        <v>0</v>
      </c>
      <c r="AG176" s="6">
        <v>0</v>
      </c>
      <c r="AH176" s="1">
        <v>145639</v>
      </c>
      <c r="AI176">
        <v>5</v>
      </c>
    </row>
    <row r="177" spans="1:35" x14ac:dyDescent="0.25">
      <c r="A177" t="s">
        <v>702</v>
      </c>
      <c r="B177" t="s">
        <v>149</v>
      </c>
      <c r="C177" t="s">
        <v>870</v>
      </c>
      <c r="D177" t="s">
        <v>773</v>
      </c>
      <c r="E177" s="6">
        <v>74.408450704225359</v>
      </c>
      <c r="F177" s="6">
        <v>5.746478873239437</v>
      </c>
      <c r="G177" s="6">
        <v>0.31690140845070425</v>
      </c>
      <c r="H177" s="6">
        <v>0.52464788732394363</v>
      </c>
      <c r="I177" s="6">
        <v>2.8169014084507043E-2</v>
      </c>
      <c r="J177" s="6">
        <v>0</v>
      </c>
      <c r="K177" s="6">
        <v>0</v>
      </c>
      <c r="L177" s="6">
        <v>1.7370422535211265</v>
      </c>
      <c r="M177" s="6">
        <v>10.658450704225352</v>
      </c>
      <c r="N177" s="6">
        <v>14.401408450704226</v>
      </c>
      <c r="O177" s="6">
        <f>SUM(NonNurse[[#This Row],[Qualified Social Work Staff Hours]],NonNurse[[#This Row],[Other Social Work Staff Hours]])/NonNurse[[#This Row],[MDS Census]]</f>
        <v>0.33678780995646407</v>
      </c>
      <c r="P177" s="6">
        <v>6.03169014084507</v>
      </c>
      <c r="Q177" s="6">
        <v>13.992957746478874</v>
      </c>
      <c r="R177" s="6">
        <f>SUM(NonNurse[[#This Row],[Qualified Activities Professional Hours]],NonNurse[[#This Row],[Other Activities Professional Hours]])/NonNurse[[#This Row],[MDS Census]]</f>
        <v>0.2691179254211622</v>
      </c>
      <c r="S177" s="6">
        <v>1.5671830985915494</v>
      </c>
      <c r="T177" s="6">
        <v>8.5602816901408509</v>
      </c>
      <c r="U177" s="6">
        <v>0</v>
      </c>
      <c r="V177" s="6">
        <f>SUM(NonNurse[[#This Row],[Occupational Therapist Hours]],NonNurse[[#This Row],[OT Assistant Hours]],NonNurse[[#This Row],[OT Aide Hours]])/NonNurse[[#This Row],[MDS Census]]</f>
        <v>0.13610637895135347</v>
      </c>
      <c r="W177" s="6">
        <v>4.4757746478873255</v>
      </c>
      <c r="X177" s="6">
        <v>4.5405633802816903</v>
      </c>
      <c r="Y177" s="6">
        <v>3.915492957746479</v>
      </c>
      <c r="Z177" s="6">
        <f>SUM(NonNurse[[#This Row],[Physical Therapist (PT) Hours]],NonNurse[[#This Row],[PT Assistant Hours]],NonNurse[[#This Row],[PT Aide Hours]])/NonNurse[[#This Row],[MDS Census]]</f>
        <v>0.1737951921256862</v>
      </c>
      <c r="AA177" s="6">
        <v>0</v>
      </c>
      <c r="AB177" s="6">
        <v>0</v>
      </c>
      <c r="AC177" s="6">
        <v>0</v>
      </c>
      <c r="AD177" s="6">
        <v>0</v>
      </c>
      <c r="AE177" s="6">
        <v>0</v>
      </c>
      <c r="AF177" s="6">
        <v>0</v>
      </c>
      <c r="AG177" s="6">
        <v>0</v>
      </c>
      <c r="AH177" s="1">
        <v>145430</v>
      </c>
      <c r="AI177">
        <v>5</v>
      </c>
    </row>
    <row r="178" spans="1:35" x14ac:dyDescent="0.25">
      <c r="A178" t="s">
        <v>702</v>
      </c>
      <c r="B178" t="s">
        <v>613</v>
      </c>
      <c r="C178" t="s">
        <v>1150</v>
      </c>
      <c r="D178" t="s">
        <v>780</v>
      </c>
      <c r="E178" s="6">
        <v>23.619565217391305</v>
      </c>
      <c r="F178" s="6">
        <v>5.2989130434782608</v>
      </c>
      <c r="G178" s="6">
        <v>0</v>
      </c>
      <c r="H178" s="6">
        <v>0.11684782608695653</v>
      </c>
      <c r="I178" s="6">
        <v>0.2608695652173913</v>
      </c>
      <c r="J178" s="6">
        <v>0</v>
      </c>
      <c r="K178" s="6">
        <v>0</v>
      </c>
      <c r="L178" s="6">
        <v>0.31173913043478257</v>
      </c>
      <c r="M178" s="6">
        <v>0</v>
      </c>
      <c r="N178" s="6">
        <v>4.5929347826086948</v>
      </c>
      <c r="O178" s="6">
        <f>SUM(NonNurse[[#This Row],[Qualified Social Work Staff Hours]],NonNurse[[#This Row],[Other Social Work Staff Hours]])/NonNurse[[#This Row],[MDS Census]]</f>
        <v>0.19445467096180391</v>
      </c>
      <c r="P178" s="6">
        <v>2.4864130434782608</v>
      </c>
      <c r="Q178" s="6">
        <v>0</v>
      </c>
      <c r="R178" s="6">
        <f>SUM(NonNurse[[#This Row],[Qualified Activities Professional Hours]],NonNurse[[#This Row],[Other Activities Professional Hours]])/NonNurse[[#This Row],[MDS Census]]</f>
        <v>0.10526921306948918</v>
      </c>
      <c r="S178" s="6">
        <v>0.67869565217391303</v>
      </c>
      <c r="T178" s="6">
        <v>1.4374999999999998</v>
      </c>
      <c r="U178" s="6">
        <v>0</v>
      </c>
      <c r="V178" s="6">
        <f>SUM(NonNurse[[#This Row],[Occupational Therapist Hours]],NonNurse[[#This Row],[OT Assistant Hours]],NonNurse[[#This Row],[OT Aide Hours]])/NonNurse[[#This Row],[MDS Census]]</f>
        <v>8.9595029912563268E-2</v>
      </c>
      <c r="W178" s="6">
        <v>0.72934782608695659</v>
      </c>
      <c r="X178" s="6">
        <v>1.7432608695652168</v>
      </c>
      <c r="Y178" s="6">
        <v>0</v>
      </c>
      <c r="Z178" s="6">
        <f>SUM(NonNurse[[#This Row],[Physical Therapist (PT) Hours]],NonNurse[[#This Row],[PT Assistant Hours]],NonNurse[[#This Row],[PT Aide Hours]])/NonNurse[[#This Row],[MDS Census]]</f>
        <v>0.10468476760239298</v>
      </c>
      <c r="AA178" s="6">
        <v>0</v>
      </c>
      <c r="AB178" s="6">
        <v>0</v>
      </c>
      <c r="AC178" s="6">
        <v>0</v>
      </c>
      <c r="AD178" s="6">
        <v>0</v>
      </c>
      <c r="AE178" s="6">
        <v>0</v>
      </c>
      <c r="AF178" s="6">
        <v>0</v>
      </c>
      <c r="AG178" s="6">
        <v>0</v>
      </c>
      <c r="AH178" s="1">
        <v>146131</v>
      </c>
      <c r="AI178">
        <v>5</v>
      </c>
    </row>
    <row r="179" spans="1:35" x14ac:dyDescent="0.25">
      <c r="A179" t="s">
        <v>702</v>
      </c>
      <c r="B179" t="s">
        <v>31</v>
      </c>
      <c r="C179" t="s">
        <v>906</v>
      </c>
      <c r="D179" t="s">
        <v>792</v>
      </c>
      <c r="E179" s="6">
        <v>85.206521739130437</v>
      </c>
      <c r="F179" s="6">
        <v>5.3913043478260869</v>
      </c>
      <c r="G179" s="6">
        <v>1.1521739130434783</v>
      </c>
      <c r="H179" s="6">
        <v>0.26630434782608697</v>
      </c>
      <c r="I179" s="6">
        <v>0</v>
      </c>
      <c r="J179" s="6">
        <v>0</v>
      </c>
      <c r="K179" s="6">
        <v>0</v>
      </c>
      <c r="L179" s="6">
        <v>2.638804347826087</v>
      </c>
      <c r="M179" s="6">
        <v>0</v>
      </c>
      <c r="N179" s="6">
        <v>5.2173913043478262</v>
      </c>
      <c r="O179" s="6">
        <f>SUM(NonNurse[[#This Row],[Qualified Social Work Staff Hours]],NonNurse[[#This Row],[Other Social Work Staff Hours]])/NonNurse[[#This Row],[MDS Census]]</f>
        <v>6.1232300038270189E-2</v>
      </c>
      <c r="P179" s="6">
        <v>5.3179347826086953</v>
      </c>
      <c r="Q179" s="6">
        <v>17.122282608695652</v>
      </c>
      <c r="R179" s="6">
        <f>SUM(NonNurse[[#This Row],[Qualified Activities Professional Hours]],NonNurse[[#This Row],[Other Activities Professional Hours]])/NonNurse[[#This Row],[MDS Census]]</f>
        <v>0.26336267381043499</v>
      </c>
      <c r="S179" s="6">
        <v>3.9059782608695657</v>
      </c>
      <c r="T179" s="6">
        <v>4.3026086956521734</v>
      </c>
      <c r="U179" s="6">
        <v>0</v>
      </c>
      <c r="V179" s="6">
        <f>SUM(NonNurse[[#This Row],[Occupational Therapist Hours]],NonNurse[[#This Row],[OT Assistant Hours]],NonNurse[[#This Row],[OT Aide Hours]])/NonNurse[[#This Row],[MDS Census]]</f>
        <v>9.6337543053960958E-2</v>
      </c>
      <c r="W179" s="6">
        <v>5.3572826086956526</v>
      </c>
      <c r="X179" s="6">
        <v>10.512499999999994</v>
      </c>
      <c r="Y179" s="6">
        <v>0</v>
      </c>
      <c r="Z179" s="6">
        <f>SUM(NonNurse[[#This Row],[Physical Therapist (PT) Hours]],NonNurse[[#This Row],[PT Assistant Hours]],NonNurse[[#This Row],[PT Aide Hours]])/NonNurse[[#This Row],[MDS Census]]</f>
        <v>0.18625079729557337</v>
      </c>
      <c r="AA179" s="6">
        <v>0</v>
      </c>
      <c r="AB179" s="6">
        <v>0</v>
      </c>
      <c r="AC179" s="6">
        <v>0</v>
      </c>
      <c r="AD179" s="6">
        <v>0</v>
      </c>
      <c r="AE179" s="6">
        <v>0</v>
      </c>
      <c r="AF179" s="6">
        <v>0</v>
      </c>
      <c r="AG179" s="6">
        <v>0</v>
      </c>
      <c r="AH179" s="1">
        <v>145043</v>
      </c>
      <c r="AI179">
        <v>5</v>
      </c>
    </row>
    <row r="180" spans="1:35" x14ac:dyDescent="0.25">
      <c r="A180" t="s">
        <v>702</v>
      </c>
      <c r="B180" t="s">
        <v>464</v>
      </c>
      <c r="C180" t="s">
        <v>1099</v>
      </c>
      <c r="D180" t="s">
        <v>781</v>
      </c>
      <c r="E180" s="6">
        <v>56</v>
      </c>
      <c r="F180" s="6">
        <v>5.4782608695652177</v>
      </c>
      <c r="G180" s="6">
        <v>1.3369565217391304</v>
      </c>
      <c r="H180" s="6">
        <v>0.40217391304347827</v>
      </c>
      <c r="I180" s="6">
        <v>0</v>
      </c>
      <c r="J180" s="6">
        <v>0</v>
      </c>
      <c r="K180" s="6">
        <v>0</v>
      </c>
      <c r="L180" s="6">
        <v>5.9079347826086952</v>
      </c>
      <c r="M180" s="6">
        <v>0</v>
      </c>
      <c r="N180" s="6">
        <v>5.2173913043478262</v>
      </c>
      <c r="O180" s="6">
        <f>SUM(NonNurse[[#This Row],[Qualified Social Work Staff Hours]],NonNurse[[#This Row],[Other Social Work Staff Hours]])/NonNurse[[#This Row],[MDS Census]]</f>
        <v>9.3167701863354033E-2</v>
      </c>
      <c r="P180" s="6">
        <v>5.1304347826086953</v>
      </c>
      <c r="Q180" s="6">
        <v>9.7364130434782616</v>
      </c>
      <c r="R180" s="6">
        <f>SUM(NonNurse[[#This Row],[Qualified Activities Professional Hours]],NonNurse[[#This Row],[Other Activities Professional Hours]])/NonNurse[[#This Row],[MDS Census]]</f>
        <v>0.26547942546583853</v>
      </c>
      <c r="S180" s="6">
        <v>6.8026086956521707</v>
      </c>
      <c r="T180" s="6">
        <v>9.5888043478260858</v>
      </c>
      <c r="U180" s="6">
        <v>0</v>
      </c>
      <c r="V180" s="6">
        <f>SUM(NonNurse[[#This Row],[Occupational Therapist Hours]],NonNurse[[#This Row],[OT Assistant Hours]],NonNurse[[#This Row],[OT Aide Hours]])/NonNurse[[#This Row],[MDS Census]]</f>
        <v>0.292703804347826</v>
      </c>
      <c r="W180" s="6">
        <v>4.9721739130434761</v>
      </c>
      <c r="X180" s="6">
        <v>12.787608695652176</v>
      </c>
      <c r="Y180" s="6">
        <v>0</v>
      </c>
      <c r="Z180" s="6">
        <f>SUM(NonNurse[[#This Row],[Physical Therapist (PT) Hours]],NonNurse[[#This Row],[PT Assistant Hours]],NonNurse[[#This Row],[PT Aide Hours]])/NonNurse[[#This Row],[MDS Census]]</f>
        <v>0.3171389751552795</v>
      </c>
      <c r="AA180" s="6">
        <v>0</v>
      </c>
      <c r="AB180" s="6">
        <v>0</v>
      </c>
      <c r="AC180" s="6">
        <v>0</v>
      </c>
      <c r="AD180" s="6">
        <v>0</v>
      </c>
      <c r="AE180" s="6">
        <v>0</v>
      </c>
      <c r="AF180" s="6">
        <v>0</v>
      </c>
      <c r="AG180" s="6">
        <v>0</v>
      </c>
      <c r="AH180" s="1">
        <v>145932</v>
      </c>
      <c r="AI180">
        <v>5</v>
      </c>
    </row>
    <row r="181" spans="1:35" x14ac:dyDescent="0.25">
      <c r="A181" t="s">
        <v>702</v>
      </c>
      <c r="B181" t="s">
        <v>206</v>
      </c>
      <c r="C181" t="s">
        <v>1006</v>
      </c>
      <c r="D181" t="s">
        <v>792</v>
      </c>
      <c r="E181" s="6">
        <v>86.010869565217391</v>
      </c>
      <c r="F181" s="6">
        <v>5.1304347826086953</v>
      </c>
      <c r="G181" s="6">
        <v>0.72826086956521741</v>
      </c>
      <c r="H181" s="6">
        <v>0.49532608695652175</v>
      </c>
      <c r="I181" s="6">
        <v>0</v>
      </c>
      <c r="J181" s="6">
        <v>0</v>
      </c>
      <c r="K181" s="6">
        <v>0</v>
      </c>
      <c r="L181" s="6">
        <v>2.3409782608695653</v>
      </c>
      <c r="M181" s="6">
        <v>0</v>
      </c>
      <c r="N181" s="6">
        <v>5.4782608695652177</v>
      </c>
      <c r="O181" s="6">
        <f>SUM(NonNurse[[#This Row],[Qualified Social Work Staff Hours]],NonNurse[[#This Row],[Other Social Work Staff Hours]])/NonNurse[[#This Row],[MDS Census]]</f>
        <v>6.3692657651965121E-2</v>
      </c>
      <c r="P181" s="6">
        <v>5.5652173913043477</v>
      </c>
      <c r="Q181" s="6">
        <v>14.486413043478262</v>
      </c>
      <c r="R181" s="6">
        <f>SUM(NonNurse[[#This Row],[Qualified Activities Professional Hours]],NonNurse[[#This Row],[Other Activities Professional Hours]])/NonNurse[[#This Row],[MDS Census]]</f>
        <v>0.23312902818147355</v>
      </c>
      <c r="S181" s="6">
        <v>4.3040217391304338</v>
      </c>
      <c r="T181" s="6">
        <v>5.3276086956521747</v>
      </c>
      <c r="U181" s="6">
        <v>0</v>
      </c>
      <c r="V181" s="6">
        <f>SUM(NonNurse[[#This Row],[Occupational Therapist Hours]],NonNurse[[#This Row],[OT Assistant Hours]],NonNurse[[#This Row],[OT Aide Hours]])/NonNurse[[#This Row],[MDS Census]]</f>
        <v>0.11198154934917223</v>
      </c>
      <c r="W181" s="6">
        <v>5.2144565217391277</v>
      </c>
      <c r="X181" s="6">
        <v>11.416847826086961</v>
      </c>
      <c r="Y181" s="6">
        <v>0</v>
      </c>
      <c r="Z181" s="6">
        <f>SUM(NonNurse[[#This Row],[Physical Therapist (PT) Hours]],NonNurse[[#This Row],[PT Assistant Hours]],NonNurse[[#This Row],[PT Aide Hours]])/NonNurse[[#This Row],[MDS Census]]</f>
        <v>0.1933628206748389</v>
      </c>
      <c r="AA181" s="6">
        <v>0</v>
      </c>
      <c r="AB181" s="6">
        <v>0</v>
      </c>
      <c r="AC181" s="6">
        <v>0</v>
      </c>
      <c r="AD181" s="6">
        <v>0</v>
      </c>
      <c r="AE181" s="6">
        <v>0</v>
      </c>
      <c r="AF181" s="6">
        <v>0</v>
      </c>
      <c r="AG181" s="6">
        <v>0</v>
      </c>
      <c r="AH181" s="1">
        <v>145536</v>
      </c>
      <c r="AI181">
        <v>5</v>
      </c>
    </row>
    <row r="182" spans="1:35" x14ac:dyDescent="0.25">
      <c r="A182" t="s">
        <v>702</v>
      </c>
      <c r="B182" t="s">
        <v>337</v>
      </c>
      <c r="C182" t="s">
        <v>938</v>
      </c>
      <c r="D182" t="s">
        <v>781</v>
      </c>
      <c r="E182" s="6">
        <v>96.130434782608702</v>
      </c>
      <c r="F182" s="6">
        <v>5.6521739130434785</v>
      </c>
      <c r="G182" s="6">
        <v>0.16304347826086957</v>
      </c>
      <c r="H182" s="6">
        <v>0.54956521739130448</v>
      </c>
      <c r="I182" s="6">
        <v>0</v>
      </c>
      <c r="J182" s="6">
        <v>0</v>
      </c>
      <c r="K182" s="6">
        <v>0</v>
      </c>
      <c r="L182" s="6">
        <v>5.3368478260869567</v>
      </c>
      <c r="M182" s="6">
        <v>0</v>
      </c>
      <c r="N182" s="6">
        <v>10.695652173913043</v>
      </c>
      <c r="O182" s="6">
        <f>SUM(NonNurse[[#This Row],[Qualified Social Work Staff Hours]],NonNurse[[#This Row],[Other Social Work Staff Hours]])/NonNurse[[#This Row],[MDS Census]]</f>
        <v>0.1112618724559023</v>
      </c>
      <c r="P182" s="6">
        <v>4.1739130434782608</v>
      </c>
      <c r="Q182" s="6">
        <v>15.872282608695652</v>
      </c>
      <c r="R182" s="6">
        <f>SUM(NonNurse[[#This Row],[Qualified Activities Professional Hours]],NonNurse[[#This Row],[Other Activities Professional Hours]])/NonNurse[[#This Row],[MDS Census]]</f>
        <v>0.20853120759837177</v>
      </c>
      <c r="S182" s="6">
        <v>3.0302173913043475</v>
      </c>
      <c r="T182" s="6">
        <v>9.5351086956521716</v>
      </c>
      <c r="U182" s="6">
        <v>0</v>
      </c>
      <c r="V182" s="6">
        <f>SUM(NonNurse[[#This Row],[Occupational Therapist Hours]],NonNurse[[#This Row],[OT Assistant Hours]],NonNurse[[#This Row],[OT Aide Hours]])/NonNurse[[#This Row],[MDS Census]]</f>
        <v>0.13071121664405244</v>
      </c>
      <c r="W182" s="6">
        <v>4.8728260869565228</v>
      </c>
      <c r="X182" s="6">
        <v>11.050326086956519</v>
      </c>
      <c r="Y182" s="6">
        <v>0</v>
      </c>
      <c r="Z182" s="6">
        <f>SUM(NonNurse[[#This Row],[Physical Therapist (PT) Hours]],NonNurse[[#This Row],[PT Assistant Hours]],NonNurse[[#This Row],[PT Aide Hours]])/NonNurse[[#This Row],[MDS Census]]</f>
        <v>0.16564111261872452</v>
      </c>
      <c r="AA182" s="6">
        <v>0</v>
      </c>
      <c r="AB182" s="6">
        <v>0</v>
      </c>
      <c r="AC182" s="6">
        <v>0</v>
      </c>
      <c r="AD182" s="6">
        <v>0</v>
      </c>
      <c r="AE182" s="6">
        <v>0</v>
      </c>
      <c r="AF182" s="6">
        <v>0</v>
      </c>
      <c r="AG182" s="6">
        <v>0</v>
      </c>
      <c r="AH182" s="1">
        <v>145741</v>
      </c>
      <c r="AI182">
        <v>5</v>
      </c>
    </row>
    <row r="183" spans="1:35" x14ac:dyDescent="0.25">
      <c r="A183" t="s">
        <v>702</v>
      </c>
      <c r="B183" t="s">
        <v>497</v>
      </c>
      <c r="C183" t="s">
        <v>921</v>
      </c>
      <c r="D183" t="s">
        <v>781</v>
      </c>
      <c r="E183" s="6">
        <v>138.64130434782609</v>
      </c>
      <c r="F183" s="6">
        <v>5.4782608695652177</v>
      </c>
      <c r="G183" s="6">
        <v>0.84782608695652173</v>
      </c>
      <c r="H183" s="6">
        <v>0.57608695652173914</v>
      </c>
      <c r="I183" s="6">
        <v>0</v>
      </c>
      <c r="J183" s="6">
        <v>0</v>
      </c>
      <c r="K183" s="6">
        <v>0</v>
      </c>
      <c r="L183" s="6">
        <v>14.362717391304349</v>
      </c>
      <c r="M183" s="6">
        <v>0</v>
      </c>
      <c r="N183" s="6">
        <v>17.828804347826086</v>
      </c>
      <c r="O183" s="6">
        <f>SUM(NonNurse[[#This Row],[Qualified Social Work Staff Hours]],NonNurse[[#This Row],[Other Social Work Staff Hours]])/NonNurse[[#This Row],[MDS Census]]</f>
        <v>0.12859662877303016</v>
      </c>
      <c r="P183" s="6">
        <v>5.3913043478260869</v>
      </c>
      <c r="Q183" s="6">
        <v>26.760869565217391</v>
      </c>
      <c r="R183" s="6">
        <f>SUM(NonNurse[[#This Row],[Qualified Activities Professional Hours]],NonNurse[[#This Row],[Other Activities Professional Hours]])/NonNurse[[#This Row],[MDS Census]]</f>
        <v>0.23190905527244216</v>
      </c>
      <c r="S183" s="6">
        <v>10.67021739130435</v>
      </c>
      <c r="T183" s="6">
        <v>11.539456521739131</v>
      </c>
      <c r="U183" s="6">
        <v>0</v>
      </c>
      <c r="V183" s="6">
        <f>SUM(NonNurse[[#This Row],[Occupational Therapist Hours]],NonNurse[[#This Row],[OT Assistant Hours]],NonNurse[[#This Row],[OT Aide Hours]])/NonNurse[[#This Row],[MDS Census]]</f>
        <v>0.16019521756174052</v>
      </c>
      <c r="W183" s="6">
        <v>11.69086956521739</v>
      </c>
      <c r="X183" s="6">
        <v>16.577391304347824</v>
      </c>
      <c r="Y183" s="6">
        <v>1.5217391304347827</v>
      </c>
      <c r="Z183" s="6">
        <f>SUM(NonNurse[[#This Row],[Physical Therapist (PT) Hours]],NonNurse[[#This Row],[PT Assistant Hours]],NonNurse[[#This Row],[PT Aide Hours]])/NonNurse[[#This Row],[MDS Census]]</f>
        <v>0.21487103096824769</v>
      </c>
      <c r="AA183" s="6">
        <v>0</v>
      </c>
      <c r="AB183" s="6">
        <v>0</v>
      </c>
      <c r="AC183" s="6">
        <v>0</v>
      </c>
      <c r="AD183" s="6">
        <v>0</v>
      </c>
      <c r="AE183" s="6">
        <v>4.6195652173913047</v>
      </c>
      <c r="AF183" s="6">
        <v>0</v>
      </c>
      <c r="AG183" s="6">
        <v>0</v>
      </c>
      <c r="AH183" s="1">
        <v>145982</v>
      </c>
      <c r="AI183">
        <v>5</v>
      </c>
    </row>
    <row r="184" spans="1:35" x14ac:dyDescent="0.25">
      <c r="A184" t="s">
        <v>702</v>
      </c>
      <c r="B184" t="s">
        <v>175</v>
      </c>
      <c r="C184" t="s">
        <v>992</v>
      </c>
      <c r="D184" t="s">
        <v>781</v>
      </c>
      <c r="E184" s="6">
        <v>90.152173913043484</v>
      </c>
      <c r="F184" s="6">
        <v>5.7391304347826084</v>
      </c>
      <c r="G184" s="6">
        <v>0.97826086956521741</v>
      </c>
      <c r="H184" s="6">
        <v>0.39130434782608697</v>
      </c>
      <c r="I184" s="6">
        <v>0</v>
      </c>
      <c r="J184" s="6">
        <v>0</v>
      </c>
      <c r="K184" s="6">
        <v>0</v>
      </c>
      <c r="L184" s="6">
        <v>4.1340217391304339</v>
      </c>
      <c r="M184" s="6">
        <v>0</v>
      </c>
      <c r="N184" s="6">
        <v>5.2146739130434785</v>
      </c>
      <c r="O184" s="6">
        <f>SUM(NonNurse[[#This Row],[Qualified Social Work Staff Hours]],NonNurse[[#This Row],[Other Social Work Staff Hours]])/NonNurse[[#This Row],[MDS Census]]</f>
        <v>5.7843019049915602E-2</v>
      </c>
      <c r="P184" s="6">
        <v>4.7826086956521738</v>
      </c>
      <c r="Q184" s="6">
        <v>4.8532608695652177</v>
      </c>
      <c r="R184" s="6">
        <f>SUM(NonNurse[[#This Row],[Qualified Activities Professional Hours]],NonNurse[[#This Row],[Other Activities Professional Hours]])/NonNurse[[#This Row],[MDS Census]]</f>
        <v>0.10688449481552928</v>
      </c>
      <c r="S184" s="6">
        <v>4.9494565217391298</v>
      </c>
      <c r="T184" s="6">
        <v>3.3803260869565213</v>
      </c>
      <c r="U184" s="6">
        <v>0</v>
      </c>
      <c r="V184" s="6">
        <f>SUM(NonNurse[[#This Row],[Occupational Therapist Hours]],NonNurse[[#This Row],[OT Assistant Hours]],NonNurse[[#This Row],[OT Aide Hours]])/NonNurse[[#This Row],[MDS Census]]</f>
        <v>9.239691343139618E-2</v>
      </c>
      <c r="W184" s="6">
        <v>5.9652173913043471</v>
      </c>
      <c r="X184" s="6">
        <v>7.9866304347826089</v>
      </c>
      <c r="Y184" s="6">
        <v>0</v>
      </c>
      <c r="Z184" s="6">
        <f>SUM(NonNurse[[#This Row],[Physical Therapist (PT) Hours]],NonNurse[[#This Row],[PT Assistant Hours]],NonNurse[[#This Row],[PT Aide Hours]])/NonNurse[[#This Row],[MDS Census]]</f>
        <v>0.15475886182782733</v>
      </c>
      <c r="AA184" s="6">
        <v>0</v>
      </c>
      <c r="AB184" s="6">
        <v>0</v>
      </c>
      <c r="AC184" s="6">
        <v>0</v>
      </c>
      <c r="AD184" s="6">
        <v>0</v>
      </c>
      <c r="AE184" s="6">
        <v>0</v>
      </c>
      <c r="AF184" s="6">
        <v>0</v>
      </c>
      <c r="AG184" s="6">
        <v>0</v>
      </c>
      <c r="AH184" s="1">
        <v>145468</v>
      </c>
      <c r="AI184">
        <v>5</v>
      </c>
    </row>
    <row r="185" spans="1:35" x14ac:dyDescent="0.25">
      <c r="A185" t="s">
        <v>702</v>
      </c>
      <c r="B185" t="s">
        <v>84</v>
      </c>
      <c r="C185" t="s">
        <v>872</v>
      </c>
      <c r="D185" t="s">
        <v>802</v>
      </c>
      <c r="E185" s="6">
        <v>81.163043478260875</v>
      </c>
      <c r="F185" s="6">
        <v>5.4782608695652177</v>
      </c>
      <c r="G185" s="6">
        <v>1.0652173913043479</v>
      </c>
      <c r="H185" s="6">
        <v>0.42793478260869577</v>
      </c>
      <c r="I185" s="6">
        <v>0</v>
      </c>
      <c r="J185" s="6">
        <v>0</v>
      </c>
      <c r="K185" s="6">
        <v>0</v>
      </c>
      <c r="L185" s="6">
        <v>3.0255434782608703</v>
      </c>
      <c r="M185" s="6">
        <v>0</v>
      </c>
      <c r="N185" s="6">
        <v>5.4809782608695654</v>
      </c>
      <c r="O185" s="6">
        <f>SUM(NonNurse[[#This Row],[Qualified Social Work Staff Hours]],NonNurse[[#This Row],[Other Social Work Staff Hours]])/NonNurse[[#This Row],[MDS Census]]</f>
        <v>6.7530467389848664E-2</v>
      </c>
      <c r="P185" s="6">
        <v>5.3885869565217392</v>
      </c>
      <c r="Q185" s="6">
        <v>14.385869565217391</v>
      </c>
      <c r="R185" s="6">
        <f>SUM(NonNurse[[#This Row],[Qualified Activities Professional Hours]],NonNurse[[#This Row],[Other Activities Professional Hours]])/NonNurse[[#This Row],[MDS Census]]</f>
        <v>0.24363867684478369</v>
      </c>
      <c r="S185" s="6">
        <v>1.8197826086956523</v>
      </c>
      <c r="T185" s="6">
        <v>7.237717391304348</v>
      </c>
      <c r="U185" s="6">
        <v>0</v>
      </c>
      <c r="V185" s="6">
        <f>SUM(NonNurse[[#This Row],[Occupational Therapist Hours]],NonNurse[[#This Row],[OT Assistant Hours]],NonNurse[[#This Row],[OT Aide Hours]])/NonNurse[[#This Row],[MDS Census]]</f>
        <v>0.11159635730547744</v>
      </c>
      <c r="W185" s="6">
        <v>3.8516304347826082</v>
      </c>
      <c r="X185" s="6">
        <v>3.9875000000000007</v>
      </c>
      <c r="Y185" s="6">
        <v>0</v>
      </c>
      <c r="Z185" s="6">
        <f>SUM(NonNurse[[#This Row],[Physical Therapist (PT) Hours]],NonNurse[[#This Row],[PT Assistant Hours]],NonNurse[[#This Row],[PT Aide Hours]])/NonNurse[[#This Row],[MDS Census]]</f>
        <v>9.6584973885094419E-2</v>
      </c>
      <c r="AA185" s="6">
        <v>0</v>
      </c>
      <c r="AB185" s="6">
        <v>0</v>
      </c>
      <c r="AC185" s="6">
        <v>0</v>
      </c>
      <c r="AD185" s="6">
        <v>0</v>
      </c>
      <c r="AE185" s="6">
        <v>0</v>
      </c>
      <c r="AF185" s="6">
        <v>0</v>
      </c>
      <c r="AG185" s="6">
        <v>0</v>
      </c>
      <c r="AH185" s="1">
        <v>145278</v>
      </c>
      <c r="AI185">
        <v>5</v>
      </c>
    </row>
    <row r="186" spans="1:35" x14ac:dyDescent="0.25">
      <c r="A186" t="s">
        <v>702</v>
      </c>
      <c r="B186" t="s">
        <v>408</v>
      </c>
      <c r="C186" t="s">
        <v>1059</v>
      </c>
      <c r="D186" t="s">
        <v>781</v>
      </c>
      <c r="E186" s="6">
        <v>273.42391304347825</v>
      </c>
      <c r="F186" s="6">
        <v>5.6521739130434785</v>
      </c>
      <c r="G186" s="6">
        <v>0</v>
      </c>
      <c r="H186" s="6">
        <v>0</v>
      </c>
      <c r="I186" s="6">
        <v>5.2826086956521738</v>
      </c>
      <c r="J186" s="6">
        <v>0</v>
      </c>
      <c r="K186" s="6">
        <v>0</v>
      </c>
      <c r="L186" s="6">
        <v>5.5833695652173905</v>
      </c>
      <c r="M186" s="6">
        <v>10.353260869565217</v>
      </c>
      <c r="N186" s="6">
        <v>0</v>
      </c>
      <c r="O186" s="6">
        <f>SUM(NonNurse[[#This Row],[Qualified Social Work Staff Hours]],NonNurse[[#This Row],[Other Social Work Staff Hours]])/NonNurse[[#This Row],[MDS Census]]</f>
        <v>3.7865235539654145E-2</v>
      </c>
      <c r="P186" s="6">
        <v>10.044891304347827</v>
      </c>
      <c r="Q186" s="6">
        <v>38.470108695652172</v>
      </c>
      <c r="R186" s="6">
        <f>SUM(NonNurse[[#This Row],[Qualified Activities Professional Hours]],NonNurse[[#This Row],[Other Activities Professional Hours]])/NonNurse[[#This Row],[MDS Census]]</f>
        <v>0.17743510236533494</v>
      </c>
      <c r="S186" s="6">
        <v>7.1688043478260841</v>
      </c>
      <c r="T186" s="6">
        <v>5.2842391304347824</v>
      </c>
      <c r="U186" s="6">
        <v>0</v>
      </c>
      <c r="V186" s="6">
        <f>SUM(NonNurse[[#This Row],[Occupational Therapist Hours]],NonNurse[[#This Row],[OT Assistant Hours]],NonNurse[[#This Row],[OT Aide Hours]])/NonNurse[[#This Row],[MDS Census]]</f>
        <v>4.5544822102961631E-2</v>
      </c>
      <c r="W186" s="6">
        <v>7.3603260869565217</v>
      </c>
      <c r="X186" s="6">
        <v>11.961956521739131</v>
      </c>
      <c r="Y186" s="6">
        <v>21.336956521739129</v>
      </c>
      <c r="Z186" s="6">
        <f>SUM(NonNurse[[#This Row],[Physical Therapist (PT) Hours]],NonNurse[[#This Row],[PT Assistant Hours]],NonNurse[[#This Row],[PT Aide Hours]])/NonNurse[[#This Row],[MDS Census]]</f>
        <v>0.14870403498310475</v>
      </c>
      <c r="AA186" s="6">
        <v>104.48913043478261</v>
      </c>
      <c r="AB186" s="6">
        <v>0</v>
      </c>
      <c r="AC186" s="6">
        <v>0</v>
      </c>
      <c r="AD186" s="6">
        <v>0</v>
      </c>
      <c r="AE186" s="6">
        <v>0</v>
      </c>
      <c r="AF186" s="6">
        <v>0</v>
      </c>
      <c r="AG186" s="6">
        <v>0</v>
      </c>
      <c r="AH186" s="1">
        <v>145850</v>
      </c>
      <c r="AI186">
        <v>5</v>
      </c>
    </row>
    <row r="187" spans="1:35" x14ac:dyDescent="0.25">
      <c r="A187" t="s">
        <v>702</v>
      </c>
      <c r="B187" t="s">
        <v>152</v>
      </c>
      <c r="C187" t="s">
        <v>977</v>
      </c>
      <c r="D187" t="s">
        <v>774</v>
      </c>
      <c r="E187" s="6">
        <v>94.489130434782609</v>
      </c>
      <c r="F187" s="6">
        <v>5.8260869565217392</v>
      </c>
      <c r="G187" s="6">
        <v>0</v>
      </c>
      <c r="H187" s="6">
        <v>6.2934782608695658E-2</v>
      </c>
      <c r="I187" s="6">
        <v>0.77173913043478259</v>
      </c>
      <c r="J187" s="6">
        <v>0</v>
      </c>
      <c r="K187" s="6">
        <v>0</v>
      </c>
      <c r="L187" s="6">
        <v>0</v>
      </c>
      <c r="M187" s="6">
        <v>0</v>
      </c>
      <c r="N187" s="6">
        <v>13.888586956521738</v>
      </c>
      <c r="O187" s="6">
        <f>SUM(NonNurse[[#This Row],[Qualified Social Work Staff Hours]],NonNurse[[#This Row],[Other Social Work Staff Hours]])/NonNurse[[#This Row],[MDS Census]]</f>
        <v>0.14698608075463016</v>
      </c>
      <c r="P187" s="6">
        <v>5.0163043478260869</v>
      </c>
      <c r="Q187" s="6">
        <v>9.8641304347826093</v>
      </c>
      <c r="R187" s="6">
        <f>SUM(NonNurse[[#This Row],[Qualified Activities Professional Hours]],NonNurse[[#This Row],[Other Activities Professional Hours]])/NonNurse[[#This Row],[MDS Census]]</f>
        <v>0.15748303232485908</v>
      </c>
      <c r="S187" s="6">
        <v>0</v>
      </c>
      <c r="T187" s="6">
        <v>0</v>
      </c>
      <c r="U187" s="6">
        <v>0</v>
      </c>
      <c r="V187" s="6">
        <f>SUM(NonNurse[[#This Row],[Occupational Therapist Hours]],NonNurse[[#This Row],[OT Assistant Hours]],NonNurse[[#This Row],[OT Aide Hours]])/NonNurse[[#This Row],[MDS Census]]</f>
        <v>0</v>
      </c>
      <c r="W187" s="6">
        <v>4.8478260869565215</v>
      </c>
      <c r="X187" s="6">
        <v>0</v>
      </c>
      <c r="Y187" s="6">
        <v>0</v>
      </c>
      <c r="Z187" s="6">
        <f>SUM(NonNurse[[#This Row],[Physical Therapist (PT) Hours]],NonNurse[[#This Row],[PT Assistant Hours]],NonNurse[[#This Row],[PT Aide Hours]])/NonNurse[[#This Row],[MDS Census]]</f>
        <v>5.1305648222707924E-2</v>
      </c>
      <c r="AA187" s="6">
        <v>0</v>
      </c>
      <c r="AB187" s="6">
        <v>0</v>
      </c>
      <c r="AC187" s="6">
        <v>0</v>
      </c>
      <c r="AD187" s="6">
        <v>0</v>
      </c>
      <c r="AE187" s="6">
        <v>0</v>
      </c>
      <c r="AF187" s="6">
        <v>0</v>
      </c>
      <c r="AG187" s="6">
        <v>0</v>
      </c>
      <c r="AH187" s="1">
        <v>145434</v>
      </c>
      <c r="AI187">
        <v>5</v>
      </c>
    </row>
    <row r="188" spans="1:35" x14ac:dyDescent="0.25">
      <c r="A188" t="s">
        <v>702</v>
      </c>
      <c r="B188" t="s">
        <v>193</v>
      </c>
      <c r="C188" t="s">
        <v>917</v>
      </c>
      <c r="D188" t="s">
        <v>781</v>
      </c>
      <c r="E188" s="6">
        <v>239.21739130434781</v>
      </c>
      <c r="F188" s="6">
        <v>15.304347826086957</v>
      </c>
      <c r="G188" s="6">
        <v>0</v>
      </c>
      <c r="H188" s="6">
        <v>0</v>
      </c>
      <c r="I188" s="6">
        <v>0</v>
      </c>
      <c r="J188" s="6">
        <v>0</v>
      </c>
      <c r="K188" s="6">
        <v>0</v>
      </c>
      <c r="L188" s="6">
        <v>5.0696739130434789</v>
      </c>
      <c r="M188" s="6">
        <v>5.7010869565217392</v>
      </c>
      <c r="N188" s="6">
        <v>24.956521739130434</v>
      </c>
      <c r="O188" s="6">
        <f>SUM(NonNurse[[#This Row],[Qualified Social Work Staff Hours]],NonNurse[[#This Row],[Other Social Work Staff Hours]])/NonNurse[[#This Row],[MDS Census]]</f>
        <v>0.1281579425663395</v>
      </c>
      <c r="P188" s="6">
        <v>5.1467391304347823</v>
      </c>
      <c r="Q188" s="6">
        <v>60.184782608695649</v>
      </c>
      <c r="R188" s="6">
        <f>SUM(NonNurse[[#This Row],[Qualified Activities Professional Hours]],NonNurse[[#This Row],[Other Activities Professional Hours]])/NonNurse[[#This Row],[MDS Census]]</f>
        <v>0.2731052344601963</v>
      </c>
      <c r="S188" s="6">
        <v>4.8613043478260849</v>
      </c>
      <c r="T188" s="6">
        <v>5.5871739130434781</v>
      </c>
      <c r="U188" s="6">
        <v>0</v>
      </c>
      <c r="V188" s="6">
        <f>SUM(NonNurse[[#This Row],[Occupational Therapist Hours]],NonNurse[[#This Row],[OT Assistant Hours]],NonNurse[[#This Row],[OT Aide Hours]])/NonNurse[[#This Row],[MDS Census]]</f>
        <v>4.3677753544165754E-2</v>
      </c>
      <c r="W188" s="6">
        <v>5.7528260869565218</v>
      </c>
      <c r="X188" s="6">
        <v>10.395543478260866</v>
      </c>
      <c r="Y188" s="6">
        <v>0</v>
      </c>
      <c r="Z188" s="6">
        <f>SUM(NonNurse[[#This Row],[Physical Therapist (PT) Hours]],NonNurse[[#This Row],[PT Assistant Hours]],NonNurse[[#This Row],[PT Aide Hours]])/NonNurse[[#This Row],[MDS Census]]</f>
        <v>6.7504998182479084E-2</v>
      </c>
      <c r="AA188" s="6">
        <v>0</v>
      </c>
      <c r="AB188" s="6">
        <v>0</v>
      </c>
      <c r="AC188" s="6">
        <v>0</v>
      </c>
      <c r="AD188" s="6">
        <v>0</v>
      </c>
      <c r="AE188" s="6">
        <v>0</v>
      </c>
      <c r="AF188" s="6">
        <v>0</v>
      </c>
      <c r="AG188" s="6">
        <v>0</v>
      </c>
      <c r="AH188" s="1">
        <v>145507</v>
      </c>
      <c r="AI188">
        <v>5</v>
      </c>
    </row>
    <row r="189" spans="1:35" x14ac:dyDescent="0.25">
      <c r="A189" t="s">
        <v>702</v>
      </c>
      <c r="B189" t="s">
        <v>122</v>
      </c>
      <c r="C189" t="s">
        <v>956</v>
      </c>
      <c r="D189" t="s">
        <v>806</v>
      </c>
      <c r="E189" s="6">
        <v>31.771739130434781</v>
      </c>
      <c r="F189" s="6">
        <v>5.2173913043478262</v>
      </c>
      <c r="G189" s="6">
        <v>0.15489130434782608</v>
      </c>
      <c r="H189" s="6">
        <v>0.28260869565217389</v>
      </c>
      <c r="I189" s="6">
        <v>0.35869565217391303</v>
      </c>
      <c r="J189" s="6">
        <v>0</v>
      </c>
      <c r="K189" s="6">
        <v>0</v>
      </c>
      <c r="L189" s="6">
        <v>0.94423913043478269</v>
      </c>
      <c r="M189" s="6">
        <v>4.9708695652173907</v>
      </c>
      <c r="N189" s="6">
        <v>0</v>
      </c>
      <c r="O189" s="6">
        <f>SUM(NonNurse[[#This Row],[Qualified Social Work Staff Hours]],NonNurse[[#This Row],[Other Social Work Staff Hours]])/NonNurse[[#This Row],[MDS Census]]</f>
        <v>0.15645569620253164</v>
      </c>
      <c r="P189" s="6">
        <v>0</v>
      </c>
      <c r="Q189" s="6">
        <v>0.69826086956521749</v>
      </c>
      <c r="R189" s="6">
        <f>SUM(NonNurse[[#This Row],[Qualified Activities Professional Hours]],NonNurse[[#This Row],[Other Activities Professional Hours]])/NonNurse[[#This Row],[MDS Census]]</f>
        <v>2.1977420458433122E-2</v>
      </c>
      <c r="S189" s="6">
        <v>0.66673913043478261</v>
      </c>
      <c r="T189" s="6">
        <v>5.9003260869565235</v>
      </c>
      <c r="U189" s="6">
        <v>0</v>
      </c>
      <c r="V189" s="6">
        <f>SUM(NonNurse[[#This Row],[Occupational Therapist Hours]],NonNurse[[#This Row],[OT Assistant Hours]],NonNurse[[#This Row],[OT Aide Hours]])/NonNurse[[#This Row],[MDS Census]]</f>
        <v>0.20669517618884714</v>
      </c>
      <c r="W189" s="6">
        <v>0.85565217391304305</v>
      </c>
      <c r="X189" s="6">
        <v>1.5511956521739134</v>
      </c>
      <c r="Y189" s="6">
        <v>0</v>
      </c>
      <c r="Z189" s="6">
        <f>SUM(NonNurse[[#This Row],[Physical Therapist (PT) Hours]],NonNurse[[#This Row],[PT Assistant Hours]],NonNurse[[#This Row],[PT Aide Hours]])/NonNurse[[#This Row],[MDS Census]]</f>
        <v>7.5754361956893612E-2</v>
      </c>
      <c r="AA189" s="6">
        <v>0</v>
      </c>
      <c r="AB189" s="6">
        <v>0</v>
      </c>
      <c r="AC189" s="6">
        <v>0</v>
      </c>
      <c r="AD189" s="6">
        <v>0</v>
      </c>
      <c r="AE189" s="6">
        <v>0</v>
      </c>
      <c r="AF189" s="6">
        <v>0</v>
      </c>
      <c r="AG189" s="6">
        <v>0</v>
      </c>
      <c r="AH189" s="1">
        <v>145381</v>
      </c>
      <c r="AI189">
        <v>5</v>
      </c>
    </row>
    <row r="190" spans="1:35" x14ac:dyDescent="0.25">
      <c r="A190" t="s">
        <v>702</v>
      </c>
      <c r="B190" t="s">
        <v>629</v>
      </c>
      <c r="C190" t="s">
        <v>1153</v>
      </c>
      <c r="D190" t="s">
        <v>772</v>
      </c>
      <c r="E190" s="6">
        <v>40.184782608695649</v>
      </c>
      <c r="F190" s="6">
        <v>4.4021739130434785</v>
      </c>
      <c r="G190" s="6">
        <v>0</v>
      </c>
      <c r="H190" s="6">
        <v>0</v>
      </c>
      <c r="I190" s="6">
        <v>0</v>
      </c>
      <c r="J190" s="6">
        <v>0</v>
      </c>
      <c r="K190" s="6">
        <v>0</v>
      </c>
      <c r="L190" s="6">
        <v>0</v>
      </c>
      <c r="M190" s="6">
        <v>0</v>
      </c>
      <c r="N190" s="6">
        <v>4.8614130434782608</v>
      </c>
      <c r="O190" s="6">
        <f>SUM(NonNurse[[#This Row],[Qualified Social Work Staff Hours]],NonNurse[[#This Row],[Other Social Work Staff Hours]])/NonNurse[[#This Row],[MDS Census]]</f>
        <v>0.12097646740600487</v>
      </c>
      <c r="P190" s="6">
        <v>4.3423913043478262</v>
      </c>
      <c r="Q190" s="6">
        <v>9.820652173913043</v>
      </c>
      <c r="R190" s="6">
        <f>SUM(NonNurse[[#This Row],[Qualified Activities Professional Hours]],NonNurse[[#This Row],[Other Activities Professional Hours]])/NonNurse[[#This Row],[MDS Census]]</f>
        <v>0.35244793075466596</v>
      </c>
      <c r="S190" s="6">
        <v>0</v>
      </c>
      <c r="T190" s="6">
        <v>0</v>
      </c>
      <c r="U190" s="6">
        <v>0</v>
      </c>
      <c r="V190" s="6">
        <f>SUM(NonNurse[[#This Row],[Occupational Therapist Hours]],NonNurse[[#This Row],[OT Assistant Hours]],NonNurse[[#This Row],[OT Aide Hours]])/NonNurse[[#This Row],[MDS Census]]</f>
        <v>0</v>
      </c>
      <c r="W190" s="6">
        <v>0</v>
      </c>
      <c r="X190" s="6">
        <v>0</v>
      </c>
      <c r="Y190" s="6">
        <v>0</v>
      </c>
      <c r="Z190" s="6">
        <f>SUM(NonNurse[[#This Row],[Physical Therapist (PT) Hours]],NonNurse[[#This Row],[PT Assistant Hours]],NonNurse[[#This Row],[PT Aide Hours]])/NonNurse[[#This Row],[MDS Census]]</f>
        <v>0</v>
      </c>
      <c r="AA190" s="6">
        <v>0</v>
      </c>
      <c r="AB190" s="6">
        <v>0</v>
      </c>
      <c r="AC190" s="6">
        <v>0</v>
      </c>
      <c r="AD190" s="6">
        <v>0</v>
      </c>
      <c r="AE190" s="6">
        <v>0</v>
      </c>
      <c r="AF190" s="6">
        <v>0</v>
      </c>
      <c r="AG190" s="6">
        <v>0</v>
      </c>
      <c r="AH190" s="1">
        <v>146151</v>
      </c>
      <c r="AI190">
        <v>5</v>
      </c>
    </row>
    <row r="191" spans="1:35" x14ac:dyDescent="0.25">
      <c r="A191" t="s">
        <v>702</v>
      </c>
      <c r="B191" t="s">
        <v>528</v>
      </c>
      <c r="C191" t="s">
        <v>1116</v>
      </c>
      <c r="D191" t="s">
        <v>810</v>
      </c>
      <c r="E191" s="6">
        <v>27.641304347826086</v>
      </c>
      <c r="F191" s="6">
        <v>4.5760869565217392</v>
      </c>
      <c r="G191" s="6">
        <v>1.0869565217391304E-2</v>
      </c>
      <c r="H191" s="6">
        <v>0.19565217391304349</v>
      </c>
      <c r="I191" s="6">
        <v>0.19565217391304349</v>
      </c>
      <c r="J191" s="6">
        <v>0</v>
      </c>
      <c r="K191" s="6">
        <v>0</v>
      </c>
      <c r="L191" s="6">
        <v>0.98695652173913051</v>
      </c>
      <c r="M191" s="6">
        <v>6.1521739130434787E-2</v>
      </c>
      <c r="N191" s="6">
        <v>4.5434782608695654</v>
      </c>
      <c r="O191" s="6">
        <f>SUM(NonNurse[[#This Row],[Qualified Social Work Staff Hours]],NonNurse[[#This Row],[Other Social Work Staff Hours]])/NonNurse[[#This Row],[MDS Census]]</f>
        <v>0.16659850570192689</v>
      </c>
      <c r="P191" s="6">
        <v>0</v>
      </c>
      <c r="Q191" s="6">
        <v>1.298913043478261</v>
      </c>
      <c r="R191" s="6">
        <f>SUM(NonNurse[[#This Row],[Qualified Activities Professional Hours]],NonNurse[[#This Row],[Other Activities Professional Hours]])/NonNurse[[#This Row],[MDS Census]]</f>
        <v>4.6991742036964219E-2</v>
      </c>
      <c r="S191" s="6">
        <v>3.8893478260869569</v>
      </c>
      <c r="T191" s="6">
        <v>0.81836956521739124</v>
      </c>
      <c r="U191" s="6">
        <v>0</v>
      </c>
      <c r="V191" s="6">
        <f>SUM(NonNurse[[#This Row],[Occupational Therapist Hours]],NonNurse[[#This Row],[OT Assistant Hours]],NonNurse[[#This Row],[OT Aide Hours]])/NonNurse[[#This Row],[MDS Census]]</f>
        <v>0.17031458906802988</v>
      </c>
      <c r="W191" s="6">
        <v>1.0540217391304345</v>
      </c>
      <c r="X191" s="6">
        <v>7.6521739130434785</v>
      </c>
      <c r="Y191" s="6">
        <v>0</v>
      </c>
      <c r="Z191" s="6">
        <f>SUM(NonNurse[[#This Row],[Physical Therapist (PT) Hours]],NonNurse[[#This Row],[PT Assistant Hours]],NonNurse[[#This Row],[PT Aide Hours]])/NonNurse[[#This Row],[MDS Census]]</f>
        <v>0.31497050727487219</v>
      </c>
      <c r="AA191" s="6">
        <v>0</v>
      </c>
      <c r="AB191" s="6">
        <v>0</v>
      </c>
      <c r="AC191" s="6">
        <v>0</v>
      </c>
      <c r="AD191" s="6">
        <v>0</v>
      </c>
      <c r="AE191" s="6">
        <v>2.3804347826086958</v>
      </c>
      <c r="AF191" s="6">
        <v>0</v>
      </c>
      <c r="AG191" s="6">
        <v>0</v>
      </c>
      <c r="AH191" s="1">
        <v>146025</v>
      </c>
      <c r="AI191">
        <v>5</v>
      </c>
    </row>
    <row r="192" spans="1:35" x14ac:dyDescent="0.25">
      <c r="A192" t="s">
        <v>702</v>
      </c>
      <c r="B192" t="s">
        <v>155</v>
      </c>
      <c r="C192" t="s">
        <v>841</v>
      </c>
      <c r="D192" t="s">
        <v>746</v>
      </c>
      <c r="E192" s="6">
        <v>50.141304347826086</v>
      </c>
      <c r="F192" s="6">
        <v>5.2173913043478262</v>
      </c>
      <c r="G192" s="6">
        <v>0</v>
      </c>
      <c r="H192" s="6">
        <v>0.21195652173913043</v>
      </c>
      <c r="I192" s="6">
        <v>0.2608695652173913</v>
      </c>
      <c r="J192" s="6">
        <v>0</v>
      </c>
      <c r="K192" s="6">
        <v>0</v>
      </c>
      <c r="L192" s="6">
        <v>2.3198913043478262</v>
      </c>
      <c r="M192" s="6">
        <v>0</v>
      </c>
      <c r="N192" s="6">
        <v>4.6136956521739139</v>
      </c>
      <c r="O192" s="6">
        <f>SUM(NonNurse[[#This Row],[Qualified Social Work Staff Hours]],NonNurse[[#This Row],[Other Social Work Staff Hours]])/NonNurse[[#This Row],[MDS Census]]</f>
        <v>9.2013873834814672E-2</v>
      </c>
      <c r="P192" s="6">
        <v>5.1847826086956523</v>
      </c>
      <c r="Q192" s="6">
        <v>0</v>
      </c>
      <c r="R192" s="6">
        <f>SUM(NonNurse[[#This Row],[Qualified Activities Professional Hours]],NonNurse[[#This Row],[Other Activities Professional Hours]])/NonNurse[[#This Row],[MDS Census]]</f>
        <v>0.10340342510296988</v>
      </c>
      <c r="S192" s="6">
        <v>0.83184782608695651</v>
      </c>
      <c r="T192" s="6">
        <v>4.7906521739130454</v>
      </c>
      <c r="U192" s="6">
        <v>0</v>
      </c>
      <c r="V192" s="6">
        <f>SUM(NonNurse[[#This Row],[Occupational Therapist Hours]],NonNurse[[#This Row],[OT Assistant Hours]],NonNurse[[#This Row],[OT Aide Hours]])/NonNurse[[#This Row],[MDS Census]]</f>
        <v>0.11213310210275314</v>
      </c>
      <c r="W192" s="6">
        <v>0.79728260869565193</v>
      </c>
      <c r="X192" s="6">
        <v>3.3232608695652162</v>
      </c>
      <c r="Y192" s="6">
        <v>0</v>
      </c>
      <c r="Z192" s="6">
        <f>SUM(NonNurse[[#This Row],[Physical Therapist (PT) Hours]],NonNurse[[#This Row],[PT Assistant Hours]],NonNurse[[#This Row],[PT Aide Hours]])/NonNurse[[#This Row],[MDS Census]]</f>
        <v>8.2178625623238646E-2</v>
      </c>
      <c r="AA192" s="6">
        <v>0</v>
      </c>
      <c r="AB192" s="6">
        <v>0</v>
      </c>
      <c r="AC192" s="6">
        <v>0</v>
      </c>
      <c r="AD192" s="6">
        <v>0</v>
      </c>
      <c r="AE192" s="6">
        <v>0</v>
      </c>
      <c r="AF192" s="6">
        <v>0</v>
      </c>
      <c r="AG192" s="6">
        <v>0</v>
      </c>
      <c r="AH192" s="1">
        <v>145438</v>
      </c>
      <c r="AI192">
        <v>5</v>
      </c>
    </row>
    <row r="193" spans="1:35" x14ac:dyDescent="0.25">
      <c r="A193" t="s">
        <v>702</v>
      </c>
      <c r="B193" t="s">
        <v>52</v>
      </c>
      <c r="C193" t="s">
        <v>857</v>
      </c>
      <c r="D193" t="s">
        <v>798</v>
      </c>
      <c r="E193" s="6">
        <v>60.576086956521742</v>
      </c>
      <c r="F193" s="6">
        <v>5.3043478260869561</v>
      </c>
      <c r="G193" s="6">
        <v>0.2391304347826087</v>
      </c>
      <c r="H193" s="6">
        <v>0.33152173913043476</v>
      </c>
      <c r="I193" s="6">
        <v>0.38043478260869568</v>
      </c>
      <c r="J193" s="6">
        <v>0</v>
      </c>
      <c r="K193" s="6">
        <v>0</v>
      </c>
      <c r="L193" s="6">
        <v>2.5247826086956522</v>
      </c>
      <c r="M193" s="6">
        <v>8.1521739130434784E-2</v>
      </c>
      <c r="N193" s="6">
        <v>7.8777173913043477</v>
      </c>
      <c r="O193" s="6">
        <f>SUM(NonNurse[[#This Row],[Qualified Social Work Staff Hours]],NonNurse[[#This Row],[Other Social Work Staff Hours]])/NonNurse[[#This Row],[MDS Census]]</f>
        <v>0.1313924277767809</v>
      </c>
      <c r="P193" s="6">
        <v>5.5271739130434785</v>
      </c>
      <c r="Q193" s="6">
        <v>11.519021739130435</v>
      </c>
      <c r="R193" s="6">
        <f>SUM(NonNurse[[#This Row],[Qualified Activities Professional Hours]],NonNurse[[#This Row],[Other Activities Professional Hours]])/NonNurse[[#This Row],[MDS Census]]</f>
        <v>0.28140139960523958</v>
      </c>
      <c r="S193" s="6">
        <v>1.5508695652173916</v>
      </c>
      <c r="T193" s="6">
        <v>5.5136956521739142</v>
      </c>
      <c r="U193" s="6">
        <v>0</v>
      </c>
      <c r="V193" s="6">
        <f>SUM(NonNurse[[#This Row],[Occupational Therapist Hours]],NonNurse[[#This Row],[OT Assistant Hours]],NonNurse[[#This Row],[OT Aide Hours]])/NonNurse[[#This Row],[MDS Census]]</f>
        <v>0.11662300376816798</v>
      </c>
      <c r="W193" s="6">
        <v>2.7514130434782609</v>
      </c>
      <c r="X193" s="6">
        <v>5.803043478260868</v>
      </c>
      <c r="Y193" s="6">
        <v>0</v>
      </c>
      <c r="Z193" s="6">
        <f>SUM(NonNurse[[#This Row],[Physical Therapist (PT) Hours]],NonNurse[[#This Row],[PT Assistant Hours]],NonNurse[[#This Row],[PT Aide Hours]])/NonNurse[[#This Row],[MDS Census]]</f>
        <v>0.14121837430468326</v>
      </c>
      <c r="AA193" s="6">
        <v>0</v>
      </c>
      <c r="AB193" s="6">
        <v>0</v>
      </c>
      <c r="AC193" s="6">
        <v>0</v>
      </c>
      <c r="AD193" s="6">
        <v>0</v>
      </c>
      <c r="AE193" s="6">
        <v>0</v>
      </c>
      <c r="AF193" s="6">
        <v>0</v>
      </c>
      <c r="AG193" s="6">
        <v>0</v>
      </c>
      <c r="AH193" s="1">
        <v>145183</v>
      </c>
      <c r="AI193">
        <v>5</v>
      </c>
    </row>
    <row r="194" spans="1:35" x14ac:dyDescent="0.25">
      <c r="A194" t="s">
        <v>702</v>
      </c>
      <c r="B194" t="s">
        <v>15</v>
      </c>
      <c r="C194" t="s">
        <v>917</v>
      </c>
      <c r="D194" t="s">
        <v>781</v>
      </c>
      <c r="E194" s="6">
        <v>121.92391304347827</v>
      </c>
      <c r="F194" s="6">
        <v>6.2581521739130439</v>
      </c>
      <c r="G194" s="6">
        <v>0</v>
      </c>
      <c r="H194" s="6">
        <v>0</v>
      </c>
      <c r="I194" s="6">
        <v>0</v>
      </c>
      <c r="J194" s="6">
        <v>0</v>
      </c>
      <c r="K194" s="6">
        <v>0</v>
      </c>
      <c r="L194" s="6">
        <v>0</v>
      </c>
      <c r="M194" s="6">
        <v>0</v>
      </c>
      <c r="N194" s="6">
        <v>6.2472826086956523</v>
      </c>
      <c r="O194" s="6">
        <f>SUM(NonNurse[[#This Row],[Qualified Social Work Staff Hours]],NonNurse[[#This Row],[Other Social Work Staff Hours]])/NonNurse[[#This Row],[MDS Census]]</f>
        <v>5.1239190514397785E-2</v>
      </c>
      <c r="P194" s="6">
        <v>5.3695652173913047</v>
      </c>
      <c r="Q194" s="6">
        <v>27.048913043478262</v>
      </c>
      <c r="R194" s="6">
        <f>SUM(NonNurse[[#This Row],[Qualified Activities Professional Hours]],NonNurse[[#This Row],[Other Activities Professional Hours]])/NonNurse[[#This Row],[MDS Census]]</f>
        <v>0.26589105821520903</v>
      </c>
      <c r="S194" s="6">
        <v>0</v>
      </c>
      <c r="T194" s="6">
        <v>0</v>
      </c>
      <c r="U194" s="6">
        <v>0</v>
      </c>
      <c r="V194" s="6">
        <f>SUM(NonNurse[[#This Row],[Occupational Therapist Hours]],NonNurse[[#This Row],[OT Assistant Hours]],NonNurse[[#This Row],[OT Aide Hours]])/NonNurse[[#This Row],[MDS Census]]</f>
        <v>0</v>
      </c>
      <c r="W194" s="6">
        <v>0</v>
      </c>
      <c r="X194" s="6">
        <v>0</v>
      </c>
      <c r="Y194" s="6">
        <v>0</v>
      </c>
      <c r="Z194" s="6">
        <f>SUM(NonNurse[[#This Row],[Physical Therapist (PT) Hours]],NonNurse[[#This Row],[PT Assistant Hours]],NonNurse[[#This Row],[PT Aide Hours]])/NonNurse[[#This Row],[MDS Census]]</f>
        <v>0</v>
      </c>
      <c r="AA194" s="6">
        <v>87.826086956521735</v>
      </c>
      <c r="AB194" s="6">
        <v>0</v>
      </c>
      <c r="AC194" s="6">
        <v>0</v>
      </c>
      <c r="AD194" s="6">
        <v>0</v>
      </c>
      <c r="AE194" s="6">
        <v>0</v>
      </c>
      <c r="AF194" s="6">
        <v>0</v>
      </c>
      <c r="AG194" s="6">
        <v>0</v>
      </c>
      <c r="AH194" s="1">
        <v>146164</v>
      </c>
      <c r="AI194">
        <v>5</v>
      </c>
    </row>
    <row r="195" spans="1:35" x14ac:dyDescent="0.25">
      <c r="A195" t="s">
        <v>702</v>
      </c>
      <c r="B195" t="s">
        <v>210</v>
      </c>
      <c r="C195" t="s">
        <v>917</v>
      </c>
      <c r="D195" t="s">
        <v>781</v>
      </c>
      <c r="E195" s="6">
        <v>21.282608695652176</v>
      </c>
      <c r="F195" s="6">
        <v>0</v>
      </c>
      <c r="G195" s="6">
        <v>0.35326086956521741</v>
      </c>
      <c r="H195" s="6">
        <v>1.9782608695652173</v>
      </c>
      <c r="I195" s="6">
        <v>2.097826086956522</v>
      </c>
      <c r="J195" s="6">
        <v>0</v>
      </c>
      <c r="K195" s="6">
        <v>0</v>
      </c>
      <c r="L195" s="6">
        <v>0.79076086956521741</v>
      </c>
      <c r="M195" s="6">
        <v>4.6532608695652176</v>
      </c>
      <c r="N195" s="6">
        <v>0</v>
      </c>
      <c r="O195" s="6">
        <f>SUM(NonNurse[[#This Row],[Qualified Social Work Staff Hours]],NonNurse[[#This Row],[Other Social Work Staff Hours]])/NonNurse[[#This Row],[MDS Census]]</f>
        <v>0.2186414708886619</v>
      </c>
      <c r="P195" s="6">
        <v>1.7880434782608696</v>
      </c>
      <c r="Q195" s="6">
        <v>8.6956521739130432E-2</v>
      </c>
      <c r="R195" s="6">
        <f>SUM(NonNurse[[#This Row],[Qualified Activities Professional Hours]],NonNurse[[#This Row],[Other Activities Professional Hours]])/NonNurse[[#This Row],[MDS Census]]</f>
        <v>8.8100102145045961E-2</v>
      </c>
      <c r="S195" s="6">
        <v>19.247282608695652</v>
      </c>
      <c r="T195" s="6">
        <v>0</v>
      </c>
      <c r="U195" s="6">
        <v>0</v>
      </c>
      <c r="V195" s="6">
        <f>SUM(NonNurse[[#This Row],[Occupational Therapist Hours]],NonNurse[[#This Row],[OT Assistant Hours]],NonNurse[[#This Row],[OT Aide Hours]])/NonNurse[[#This Row],[MDS Census]]</f>
        <v>0.90436670071501524</v>
      </c>
      <c r="W195" s="6">
        <v>8.2201086956521738</v>
      </c>
      <c r="X195" s="6">
        <v>1.2472826086956521</v>
      </c>
      <c r="Y195" s="6">
        <v>0</v>
      </c>
      <c r="Z195" s="6">
        <f>SUM(NonNurse[[#This Row],[Physical Therapist (PT) Hours]],NonNurse[[#This Row],[PT Assistant Hours]],NonNurse[[#This Row],[PT Aide Hours]])/NonNurse[[#This Row],[MDS Census]]</f>
        <v>0.44484167517875378</v>
      </c>
      <c r="AA195" s="6">
        <v>0</v>
      </c>
      <c r="AB195" s="6">
        <v>0</v>
      </c>
      <c r="AC195" s="6">
        <v>0</v>
      </c>
      <c r="AD195" s="6">
        <v>0</v>
      </c>
      <c r="AE195" s="6">
        <v>1.6630434782608696</v>
      </c>
      <c r="AF195" s="6">
        <v>0</v>
      </c>
      <c r="AG195" s="6">
        <v>0</v>
      </c>
      <c r="AH195" s="1">
        <v>145548</v>
      </c>
      <c r="AI195">
        <v>5</v>
      </c>
    </row>
    <row r="196" spans="1:35" x14ac:dyDescent="0.25">
      <c r="A196" t="s">
        <v>702</v>
      </c>
      <c r="B196" t="s">
        <v>632</v>
      </c>
      <c r="C196" t="s">
        <v>876</v>
      </c>
      <c r="D196" t="s">
        <v>796</v>
      </c>
      <c r="E196" s="6">
        <v>48.815217391304351</v>
      </c>
      <c r="F196" s="6">
        <v>5.1304347826086953</v>
      </c>
      <c r="G196" s="6">
        <v>0</v>
      </c>
      <c r="H196" s="6">
        <v>0</v>
      </c>
      <c r="I196" s="6">
        <v>0</v>
      </c>
      <c r="J196" s="6">
        <v>0</v>
      </c>
      <c r="K196" s="6">
        <v>0</v>
      </c>
      <c r="L196" s="6">
        <v>3.781195652173913</v>
      </c>
      <c r="M196" s="6">
        <v>0</v>
      </c>
      <c r="N196" s="6">
        <v>0</v>
      </c>
      <c r="O196" s="6">
        <f>SUM(NonNurse[[#This Row],[Qualified Social Work Staff Hours]],NonNurse[[#This Row],[Other Social Work Staff Hours]])/NonNurse[[#This Row],[MDS Census]]</f>
        <v>0</v>
      </c>
      <c r="P196" s="6">
        <v>0</v>
      </c>
      <c r="Q196" s="6">
        <v>0</v>
      </c>
      <c r="R196" s="6">
        <f>SUM(NonNurse[[#This Row],[Qualified Activities Professional Hours]],NonNurse[[#This Row],[Other Activities Professional Hours]])/NonNurse[[#This Row],[MDS Census]]</f>
        <v>0</v>
      </c>
      <c r="S196" s="6">
        <v>0.89489130434782593</v>
      </c>
      <c r="T196" s="6">
        <v>3.5303260869565221</v>
      </c>
      <c r="U196" s="6">
        <v>0</v>
      </c>
      <c r="V196" s="6">
        <f>SUM(NonNurse[[#This Row],[Occupational Therapist Hours]],NonNurse[[#This Row],[OT Assistant Hours]],NonNurse[[#This Row],[OT Aide Hours]])/NonNurse[[#This Row],[MDS Census]]</f>
        <v>9.0652415942997097E-2</v>
      </c>
      <c r="W196" s="6">
        <v>2.8330434782608704</v>
      </c>
      <c r="X196" s="6">
        <v>2.4931521739130438</v>
      </c>
      <c r="Y196" s="6">
        <v>0</v>
      </c>
      <c r="Z196" s="6">
        <f>SUM(NonNurse[[#This Row],[Physical Therapist (PT) Hours]],NonNurse[[#This Row],[PT Assistant Hours]],NonNurse[[#This Row],[PT Aide Hours]])/NonNurse[[#This Row],[MDS Census]]</f>
        <v>0.10910932977065244</v>
      </c>
      <c r="AA196" s="6">
        <v>0</v>
      </c>
      <c r="AB196" s="6">
        <v>0</v>
      </c>
      <c r="AC196" s="6">
        <v>0</v>
      </c>
      <c r="AD196" s="6">
        <v>0</v>
      </c>
      <c r="AE196" s="6">
        <v>0</v>
      </c>
      <c r="AF196" s="6">
        <v>0</v>
      </c>
      <c r="AG196" s="6">
        <v>0</v>
      </c>
      <c r="AH196" s="1">
        <v>146154</v>
      </c>
      <c r="AI196">
        <v>5</v>
      </c>
    </row>
    <row r="197" spans="1:35" x14ac:dyDescent="0.25">
      <c r="A197" t="s">
        <v>702</v>
      </c>
      <c r="B197" t="s">
        <v>327</v>
      </c>
      <c r="C197" t="s">
        <v>917</v>
      </c>
      <c r="D197" t="s">
        <v>781</v>
      </c>
      <c r="E197" s="6">
        <v>157.59782608695653</v>
      </c>
      <c r="F197" s="6">
        <v>5.7391304347826084</v>
      </c>
      <c r="G197" s="6">
        <v>0</v>
      </c>
      <c r="H197" s="6">
        <v>0</v>
      </c>
      <c r="I197" s="6">
        <v>0</v>
      </c>
      <c r="J197" s="6">
        <v>0</v>
      </c>
      <c r="K197" s="6">
        <v>0</v>
      </c>
      <c r="L197" s="6">
        <v>4.5973913043478252</v>
      </c>
      <c r="M197" s="6">
        <v>5.1657608695652177</v>
      </c>
      <c r="N197" s="6">
        <v>0</v>
      </c>
      <c r="O197" s="6">
        <f>SUM(NonNurse[[#This Row],[Qualified Social Work Staff Hours]],NonNurse[[#This Row],[Other Social Work Staff Hours]])/NonNurse[[#This Row],[MDS Census]]</f>
        <v>3.2778122629146839E-2</v>
      </c>
      <c r="P197" s="6">
        <v>4.7581521739130439</v>
      </c>
      <c r="Q197" s="6">
        <v>15.665760869565217</v>
      </c>
      <c r="R197" s="6">
        <f>SUM(NonNurse[[#This Row],[Qualified Activities Professional Hours]],NonNurse[[#This Row],[Other Activities Professional Hours]])/NonNurse[[#This Row],[MDS Census]]</f>
        <v>0.12959514449272364</v>
      </c>
      <c r="S197" s="6">
        <v>5.3807608695652176</v>
      </c>
      <c r="T197" s="6">
        <v>7.8995652173913031</v>
      </c>
      <c r="U197" s="6">
        <v>0</v>
      </c>
      <c r="V197" s="6">
        <f>SUM(NonNurse[[#This Row],[Occupational Therapist Hours]],NonNurse[[#This Row],[OT Assistant Hours]],NonNurse[[#This Row],[OT Aide Hours]])/NonNurse[[#This Row],[MDS Census]]</f>
        <v>8.426719084074763E-2</v>
      </c>
      <c r="W197" s="6">
        <v>8.0026086956521763</v>
      </c>
      <c r="X197" s="6">
        <v>5.8880434782608697</v>
      </c>
      <c r="Y197" s="6">
        <v>6.9239130434782608</v>
      </c>
      <c r="Z197" s="6">
        <f>SUM(NonNurse[[#This Row],[Physical Therapist (PT) Hours]],NonNurse[[#This Row],[PT Assistant Hours]],NonNurse[[#This Row],[PT Aide Hours]])/NonNurse[[#This Row],[MDS Census]]</f>
        <v>0.13207393613352647</v>
      </c>
      <c r="AA197" s="6">
        <v>37.771739130434781</v>
      </c>
      <c r="AB197" s="6">
        <v>0</v>
      </c>
      <c r="AC197" s="6">
        <v>0</v>
      </c>
      <c r="AD197" s="6">
        <v>0</v>
      </c>
      <c r="AE197" s="6">
        <v>0</v>
      </c>
      <c r="AF197" s="6">
        <v>0</v>
      </c>
      <c r="AG197" s="6">
        <v>0</v>
      </c>
      <c r="AH197" s="1">
        <v>145730</v>
      </c>
      <c r="AI197">
        <v>5</v>
      </c>
    </row>
    <row r="198" spans="1:35" x14ac:dyDescent="0.25">
      <c r="A198" t="s">
        <v>702</v>
      </c>
      <c r="B198" t="s">
        <v>68</v>
      </c>
      <c r="C198" t="s">
        <v>932</v>
      </c>
      <c r="D198" t="s">
        <v>791</v>
      </c>
      <c r="E198" s="6">
        <v>51.836956521739133</v>
      </c>
      <c r="F198" s="6">
        <v>10.353260869565217</v>
      </c>
      <c r="G198" s="6">
        <v>0</v>
      </c>
      <c r="H198" s="6">
        <v>0.17391304347826086</v>
      </c>
      <c r="I198" s="6">
        <v>0.44565217391304346</v>
      </c>
      <c r="J198" s="6">
        <v>0</v>
      </c>
      <c r="K198" s="6">
        <v>0</v>
      </c>
      <c r="L198" s="6">
        <v>2.0933695652173911</v>
      </c>
      <c r="M198" s="6">
        <v>0</v>
      </c>
      <c r="N198" s="6">
        <v>5.0081521739130439</v>
      </c>
      <c r="O198" s="6">
        <f>SUM(NonNurse[[#This Row],[Qualified Social Work Staff Hours]],NonNurse[[#This Row],[Other Social Work Staff Hours]])/NonNurse[[#This Row],[MDS Census]]</f>
        <v>9.6613545816733065E-2</v>
      </c>
      <c r="P198" s="6">
        <v>3.8260869565217392</v>
      </c>
      <c r="Q198" s="6">
        <v>0</v>
      </c>
      <c r="R198" s="6">
        <f>SUM(NonNurse[[#This Row],[Qualified Activities Professional Hours]],NonNurse[[#This Row],[Other Activities Professional Hours]])/NonNurse[[#This Row],[MDS Census]]</f>
        <v>7.381002306563221E-2</v>
      </c>
      <c r="S198" s="6">
        <v>1.56</v>
      </c>
      <c r="T198" s="6">
        <v>4.7231521739130429</v>
      </c>
      <c r="U198" s="6">
        <v>0</v>
      </c>
      <c r="V198" s="6">
        <f>SUM(NonNurse[[#This Row],[Occupational Therapist Hours]],NonNurse[[#This Row],[OT Assistant Hours]],NonNurse[[#This Row],[OT Aide Hours]])/NonNurse[[#This Row],[MDS Census]]</f>
        <v>0.12120989725309289</v>
      </c>
      <c r="W198" s="6">
        <v>2.9473913043478257</v>
      </c>
      <c r="X198" s="6">
        <v>4.5379347826086942</v>
      </c>
      <c r="Y198" s="6">
        <v>1.2065217391304348</v>
      </c>
      <c r="Z198" s="6">
        <f>SUM(NonNurse[[#This Row],[Physical Therapist (PT) Hours]],NonNurse[[#This Row],[PT Assistant Hours]],NonNurse[[#This Row],[PT Aide Hours]])/NonNurse[[#This Row],[MDS Census]]</f>
        <v>0.16767666177395676</v>
      </c>
      <c r="AA198" s="6">
        <v>0</v>
      </c>
      <c r="AB198" s="6">
        <v>0</v>
      </c>
      <c r="AC198" s="6">
        <v>0</v>
      </c>
      <c r="AD198" s="6">
        <v>0</v>
      </c>
      <c r="AE198" s="6">
        <v>0</v>
      </c>
      <c r="AF198" s="6">
        <v>0</v>
      </c>
      <c r="AG198" s="6">
        <v>0</v>
      </c>
      <c r="AH198" s="1">
        <v>145239</v>
      </c>
      <c r="AI198">
        <v>5</v>
      </c>
    </row>
    <row r="199" spans="1:35" x14ac:dyDescent="0.25">
      <c r="A199" t="s">
        <v>702</v>
      </c>
      <c r="B199" t="s">
        <v>310</v>
      </c>
      <c r="C199" t="s">
        <v>1047</v>
      </c>
      <c r="D199" t="s">
        <v>806</v>
      </c>
      <c r="E199" s="6">
        <v>65.739130434782609</v>
      </c>
      <c r="F199" s="6">
        <v>4.3043478260869561</v>
      </c>
      <c r="G199" s="6">
        <v>0.13043478260869565</v>
      </c>
      <c r="H199" s="6">
        <v>0.13043478260869565</v>
      </c>
      <c r="I199" s="6">
        <v>0.32608695652173914</v>
      </c>
      <c r="J199" s="6">
        <v>0</v>
      </c>
      <c r="K199" s="6">
        <v>0.54347826086956519</v>
      </c>
      <c r="L199" s="6">
        <v>1.4157608695652173</v>
      </c>
      <c r="M199" s="6">
        <v>0</v>
      </c>
      <c r="N199" s="6">
        <v>4.5896739130434785</v>
      </c>
      <c r="O199" s="6">
        <f>SUM(NonNurse[[#This Row],[Qualified Social Work Staff Hours]],NonNurse[[#This Row],[Other Social Work Staff Hours]])/NonNurse[[#This Row],[MDS Census]]</f>
        <v>6.9816468253968256E-2</v>
      </c>
      <c r="P199" s="6">
        <v>5.4673913043478262</v>
      </c>
      <c r="Q199" s="6">
        <v>9.3016304347826093</v>
      </c>
      <c r="R199" s="6">
        <f>SUM(NonNurse[[#This Row],[Qualified Activities Professional Hours]],NonNurse[[#This Row],[Other Activities Professional Hours]])/NonNurse[[#This Row],[MDS Census]]</f>
        <v>0.22466104497354497</v>
      </c>
      <c r="S199" s="6">
        <v>1.6382608695652174</v>
      </c>
      <c r="T199" s="6">
        <v>9.432608695652176</v>
      </c>
      <c r="U199" s="6">
        <v>0</v>
      </c>
      <c r="V199" s="6">
        <f>SUM(NonNurse[[#This Row],[Occupational Therapist Hours]],NonNurse[[#This Row],[OT Assistant Hours]],NonNurse[[#This Row],[OT Aide Hours]])/NonNurse[[#This Row],[MDS Census]]</f>
        <v>0.16840608465608467</v>
      </c>
      <c r="W199" s="6">
        <v>2.3520652173913041</v>
      </c>
      <c r="X199" s="6">
        <v>7.2572826086956503</v>
      </c>
      <c r="Y199" s="6">
        <v>0</v>
      </c>
      <c r="Z199" s="6">
        <f>SUM(NonNurse[[#This Row],[Physical Therapist (PT) Hours]],NonNurse[[#This Row],[PT Assistant Hours]],NonNurse[[#This Row],[PT Aide Hours]])/NonNurse[[#This Row],[MDS Census]]</f>
        <v>0.14617394179894178</v>
      </c>
      <c r="AA199" s="6">
        <v>0</v>
      </c>
      <c r="AB199" s="6">
        <v>0</v>
      </c>
      <c r="AC199" s="6">
        <v>0</v>
      </c>
      <c r="AD199" s="6">
        <v>0</v>
      </c>
      <c r="AE199" s="6">
        <v>0</v>
      </c>
      <c r="AF199" s="6">
        <v>0</v>
      </c>
      <c r="AG199" s="6">
        <v>0</v>
      </c>
      <c r="AH199" s="1">
        <v>145708</v>
      </c>
      <c r="AI199">
        <v>5</v>
      </c>
    </row>
    <row r="200" spans="1:35" x14ac:dyDescent="0.25">
      <c r="A200" t="s">
        <v>702</v>
      </c>
      <c r="B200" t="s">
        <v>374</v>
      </c>
      <c r="C200" t="s">
        <v>1074</v>
      </c>
      <c r="D200" t="s">
        <v>781</v>
      </c>
      <c r="E200" s="6">
        <v>151.65217391304347</v>
      </c>
      <c r="F200" s="6">
        <v>48.98695652173911</v>
      </c>
      <c r="G200" s="6">
        <v>0</v>
      </c>
      <c r="H200" s="6">
        <v>0.33695652173913043</v>
      </c>
      <c r="I200" s="6">
        <v>0</v>
      </c>
      <c r="J200" s="6">
        <v>0</v>
      </c>
      <c r="K200" s="6">
        <v>0</v>
      </c>
      <c r="L200" s="6">
        <v>0.18434782608695652</v>
      </c>
      <c r="M200" s="6">
        <v>10.934782608695652</v>
      </c>
      <c r="N200" s="6">
        <v>17.80108695652174</v>
      </c>
      <c r="O200" s="6">
        <f>SUM(NonNurse[[#This Row],[Qualified Social Work Staff Hours]],NonNurse[[#This Row],[Other Social Work Staff Hours]])/NonNurse[[#This Row],[MDS Census]]</f>
        <v>0.18948537844036697</v>
      </c>
      <c r="P200" s="6">
        <v>5.4065217391304339</v>
      </c>
      <c r="Q200" s="6">
        <v>26.63043478260871</v>
      </c>
      <c r="R200" s="6">
        <f>SUM(NonNurse[[#This Row],[Qualified Activities Professional Hours]],NonNurse[[#This Row],[Other Activities Professional Hours]])/NonNurse[[#This Row],[MDS Census]]</f>
        <v>0.21125286697247717</v>
      </c>
      <c r="S200" s="6">
        <v>4.4791304347826078</v>
      </c>
      <c r="T200" s="6">
        <v>5.3085869565217356</v>
      </c>
      <c r="U200" s="6">
        <v>0</v>
      </c>
      <c r="V200" s="6">
        <f>SUM(NonNurse[[#This Row],[Occupational Therapist Hours]],NonNurse[[#This Row],[OT Assistant Hours]],NonNurse[[#This Row],[OT Aide Hours]])/NonNurse[[#This Row],[MDS Census]]</f>
        <v>6.4540567660550441E-2</v>
      </c>
      <c r="W200" s="6">
        <v>1.6948913043478264</v>
      </c>
      <c r="X200" s="6">
        <v>4.3988043478260872</v>
      </c>
      <c r="Y200" s="6">
        <v>0</v>
      </c>
      <c r="Z200" s="6">
        <f>SUM(NonNurse[[#This Row],[Physical Therapist (PT) Hours]],NonNurse[[#This Row],[PT Assistant Hours]],NonNurse[[#This Row],[PT Aide Hours]])/NonNurse[[#This Row],[MDS Census]]</f>
        <v>4.0182052752293584E-2</v>
      </c>
      <c r="AA200" s="6">
        <v>0</v>
      </c>
      <c r="AB200" s="6">
        <v>0</v>
      </c>
      <c r="AC200" s="6">
        <v>0</v>
      </c>
      <c r="AD200" s="6">
        <v>0</v>
      </c>
      <c r="AE200" s="6">
        <v>0</v>
      </c>
      <c r="AF200" s="6">
        <v>0</v>
      </c>
      <c r="AG200" s="6">
        <v>0</v>
      </c>
      <c r="AH200" s="1">
        <v>145798</v>
      </c>
      <c r="AI200">
        <v>5</v>
      </c>
    </row>
    <row r="201" spans="1:35" x14ac:dyDescent="0.25">
      <c r="A201" t="s">
        <v>702</v>
      </c>
      <c r="B201" t="s">
        <v>571</v>
      </c>
      <c r="C201" t="s">
        <v>901</v>
      </c>
      <c r="D201" t="s">
        <v>787</v>
      </c>
      <c r="E201" s="6">
        <v>44.054347826086953</v>
      </c>
      <c r="F201" s="6">
        <v>3.097826086956522</v>
      </c>
      <c r="G201" s="6">
        <v>0</v>
      </c>
      <c r="H201" s="6">
        <v>0.17934782608695651</v>
      </c>
      <c r="I201" s="6">
        <v>0.17391304347826086</v>
      </c>
      <c r="J201" s="6">
        <v>0</v>
      </c>
      <c r="K201" s="6">
        <v>0</v>
      </c>
      <c r="L201" s="6">
        <v>0.47521739130434804</v>
      </c>
      <c r="M201" s="6">
        <v>0</v>
      </c>
      <c r="N201" s="6">
        <v>3.4538043478260869</v>
      </c>
      <c r="O201" s="6">
        <f>SUM(NonNurse[[#This Row],[Qualified Social Work Staff Hours]],NonNurse[[#This Row],[Other Social Work Staff Hours]])/NonNurse[[#This Row],[MDS Census]]</f>
        <v>7.8398716999753273E-2</v>
      </c>
      <c r="P201" s="6">
        <v>0</v>
      </c>
      <c r="Q201" s="6">
        <v>5.1044565217391309</v>
      </c>
      <c r="R201" s="6">
        <f>SUM(NonNurse[[#This Row],[Qualified Activities Professional Hours]],NonNurse[[#This Row],[Other Activities Professional Hours]])/NonNurse[[#This Row],[MDS Census]]</f>
        <v>0.11586725882062672</v>
      </c>
      <c r="S201" s="6">
        <v>0.59782608695652184</v>
      </c>
      <c r="T201" s="6">
        <v>1.9433695652173919</v>
      </c>
      <c r="U201" s="6">
        <v>0</v>
      </c>
      <c r="V201" s="6">
        <f>SUM(NonNurse[[#This Row],[Occupational Therapist Hours]],NonNurse[[#This Row],[OT Assistant Hours]],NonNurse[[#This Row],[OT Aide Hours]])/NonNurse[[#This Row],[MDS Census]]</f>
        <v>5.768319763138418E-2</v>
      </c>
      <c r="W201" s="6">
        <v>2.6764130434782603</v>
      </c>
      <c r="X201" s="6">
        <v>1.5217391304347825E-2</v>
      </c>
      <c r="Y201" s="6">
        <v>0.19565217391304349</v>
      </c>
      <c r="Z201" s="6">
        <f>SUM(NonNurse[[#This Row],[Physical Therapist (PT) Hours]],NonNurse[[#This Row],[PT Assistant Hours]],NonNurse[[#This Row],[PT Aide Hours]])/NonNurse[[#This Row],[MDS Census]]</f>
        <v>6.5539106834443611E-2</v>
      </c>
      <c r="AA201" s="6">
        <v>0</v>
      </c>
      <c r="AB201" s="6">
        <v>0</v>
      </c>
      <c r="AC201" s="6">
        <v>0</v>
      </c>
      <c r="AD201" s="6">
        <v>0</v>
      </c>
      <c r="AE201" s="6">
        <v>0</v>
      </c>
      <c r="AF201" s="6">
        <v>0</v>
      </c>
      <c r="AG201" s="6">
        <v>0</v>
      </c>
      <c r="AH201" s="1">
        <v>146080</v>
      </c>
      <c r="AI201">
        <v>5</v>
      </c>
    </row>
    <row r="202" spans="1:35" x14ac:dyDescent="0.25">
      <c r="A202" t="s">
        <v>702</v>
      </c>
      <c r="B202" t="s">
        <v>235</v>
      </c>
      <c r="C202" t="s">
        <v>1020</v>
      </c>
      <c r="D202" t="s">
        <v>794</v>
      </c>
      <c r="E202" s="6">
        <v>61.119565217391305</v>
      </c>
      <c r="F202" s="6">
        <v>5.3043478260869561</v>
      </c>
      <c r="G202" s="6">
        <v>0.25</v>
      </c>
      <c r="H202" s="6">
        <v>0.35326086956521741</v>
      </c>
      <c r="I202" s="6">
        <v>3.0434782608695654</v>
      </c>
      <c r="J202" s="6">
        <v>0</v>
      </c>
      <c r="K202" s="6">
        <v>0</v>
      </c>
      <c r="L202" s="6">
        <v>0</v>
      </c>
      <c r="M202" s="6">
        <v>9.6728260869565208</v>
      </c>
      <c r="N202" s="6">
        <v>0</v>
      </c>
      <c r="O202" s="6">
        <f>SUM(NonNurse[[#This Row],[Qualified Social Work Staff Hours]],NonNurse[[#This Row],[Other Social Work Staff Hours]])/NonNurse[[#This Row],[MDS Census]]</f>
        <v>0.15826071492086075</v>
      </c>
      <c r="P202" s="6">
        <v>0</v>
      </c>
      <c r="Q202" s="6">
        <v>16.586956521739136</v>
      </c>
      <c r="R202" s="6">
        <f>SUM(NonNurse[[#This Row],[Qualified Activities Professional Hours]],NonNurse[[#This Row],[Other Activities Professional Hours]])/NonNurse[[#This Row],[MDS Census]]</f>
        <v>0.27138538146896685</v>
      </c>
      <c r="S202" s="6">
        <v>0</v>
      </c>
      <c r="T202" s="6">
        <v>0</v>
      </c>
      <c r="U202" s="6">
        <v>0</v>
      </c>
      <c r="V202" s="6">
        <f>SUM(NonNurse[[#This Row],[Occupational Therapist Hours]],NonNurse[[#This Row],[OT Assistant Hours]],NonNurse[[#This Row],[OT Aide Hours]])/NonNurse[[#This Row],[MDS Census]]</f>
        <v>0</v>
      </c>
      <c r="W202" s="6">
        <v>0</v>
      </c>
      <c r="X202" s="6">
        <v>0</v>
      </c>
      <c r="Y202" s="6">
        <v>0</v>
      </c>
      <c r="Z202" s="6">
        <f>SUM(NonNurse[[#This Row],[Physical Therapist (PT) Hours]],NonNurse[[#This Row],[PT Assistant Hours]],NonNurse[[#This Row],[PT Aide Hours]])/NonNurse[[#This Row],[MDS Census]]</f>
        <v>0</v>
      </c>
      <c r="AA202" s="6">
        <v>0</v>
      </c>
      <c r="AB202" s="6">
        <v>0</v>
      </c>
      <c r="AC202" s="6">
        <v>0</v>
      </c>
      <c r="AD202" s="6">
        <v>0</v>
      </c>
      <c r="AE202" s="6">
        <v>0</v>
      </c>
      <c r="AF202" s="6">
        <v>0</v>
      </c>
      <c r="AG202" s="6">
        <v>0</v>
      </c>
      <c r="AH202" s="1">
        <v>145606</v>
      </c>
      <c r="AI202">
        <v>5</v>
      </c>
    </row>
    <row r="203" spans="1:35" x14ac:dyDescent="0.25">
      <c r="A203" t="s">
        <v>702</v>
      </c>
      <c r="B203" t="s">
        <v>18</v>
      </c>
      <c r="C203" t="s">
        <v>896</v>
      </c>
      <c r="D203" t="s">
        <v>784</v>
      </c>
      <c r="E203" s="6">
        <v>70.076086956521735</v>
      </c>
      <c r="F203" s="6">
        <v>5.4782608695652177</v>
      </c>
      <c r="G203" s="6">
        <v>0.32608695652173914</v>
      </c>
      <c r="H203" s="6">
        <v>0.35923913043478267</v>
      </c>
      <c r="I203" s="6">
        <v>0</v>
      </c>
      <c r="J203" s="6">
        <v>0</v>
      </c>
      <c r="K203" s="6">
        <v>0</v>
      </c>
      <c r="L203" s="6">
        <v>5.1178260869565211</v>
      </c>
      <c r="M203" s="6">
        <v>0</v>
      </c>
      <c r="N203" s="6">
        <v>5.0434782608695654</v>
      </c>
      <c r="O203" s="6">
        <f>SUM(NonNurse[[#This Row],[Qualified Social Work Staff Hours]],NonNurse[[#This Row],[Other Social Work Staff Hours]])/NonNurse[[#This Row],[MDS Census]]</f>
        <v>7.1971459593609441E-2</v>
      </c>
      <c r="P203" s="6">
        <v>4.1902173913043477</v>
      </c>
      <c r="Q203" s="6">
        <v>3.9755434782608696</v>
      </c>
      <c r="R203" s="6">
        <f>SUM(NonNurse[[#This Row],[Qualified Activities Professional Hours]],NonNurse[[#This Row],[Other Activities Professional Hours]])/NonNurse[[#This Row],[MDS Census]]</f>
        <v>0.11652706685279975</v>
      </c>
      <c r="S203" s="6">
        <v>6.6065217391304305</v>
      </c>
      <c r="T203" s="6">
        <v>0</v>
      </c>
      <c r="U203" s="6">
        <v>0</v>
      </c>
      <c r="V203" s="6">
        <f>SUM(NonNurse[[#This Row],[Occupational Therapist Hours]],NonNurse[[#This Row],[OT Assistant Hours]],NonNurse[[#This Row],[OT Aide Hours]])/NonNurse[[#This Row],[MDS Census]]</f>
        <v>9.4276407631456435E-2</v>
      </c>
      <c r="W203" s="6">
        <v>6.6093478260869576</v>
      </c>
      <c r="X203" s="6">
        <v>0.13500000000000001</v>
      </c>
      <c r="Y203" s="6">
        <v>0</v>
      </c>
      <c r="Z203" s="6">
        <f>SUM(NonNurse[[#This Row],[Physical Therapist (PT) Hours]],NonNurse[[#This Row],[PT Assistant Hours]],NonNurse[[#This Row],[PT Aide Hours]])/NonNurse[[#This Row],[MDS Census]]</f>
        <v>9.6243213897937038E-2</v>
      </c>
      <c r="AA203" s="6">
        <v>0</v>
      </c>
      <c r="AB203" s="6">
        <v>0</v>
      </c>
      <c r="AC203" s="6">
        <v>0</v>
      </c>
      <c r="AD203" s="6">
        <v>0</v>
      </c>
      <c r="AE203" s="6">
        <v>0</v>
      </c>
      <c r="AF203" s="6">
        <v>0</v>
      </c>
      <c r="AG203" s="6">
        <v>0</v>
      </c>
      <c r="AH203" s="1">
        <v>145004</v>
      </c>
      <c r="AI203">
        <v>5</v>
      </c>
    </row>
    <row r="204" spans="1:35" x14ac:dyDescent="0.25">
      <c r="A204" t="s">
        <v>702</v>
      </c>
      <c r="B204" t="s">
        <v>671</v>
      </c>
      <c r="C204" t="s">
        <v>1041</v>
      </c>
      <c r="D204" t="s">
        <v>781</v>
      </c>
      <c r="E204" s="6">
        <v>95.467391304347828</v>
      </c>
      <c r="F204" s="6">
        <v>0</v>
      </c>
      <c r="G204" s="6">
        <v>0</v>
      </c>
      <c r="H204" s="6">
        <v>0</v>
      </c>
      <c r="I204" s="6">
        <v>0</v>
      </c>
      <c r="J204" s="6">
        <v>0</v>
      </c>
      <c r="K204" s="6">
        <v>0</v>
      </c>
      <c r="L204" s="6">
        <v>0</v>
      </c>
      <c r="M204" s="6">
        <v>0</v>
      </c>
      <c r="N204" s="6">
        <v>0</v>
      </c>
      <c r="O204" s="6">
        <f>SUM(NonNurse[[#This Row],[Qualified Social Work Staff Hours]],NonNurse[[#This Row],[Other Social Work Staff Hours]])/NonNurse[[#This Row],[MDS Census]]</f>
        <v>0</v>
      </c>
      <c r="P204" s="6">
        <v>5.1195652173913047</v>
      </c>
      <c r="Q204" s="6">
        <v>5.6793478260869561</v>
      </c>
      <c r="R204" s="6">
        <f>SUM(NonNurse[[#This Row],[Qualified Activities Professional Hours]],NonNurse[[#This Row],[Other Activities Professional Hours]])/NonNurse[[#This Row],[MDS Census]]</f>
        <v>0.11311624729591256</v>
      </c>
      <c r="S204" s="6">
        <v>0</v>
      </c>
      <c r="T204" s="6">
        <v>0</v>
      </c>
      <c r="U204" s="6">
        <v>0</v>
      </c>
      <c r="V204" s="6">
        <f>SUM(NonNurse[[#This Row],[Occupational Therapist Hours]],NonNurse[[#This Row],[OT Assistant Hours]],NonNurse[[#This Row],[OT Aide Hours]])/NonNurse[[#This Row],[MDS Census]]</f>
        <v>0</v>
      </c>
      <c r="W204" s="6">
        <v>0</v>
      </c>
      <c r="X204" s="6">
        <v>0</v>
      </c>
      <c r="Y204" s="6">
        <v>0</v>
      </c>
      <c r="Z204" s="6">
        <f>SUM(NonNurse[[#This Row],[Physical Therapist (PT) Hours]],NonNurse[[#This Row],[PT Assistant Hours]],NonNurse[[#This Row],[PT Aide Hours]])/NonNurse[[#This Row],[MDS Census]]</f>
        <v>0</v>
      </c>
      <c r="AA204" s="6">
        <v>41.271739130434781</v>
      </c>
      <c r="AB204" s="6">
        <v>0</v>
      </c>
      <c r="AC204" s="6">
        <v>0</v>
      </c>
      <c r="AD204" s="6">
        <v>0</v>
      </c>
      <c r="AE204" s="6">
        <v>0</v>
      </c>
      <c r="AF204" s="6">
        <v>0</v>
      </c>
      <c r="AG204" s="6">
        <v>0</v>
      </c>
      <c r="AH204" s="7">
        <v>1.4E+178</v>
      </c>
      <c r="AI204">
        <v>5</v>
      </c>
    </row>
    <row r="205" spans="1:35" x14ac:dyDescent="0.25">
      <c r="A205" t="s">
        <v>702</v>
      </c>
      <c r="B205" t="s">
        <v>63</v>
      </c>
      <c r="C205" t="s">
        <v>887</v>
      </c>
      <c r="D205" t="s">
        <v>799</v>
      </c>
      <c r="E205" s="6">
        <v>68.25</v>
      </c>
      <c r="F205" s="6">
        <v>46.828804347826086</v>
      </c>
      <c r="G205" s="6">
        <v>0</v>
      </c>
      <c r="H205" s="6">
        <v>0</v>
      </c>
      <c r="I205" s="6">
        <v>0</v>
      </c>
      <c r="J205" s="6">
        <v>0</v>
      </c>
      <c r="K205" s="6">
        <v>0</v>
      </c>
      <c r="L205" s="6">
        <v>0.62380434782608707</v>
      </c>
      <c r="M205" s="6">
        <v>0</v>
      </c>
      <c r="N205" s="6">
        <v>5.3913043478260869</v>
      </c>
      <c r="O205" s="6">
        <f>SUM(NonNurse[[#This Row],[Qualified Social Work Staff Hours]],NonNurse[[#This Row],[Other Social Work Staff Hours]])/NonNurse[[#This Row],[MDS Census]]</f>
        <v>7.8993470297818127E-2</v>
      </c>
      <c r="P205" s="6">
        <v>5.2119565217391308</v>
      </c>
      <c r="Q205" s="6">
        <v>2.535326086956522</v>
      </c>
      <c r="R205" s="6">
        <f>SUM(NonNurse[[#This Row],[Qualified Activities Professional Hours]],NonNurse[[#This Row],[Other Activities Professional Hours]])/NonNurse[[#This Row],[MDS Census]]</f>
        <v>0.11351329829590699</v>
      </c>
      <c r="S205" s="6">
        <v>1.4710869565217393</v>
      </c>
      <c r="T205" s="6">
        <v>3.8288043478260874</v>
      </c>
      <c r="U205" s="6">
        <v>0</v>
      </c>
      <c r="V205" s="6">
        <f>SUM(NonNurse[[#This Row],[Occupational Therapist Hours]],NonNurse[[#This Row],[OT Assistant Hours]],NonNurse[[#This Row],[OT Aide Hours]])/NonNurse[[#This Row],[MDS Census]]</f>
        <v>7.7654085045389398E-2</v>
      </c>
      <c r="W205" s="6">
        <v>1.7014130434782613</v>
      </c>
      <c r="X205" s="6">
        <v>2.3702173913043478</v>
      </c>
      <c r="Y205" s="6">
        <v>0</v>
      </c>
      <c r="Z205" s="6">
        <f>SUM(NonNurse[[#This Row],[Physical Therapist (PT) Hours]],NonNurse[[#This Row],[PT Assistant Hours]],NonNurse[[#This Row],[PT Aide Hours]])/NonNurse[[#This Row],[MDS Census]]</f>
        <v>5.9657588788023574E-2</v>
      </c>
      <c r="AA205" s="6">
        <v>0</v>
      </c>
      <c r="AB205" s="6">
        <v>0</v>
      </c>
      <c r="AC205" s="6">
        <v>0</v>
      </c>
      <c r="AD205" s="6">
        <v>35.078804347826086</v>
      </c>
      <c r="AE205" s="6">
        <v>0</v>
      </c>
      <c r="AF205" s="6">
        <v>0</v>
      </c>
      <c r="AG205" s="6">
        <v>0</v>
      </c>
      <c r="AH205" s="1">
        <v>145222</v>
      </c>
      <c r="AI205">
        <v>5</v>
      </c>
    </row>
    <row r="206" spans="1:35" x14ac:dyDescent="0.25">
      <c r="A206" t="s">
        <v>702</v>
      </c>
      <c r="B206" t="s">
        <v>599</v>
      </c>
      <c r="C206" t="s">
        <v>1144</v>
      </c>
      <c r="D206" t="s">
        <v>829</v>
      </c>
      <c r="E206" s="6">
        <v>40.684782608695649</v>
      </c>
      <c r="F206" s="6">
        <v>5.3804347826086953</v>
      </c>
      <c r="G206" s="6">
        <v>0</v>
      </c>
      <c r="H206" s="6">
        <v>0.18206521739130435</v>
      </c>
      <c r="I206" s="6">
        <v>0.2608695652173913</v>
      </c>
      <c r="J206" s="6">
        <v>0</v>
      </c>
      <c r="K206" s="6">
        <v>0</v>
      </c>
      <c r="L206" s="6">
        <v>1.5949999999999998</v>
      </c>
      <c r="M206" s="6">
        <v>0</v>
      </c>
      <c r="N206" s="6">
        <v>8.9759782608695655</v>
      </c>
      <c r="O206" s="6">
        <f>SUM(NonNurse[[#This Row],[Qualified Social Work Staff Hours]],NonNurse[[#This Row],[Other Social Work Staff Hours]])/NonNurse[[#This Row],[MDS Census]]</f>
        <v>0.22062249532460596</v>
      </c>
      <c r="P206" s="6">
        <v>0</v>
      </c>
      <c r="Q206" s="6">
        <v>0</v>
      </c>
      <c r="R206" s="6">
        <f>SUM(NonNurse[[#This Row],[Qualified Activities Professional Hours]],NonNurse[[#This Row],[Other Activities Professional Hours]])/NonNurse[[#This Row],[MDS Census]]</f>
        <v>0</v>
      </c>
      <c r="S206" s="6">
        <v>0.43445652173913041</v>
      </c>
      <c r="T206" s="6">
        <v>3.5835869565217391</v>
      </c>
      <c r="U206" s="6">
        <v>0</v>
      </c>
      <c r="V206" s="6">
        <f>SUM(NonNurse[[#This Row],[Occupational Therapist Hours]],NonNurse[[#This Row],[OT Assistant Hours]],NonNurse[[#This Row],[OT Aide Hours]])/NonNurse[[#This Row],[MDS Census]]</f>
        <v>9.8760352658295497E-2</v>
      </c>
      <c r="W206" s="6">
        <v>0.6905434782608697</v>
      </c>
      <c r="X206" s="6">
        <v>4.5407608695652177</v>
      </c>
      <c r="Y206" s="6">
        <v>3.2608695652173912E-2</v>
      </c>
      <c r="Z206" s="6">
        <f>SUM(NonNurse[[#This Row],[Physical Therapist (PT) Hours]],NonNurse[[#This Row],[PT Assistant Hours]],NonNurse[[#This Row],[PT Aide Hours]])/NonNurse[[#This Row],[MDS Census]]</f>
        <v>0.12938284798290145</v>
      </c>
      <c r="AA206" s="6">
        <v>0</v>
      </c>
      <c r="AB206" s="6">
        <v>0</v>
      </c>
      <c r="AC206" s="6">
        <v>0</v>
      </c>
      <c r="AD206" s="6">
        <v>0</v>
      </c>
      <c r="AE206" s="6">
        <v>0</v>
      </c>
      <c r="AF206" s="6">
        <v>0</v>
      </c>
      <c r="AG206" s="6">
        <v>0</v>
      </c>
      <c r="AH206" s="1">
        <v>146113</v>
      </c>
      <c r="AI206">
        <v>5</v>
      </c>
    </row>
    <row r="207" spans="1:35" x14ac:dyDescent="0.25">
      <c r="A207" t="s">
        <v>702</v>
      </c>
      <c r="B207" t="s">
        <v>684</v>
      </c>
      <c r="C207" t="s">
        <v>837</v>
      </c>
      <c r="D207" t="s">
        <v>747</v>
      </c>
      <c r="E207" s="6">
        <v>33.478260869565219</v>
      </c>
      <c r="F207" s="6">
        <v>11.336956521739131</v>
      </c>
      <c r="G207" s="6">
        <v>0</v>
      </c>
      <c r="H207" s="6">
        <v>0.16304347826086957</v>
      </c>
      <c r="I207" s="6">
        <v>0.2608695652173913</v>
      </c>
      <c r="J207" s="6">
        <v>0</v>
      </c>
      <c r="K207" s="6">
        <v>0</v>
      </c>
      <c r="L207" s="6">
        <v>0</v>
      </c>
      <c r="M207" s="6">
        <v>0</v>
      </c>
      <c r="N207" s="6">
        <v>6.0567391304347833</v>
      </c>
      <c r="O207" s="6">
        <f>SUM(NonNurse[[#This Row],[Qualified Social Work Staff Hours]],NonNurse[[#This Row],[Other Social Work Staff Hours]])/NonNurse[[#This Row],[MDS Census]]</f>
        <v>0.18091558441558442</v>
      </c>
      <c r="P207" s="6">
        <v>3.5150000000000001</v>
      </c>
      <c r="Q207" s="6">
        <v>0.70108695652173914</v>
      </c>
      <c r="R207" s="6">
        <f>SUM(NonNurse[[#This Row],[Qualified Activities Professional Hours]],NonNurse[[#This Row],[Other Activities Professional Hours]])/NonNurse[[#This Row],[MDS Census]]</f>
        <v>0.12593506493506493</v>
      </c>
      <c r="S207" s="6">
        <v>0</v>
      </c>
      <c r="T207" s="6">
        <v>0</v>
      </c>
      <c r="U207" s="6">
        <v>0</v>
      </c>
      <c r="V207" s="6">
        <f>SUM(NonNurse[[#This Row],[Occupational Therapist Hours]],NonNurse[[#This Row],[OT Assistant Hours]],NonNurse[[#This Row],[OT Aide Hours]])/NonNurse[[#This Row],[MDS Census]]</f>
        <v>0</v>
      </c>
      <c r="W207" s="6">
        <v>0</v>
      </c>
      <c r="X207" s="6">
        <v>0</v>
      </c>
      <c r="Y207" s="6">
        <v>0</v>
      </c>
      <c r="Z207" s="6">
        <f>SUM(NonNurse[[#This Row],[Physical Therapist (PT) Hours]],NonNurse[[#This Row],[PT Assistant Hours]],NonNurse[[#This Row],[PT Aide Hours]])/NonNurse[[#This Row],[MDS Census]]</f>
        <v>0</v>
      </c>
      <c r="AA207" s="6">
        <v>0</v>
      </c>
      <c r="AB207" s="6">
        <v>0</v>
      </c>
      <c r="AC207" s="6">
        <v>0</v>
      </c>
      <c r="AD207" s="6">
        <v>0</v>
      </c>
      <c r="AE207" s="6">
        <v>0</v>
      </c>
      <c r="AF207" s="6">
        <v>0</v>
      </c>
      <c r="AG207" s="6">
        <v>0</v>
      </c>
      <c r="AH207" t="s">
        <v>11</v>
      </c>
      <c r="AI207">
        <v>5</v>
      </c>
    </row>
    <row r="208" spans="1:35" x14ac:dyDescent="0.25">
      <c r="A208" t="s">
        <v>702</v>
      </c>
      <c r="B208" t="s">
        <v>489</v>
      </c>
      <c r="C208" t="s">
        <v>921</v>
      </c>
      <c r="D208" t="s">
        <v>781</v>
      </c>
      <c r="E208" s="6">
        <v>93.195652173913047</v>
      </c>
      <c r="F208" s="6">
        <v>5.6521739130434785</v>
      </c>
      <c r="G208" s="6">
        <v>0.2608695652173913</v>
      </c>
      <c r="H208" s="6">
        <v>0</v>
      </c>
      <c r="I208" s="6">
        <v>5.2173913043478262</v>
      </c>
      <c r="J208" s="6">
        <v>0</v>
      </c>
      <c r="K208" s="6">
        <v>0</v>
      </c>
      <c r="L208" s="6">
        <v>3.5900000000000007</v>
      </c>
      <c r="M208" s="6">
        <v>0</v>
      </c>
      <c r="N208" s="6">
        <v>4.9239130434782608</v>
      </c>
      <c r="O208" s="6">
        <f>SUM(NonNurse[[#This Row],[Qualified Social Work Staff Hours]],NonNurse[[#This Row],[Other Social Work Staff Hours]])/NonNurse[[#This Row],[MDS Census]]</f>
        <v>5.2834149755073473E-2</v>
      </c>
      <c r="P208" s="6">
        <v>0</v>
      </c>
      <c r="Q208" s="6">
        <v>10.742934782608696</v>
      </c>
      <c r="R208" s="6">
        <f>SUM(NonNurse[[#This Row],[Qualified Activities Professional Hours]],NonNurse[[#This Row],[Other Activities Professional Hours]])/NonNurse[[#This Row],[MDS Census]]</f>
        <v>0.11527291812456263</v>
      </c>
      <c r="S208" s="6">
        <v>6.2092391304347823</v>
      </c>
      <c r="T208" s="6">
        <v>10.683043478260872</v>
      </c>
      <c r="U208" s="6">
        <v>0</v>
      </c>
      <c r="V208" s="6">
        <f>SUM(NonNurse[[#This Row],[Occupational Therapist Hours]],NonNurse[[#This Row],[OT Assistant Hours]],NonNurse[[#This Row],[OT Aide Hours]])/NonNurse[[#This Row],[MDS Census]]</f>
        <v>0.18125612316305112</v>
      </c>
      <c r="W208" s="6">
        <v>11.971195652173915</v>
      </c>
      <c r="X208" s="6">
        <v>10.760434782608698</v>
      </c>
      <c r="Y208" s="6">
        <v>0</v>
      </c>
      <c r="Z208" s="6">
        <f>SUM(NonNurse[[#This Row],[Physical Therapist (PT) Hours]],NonNurse[[#This Row],[PT Assistant Hours]],NonNurse[[#This Row],[PT Aide Hours]])/NonNurse[[#This Row],[MDS Census]]</f>
        <v>0.24391299276883605</v>
      </c>
      <c r="AA208" s="6">
        <v>0</v>
      </c>
      <c r="AB208" s="6">
        <v>0</v>
      </c>
      <c r="AC208" s="6">
        <v>0</v>
      </c>
      <c r="AD208" s="6">
        <v>0</v>
      </c>
      <c r="AE208" s="6">
        <v>0</v>
      </c>
      <c r="AF208" s="6">
        <v>0</v>
      </c>
      <c r="AG208" s="6">
        <v>0</v>
      </c>
      <c r="AH208" s="1">
        <v>145971</v>
      </c>
      <c r="AI208">
        <v>5</v>
      </c>
    </row>
    <row r="209" spans="1:35" x14ac:dyDescent="0.25">
      <c r="A209" t="s">
        <v>702</v>
      </c>
      <c r="B209" t="s">
        <v>209</v>
      </c>
      <c r="C209" t="s">
        <v>935</v>
      </c>
      <c r="D209" t="s">
        <v>756</v>
      </c>
      <c r="E209" s="6">
        <v>118</v>
      </c>
      <c r="F209" s="6">
        <v>5.8260869565217392</v>
      </c>
      <c r="G209" s="6">
        <v>0</v>
      </c>
      <c r="H209" s="6">
        <v>0</v>
      </c>
      <c r="I209" s="6">
        <v>16.597826086956523</v>
      </c>
      <c r="J209" s="6">
        <v>0</v>
      </c>
      <c r="K209" s="6">
        <v>0</v>
      </c>
      <c r="L209" s="6">
        <v>2.027173913043478</v>
      </c>
      <c r="M209" s="6">
        <v>18.119565217391305</v>
      </c>
      <c r="N209" s="6">
        <v>0</v>
      </c>
      <c r="O209" s="6">
        <f>SUM(NonNurse[[#This Row],[Qualified Social Work Staff Hours]],NonNurse[[#This Row],[Other Social Work Staff Hours]])/NonNurse[[#This Row],[MDS Census]]</f>
        <v>0.15355563743551953</v>
      </c>
      <c r="P209" s="6">
        <v>0</v>
      </c>
      <c r="Q209" s="6">
        <v>44.467391304347828</v>
      </c>
      <c r="R209" s="6">
        <f>SUM(NonNurse[[#This Row],[Qualified Activities Professional Hours]],NonNurse[[#This Row],[Other Activities Professional Hours]])/NonNurse[[#This Row],[MDS Census]]</f>
        <v>0.37684229918938839</v>
      </c>
      <c r="S209" s="6">
        <v>2.0244565217391304</v>
      </c>
      <c r="T209" s="6">
        <v>5.5353260869565215</v>
      </c>
      <c r="U209" s="6">
        <v>0</v>
      </c>
      <c r="V209" s="6">
        <f>SUM(NonNurse[[#This Row],[Occupational Therapist Hours]],NonNurse[[#This Row],[OT Assistant Hours]],NonNurse[[#This Row],[OT Aide Hours]])/NonNurse[[#This Row],[MDS Census]]</f>
        <v>6.4065954310980111E-2</v>
      </c>
      <c r="W209" s="6">
        <v>0.86413043478260865</v>
      </c>
      <c r="X209" s="6">
        <v>7.3858695652173916</v>
      </c>
      <c r="Y209" s="6">
        <v>0</v>
      </c>
      <c r="Z209" s="6">
        <f>SUM(NonNurse[[#This Row],[Physical Therapist (PT) Hours]],NonNurse[[#This Row],[PT Assistant Hours]],NonNurse[[#This Row],[PT Aide Hours]])/NonNurse[[#This Row],[MDS Census]]</f>
        <v>6.991525423728813E-2</v>
      </c>
      <c r="AA209" s="6">
        <v>0</v>
      </c>
      <c r="AB209" s="6">
        <v>0</v>
      </c>
      <c r="AC209" s="6">
        <v>0</v>
      </c>
      <c r="AD209" s="6">
        <v>0</v>
      </c>
      <c r="AE209" s="6">
        <v>4.8260869565217392</v>
      </c>
      <c r="AF209" s="6">
        <v>0</v>
      </c>
      <c r="AG209" s="6">
        <v>0</v>
      </c>
      <c r="AH209" s="1">
        <v>145547</v>
      </c>
      <c r="AI209">
        <v>5</v>
      </c>
    </row>
    <row r="210" spans="1:35" x14ac:dyDescent="0.25">
      <c r="A210" t="s">
        <v>702</v>
      </c>
      <c r="B210" t="s">
        <v>582</v>
      </c>
      <c r="C210" t="s">
        <v>1136</v>
      </c>
      <c r="D210" t="s">
        <v>794</v>
      </c>
      <c r="E210" s="6">
        <v>18.554347826086957</v>
      </c>
      <c r="F210" s="6">
        <v>5.5652173913043477</v>
      </c>
      <c r="G210" s="6">
        <v>0.32608695652173914</v>
      </c>
      <c r="H210" s="6">
        <v>0</v>
      </c>
      <c r="I210" s="6">
        <v>0</v>
      </c>
      <c r="J210" s="6">
        <v>0</v>
      </c>
      <c r="K210" s="6">
        <v>0</v>
      </c>
      <c r="L210" s="6">
        <v>0.55728260869565216</v>
      </c>
      <c r="M210" s="6">
        <v>0</v>
      </c>
      <c r="N210" s="6">
        <v>0</v>
      </c>
      <c r="O210" s="6">
        <f>SUM(NonNurse[[#This Row],[Qualified Social Work Staff Hours]],NonNurse[[#This Row],[Other Social Work Staff Hours]])/NonNurse[[#This Row],[MDS Census]]</f>
        <v>0</v>
      </c>
      <c r="P210" s="6">
        <v>0</v>
      </c>
      <c r="Q210" s="6">
        <v>0</v>
      </c>
      <c r="R210" s="6">
        <f>SUM(NonNurse[[#This Row],[Qualified Activities Professional Hours]],NonNurse[[#This Row],[Other Activities Professional Hours]])/NonNurse[[#This Row],[MDS Census]]</f>
        <v>0</v>
      </c>
      <c r="S210" s="6">
        <v>1.320217391304348</v>
      </c>
      <c r="T210" s="6">
        <v>3.1467391304347827</v>
      </c>
      <c r="U210" s="6">
        <v>0</v>
      </c>
      <c r="V210" s="6">
        <f>SUM(NonNurse[[#This Row],[Occupational Therapist Hours]],NonNurse[[#This Row],[OT Assistant Hours]],NonNurse[[#This Row],[OT Aide Hours]])/NonNurse[[#This Row],[MDS Census]]</f>
        <v>0.24074985354422965</v>
      </c>
      <c r="W210" s="6">
        <v>5.655760869565218</v>
      </c>
      <c r="X210" s="6">
        <v>0</v>
      </c>
      <c r="Y210" s="6">
        <v>0</v>
      </c>
      <c r="Z210" s="6">
        <f>SUM(NonNurse[[#This Row],[Physical Therapist (PT) Hours]],NonNurse[[#This Row],[PT Assistant Hours]],NonNurse[[#This Row],[PT Aide Hours]])/NonNurse[[#This Row],[MDS Census]]</f>
        <v>0.30482132396016404</v>
      </c>
      <c r="AA210" s="6">
        <v>0</v>
      </c>
      <c r="AB210" s="6">
        <v>0</v>
      </c>
      <c r="AC210" s="6">
        <v>0</v>
      </c>
      <c r="AD210" s="6">
        <v>0</v>
      </c>
      <c r="AE210" s="6">
        <v>0.66304347826086951</v>
      </c>
      <c r="AF210" s="6">
        <v>0</v>
      </c>
      <c r="AG210" s="6">
        <v>0</v>
      </c>
      <c r="AH210" s="1">
        <v>146094</v>
      </c>
      <c r="AI210">
        <v>5</v>
      </c>
    </row>
    <row r="211" spans="1:35" x14ac:dyDescent="0.25">
      <c r="A211" t="s">
        <v>702</v>
      </c>
      <c r="B211" t="s">
        <v>410</v>
      </c>
      <c r="C211" t="s">
        <v>1083</v>
      </c>
      <c r="D211" t="s">
        <v>781</v>
      </c>
      <c r="E211" s="6">
        <v>19.434782608695652</v>
      </c>
      <c r="F211" s="6">
        <v>5.4782608695652177</v>
      </c>
      <c r="G211" s="6">
        <v>0.29347826086956524</v>
      </c>
      <c r="H211" s="6">
        <v>0</v>
      </c>
      <c r="I211" s="6">
        <v>0.2608695652173913</v>
      </c>
      <c r="J211" s="6">
        <v>0</v>
      </c>
      <c r="K211" s="6">
        <v>0</v>
      </c>
      <c r="L211" s="6">
        <v>3.4621739130434781</v>
      </c>
      <c r="M211" s="6">
        <v>2</v>
      </c>
      <c r="N211" s="6">
        <v>0</v>
      </c>
      <c r="O211" s="6">
        <f>SUM(NonNurse[[#This Row],[Qualified Social Work Staff Hours]],NonNurse[[#This Row],[Other Social Work Staff Hours]])/NonNurse[[#This Row],[MDS Census]]</f>
        <v>0.1029082774049217</v>
      </c>
      <c r="P211" s="6">
        <v>5.7391304347826084</v>
      </c>
      <c r="Q211" s="6">
        <v>0.92663043478260865</v>
      </c>
      <c r="R211" s="6">
        <f>SUM(NonNurse[[#This Row],[Qualified Activities Professional Hours]],NonNurse[[#This Row],[Other Activities Professional Hours]])/NonNurse[[#This Row],[MDS Census]]</f>
        <v>0.3429809843400447</v>
      </c>
      <c r="S211" s="6">
        <v>1.5126086956521738</v>
      </c>
      <c r="T211" s="6">
        <v>3.2336956521739131</v>
      </c>
      <c r="U211" s="6">
        <v>0</v>
      </c>
      <c r="V211" s="6">
        <f>SUM(NonNurse[[#This Row],[Occupational Therapist Hours]],NonNurse[[#This Row],[OT Assistant Hours]],NonNurse[[#This Row],[OT Aide Hours]])/NonNurse[[#This Row],[MDS Census]]</f>
        <v>0.24421700223713644</v>
      </c>
      <c r="W211" s="6">
        <v>3.6064130434782604</v>
      </c>
      <c r="X211" s="6">
        <v>0</v>
      </c>
      <c r="Y211" s="6">
        <v>0</v>
      </c>
      <c r="Z211" s="6">
        <f>SUM(NonNurse[[#This Row],[Physical Therapist (PT) Hours]],NonNurse[[#This Row],[PT Assistant Hours]],NonNurse[[#This Row],[PT Aide Hours]])/NonNurse[[#This Row],[MDS Census]]</f>
        <v>0.18556487695749438</v>
      </c>
      <c r="AA211" s="6">
        <v>0</v>
      </c>
      <c r="AB211" s="6">
        <v>0</v>
      </c>
      <c r="AC211" s="6">
        <v>0</v>
      </c>
      <c r="AD211" s="6">
        <v>0</v>
      </c>
      <c r="AE211" s="6">
        <v>0</v>
      </c>
      <c r="AF211" s="6">
        <v>0</v>
      </c>
      <c r="AG211" s="6">
        <v>0</v>
      </c>
      <c r="AH211" s="1">
        <v>145852</v>
      </c>
      <c r="AI211">
        <v>5</v>
      </c>
    </row>
    <row r="212" spans="1:35" x14ac:dyDescent="0.25">
      <c r="A212" t="s">
        <v>702</v>
      </c>
      <c r="B212" t="s">
        <v>42</v>
      </c>
      <c r="C212" t="s">
        <v>898</v>
      </c>
      <c r="D212" t="s">
        <v>781</v>
      </c>
      <c r="E212" s="6">
        <v>84.25</v>
      </c>
      <c r="F212" s="6">
        <v>8.7880434782608692</v>
      </c>
      <c r="G212" s="6">
        <v>0.14130434782608695</v>
      </c>
      <c r="H212" s="6">
        <v>8.6956521739130432E-2</v>
      </c>
      <c r="I212" s="6">
        <v>2.8260869565217392</v>
      </c>
      <c r="J212" s="6">
        <v>0.14130434782608695</v>
      </c>
      <c r="K212" s="6">
        <v>0</v>
      </c>
      <c r="L212" s="6">
        <v>1.4392391304347829</v>
      </c>
      <c r="M212" s="6">
        <v>0.48641304347826086</v>
      </c>
      <c r="N212" s="6">
        <v>0</v>
      </c>
      <c r="O212" s="6">
        <f>SUM(NonNurse[[#This Row],[Qualified Social Work Staff Hours]],NonNurse[[#This Row],[Other Social Work Staff Hours]])/NonNurse[[#This Row],[MDS Census]]</f>
        <v>5.7734485872790609E-3</v>
      </c>
      <c r="P212" s="6">
        <v>0</v>
      </c>
      <c r="Q212" s="6">
        <v>15.801630434782609</v>
      </c>
      <c r="R212" s="6">
        <f>SUM(NonNurse[[#This Row],[Qualified Activities Professional Hours]],NonNurse[[#This Row],[Other Activities Professional Hours]])/NonNurse[[#This Row],[MDS Census]]</f>
        <v>0.1875564443297639</v>
      </c>
      <c r="S212" s="6">
        <v>4.1434782608695651</v>
      </c>
      <c r="T212" s="6">
        <v>0</v>
      </c>
      <c r="U212" s="6">
        <v>0</v>
      </c>
      <c r="V212" s="6">
        <f>SUM(NonNurse[[#This Row],[Occupational Therapist Hours]],NonNurse[[#This Row],[OT Assistant Hours]],NonNurse[[#This Row],[OT Aide Hours]])/NonNurse[[#This Row],[MDS Census]]</f>
        <v>4.9180750870855369E-2</v>
      </c>
      <c r="W212" s="6">
        <v>9.7050000000000018</v>
      </c>
      <c r="X212" s="6">
        <v>0</v>
      </c>
      <c r="Y212" s="6">
        <v>0</v>
      </c>
      <c r="Z212" s="6">
        <f>SUM(NonNurse[[#This Row],[Physical Therapist (PT) Hours]],NonNurse[[#This Row],[PT Assistant Hours]],NonNurse[[#This Row],[PT Aide Hours]])/NonNurse[[#This Row],[MDS Census]]</f>
        <v>0.11519287833827896</v>
      </c>
      <c r="AA212" s="6">
        <v>0</v>
      </c>
      <c r="AB212" s="6">
        <v>0</v>
      </c>
      <c r="AC212" s="6">
        <v>0</v>
      </c>
      <c r="AD212" s="6">
        <v>0</v>
      </c>
      <c r="AE212" s="6">
        <v>0</v>
      </c>
      <c r="AF212" s="6">
        <v>0</v>
      </c>
      <c r="AG212" s="6">
        <v>0</v>
      </c>
      <c r="AH212" s="1">
        <v>145122</v>
      </c>
      <c r="AI212">
        <v>5</v>
      </c>
    </row>
    <row r="213" spans="1:35" x14ac:dyDescent="0.25">
      <c r="A213" t="s">
        <v>702</v>
      </c>
      <c r="B213" t="s">
        <v>73</v>
      </c>
      <c r="C213" t="s">
        <v>849</v>
      </c>
      <c r="D213" t="s">
        <v>754</v>
      </c>
      <c r="E213" s="6">
        <v>61.815217391304351</v>
      </c>
      <c r="F213" s="6">
        <v>10.420217391304346</v>
      </c>
      <c r="G213" s="6">
        <v>0</v>
      </c>
      <c r="H213" s="6">
        <v>0</v>
      </c>
      <c r="I213" s="6">
        <v>0</v>
      </c>
      <c r="J213" s="6">
        <v>0</v>
      </c>
      <c r="K213" s="6">
        <v>0</v>
      </c>
      <c r="L213" s="6">
        <v>1.7395652173913043</v>
      </c>
      <c r="M213" s="6">
        <v>4.2376086956521748</v>
      </c>
      <c r="N213" s="6">
        <v>0</v>
      </c>
      <c r="O213" s="6">
        <f>SUM(NonNurse[[#This Row],[Qualified Social Work Staff Hours]],NonNurse[[#This Row],[Other Social Work Staff Hours]])/NonNurse[[#This Row],[MDS Census]]</f>
        <v>6.8552839810093205E-2</v>
      </c>
      <c r="P213" s="6">
        <v>6.5578260869565215</v>
      </c>
      <c r="Q213" s="6">
        <v>0</v>
      </c>
      <c r="R213" s="6">
        <f>SUM(NonNurse[[#This Row],[Qualified Activities Professional Hours]],NonNurse[[#This Row],[Other Activities Professional Hours]])/NonNurse[[#This Row],[MDS Census]]</f>
        <v>0.10608756813785826</v>
      </c>
      <c r="S213" s="6">
        <v>1.1617391304347828</v>
      </c>
      <c r="T213" s="6">
        <v>6.380326086956523</v>
      </c>
      <c r="U213" s="6">
        <v>0</v>
      </c>
      <c r="V213" s="6">
        <f>SUM(NonNurse[[#This Row],[Occupational Therapist Hours]],NonNurse[[#This Row],[OT Assistant Hours]],NonNurse[[#This Row],[OT Aide Hours]])/NonNurse[[#This Row],[MDS Census]]</f>
        <v>0.12200984701951821</v>
      </c>
      <c r="W213" s="6">
        <v>0.83641304347826106</v>
      </c>
      <c r="X213" s="6">
        <v>10.451630434782606</v>
      </c>
      <c r="Y213" s="6">
        <v>0</v>
      </c>
      <c r="Z213" s="6">
        <f>SUM(NonNurse[[#This Row],[Physical Therapist (PT) Hours]],NonNurse[[#This Row],[PT Assistant Hours]],NonNurse[[#This Row],[PT Aide Hours]])/NonNurse[[#This Row],[MDS Census]]</f>
        <v>0.1826094601723228</v>
      </c>
      <c r="AA213" s="6">
        <v>0</v>
      </c>
      <c r="AB213" s="6">
        <v>0</v>
      </c>
      <c r="AC213" s="6">
        <v>0</v>
      </c>
      <c r="AD213" s="6">
        <v>0</v>
      </c>
      <c r="AE213" s="6">
        <v>22.25</v>
      </c>
      <c r="AF213" s="6">
        <v>0</v>
      </c>
      <c r="AG213" s="6">
        <v>0</v>
      </c>
      <c r="AH213" s="1">
        <v>145247</v>
      </c>
      <c r="AI213">
        <v>5</v>
      </c>
    </row>
    <row r="214" spans="1:35" x14ac:dyDescent="0.25">
      <c r="A214" t="s">
        <v>702</v>
      </c>
      <c r="B214" t="s">
        <v>34</v>
      </c>
      <c r="C214" t="s">
        <v>909</v>
      </c>
      <c r="D214" t="s">
        <v>794</v>
      </c>
      <c r="E214" s="6">
        <v>228.77173913043478</v>
      </c>
      <c r="F214" s="6">
        <v>12.785326086956522</v>
      </c>
      <c r="G214" s="6">
        <v>0.75543478260869568</v>
      </c>
      <c r="H214" s="6">
        <v>11.548913043478262</v>
      </c>
      <c r="I214" s="6">
        <v>8.4565217391304355</v>
      </c>
      <c r="J214" s="6">
        <v>0</v>
      </c>
      <c r="K214" s="6">
        <v>0</v>
      </c>
      <c r="L214" s="6">
        <v>4.4701086956521738</v>
      </c>
      <c r="M214" s="6">
        <v>34.304347826086953</v>
      </c>
      <c r="N214" s="6">
        <v>0</v>
      </c>
      <c r="O214" s="6">
        <f>SUM(NonNurse[[#This Row],[Qualified Social Work Staff Hours]],NonNurse[[#This Row],[Other Social Work Staff Hours]])/NonNurse[[#This Row],[MDS Census]]</f>
        <v>0.14995011165486766</v>
      </c>
      <c r="P214" s="6">
        <v>42.045652173913041</v>
      </c>
      <c r="Q214" s="6">
        <v>0</v>
      </c>
      <c r="R214" s="6">
        <f>SUM(NonNurse[[#This Row],[Qualified Activities Professional Hours]],NonNurse[[#This Row],[Other Activities Professional Hours]])/NonNurse[[#This Row],[MDS Census]]</f>
        <v>0.18378866346747755</v>
      </c>
      <c r="S214" s="6">
        <v>5.1277173913043477</v>
      </c>
      <c r="T214" s="6">
        <v>4.6711956521739131</v>
      </c>
      <c r="U214" s="6">
        <v>0</v>
      </c>
      <c r="V214" s="6">
        <f>SUM(NonNurse[[#This Row],[Occupational Therapist Hours]],NonNurse[[#This Row],[OT Assistant Hours]],NonNurse[[#This Row],[OT Aide Hours]])/NonNurse[[#This Row],[MDS Census]]</f>
        <v>4.2832707749322949E-2</v>
      </c>
      <c r="W214" s="6">
        <v>13.033478260869565</v>
      </c>
      <c r="X214" s="6">
        <v>10.892608695652173</v>
      </c>
      <c r="Y214" s="6">
        <v>0</v>
      </c>
      <c r="Z214" s="6">
        <f>SUM(NonNurse[[#This Row],[Physical Therapist (PT) Hours]],NonNurse[[#This Row],[PT Assistant Hours]],NonNurse[[#This Row],[PT Aide Hours]])/NonNurse[[#This Row],[MDS Census]]</f>
        <v>0.10458497648120871</v>
      </c>
      <c r="AA214" s="6">
        <v>0</v>
      </c>
      <c r="AB214" s="6">
        <v>4.4347826086956523</v>
      </c>
      <c r="AC214" s="6">
        <v>0</v>
      </c>
      <c r="AD214" s="6">
        <v>0</v>
      </c>
      <c r="AE214" s="6">
        <v>2.2934782608695654</v>
      </c>
      <c r="AF214" s="6">
        <v>0</v>
      </c>
      <c r="AG214" s="6">
        <v>0</v>
      </c>
      <c r="AH214" s="1">
        <v>145050</v>
      </c>
      <c r="AI214">
        <v>5</v>
      </c>
    </row>
    <row r="215" spans="1:35" x14ac:dyDescent="0.25">
      <c r="A215" t="s">
        <v>702</v>
      </c>
      <c r="B215" t="s">
        <v>20</v>
      </c>
      <c r="C215" t="s">
        <v>897</v>
      </c>
      <c r="D215" t="s">
        <v>745</v>
      </c>
      <c r="E215" s="6">
        <v>64.673913043478265</v>
      </c>
      <c r="F215" s="6">
        <v>5.3913043478260869</v>
      </c>
      <c r="G215" s="6">
        <v>0</v>
      </c>
      <c r="H215" s="6">
        <v>0</v>
      </c>
      <c r="I215" s="6">
        <v>0</v>
      </c>
      <c r="J215" s="6">
        <v>0</v>
      </c>
      <c r="K215" s="6">
        <v>0</v>
      </c>
      <c r="L215" s="6">
        <v>0</v>
      </c>
      <c r="M215" s="6">
        <v>4.0827173913043486</v>
      </c>
      <c r="N215" s="6">
        <v>0</v>
      </c>
      <c r="O215" s="6">
        <f>SUM(NonNurse[[#This Row],[Qualified Social Work Staff Hours]],NonNurse[[#This Row],[Other Social Work Staff Hours]])/NonNurse[[#This Row],[MDS Census]]</f>
        <v>6.3127731092436981E-2</v>
      </c>
      <c r="P215" s="6">
        <v>4.4565217391304347E-2</v>
      </c>
      <c r="Q215" s="6">
        <v>6.9275000000000002</v>
      </c>
      <c r="R215" s="6">
        <f>SUM(NonNurse[[#This Row],[Qualified Activities Professional Hours]],NonNurse[[#This Row],[Other Activities Professional Hours]])/NonNurse[[#This Row],[MDS Census]]</f>
        <v>0.10780336134453782</v>
      </c>
      <c r="S215" s="6">
        <v>0</v>
      </c>
      <c r="T215" s="6">
        <v>0</v>
      </c>
      <c r="U215" s="6">
        <v>0</v>
      </c>
      <c r="V215" s="6">
        <f>SUM(NonNurse[[#This Row],[Occupational Therapist Hours]],NonNurse[[#This Row],[OT Assistant Hours]],NonNurse[[#This Row],[OT Aide Hours]])/NonNurse[[#This Row],[MDS Census]]</f>
        <v>0</v>
      </c>
      <c r="W215" s="6">
        <v>0</v>
      </c>
      <c r="X215" s="6">
        <v>0</v>
      </c>
      <c r="Y215" s="6">
        <v>0</v>
      </c>
      <c r="Z215" s="6">
        <f>SUM(NonNurse[[#This Row],[Physical Therapist (PT) Hours]],NonNurse[[#This Row],[PT Assistant Hours]],NonNurse[[#This Row],[PT Aide Hours]])/NonNurse[[#This Row],[MDS Census]]</f>
        <v>0</v>
      </c>
      <c r="AA215" s="6">
        <v>0</v>
      </c>
      <c r="AB215" s="6">
        <v>0</v>
      </c>
      <c r="AC215" s="6">
        <v>0</v>
      </c>
      <c r="AD215" s="6">
        <v>0</v>
      </c>
      <c r="AE215" s="6">
        <v>0</v>
      </c>
      <c r="AF215" s="6">
        <v>0</v>
      </c>
      <c r="AG215" s="6">
        <v>0</v>
      </c>
      <c r="AH215" s="1">
        <v>145008</v>
      </c>
      <c r="AI215">
        <v>5</v>
      </c>
    </row>
    <row r="216" spans="1:35" x14ac:dyDescent="0.25">
      <c r="A216" t="s">
        <v>702</v>
      </c>
      <c r="B216" t="s">
        <v>564</v>
      </c>
      <c r="C216" t="s">
        <v>1132</v>
      </c>
      <c r="D216" t="s">
        <v>797</v>
      </c>
      <c r="E216" s="6">
        <v>30.434782608695652</v>
      </c>
      <c r="F216" s="6">
        <v>5.43</v>
      </c>
      <c r="G216" s="6">
        <v>0.45108695652173914</v>
      </c>
      <c r="H216" s="6">
        <v>0.32608695652173914</v>
      </c>
      <c r="I216" s="6">
        <v>0.86956521739130432</v>
      </c>
      <c r="J216" s="6">
        <v>0</v>
      </c>
      <c r="K216" s="6">
        <v>0</v>
      </c>
      <c r="L216" s="6">
        <v>1.1771739130434782</v>
      </c>
      <c r="M216" s="6">
        <v>0.125</v>
      </c>
      <c r="N216" s="6">
        <v>0</v>
      </c>
      <c r="O216" s="6">
        <f>SUM(NonNurse[[#This Row],[Qualified Social Work Staff Hours]],NonNurse[[#This Row],[Other Social Work Staff Hours]])/NonNurse[[#This Row],[MDS Census]]</f>
        <v>4.1071428571428569E-3</v>
      </c>
      <c r="P216" s="6">
        <v>0</v>
      </c>
      <c r="Q216" s="6">
        <v>0</v>
      </c>
      <c r="R216" s="6">
        <f>SUM(NonNurse[[#This Row],[Qualified Activities Professional Hours]],NonNurse[[#This Row],[Other Activities Professional Hours]])/NonNurse[[#This Row],[MDS Census]]</f>
        <v>0</v>
      </c>
      <c r="S216" s="6">
        <v>18.720434782608692</v>
      </c>
      <c r="T216" s="6">
        <v>9.8277173913043452</v>
      </c>
      <c r="U216" s="6">
        <v>0</v>
      </c>
      <c r="V216" s="6">
        <f>SUM(NonNurse[[#This Row],[Occupational Therapist Hours]],NonNurse[[#This Row],[OT Assistant Hours]],NonNurse[[#This Row],[OT Aide Hours]])/NonNurse[[#This Row],[MDS Census]]</f>
        <v>0.93801071428571414</v>
      </c>
      <c r="W216" s="6">
        <v>12.937173913043479</v>
      </c>
      <c r="X216" s="6">
        <v>7.2795652173913048</v>
      </c>
      <c r="Y216" s="6">
        <v>0</v>
      </c>
      <c r="Z216" s="6">
        <f>SUM(NonNurse[[#This Row],[Physical Therapist (PT) Hours]],NonNurse[[#This Row],[PT Assistant Hours]],NonNurse[[#This Row],[PT Aide Hours]])/NonNurse[[#This Row],[MDS Census]]</f>
        <v>0.66426428571428564</v>
      </c>
      <c r="AA216" s="6">
        <v>0</v>
      </c>
      <c r="AB216" s="6">
        <v>0</v>
      </c>
      <c r="AC216" s="6">
        <v>0</v>
      </c>
      <c r="AD216" s="6">
        <v>0</v>
      </c>
      <c r="AE216" s="6">
        <v>1.1304347826086956</v>
      </c>
      <c r="AF216" s="6">
        <v>0</v>
      </c>
      <c r="AG216" s="6">
        <v>0</v>
      </c>
      <c r="AH216" s="1">
        <v>146069</v>
      </c>
      <c r="AI216">
        <v>5</v>
      </c>
    </row>
    <row r="217" spans="1:35" x14ac:dyDescent="0.25">
      <c r="A217" t="s">
        <v>702</v>
      </c>
      <c r="B217" t="s">
        <v>409</v>
      </c>
      <c r="C217" t="s">
        <v>1080</v>
      </c>
      <c r="D217" t="s">
        <v>760</v>
      </c>
      <c r="E217" s="6">
        <v>43.271739130434781</v>
      </c>
      <c r="F217" s="6">
        <v>2.7717391304347827</v>
      </c>
      <c r="G217" s="6">
        <v>0</v>
      </c>
      <c r="H217" s="6">
        <v>0.17934782608695651</v>
      </c>
      <c r="I217" s="6">
        <v>0.2608695652173913</v>
      </c>
      <c r="J217" s="6">
        <v>0</v>
      </c>
      <c r="K217" s="6">
        <v>0</v>
      </c>
      <c r="L217" s="6">
        <v>2.1195652173913046E-2</v>
      </c>
      <c r="M217" s="6">
        <v>0</v>
      </c>
      <c r="N217" s="6">
        <v>3.7604347826086948</v>
      </c>
      <c r="O217" s="6">
        <f>SUM(NonNurse[[#This Row],[Qualified Social Work Staff Hours]],NonNurse[[#This Row],[Other Social Work Staff Hours]])/NonNurse[[#This Row],[MDS Census]]</f>
        <v>8.6902788244159743E-2</v>
      </c>
      <c r="P217" s="6">
        <v>4.4892391304347834</v>
      </c>
      <c r="Q217" s="6">
        <v>0</v>
      </c>
      <c r="R217" s="6">
        <f>SUM(NonNurse[[#This Row],[Qualified Activities Professional Hours]],NonNurse[[#This Row],[Other Activities Professional Hours]])/NonNurse[[#This Row],[MDS Census]]</f>
        <v>0.10374529012810854</v>
      </c>
      <c r="S217" s="6">
        <v>0.58456521739130418</v>
      </c>
      <c r="T217" s="6">
        <v>3.5671739130434785</v>
      </c>
      <c r="U217" s="6">
        <v>0</v>
      </c>
      <c r="V217" s="6">
        <f>SUM(NonNurse[[#This Row],[Occupational Therapist Hours]],NonNurse[[#This Row],[OT Assistant Hours]],NonNurse[[#This Row],[OT Aide Hours]])/NonNurse[[#This Row],[MDS Census]]</f>
        <v>9.5945742275810111E-2</v>
      </c>
      <c r="W217" s="6">
        <v>0.86282608695652185</v>
      </c>
      <c r="X217" s="6">
        <v>3.7546739130434776</v>
      </c>
      <c r="Y217" s="6">
        <v>0</v>
      </c>
      <c r="Z217" s="6">
        <f>SUM(NonNurse[[#This Row],[Physical Therapist (PT) Hours]],NonNurse[[#This Row],[PT Assistant Hours]],NonNurse[[#This Row],[PT Aide Hours]])/NonNurse[[#This Row],[MDS Census]]</f>
        <v>0.10670936950514946</v>
      </c>
      <c r="AA217" s="6">
        <v>0</v>
      </c>
      <c r="AB217" s="6">
        <v>0</v>
      </c>
      <c r="AC217" s="6">
        <v>0</v>
      </c>
      <c r="AD217" s="6">
        <v>0</v>
      </c>
      <c r="AE217" s="6">
        <v>0</v>
      </c>
      <c r="AF217" s="6">
        <v>0</v>
      </c>
      <c r="AG217" s="6">
        <v>0</v>
      </c>
      <c r="AH217" s="1">
        <v>145851</v>
      </c>
      <c r="AI217">
        <v>5</v>
      </c>
    </row>
    <row r="218" spans="1:35" x14ac:dyDescent="0.25">
      <c r="A218" t="s">
        <v>702</v>
      </c>
      <c r="B218" t="s">
        <v>540</v>
      </c>
      <c r="C218" t="s">
        <v>958</v>
      </c>
      <c r="D218" t="s">
        <v>807</v>
      </c>
      <c r="E218" s="6">
        <v>46.913043478260867</v>
      </c>
      <c r="F218" s="6">
        <v>6.0271739130434785</v>
      </c>
      <c r="G218" s="6">
        <v>0</v>
      </c>
      <c r="H218" s="6">
        <v>0.17934782608695651</v>
      </c>
      <c r="I218" s="6">
        <v>0.2608695652173913</v>
      </c>
      <c r="J218" s="6">
        <v>0</v>
      </c>
      <c r="K218" s="6">
        <v>0</v>
      </c>
      <c r="L218" s="6">
        <v>1.2761956521739131</v>
      </c>
      <c r="M218" s="6">
        <v>0</v>
      </c>
      <c r="N218" s="6">
        <v>5.3586956521739131</v>
      </c>
      <c r="O218" s="6">
        <f>SUM(NonNurse[[#This Row],[Qualified Social Work Staff Hours]],NonNurse[[#This Row],[Other Social Work Staff Hours]])/NonNurse[[#This Row],[MDS Census]]</f>
        <v>0.11422613531047267</v>
      </c>
      <c r="P218" s="6">
        <v>5.2201086956521738</v>
      </c>
      <c r="Q218" s="6">
        <v>5.1328260869565216</v>
      </c>
      <c r="R218" s="6">
        <f>SUM(NonNurse[[#This Row],[Qualified Activities Professional Hours]],NonNurse[[#This Row],[Other Activities Professional Hours]])/NonNurse[[#This Row],[MDS Census]]</f>
        <v>0.22068350324374422</v>
      </c>
      <c r="S218" s="6">
        <v>0.34630434782608704</v>
      </c>
      <c r="T218" s="6">
        <v>4.7182608695652171</v>
      </c>
      <c r="U218" s="6">
        <v>0</v>
      </c>
      <c r="V218" s="6">
        <f>SUM(NonNurse[[#This Row],[Occupational Therapist Hours]],NonNurse[[#This Row],[OT Assistant Hours]],NonNurse[[#This Row],[OT Aide Hours]])/NonNurse[[#This Row],[MDS Census]]</f>
        <v>0.10795644114921223</v>
      </c>
      <c r="W218" s="6">
        <v>1.3816304347826087</v>
      </c>
      <c r="X218" s="6">
        <v>0.5317391304347826</v>
      </c>
      <c r="Y218" s="6">
        <v>0</v>
      </c>
      <c r="Z218" s="6">
        <f>SUM(NonNurse[[#This Row],[Physical Therapist (PT) Hours]],NonNurse[[#This Row],[PT Assistant Hours]],NonNurse[[#This Row],[PT Aide Hours]])/NonNurse[[#This Row],[MDS Census]]</f>
        <v>4.0785449490268771E-2</v>
      </c>
      <c r="AA218" s="6">
        <v>0</v>
      </c>
      <c r="AB218" s="6">
        <v>0</v>
      </c>
      <c r="AC218" s="6">
        <v>0</v>
      </c>
      <c r="AD218" s="6">
        <v>0</v>
      </c>
      <c r="AE218" s="6">
        <v>0</v>
      </c>
      <c r="AF218" s="6">
        <v>0</v>
      </c>
      <c r="AG218" s="6">
        <v>0</v>
      </c>
      <c r="AH218" s="1">
        <v>146039</v>
      </c>
      <c r="AI218">
        <v>5</v>
      </c>
    </row>
    <row r="219" spans="1:35" x14ac:dyDescent="0.25">
      <c r="A219" t="s">
        <v>702</v>
      </c>
      <c r="B219" t="s">
        <v>124</v>
      </c>
      <c r="C219" t="s">
        <v>961</v>
      </c>
      <c r="D219" t="s">
        <v>746</v>
      </c>
      <c r="E219" s="6">
        <v>59.913043478260867</v>
      </c>
      <c r="F219" s="6">
        <v>5.2663043478260869</v>
      </c>
      <c r="G219" s="6">
        <v>0.5</v>
      </c>
      <c r="H219" s="6">
        <v>0</v>
      </c>
      <c r="I219" s="6">
        <v>0.92391304347826086</v>
      </c>
      <c r="J219" s="6">
        <v>0</v>
      </c>
      <c r="K219" s="6">
        <v>0</v>
      </c>
      <c r="L219" s="6">
        <v>2.0694565217391307</v>
      </c>
      <c r="M219" s="6">
        <v>4.0869565217391308</v>
      </c>
      <c r="N219" s="6">
        <v>0</v>
      </c>
      <c r="O219" s="6">
        <f>SUM(NonNurse[[#This Row],[Qualified Social Work Staff Hours]],NonNurse[[#This Row],[Other Social Work Staff Hours]])/NonNurse[[#This Row],[MDS Census]]</f>
        <v>6.8214804063860671E-2</v>
      </c>
      <c r="P219" s="6">
        <v>5.3043478260869561</v>
      </c>
      <c r="Q219" s="6">
        <v>15.997282608695652</v>
      </c>
      <c r="R219" s="6">
        <f>SUM(NonNurse[[#This Row],[Qualified Activities Professional Hours]],NonNurse[[#This Row],[Other Activities Professional Hours]])/NonNurse[[#This Row],[MDS Census]]</f>
        <v>0.3555424528301887</v>
      </c>
      <c r="S219" s="6">
        <v>4.0334782608695656</v>
      </c>
      <c r="T219" s="6">
        <v>1.5692391304347826</v>
      </c>
      <c r="U219" s="6">
        <v>0</v>
      </c>
      <c r="V219" s="6">
        <f>SUM(NonNurse[[#This Row],[Occupational Therapist Hours]],NonNurse[[#This Row],[OT Assistant Hours]],NonNurse[[#This Row],[OT Aide Hours]])/NonNurse[[#This Row],[MDS Census]]</f>
        <v>9.351415094339624E-2</v>
      </c>
      <c r="W219" s="6">
        <v>1.3117391304347827</v>
      </c>
      <c r="X219" s="6">
        <v>3.2827173913043479</v>
      </c>
      <c r="Y219" s="6">
        <v>0</v>
      </c>
      <c r="Z219" s="6">
        <f>SUM(NonNurse[[#This Row],[Physical Therapist (PT) Hours]],NonNurse[[#This Row],[PT Assistant Hours]],NonNurse[[#This Row],[PT Aide Hours]])/NonNurse[[#This Row],[MDS Census]]</f>
        <v>7.6685413642960831E-2</v>
      </c>
      <c r="AA219" s="6">
        <v>0</v>
      </c>
      <c r="AB219" s="6">
        <v>0</v>
      </c>
      <c r="AC219" s="6">
        <v>0</v>
      </c>
      <c r="AD219" s="6">
        <v>0</v>
      </c>
      <c r="AE219" s="6">
        <v>0</v>
      </c>
      <c r="AF219" s="6">
        <v>0</v>
      </c>
      <c r="AG219" s="6">
        <v>0</v>
      </c>
      <c r="AH219" s="1">
        <v>145384</v>
      </c>
      <c r="AI219">
        <v>5</v>
      </c>
    </row>
    <row r="220" spans="1:35" x14ac:dyDescent="0.25">
      <c r="A220" t="s">
        <v>702</v>
      </c>
      <c r="B220" t="s">
        <v>213</v>
      </c>
      <c r="C220" t="s">
        <v>1009</v>
      </c>
      <c r="D220" t="s">
        <v>746</v>
      </c>
      <c r="E220" s="6">
        <v>62.184782608695649</v>
      </c>
      <c r="F220" s="6">
        <v>5.5434782608695654</v>
      </c>
      <c r="G220" s="6">
        <v>0</v>
      </c>
      <c r="H220" s="6">
        <v>0</v>
      </c>
      <c r="I220" s="6">
        <v>0</v>
      </c>
      <c r="J220" s="6">
        <v>0</v>
      </c>
      <c r="K220" s="6">
        <v>0</v>
      </c>
      <c r="L220" s="6">
        <v>3.783043478260868</v>
      </c>
      <c r="M220" s="6">
        <v>0</v>
      </c>
      <c r="N220" s="6">
        <v>4.4076086956521738</v>
      </c>
      <c r="O220" s="6">
        <f>SUM(NonNurse[[#This Row],[Qualified Social Work Staff Hours]],NonNurse[[#This Row],[Other Social Work Staff Hours]])/NonNurse[[#This Row],[MDS Census]]</f>
        <v>7.0879216920118865E-2</v>
      </c>
      <c r="P220" s="6">
        <v>0</v>
      </c>
      <c r="Q220" s="6">
        <v>9.8913043478260878</v>
      </c>
      <c r="R220" s="6">
        <f>SUM(NonNurse[[#This Row],[Qualified Activities Professional Hours]],NonNurse[[#This Row],[Other Activities Professional Hours]])/NonNurse[[#This Row],[MDS Census]]</f>
        <v>0.15906310085649364</v>
      </c>
      <c r="S220" s="6">
        <v>2.159239130434782</v>
      </c>
      <c r="T220" s="6">
        <v>4.710108695652174</v>
      </c>
      <c r="U220" s="6">
        <v>0</v>
      </c>
      <c r="V220" s="6">
        <f>SUM(NonNurse[[#This Row],[Occupational Therapist Hours]],NonNurse[[#This Row],[OT Assistant Hours]],NonNurse[[#This Row],[OT Aide Hours]])/NonNurse[[#This Row],[MDS Census]]</f>
        <v>0.11046670162558994</v>
      </c>
      <c r="W220" s="6">
        <v>3.0423913043478263</v>
      </c>
      <c r="X220" s="6">
        <v>6.1094565217391281</v>
      </c>
      <c r="Y220" s="6">
        <v>0</v>
      </c>
      <c r="Z220" s="6">
        <f>SUM(NonNurse[[#This Row],[Physical Therapist (PT) Hours]],NonNurse[[#This Row],[PT Assistant Hours]],NonNurse[[#This Row],[PT Aide Hours]])/NonNurse[[#This Row],[MDS Census]]</f>
        <v>0.14717182310784824</v>
      </c>
      <c r="AA220" s="6">
        <v>0</v>
      </c>
      <c r="AB220" s="6">
        <v>0</v>
      </c>
      <c r="AC220" s="6">
        <v>0</v>
      </c>
      <c r="AD220" s="6">
        <v>0</v>
      </c>
      <c r="AE220" s="6">
        <v>0</v>
      </c>
      <c r="AF220" s="6">
        <v>0</v>
      </c>
      <c r="AG220" s="6">
        <v>0</v>
      </c>
      <c r="AH220" s="1">
        <v>145555</v>
      </c>
      <c r="AI220">
        <v>5</v>
      </c>
    </row>
    <row r="221" spans="1:35" x14ac:dyDescent="0.25">
      <c r="A221" t="s">
        <v>702</v>
      </c>
      <c r="B221" t="s">
        <v>197</v>
      </c>
      <c r="C221" t="s">
        <v>1003</v>
      </c>
      <c r="D221" t="s">
        <v>778</v>
      </c>
      <c r="E221" s="6">
        <v>26.445652173913043</v>
      </c>
      <c r="F221" s="6">
        <v>5.2989130434782608</v>
      </c>
      <c r="G221" s="6">
        <v>0</v>
      </c>
      <c r="H221" s="6">
        <v>0.17304347826086958</v>
      </c>
      <c r="I221" s="6">
        <v>0.2608695652173913</v>
      </c>
      <c r="J221" s="6">
        <v>0</v>
      </c>
      <c r="K221" s="6">
        <v>0</v>
      </c>
      <c r="L221" s="6">
        <v>7.9999999999999988E-2</v>
      </c>
      <c r="M221" s="6">
        <v>0</v>
      </c>
      <c r="N221" s="6">
        <v>3.9849999999999999</v>
      </c>
      <c r="O221" s="6">
        <f>SUM(NonNurse[[#This Row],[Qualified Social Work Staff Hours]],NonNurse[[#This Row],[Other Social Work Staff Hours]])/NonNurse[[#This Row],[MDS Census]]</f>
        <v>0.15068639539662967</v>
      </c>
      <c r="P221" s="6">
        <v>4.745869565217391</v>
      </c>
      <c r="Q221" s="6">
        <v>0.4891304347826087</v>
      </c>
      <c r="R221" s="6">
        <f>SUM(NonNurse[[#This Row],[Qualified Activities Professional Hours]],NonNurse[[#This Row],[Other Activities Professional Hours]])/NonNurse[[#This Row],[MDS Census]]</f>
        <v>0.19795314426633784</v>
      </c>
      <c r="S221" s="6">
        <v>0.43282608695652164</v>
      </c>
      <c r="T221" s="6">
        <v>2.3844565217391303</v>
      </c>
      <c r="U221" s="6">
        <v>0</v>
      </c>
      <c r="V221" s="6">
        <f>SUM(NonNurse[[#This Row],[Occupational Therapist Hours]],NonNurse[[#This Row],[OT Assistant Hours]],NonNurse[[#This Row],[OT Aide Hours]])/NonNurse[[#This Row],[MDS Census]]</f>
        <v>0.10653103164817097</v>
      </c>
      <c r="W221" s="6">
        <v>0.43543478260869578</v>
      </c>
      <c r="X221" s="6">
        <v>2.4828260869565209</v>
      </c>
      <c r="Y221" s="6">
        <v>0</v>
      </c>
      <c r="Z221" s="6">
        <f>SUM(NonNurse[[#This Row],[Physical Therapist (PT) Hours]],NonNurse[[#This Row],[PT Assistant Hours]],NonNurse[[#This Row],[PT Aide Hours]])/NonNurse[[#This Row],[MDS Census]]</f>
        <v>0.11034936292642826</v>
      </c>
      <c r="AA221" s="6">
        <v>0</v>
      </c>
      <c r="AB221" s="6">
        <v>0</v>
      </c>
      <c r="AC221" s="6">
        <v>0</v>
      </c>
      <c r="AD221" s="6">
        <v>0</v>
      </c>
      <c r="AE221" s="6">
        <v>0</v>
      </c>
      <c r="AF221" s="6">
        <v>0</v>
      </c>
      <c r="AG221" s="6">
        <v>0</v>
      </c>
      <c r="AH221" s="1">
        <v>145514</v>
      </c>
      <c r="AI221">
        <v>5</v>
      </c>
    </row>
    <row r="222" spans="1:35" x14ac:dyDescent="0.25">
      <c r="A222" t="s">
        <v>702</v>
      </c>
      <c r="B222" t="s">
        <v>585</v>
      </c>
      <c r="C222" t="s">
        <v>947</v>
      </c>
      <c r="D222" t="s">
        <v>804</v>
      </c>
      <c r="E222" s="6">
        <v>71.891304347826093</v>
      </c>
      <c r="F222" s="6">
        <v>10.271739130434783</v>
      </c>
      <c r="G222" s="6">
        <v>0</v>
      </c>
      <c r="H222" s="6">
        <v>0.28260869565217389</v>
      </c>
      <c r="I222" s="6">
        <v>0.58695652173913049</v>
      </c>
      <c r="J222" s="6">
        <v>0</v>
      </c>
      <c r="K222" s="6">
        <v>0</v>
      </c>
      <c r="L222" s="6">
        <v>0.1885869565217391</v>
      </c>
      <c r="M222" s="6">
        <v>0</v>
      </c>
      <c r="N222" s="6">
        <v>6.0632608695652177</v>
      </c>
      <c r="O222" s="6">
        <f>SUM(NonNurse[[#This Row],[Qualified Social Work Staff Hours]],NonNurse[[#This Row],[Other Social Work Staff Hours]])/NonNurse[[#This Row],[MDS Census]]</f>
        <v>8.4339280314484427E-2</v>
      </c>
      <c r="P222" s="6">
        <v>0.38228260869565217</v>
      </c>
      <c r="Q222" s="6">
        <v>3.5291304347826089</v>
      </c>
      <c r="R222" s="6">
        <f>SUM(NonNurse[[#This Row],[Qualified Activities Professional Hours]],NonNurse[[#This Row],[Other Activities Professional Hours]])/NonNurse[[#This Row],[MDS Census]]</f>
        <v>5.4407317810704563E-2</v>
      </c>
      <c r="S222" s="6">
        <v>0.2369565217391304</v>
      </c>
      <c r="T222" s="6">
        <v>1.1093478260869569</v>
      </c>
      <c r="U222" s="6">
        <v>0</v>
      </c>
      <c r="V222" s="6">
        <f>SUM(NonNurse[[#This Row],[Occupational Therapist Hours]],NonNurse[[#This Row],[OT Assistant Hours]],NonNurse[[#This Row],[OT Aide Hours]])/NonNurse[[#This Row],[MDS Census]]</f>
        <v>1.8726942848503181E-2</v>
      </c>
      <c r="W222" s="6">
        <v>0.34891304347826091</v>
      </c>
      <c r="X222" s="6">
        <v>2.866847826086957</v>
      </c>
      <c r="Y222" s="6">
        <v>0</v>
      </c>
      <c r="Z222" s="6">
        <f>SUM(NonNurse[[#This Row],[Physical Therapist (PT) Hours]],NonNurse[[#This Row],[PT Assistant Hours]],NonNurse[[#This Row],[PT Aide Hours]])/NonNurse[[#This Row],[MDS Census]]</f>
        <v>4.473087390384034E-2</v>
      </c>
      <c r="AA222" s="6">
        <v>0</v>
      </c>
      <c r="AB222" s="6">
        <v>0</v>
      </c>
      <c r="AC222" s="6">
        <v>0</v>
      </c>
      <c r="AD222" s="6">
        <v>0</v>
      </c>
      <c r="AE222" s="6">
        <v>0</v>
      </c>
      <c r="AF222" s="6">
        <v>0</v>
      </c>
      <c r="AG222" s="6">
        <v>0</v>
      </c>
      <c r="AH222" s="1">
        <v>146097</v>
      </c>
      <c r="AI222">
        <v>5</v>
      </c>
    </row>
    <row r="223" spans="1:35" x14ac:dyDescent="0.25">
      <c r="A223" t="s">
        <v>702</v>
      </c>
      <c r="B223" t="s">
        <v>435</v>
      </c>
      <c r="C223" t="s">
        <v>1090</v>
      </c>
      <c r="D223" t="s">
        <v>769</v>
      </c>
      <c r="E223" s="6">
        <v>59.358695652173914</v>
      </c>
      <c r="F223" s="6">
        <v>5.125</v>
      </c>
      <c r="G223" s="6">
        <v>0</v>
      </c>
      <c r="H223" s="6">
        <v>0</v>
      </c>
      <c r="I223" s="6">
        <v>1.5</v>
      </c>
      <c r="J223" s="6">
        <v>0</v>
      </c>
      <c r="K223" s="6">
        <v>0</v>
      </c>
      <c r="L223" s="6">
        <v>0</v>
      </c>
      <c r="M223" s="6">
        <v>3.4157608695652173</v>
      </c>
      <c r="N223" s="6">
        <v>0</v>
      </c>
      <c r="O223" s="6">
        <f>SUM(NonNurse[[#This Row],[Qualified Social Work Staff Hours]],NonNurse[[#This Row],[Other Social Work Staff Hours]])/NonNurse[[#This Row],[MDS Census]]</f>
        <v>5.7544405786485987E-2</v>
      </c>
      <c r="P223" s="6">
        <v>0</v>
      </c>
      <c r="Q223" s="6">
        <v>10.55282608695652</v>
      </c>
      <c r="R223" s="6">
        <f>SUM(NonNurse[[#This Row],[Qualified Activities Professional Hours]],NonNurse[[#This Row],[Other Activities Professional Hours]])/NonNurse[[#This Row],[MDS Census]]</f>
        <v>0.1777806262589269</v>
      </c>
      <c r="S223" s="6">
        <v>0</v>
      </c>
      <c r="T223" s="6">
        <v>0</v>
      </c>
      <c r="U223" s="6">
        <v>0</v>
      </c>
      <c r="V223" s="6">
        <f>SUM(NonNurse[[#This Row],[Occupational Therapist Hours]],NonNurse[[#This Row],[OT Assistant Hours]],NonNurse[[#This Row],[OT Aide Hours]])/NonNurse[[#This Row],[MDS Census]]</f>
        <v>0</v>
      </c>
      <c r="W223" s="6">
        <v>0</v>
      </c>
      <c r="X223" s="6">
        <v>0</v>
      </c>
      <c r="Y223" s="6">
        <v>0</v>
      </c>
      <c r="Z223" s="6">
        <f>SUM(NonNurse[[#This Row],[Physical Therapist (PT) Hours]],NonNurse[[#This Row],[PT Assistant Hours]],NonNurse[[#This Row],[PT Aide Hours]])/NonNurse[[#This Row],[MDS Census]]</f>
        <v>0</v>
      </c>
      <c r="AA223" s="6">
        <v>0</v>
      </c>
      <c r="AB223" s="6">
        <v>0</v>
      </c>
      <c r="AC223" s="6">
        <v>0</v>
      </c>
      <c r="AD223" s="6">
        <v>0</v>
      </c>
      <c r="AE223" s="6">
        <v>0</v>
      </c>
      <c r="AF223" s="6">
        <v>0</v>
      </c>
      <c r="AG223" s="6">
        <v>0</v>
      </c>
      <c r="AH223" s="1">
        <v>145890</v>
      </c>
      <c r="AI223">
        <v>5</v>
      </c>
    </row>
    <row r="224" spans="1:35" x14ac:dyDescent="0.25">
      <c r="A224" t="s">
        <v>702</v>
      </c>
      <c r="B224" t="s">
        <v>184</v>
      </c>
      <c r="C224" t="s">
        <v>917</v>
      </c>
      <c r="D224" t="s">
        <v>781</v>
      </c>
      <c r="E224" s="6">
        <v>207.04347826086956</v>
      </c>
      <c r="F224" s="6">
        <v>14.173913043478262</v>
      </c>
      <c r="G224" s="6">
        <v>0</v>
      </c>
      <c r="H224" s="6">
        <v>0.72826086956521741</v>
      </c>
      <c r="I224" s="6">
        <v>2.4673913043478262</v>
      </c>
      <c r="J224" s="6">
        <v>0</v>
      </c>
      <c r="K224" s="6">
        <v>0</v>
      </c>
      <c r="L224" s="6">
        <v>5.0934782608695643</v>
      </c>
      <c r="M224" s="6">
        <v>0</v>
      </c>
      <c r="N224" s="6">
        <v>14.711956521739131</v>
      </c>
      <c r="O224" s="6">
        <f>SUM(NonNurse[[#This Row],[Qualified Social Work Staff Hours]],NonNurse[[#This Row],[Other Social Work Staff Hours]])/NonNurse[[#This Row],[MDS Census]]</f>
        <v>7.1057328853422932E-2</v>
      </c>
      <c r="P224" s="6">
        <v>5.3043478260869561</v>
      </c>
      <c r="Q224" s="6">
        <v>22.953804347826086</v>
      </c>
      <c r="R224" s="6">
        <f>SUM(NonNurse[[#This Row],[Qualified Activities Professional Hours]],NonNurse[[#This Row],[Other Activities Professional Hours]])/NonNurse[[#This Row],[MDS Census]]</f>
        <v>0.13648414531709366</v>
      </c>
      <c r="S224" s="6">
        <v>5.7992391304347839</v>
      </c>
      <c r="T224" s="6">
        <v>10.399021739130433</v>
      </c>
      <c r="U224" s="6">
        <v>0</v>
      </c>
      <c r="V224" s="6">
        <f>SUM(NonNurse[[#This Row],[Occupational Therapist Hours]],NonNurse[[#This Row],[OT Assistant Hours]],NonNurse[[#This Row],[OT Aide Hours]])/NonNurse[[#This Row],[MDS Census]]</f>
        <v>7.8236035279294416E-2</v>
      </c>
      <c r="W224" s="6">
        <v>5.6980434782608675</v>
      </c>
      <c r="X224" s="6">
        <v>10.281630434782604</v>
      </c>
      <c r="Y224" s="6">
        <v>0</v>
      </c>
      <c r="Z224" s="6">
        <f>SUM(NonNurse[[#This Row],[Physical Therapist (PT) Hours]],NonNurse[[#This Row],[PT Assistant Hours]],NonNurse[[#This Row],[PT Aide Hours]])/NonNurse[[#This Row],[MDS Census]]</f>
        <v>7.718028139437208E-2</v>
      </c>
      <c r="AA224" s="6">
        <v>0</v>
      </c>
      <c r="AB224" s="6">
        <v>0</v>
      </c>
      <c r="AC224" s="6">
        <v>0</v>
      </c>
      <c r="AD224" s="6">
        <v>0</v>
      </c>
      <c r="AE224" s="6">
        <v>94.195652173913047</v>
      </c>
      <c r="AF224" s="6">
        <v>0</v>
      </c>
      <c r="AG224" s="6">
        <v>0</v>
      </c>
      <c r="AH224" s="1">
        <v>145484</v>
      </c>
      <c r="AI224">
        <v>5</v>
      </c>
    </row>
    <row r="225" spans="1:35" x14ac:dyDescent="0.25">
      <c r="A225" t="s">
        <v>702</v>
      </c>
      <c r="B225" t="s">
        <v>486</v>
      </c>
      <c r="C225" t="s">
        <v>1108</v>
      </c>
      <c r="D225" t="s">
        <v>781</v>
      </c>
      <c r="E225" s="6">
        <v>121.6304347826087</v>
      </c>
      <c r="F225" s="6">
        <v>10.690217391304348</v>
      </c>
      <c r="G225" s="6">
        <v>0</v>
      </c>
      <c r="H225" s="6">
        <v>0.40217391304347827</v>
      </c>
      <c r="I225" s="6">
        <v>1.5652173913043479</v>
      </c>
      <c r="J225" s="6">
        <v>0</v>
      </c>
      <c r="K225" s="6">
        <v>0</v>
      </c>
      <c r="L225" s="6">
        <v>3.6339130434782607</v>
      </c>
      <c r="M225" s="6">
        <v>5.3070652173913047</v>
      </c>
      <c r="N225" s="6">
        <v>5.5652173913043477</v>
      </c>
      <c r="O225" s="6">
        <f>SUM(NonNurse[[#This Row],[Qualified Social Work Staff Hours]],NonNurse[[#This Row],[Other Social Work Staff Hours]])/NonNurse[[#This Row],[MDS Census]]</f>
        <v>8.9387846291331549E-2</v>
      </c>
      <c r="P225" s="6">
        <v>5.0434782608695654</v>
      </c>
      <c r="Q225" s="6">
        <v>13.6875</v>
      </c>
      <c r="R225" s="6">
        <f>SUM(NonNurse[[#This Row],[Qualified Activities Professional Hours]],NonNurse[[#This Row],[Other Activities Professional Hours]])/NonNurse[[#This Row],[MDS Census]]</f>
        <v>0.15399910634495084</v>
      </c>
      <c r="S225" s="6">
        <v>5.6964130434782625</v>
      </c>
      <c r="T225" s="6">
        <v>2.83054347826087</v>
      </c>
      <c r="U225" s="6">
        <v>0</v>
      </c>
      <c r="V225" s="6">
        <f>SUM(NonNurse[[#This Row],[Occupational Therapist Hours]],NonNurse[[#This Row],[OT Assistant Hours]],NonNurse[[#This Row],[OT Aide Hours]])/NonNurse[[#This Row],[MDS Census]]</f>
        <v>7.0105451295799828E-2</v>
      </c>
      <c r="W225" s="6">
        <v>5.5754347826086965</v>
      </c>
      <c r="X225" s="6">
        <v>4.9731521739130438</v>
      </c>
      <c r="Y225" s="6">
        <v>0</v>
      </c>
      <c r="Z225" s="6">
        <f>SUM(NonNurse[[#This Row],[Physical Therapist (PT) Hours]],NonNurse[[#This Row],[PT Assistant Hours]],NonNurse[[#This Row],[PT Aide Hours]])/NonNurse[[#This Row],[MDS Census]]</f>
        <v>8.6726541554959791E-2</v>
      </c>
      <c r="AA225" s="6">
        <v>0</v>
      </c>
      <c r="AB225" s="6">
        <v>0</v>
      </c>
      <c r="AC225" s="6">
        <v>0</v>
      </c>
      <c r="AD225" s="6">
        <v>0</v>
      </c>
      <c r="AE225" s="6">
        <v>1.173913043478261</v>
      </c>
      <c r="AF225" s="6">
        <v>0</v>
      </c>
      <c r="AG225" s="6">
        <v>0</v>
      </c>
      <c r="AH225" s="1">
        <v>145967</v>
      </c>
      <c r="AI225">
        <v>5</v>
      </c>
    </row>
    <row r="226" spans="1:35" x14ac:dyDescent="0.25">
      <c r="A226" t="s">
        <v>702</v>
      </c>
      <c r="B226" t="s">
        <v>139</v>
      </c>
      <c r="C226" t="s">
        <v>917</v>
      </c>
      <c r="D226" t="s">
        <v>781</v>
      </c>
      <c r="E226" s="6">
        <v>78.663043478260875</v>
      </c>
      <c r="F226" s="6">
        <v>5.5652173913043477</v>
      </c>
      <c r="G226" s="6">
        <v>0</v>
      </c>
      <c r="H226" s="6">
        <v>0.2608695652173913</v>
      </c>
      <c r="I226" s="6">
        <v>0.53260869565217395</v>
      </c>
      <c r="J226" s="6">
        <v>0</v>
      </c>
      <c r="K226" s="6">
        <v>0</v>
      </c>
      <c r="L226" s="6">
        <v>2.5233695652173913</v>
      </c>
      <c r="M226" s="6">
        <v>3.1304347826086958</v>
      </c>
      <c r="N226" s="6">
        <v>1.1820652173913044</v>
      </c>
      <c r="O226" s="6">
        <f>SUM(NonNurse[[#This Row],[Qualified Social Work Staff Hours]],NonNurse[[#This Row],[Other Social Work Staff Hours]])/NonNurse[[#This Row],[MDS Census]]</f>
        <v>5.4822440237667538E-2</v>
      </c>
      <c r="P226" s="6">
        <v>5.1304347826086953</v>
      </c>
      <c r="Q226" s="6">
        <v>9.1005434782608692</v>
      </c>
      <c r="R226" s="6">
        <f>SUM(NonNurse[[#This Row],[Qualified Activities Professional Hours]],NonNurse[[#This Row],[Other Activities Professional Hours]])/NonNurse[[#This Row],[MDS Census]]</f>
        <v>0.18091059831421857</v>
      </c>
      <c r="S226" s="6">
        <v>1.5655434782608695</v>
      </c>
      <c r="T226" s="6">
        <v>5.303478260869567</v>
      </c>
      <c r="U226" s="6">
        <v>0</v>
      </c>
      <c r="V226" s="6">
        <f>SUM(NonNurse[[#This Row],[Occupational Therapist Hours]],NonNurse[[#This Row],[OT Assistant Hours]],NonNurse[[#This Row],[OT Aide Hours]])/NonNurse[[#This Row],[MDS Census]]</f>
        <v>8.7322094790659138E-2</v>
      </c>
      <c r="W226" s="6">
        <v>2.6558695652173911</v>
      </c>
      <c r="X226" s="6">
        <v>7.4168478260869568</v>
      </c>
      <c r="Y226" s="6">
        <v>0</v>
      </c>
      <c r="Z226" s="6">
        <f>SUM(NonNurse[[#This Row],[Physical Therapist (PT) Hours]],NonNurse[[#This Row],[PT Assistant Hours]],NonNurse[[#This Row],[PT Aide Hours]])/NonNurse[[#This Row],[MDS Census]]</f>
        <v>0.12804891529639353</v>
      </c>
      <c r="AA226" s="6">
        <v>0</v>
      </c>
      <c r="AB226" s="6">
        <v>0</v>
      </c>
      <c r="AC226" s="6">
        <v>0</v>
      </c>
      <c r="AD226" s="6">
        <v>0</v>
      </c>
      <c r="AE226" s="6">
        <v>0</v>
      </c>
      <c r="AF226" s="6">
        <v>0</v>
      </c>
      <c r="AG226" s="6">
        <v>0</v>
      </c>
      <c r="AH226" s="1">
        <v>145415</v>
      </c>
      <c r="AI226">
        <v>5</v>
      </c>
    </row>
    <row r="227" spans="1:35" x14ac:dyDescent="0.25">
      <c r="A227" t="s">
        <v>702</v>
      </c>
      <c r="B227" t="s">
        <v>280</v>
      </c>
      <c r="C227" t="s">
        <v>931</v>
      </c>
      <c r="D227" t="s">
        <v>781</v>
      </c>
      <c r="E227" s="6">
        <v>185.88043478260869</v>
      </c>
      <c r="F227" s="6">
        <v>10.086956521739131</v>
      </c>
      <c r="G227" s="6">
        <v>0</v>
      </c>
      <c r="H227" s="6">
        <v>0.65217391304347827</v>
      </c>
      <c r="I227" s="6">
        <v>2.097826086956522</v>
      </c>
      <c r="J227" s="6">
        <v>0</v>
      </c>
      <c r="K227" s="6">
        <v>0</v>
      </c>
      <c r="L227" s="6">
        <v>4.5009782608695641</v>
      </c>
      <c r="M227" s="6">
        <v>5.5652173913043477</v>
      </c>
      <c r="N227" s="6">
        <v>5.3125</v>
      </c>
      <c r="O227" s="6">
        <f>SUM(NonNurse[[#This Row],[Qualified Social Work Staff Hours]],NonNurse[[#This Row],[Other Social Work Staff Hours]])/NonNurse[[#This Row],[MDS Census]]</f>
        <v>5.8519969592421499E-2</v>
      </c>
      <c r="P227" s="6">
        <v>5.1304347826086953</v>
      </c>
      <c r="Q227" s="6">
        <v>23.434782608695652</v>
      </c>
      <c r="R227" s="6">
        <f>SUM(NonNurse[[#This Row],[Qualified Activities Professional Hours]],NonNurse[[#This Row],[Other Activities Professional Hours]])/NonNurse[[#This Row],[MDS Census]]</f>
        <v>0.15367522367113035</v>
      </c>
      <c r="S227" s="6">
        <v>4.3413043478260862</v>
      </c>
      <c r="T227" s="6">
        <v>4.8830434782608707</v>
      </c>
      <c r="U227" s="6">
        <v>0</v>
      </c>
      <c r="V227" s="6">
        <f>SUM(NonNurse[[#This Row],[Occupational Therapist Hours]],NonNurse[[#This Row],[OT Assistant Hours]],NonNurse[[#This Row],[OT Aide Hours]])/NonNurse[[#This Row],[MDS Census]]</f>
        <v>4.9625168118823462E-2</v>
      </c>
      <c r="W227" s="6">
        <v>5.8847826086956516</v>
      </c>
      <c r="X227" s="6">
        <v>6.7167391304347834</v>
      </c>
      <c r="Y227" s="6">
        <v>0</v>
      </c>
      <c r="Z227" s="6">
        <f>SUM(NonNurse[[#This Row],[Physical Therapist (PT) Hours]],NonNurse[[#This Row],[PT Assistant Hours]],NonNurse[[#This Row],[PT Aide Hours]])/NonNurse[[#This Row],[MDS Census]]</f>
        <v>6.7793696275071633E-2</v>
      </c>
      <c r="AA227" s="6">
        <v>0</v>
      </c>
      <c r="AB227" s="6">
        <v>0</v>
      </c>
      <c r="AC227" s="6">
        <v>0</v>
      </c>
      <c r="AD227" s="6">
        <v>0</v>
      </c>
      <c r="AE227" s="6">
        <v>65.130434782608702</v>
      </c>
      <c r="AF227" s="6">
        <v>0</v>
      </c>
      <c r="AG227" s="6">
        <v>0</v>
      </c>
      <c r="AH227" s="1">
        <v>145662</v>
      </c>
      <c r="AI227">
        <v>5</v>
      </c>
    </row>
    <row r="228" spans="1:35" x14ac:dyDescent="0.25">
      <c r="A228" t="s">
        <v>702</v>
      </c>
      <c r="B228" t="s">
        <v>256</v>
      </c>
      <c r="C228" t="s">
        <v>931</v>
      </c>
      <c r="D228" t="s">
        <v>781</v>
      </c>
      <c r="E228" s="6">
        <v>144.20652173913044</v>
      </c>
      <c r="F228" s="6">
        <v>5.4782608695652177</v>
      </c>
      <c r="G228" s="6">
        <v>0</v>
      </c>
      <c r="H228" s="6">
        <v>0.38043478260869568</v>
      </c>
      <c r="I228" s="6">
        <v>1.2608695652173914</v>
      </c>
      <c r="J228" s="6">
        <v>0</v>
      </c>
      <c r="K228" s="6">
        <v>0</v>
      </c>
      <c r="L228" s="6">
        <v>5.0983695652173928</v>
      </c>
      <c r="M228" s="6">
        <v>5.2173913043478262</v>
      </c>
      <c r="N228" s="6">
        <v>4.4673913043478262</v>
      </c>
      <c r="O228" s="6">
        <f>SUM(NonNurse[[#This Row],[Qualified Social Work Staff Hours]],NonNurse[[#This Row],[Other Social Work Staff Hours]])/NonNurse[[#This Row],[MDS Census]]</f>
        <v>6.7159116605110425E-2</v>
      </c>
      <c r="P228" s="6">
        <v>4.7853260869565215</v>
      </c>
      <c r="Q228" s="6">
        <v>20.736413043478262</v>
      </c>
      <c r="R228" s="6">
        <f>SUM(NonNurse[[#This Row],[Qualified Activities Professional Hours]],NonNurse[[#This Row],[Other Activities Professional Hours]])/NonNurse[[#This Row],[MDS Census]]</f>
        <v>0.17698047787744026</v>
      </c>
      <c r="S228" s="6">
        <v>8.1223913043478255</v>
      </c>
      <c r="T228" s="6">
        <v>12.618586956521742</v>
      </c>
      <c r="U228" s="6">
        <v>0</v>
      </c>
      <c r="V228" s="6">
        <f>SUM(NonNurse[[#This Row],[Occupational Therapist Hours]],NonNurse[[#This Row],[OT Assistant Hours]],NonNurse[[#This Row],[OT Aide Hours]])/NonNurse[[#This Row],[MDS Census]]</f>
        <v>0.14382829577146305</v>
      </c>
      <c r="W228" s="6">
        <v>10.768369565217389</v>
      </c>
      <c r="X228" s="6">
        <v>16.415326086956522</v>
      </c>
      <c r="Y228" s="6">
        <v>0</v>
      </c>
      <c r="Z228" s="6">
        <f>SUM(NonNurse[[#This Row],[Physical Therapist (PT) Hours]],NonNurse[[#This Row],[PT Assistant Hours]],NonNurse[[#This Row],[PT Aide Hours]])/NonNurse[[#This Row],[MDS Census]]</f>
        <v>0.18850531393683573</v>
      </c>
      <c r="AA228" s="6">
        <v>0</v>
      </c>
      <c r="AB228" s="6">
        <v>0</v>
      </c>
      <c r="AC228" s="6">
        <v>0</v>
      </c>
      <c r="AD228" s="6">
        <v>0</v>
      </c>
      <c r="AE228" s="6">
        <v>27.934782608695652</v>
      </c>
      <c r="AF228" s="6">
        <v>0</v>
      </c>
      <c r="AG228" s="6">
        <v>0</v>
      </c>
      <c r="AH228" s="1">
        <v>145630</v>
      </c>
      <c r="AI228">
        <v>5</v>
      </c>
    </row>
    <row r="229" spans="1:35" x14ac:dyDescent="0.25">
      <c r="A229" t="s">
        <v>702</v>
      </c>
      <c r="B229" t="s">
        <v>49</v>
      </c>
      <c r="C229" t="s">
        <v>921</v>
      </c>
      <c r="D229" t="s">
        <v>781</v>
      </c>
      <c r="E229" s="6">
        <v>204.47826086956522</v>
      </c>
      <c r="F229" s="6">
        <v>5.3043478260869561</v>
      </c>
      <c r="G229" s="6">
        <v>0</v>
      </c>
      <c r="H229" s="6">
        <v>0.80434782608695654</v>
      </c>
      <c r="I229" s="6">
        <v>1.3152173913043479</v>
      </c>
      <c r="J229" s="6">
        <v>0</v>
      </c>
      <c r="K229" s="6">
        <v>0</v>
      </c>
      <c r="L229" s="6">
        <v>1.8976086956521734</v>
      </c>
      <c r="M229" s="6">
        <v>2.9565217391304346</v>
      </c>
      <c r="N229" s="6">
        <v>18.230978260869566</v>
      </c>
      <c r="O229" s="6">
        <f>SUM(NonNurse[[#This Row],[Qualified Social Work Staff Hours]],NonNurse[[#This Row],[Other Social Work Staff Hours]])/NonNurse[[#This Row],[MDS Census]]</f>
        <v>0.10361737189028279</v>
      </c>
      <c r="P229" s="6">
        <v>6.3043478260869561</v>
      </c>
      <c r="Q229" s="6">
        <v>15.092391304347826</v>
      </c>
      <c r="R229" s="6">
        <f>SUM(NonNurse[[#This Row],[Qualified Activities Professional Hours]],NonNurse[[#This Row],[Other Activities Professional Hours]])/NonNurse[[#This Row],[MDS Census]]</f>
        <v>0.10464065490112694</v>
      </c>
      <c r="S229" s="6">
        <v>1.9386956521739129</v>
      </c>
      <c r="T229" s="6">
        <v>4.017500000000001</v>
      </c>
      <c r="U229" s="6">
        <v>0</v>
      </c>
      <c r="V229" s="6">
        <f>SUM(NonNurse[[#This Row],[Occupational Therapist Hours]],NonNurse[[#This Row],[OT Assistant Hours]],NonNurse[[#This Row],[OT Aide Hours]])/NonNurse[[#This Row],[MDS Census]]</f>
        <v>2.9128747607909851E-2</v>
      </c>
      <c r="W229" s="6">
        <v>5.0070652173913057</v>
      </c>
      <c r="X229" s="6">
        <v>3.6876086956521745</v>
      </c>
      <c r="Y229" s="6">
        <v>3.9782608695652173</v>
      </c>
      <c r="Z229" s="6">
        <f>SUM(NonNurse[[#This Row],[Physical Therapist (PT) Hours]],NonNurse[[#This Row],[PT Assistant Hours]],NonNurse[[#This Row],[PT Aide Hours]])/NonNurse[[#This Row],[MDS Census]]</f>
        <v>6.1976929619391885E-2</v>
      </c>
      <c r="AA229" s="6">
        <v>0</v>
      </c>
      <c r="AB229" s="6">
        <v>0</v>
      </c>
      <c r="AC229" s="6">
        <v>0</v>
      </c>
      <c r="AD229" s="6">
        <v>0</v>
      </c>
      <c r="AE229" s="6">
        <v>31.195652173913043</v>
      </c>
      <c r="AF229" s="6">
        <v>0</v>
      </c>
      <c r="AG229" s="6">
        <v>0</v>
      </c>
      <c r="AH229" s="1">
        <v>145171</v>
      </c>
      <c r="AI229">
        <v>5</v>
      </c>
    </row>
    <row r="230" spans="1:35" x14ac:dyDescent="0.25">
      <c r="A230" t="s">
        <v>702</v>
      </c>
      <c r="B230" t="s">
        <v>91</v>
      </c>
      <c r="C230" t="s">
        <v>687</v>
      </c>
      <c r="D230" t="s">
        <v>774</v>
      </c>
      <c r="E230" s="6">
        <v>158.08695652173913</v>
      </c>
      <c r="F230" s="6">
        <v>5.4347826086956523</v>
      </c>
      <c r="G230" s="6">
        <v>0</v>
      </c>
      <c r="H230" s="6">
        <v>0.65217391304347827</v>
      </c>
      <c r="I230" s="6">
        <v>1.076086956521739</v>
      </c>
      <c r="J230" s="6">
        <v>0</v>
      </c>
      <c r="K230" s="6">
        <v>0</v>
      </c>
      <c r="L230" s="6">
        <v>7.1584782608695647</v>
      </c>
      <c r="M230" s="6">
        <v>0</v>
      </c>
      <c r="N230" s="6">
        <v>10.959239130434783</v>
      </c>
      <c r="O230" s="6">
        <f>SUM(NonNurse[[#This Row],[Qualified Social Work Staff Hours]],NonNurse[[#This Row],[Other Social Work Staff Hours]])/NonNurse[[#This Row],[MDS Census]]</f>
        <v>6.9324119911991208E-2</v>
      </c>
      <c r="P230" s="6">
        <v>4.5217391304347823</v>
      </c>
      <c r="Q230" s="6">
        <v>28.464673913043477</v>
      </c>
      <c r="R230" s="6">
        <f>SUM(NonNurse[[#This Row],[Qualified Activities Professional Hours]],NonNurse[[#This Row],[Other Activities Professional Hours]])/NonNurse[[#This Row],[MDS Census]]</f>
        <v>0.20865992849284928</v>
      </c>
      <c r="S230" s="6">
        <v>10.441413043478265</v>
      </c>
      <c r="T230" s="6">
        <v>10.403804347826091</v>
      </c>
      <c r="U230" s="6">
        <v>0</v>
      </c>
      <c r="V230" s="6">
        <f>SUM(NonNurse[[#This Row],[Occupational Therapist Hours]],NonNurse[[#This Row],[OT Assistant Hours]],NonNurse[[#This Row],[OT Aide Hours]])/NonNurse[[#This Row],[MDS Census]]</f>
        <v>0.13185918591859191</v>
      </c>
      <c r="W230" s="6">
        <v>12.088478260869564</v>
      </c>
      <c r="X230" s="6">
        <v>16.256630434782611</v>
      </c>
      <c r="Y230" s="6">
        <v>1.0869565217391304E-2</v>
      </c>
      <c r="Z230" s="6">
        <f>SUM(NonNurse[[#This Row],[Physical Therapist (PT) Hours]],NonNurse[[#This Row],[PT Assistant Hours]],NonNurse[[#This Row],[PT Aide Hours]])/NonNurse[[#This Row],[MDS Census]]</f>
        <v>0.17936949944994501</v>
      </c>
      <c r="AA230" s="6">
        <v>0</v>
      </c>
      <c r="AB230" s="6">
        <v>0</v>
      </c>
      <c r="AC230" s="6">
        <v>0</v>
      </c>
      <c r="AD230" s="6">
        <v>0</v>
      </c>
      <c r="AE230" s="6">
        <v>0</v>
      </c>
      <c r="AF230" s="6">
        <v>0</v>
      </c>
      <c r="AG230" s="6">
        <v>0</v>
      </c>
      <c r="AH230" s="1">
        <v>145304</v>
      </c>
      <c r="AI230">
        <v>5</v>
      </c>
    </row>
    <row r="231" spans="1:35" x14ac:dyDescent="0.25">
      <c r="A231" t="s">
        <v>702</v>
      </c>
      <c r="B231" t="s">
        <v>287</v>
      </c>
      <c r="C231" t="s">
        <v>1028</v>
      </c>
      <c r="D231" t="s">
        <v>774</v>
      </c>
      <c r="E231" s="6">
        <v>165.05434782608697</v>
      </c>
      <c r="F231" s="6">
        <v>5.3858695652173916</v>
      </c>
      <c r="G231" s="6">
        <v>0</v>
      </c>
      <c r="H231" s="6">
        <v>0.56521739130434778</v>
      </c>
      <c r="I231" s="6">
        <v>3.7608695652173911</v>
      </c>
      <c r="J231" s="6">
        <v>0</v>
      </c>
      <c r="K231" s="6">
        <v>0</v>
      </c>
      <c r="L231" s="6">
        <v>2.6991304347826088</v>
      </c>
      <c r="M231" s="6">
        <v>5.6521739130434785</v>
      </c>
      <c r="N231" s="6">
        <v>9.1304347826086953</v>
      </c>
      <c r="O231" s="6">
        <f>SUM(NonNurse[[#This Row],[Qualified Social Work Staff Hours]],NonNurse[[#This Row],[Other Social Work Staff Hours]])/NonNurse[[#This Row],[MDS Census]]</f>
        <v>8.9562067830095488E-2</v>
      </c>
      <c r="P231" s="6">
        <v>10.192934782608695</v>
      </c>
      <c r="Q231" s="6">
        <v>12.470108695652174</v>
      </c>
      <c r="R231" s="6">
        <f>SUM(NonNurse[[#This Row],[Qualified Activities Professional Hours]],NonNurse[[#This Row],[Other Activities Professional Hours]])/NonNurse[[#This Row],[MDS Census]]</f>
        <v>0.13730655251893314</v>
      </c>
      <c r="S231" s="6">
        <v>6.4170652173913041</v>
      </c>
      <c r="T231" s="6">
        <v>5.518369565217391</v>
      </c>
      <c r="U231" s="6">
        <v>0</v>
      </c>
      <c r="V231" s="6">
        <f>SUM(NonNurse[[#This Row],[Occupational Therapist Hours]],NonNurse[[#This Row],[OT Assistant Hours]],NonNurse[[#This Row],[OT Aide Hours]])/NonNurse[[#This Row],[MDS Census]]</f>
        <v>7.2312150148172535E-2</v>
      </c>
      <c r="W231" s="6">
        <v>5.7613043478260861</v>
      </c>
      <c r="X231" s="6">
        <v>5.7926086956521745</v>
      </c>
      <c r="Y231" s="6">
        <v>1.6630434782608696</v>
      </c>
      <c r="Z231" s="6">
        <f>SUM(NonNurse[[#This Row],[Physical Therapist (PT) Hours]],NonNurse[[#This Row],[PT Assistant Hours]],NonNurse[[#This Row],[PT Aide Hours]])/NonNurse[[#This Row],[MDS Census]]</f>
        <v>8.0076391175502137E-2</v>
      </c>
      <c r="AA231" s="6">
        <v>0</v>
      </c>
      <c r="AB231" s="6">
        <v>0</v>
      </c>
      <c r="AC231" s="6">
        <v>0</v>
      </c>
      <c r="AD231" s="6">
        <v>0</v>
      </c>
      <c r="AE231" s="6">
        <v>28.141304347826086</v>
      </c>
      <c r="AF231" s="6">
        <v>0</v>
      </c>
      <c r="AG231" s="6">
        <v>0</v>
      </c>
      <c r="AH231" s="1">
        <v>145669</v>
      </c>
      <c r="AI231">
        <v>5</v>
      </c>
    </row>
    <row r="232" spans="1:35" x14ac:dyDescent="0.25">
      <c r="A232" t="s">
        <v>702</v>
      </c>
      <c r="B232" t="s">
        <v>40</v>
      </c>
      <c r="C232" t="s">
        <v>915</v>
      </c>
      <c r="D232" t="s">
        <v>794</v>
      </c>
      <c r="E232" s="6">
        <v>34.771739130434781</v>
      </c>
      <c r="F232" s="6">
        <v>5.3913043478260869</v>
      </c>
      <c r="G232" s="6">
        <v>0.64673913043478259</v>
      </c>
      <c r="H232" s="6">
        <v>0.10869565217391304</v>
      </c>
      <c r="I232" s="6">
        <v>5.5652173913043477</v>
      </c>
      <c r="J232" s="6">
        <v>0</v>
      </c>
      <c r="K232" s="6">
        <v>3.402173913043478</v>
      </c>
      <c r="L232" s="6">
        <v>1.5380434782608696</v>
      </c>
      <c r="M232" s="6">
        <v>0</v>
      </c>
      <c r="N232" s="6">
        <v>0</v>
      </c>
      <c r="O232" s="6">
        <f>SUM(NonNurse[[#This Row],[Qualified Social Work Staff Hours]],NonNurse[[#This Row],[Other Social Work Staff Hours]])/NonNurse[[#This Row],[MDS Census]]</f>
        <v>0</v>
      </c>
      <c r="P232" s="6">
        <v>7.3913043478260869</v>
      </c>
      <c r="Q232" s="6">
        <v>11.040217391304344</v>
      </c>
      <c r="R232" s="6">
        <f>SUM(NonNurse[[#This Row],[Qualified Activities Professional Hours]],NonNurse[[#This Row],[Other Activities Professional Hours]])/NonNurse[[#This Row],[MDS Census]]</f>
        <v>0.53007189746795869</v>
      </c>
      <c r="S232" s="6">
        <v>2.6032608695652173</v>
      </c>
      <c r="T232" s="6">
        <v>0.19293478260869565</v>
      </c>
      <c r="U232" s="6">
        <v>0</v>
      </c>
      <c r="V232" s="6">
        <f>SUM(NonNurse[[#This Row],[Occupational Therapist Hours]],NonNurse[[#This Row],[OT Assistant Hours]],NonNurse[[#This Row],[OT Aide Hours]])/NonNurse[[#This Row],[MDS Census]]</f>
        <v>8.0415754923413574E-2</v>
      </c>
      <c r="W232" s="6">
        <v>0.91847826086956519</v>
      </c>
      <c r="X232" s="6">
        <v>0.35597826086956524</v>
      </c>
      <c r="Y232" s="6">
        <v>0</v>
      </c>
      <c r="Z232" s="6">
        <f>SUM(NonNurse[[#This Row],[Physical Therapist (PT) Hours]],NonNurse[[#This Row],[PT Assistant Hours]],NonNurse[[#This Row],[PT Aide Hours]])/NonNurse[[#This Row],[MDS Census]]</f>
        <v>3.665207877461707E-2</v>
      </c>
      <c r="AA232" s="6">
        <v>0</v>
      </c>
      <c r="AB232" s="6">
        <v>0</v>
      </c>
      <c r="AC232" s="6">
        <v>0</v>
      </c>
      <c r="AD232" s="6">
        <v>0</v>
      </c>
      <c r="AE232" s="6">
        <v>2.652173913043478</v>
      </c>
      <c r="AF232" s="6">
        <v>0</v>
      </c>
      <c r="AG232" s="6">
        <v>0.27717391304347827</v>
      </c>
      <c r="AH232" s="1">
        <v>145111</v>
      </c>
      <c r="AI232">
        <v>5</v>
      </c>
    </row>
    <row r="233" spans="1:35" x14ac:dyDescent="0.25">
      <c r="A233" t="s">
        <v>702</v>
      </c>
      <c r="B233" t="s">
        <v>535</v>
      </c>
      <c r="C233" t="s">
        <v>901</v>
      </c>
      <c r="D233" t="s">
        <v>787</v>
      </c>
      <c r="E233" s="6">
        <v>69.130434782608702</v>
      </c>
      <c r="F233" s="6">
        <v>4.7391304347826084</v>
      </c>
      <c r="G233" s="6">
        <v>0.10869565217391304</v>
      </c>
      <c r="H233" s="6">
        <v>0.26630434782608697</v>
      </c>
      <c r="I233" s="6">
        <v>0.22826086956521738</v>
      </c>
      <c r="J233" s="6">
        <v>0</v>
      </c>
      <c r="K233" s="6">
        <v>0</v>
      </c>
      <c r="L233" s="6">
        <v>1.8707608695652178</v>
      </c>
      <c r="M233" s="6">
        <v>4.9565217391304346</v>
      </c>
      <c r="N233" s="6">
        <v>0.95652173913043481</v>
      </c>
      <c r="O233" s="6">
        <f>SUM(NonNurse[[#This Row],[Qualified Social Work Staff Hours]],NonNurse[[#This Row],[Other Social Work Staff Hours]])/NonNurse[[#This Row],[MDS Census]]</f>
        <v>8.5534591194968534E-2</v>
      </c>
      <c r="P233" s="6">
        <v>4.5217391304347823</v>
      </c>
      <c r="Q233" s="6">
        <v>14.317934782608695</v>
      </c>
      <c r="R233" s="6">
        <f>SUM(NonNurse[[#This Row],[Qualified Activities Professional Hours]],NonNurse[[#This Row],[Other Activities Professional Hours]])/NonNurse[[#This Row],[MDS Census]]</f>
        <v>0.27252358490566031</v>
      </c>
      <c r="S233" s="6">
        <v>3.6850000000000005</v>
      </c>
      <c r="T233" s="6">
        <v>0</v>
      </c>
      <c r="U233" s="6">
        <v>0</v>
      </c>
      <c r="V233" s="6">
        <f>SUM(NonNurse[[#This Row],[Occupational Therapist Hours]],NonNurse[[#This Row],[OT Assistant Hours]],NonNurse[[#This Row],[OT Aide Hours]])/NonNurse[[#This Row],[MDS Census]]</f>
        <v>5.3305031446540883E-2</v>
      </c>
      <c r="W233" s="6">
        <v>0.44836956521739113</v>
      </c>
      <c r="X233" s="6">
        <v>6.4656521739130426</v>
      </c>
      <c r="Y233" s="6">
        <v>0</v>
      </c>
      <c r="Z233" s="6">
        <f>SUM(NonNurse[[#This Row],[Physical Therapist (PT) Hours]],NonNurse[[#This Row],[PT Assistant Hours]],NonNurse[[#This Row],[PT Aide Hours]])/NonNurse[[#This Row],[MDS Census]]</f>
        <v>0.10001415094339619</v>
      </c>
      <c r="AA233" s="6">
        <v>0</v>
      </c>
      <c r="AB233" s="6">
        <v>0</v>
      </c>
      <c r="AC233" s="6">
        <v>0</v>
      </c>
      <c r="AD233" s="6">
        <v>0</v>
      </c>
      <c r="AE233" s="6">
        <v>0</v>
      </c>
      <c r="AF233" s="6">
        <v>0</v>
      </c>
      <c r="AG233" s="6">
        <v>0</v>
      </c>
      <c r="AH233" s="1">
        <v>146033</v>
      </c>
      <c r="AI233">
        <v>5</v>
      </c>
    </row>
    <row r="234" spans="1:35" x14ac:dyDescent="0.25">
      <c r="A234" t="s">
        <v>702</v>
      </c>
      <c r="B234" t="s">
        <v>413</v>
      </c>
      <c r="C234" t="s">
        <v>686</v>
      </c>
      <c r="D234" t="s">
        <v>746</v>
      </c>
      <c r="E234" s="6">
        <v>82.380434782608702</v>
      </c>
      <c r="F234" s="6">
        <v>5.6521739130434785</v>
      </c>
      <c r="G234" s="6">
        <v>0</v>
      </c>
      <c r="H234" s="6">
        <v>0</v>
      </c>
      <c r="I234" s="6">
        <v>0</v>
      </c>
      <c r="J234" s="6">
        <v>0</v>
      </c>
      <c r="K234" s="6">
        <v>0</v>
      </c>
      <c r="L234" s="6">
        <v>2.9458695652173903</v>
      </c>
      <c r="M234" s="6">
        <v>0</v>
      </c>
      <c r="N234" s="6">
        <v>3.6440217391304346</v>
      </c>
      <c r="O234" s="6">
        <f>SUM(NonNurse[[#This Row],[Qualified Social Work Staff Hours]],NonNurse[[#This Row],[Other Social Work Staff Hours]])/NonNurse[[#This Row],[MDS Census]]</f>
        <v>4.4234067818973474E-2</v>
      </c>
      <c r="P234" s="6">
        <v>0</v>
      </c>
      <c r="Q234" s="6">
        <v>18.342391304347824</v>
      </c>
      <c r="R234" s="6">
        <f>SUM(NonNurse[[#This Row],[Qualified Activities Professional Hours]],NonNurse[[#This Row],[Other Activities Professional Hours]])/NonNurse[[#This Row],[MDS Census]]</f>
        <v>0.22265470378677921</v>
      </c>
      <c r="S234" s="6">
        <v>3.2848913043478261</v>
      </c>
      <c r="T234" s="6">
        <v>1.4464130434782612</v>
      </c>
      <c r="U234" s="6">
        <v>0</v>
      </c>
      <c r="V234" s="6">
        <f>SUM(NonNurse[[#This Row],[Occupational Therapist Hours]],NonNurse[[#This Row],[OT Assistant Hours]],NonNurse[[#This Row],[OT Aide Hours]])/NonNurse[[#This Row],[MDS Census]]</f>
        <v>5.7432378941812905E-2</v>
      </c>
      <c r="W234" s="6">
        <v>2.7354347826086958</v>
      </c>
      <c r="X234" s="6">
        <v>6.9540217391304333</v>
      </c>
      <c r="Y234" s="6">
        <v>0</v>
      </c>
      <c r="Z234" s="6">
        <f>SUM(NonNurse[[#This Row],[Physical Therapist (PT) Hours]],NonNurse[[#This Row],[PT Assistant Hours]],NonNurse[[#This Row],[PT Aide Hours]])/NonNurse[[#This Row],[MDS Census]]</f>
        <v>0.11761841931653248</v>
      </c>
      <c r="AA234" s="6">
        <v>0</v>
      </c>
      <c r="AB234" s="6">
        <v>0</v>
      </c>
      <c r="AC234" s="6">
        <v>0</v>
      </c>
      <c r="AD234" s="6">
        <v>0</v>
      </c>
      <c r="AE234" s="6">
        <v>0</v>
      </c>
      <c r="AF234" s="6">
        <v>0</v>
      </c>
      <c r="AG234" s="6">
        <v>0</v>
      </c>
      <c r="AH234" s="1">
        <v>145858</v>
      </c>
      <c r="AI234">
        <v>5</v>
      </c>
    </row>
    <row r="235" spans="1:35" x14ac:dyDescent="0.25">
      <c r="A235" t="s">
        <v>702</v>
      </c>
      <c r="B235" t="s">
        <v>281</v>
      </c>
      <c r="C235" t="s">
        <v>871</v>
      </c>
      <c r="D235" t="s">
        <v>784</v>
      </c>
      <c r="E235" s="6">
        <v>36.663043478260867</v>
      </c>
      <c r="F235" s="6">
        <v>0</v>
      </c>
      <c r="G235" s="6">
        <v>0</v>
      </c>
      <c r="H235" s="6">
        <v>0</v>
      </c>
      <c r="I235" s="6">
        <v>0</v>
      </c>
      <c r="J235" s="6">
        <v>0</v>
      </c>
      <c r="K235" s="6">
        <v>0</v>
      </c>
      <c r="L235" s="6">
        <v>0</v>
      </c>
      <c r="M235" s="6">
        <v>0</v>
      </c>
      <c r="N235" s="6">
        <v>0</v>
      </c>
      <c r="O235" s="6">
        <f>SUM(NonNurse[[#This Row],[Qualified Social Work Staff Hours]],NonNurse[[#This Row],[Other Social Work Staff Hours]])/NonNurse[[#This Row],[MDS Census]]</f>
        <v>0</v>
      </c>
      <c r="P235" s="6">
        <v>4.1739130434782608</v>
      </c>
      <c r="Q235" s="6">
        <v>8.6005434782608692</v>
      </c>
      <c r="R235" s="6">
        <f>SUM(NonNurse[[#This Row],[Qualified Activities Professional Hours]],NonNurse[[#This Row],[Other Activities Professional Hours]])/NonNurse[[#This Row],[MDS Census]]</f>
        <v>0.34842869848799285</v>
      </c>
      <c r="S235" s="6">
        <v>2.2104347826086954</v>
      </c>
      <c r="T235" s="6">
        <v>0</v>
      </c>
      <c r="U235" s="6">
        <v>0</v>
      </c>
      <c r="V235" s="6">
        <f>SUM(NonNurse[[#This Row],[Occupational Therapist Hours]],NonNurse[[#This Row],[OT Assistant Hours]],NonNurse[[#This Row],[OT Aide Hours]])/NonNurse[[#This Row],[MDS Census]]</f>
        <v>6.0290542543729612E-2</v>
      </c>
      <c r="W235" s="6">
        <v>2.7627173913043479</v>
      </c>
      <c r="X235" s="6">
        <v>0</v>
      </c>
      <c r="Y235" s="6">
        <v>0</v>
      </c>
      <c r="Z235" s="6">
        <f>SUM(NonNurse[[#This Row],[Physical Therapist (PT) Hours]],NonNurse[[#This Row],[PT Assistant Hours]],NonNurse[[#This Row],[PT Aide Hours]])/NonNurse[[#This Row],[MDS Census]]</f>
        <v>7.5354284020160103E-2</v>
      </c>
      <c r="AA235" s="6">
        <v>0</v>
      </c>
      <c r="AB235" s="6">
        <v>0</v>
      </c>
      <c r="AC235" s="6">
        <v>0</v>
      </c>
      <c r="AD235" s="6">
        <v>0</v>
      </c>
      <c r="AE235" s="6">
        <v>0</v>
      </c>
      <c r="AF235" s="6">
        <v>0</v>
      </c>
      <c r="AG235" s="6">
        <v>0</v>
      </c>
      <c r="AH235" s="1">
        <v>145663</v>
      </c>
      <c r="AI235">
        <v>5</v>
      </c>
    </row>
    <row r="236" spans="1:35" x14ac:dyDescent="0.25">
      <c r="A236" t="s">
        <v>702</v>
      </c>
      <c r="B236" t="s">
        <v>634</v>
      </c>
      <c r="C236" t="s">
        <v>878</v>
      </c>
      <c r="D236" t="s">
        <v>764</v>
      </c>
      <c r="E236" s="6">
        <v>17.010869565217391</v>
      </c>
      <c r="F236" s="6">
        <v>5.2989130434782608</v>
      </c>
      <c r="G236" s="6">
        <v>0</v>
      </c>
      <c r="H236" s="6">
        <v>0.10141304347826087</v>
      </c>
      <c r="I236" s="6">
        <v>0.2608695652173913</v>
      </c>
      <c r="J236" s="6">
        <v>0</v>
      </c>
      <c r="K236" s="6">
        <v>0</v>
      </c>
      <c r="L236" s="6">
        <v>4.1630434782608694E-2</v>
      </c>
      <c r="M236" s="6">
        <v>0</v>
      </c>
      <c r="N236" s="6">
        <v>5.0667391304347831</v>
      </c>
      <c r="O236" s="6">
        <f>SUM(NonNurse[[#This Row],[Qualified Social Work Staff Hours]],NonNurse[[#This Row],[Other Social Work Staff Hours]])/NonNurse[[#This Row],[MDS Census]]</f>
        <v>0.29785303514376998</v>
      </c>
      <c r="P236" s="6">
        <v>3.7327173913043481</v>
      </c>
      <c r="Q236" s="6">
        <v>0</v>
      </c>
      <c r="R236" s="6">
        <f>SUM(NonNurse[[#This Row],[Qualified Activities Professional Hours]],NonNurse[[#This Row],[Other Activities Professional Hours]])/NonNurse[[#This Row],[MDS Census]]</f>
        <v>0.21943130990415338</v>
      </c>
      <c r="S236" s="6">
        <v>0.15923913043478261</v>
      </c>
      <c r="T236" s="6">
        <v>0.51782608695652155</v>
      </c>
      <c r="U236" s="6">
        <v>0</v>
      </c>
      <c r="V236" s="6">
        <f>SUM(NonNurse[[#This Row],[Occupational Therapist Hours]],NonNurse[[#This Row],[OT Assistant Hours]],NonNurse[[#This Row],[OT Aide Hours]])/NonNurse[[#This Row],[MDS Census]]</f>
        <v>3.9801916932907334E-2</v>
      </c>
      <c r="W236" s="6">
        <v>0.11586956521739131</v>
      </c>
      <c r="X236" s="6">
        <v>0.86315217391304344</v>
      </c>
      <c r="Y236" s="6">
        <v>0</v>
      </c>
      <c r="Z236" s="6">
        <f>SUM(NonNurse[[#This Row],[Physical Therapist (PT) Hours]],NonNurse[[#This Row],[PT Assistant Hours]],NonNurse[[#This Row],[PT Aide Hours]])/NonNurse[[#This Row],[MDS Census]]</f>
        <v>5.7552715654952076E-2</v>
      </c>
      <c r="AA236" s="6">
        <v>0</v>
      </c>
      <c r="AB236" s="6">
        <v>0</v>
      </c>
      <c r="AC236" s="6">
        <v>0</v>
      </c>
      <c r="AD236" s="6">
        <v>0</v>
      </c>
      <c r="AE236" s="6">
        <v>0</v>
      </c>
      <c r="AF236" s="6">
        <v>0</v>
      </c>
      <c r="AG236" s="6">
        <v>0</v>
      </c>
      <c r="AH236" s="1">
        <v>146156</v>
      </c>
      <c r="AI236">
        <v>5</v>
      </c>
    </row>
    <row r="237" spans="1:35" x14ac:dyDescent="0.25">
      <c r="A237" t="s">
        <v>702</v>
      </c>
      <c r="B237" t="s">
        <v>390</v>
      </c>
      <c r="C237" t="s">
        <v>917</v>
      </c>
      <c r="D237" t="s">
        <v>781</v>
      </c>
      <c r="E237" s="6">
        <v>105.45652173913044</v>
      </c>
      <c r="F237" s="6">
        <v>41.834782608695647</v>
      </c>
      <c r="G237" s="6">
        <v>0</v>
      </c>
      <c r="H237" s="6">
        <v>0</v>
      </c>
      <c r="I237" s="6">
        <v>0</v>
      </c>
      <c r="J237" s="6">
        <v>0</v>
      </c>
      <c r="K237" s="6">
        <v>0</v>
      </c>
      <c r="L237" s="6">
        <v>4.5383695652173914</v>
      </c>
      <c r="M237" s="6">
        <v>0.38043478260869568</v>
      </c>
      <c r="N237" s="6">
        <v>2.6690217391304349</v>
      </c>
      <c r="O237" s="6">
        <f>SUM(NonNurse[[#This Row],[Qualified Social Work Staff Hours]],NonNurse[[#This Row],[Other Social Work Staff Hours]])/NonNurse[[#This Row],[MDS Census]]</f>
        <v>2.8916718202432492E-2</v>
      </c>
      <c r="P237" s="6">
        <v>5.5152173913043478</v>
      </c>
      <c r="Q237" s="6">
        <v>14.126086956521741</v>
      </c>
      <c r="R237" s="6">
        <f>SUM(NonNurse[[#This Row],[Qualified Activities Professional Hours]],NonNurse[[#This Row],[Other Activities Professional Hours]])/NonNurse[[#This Row],[MDS Census]]</f>
        <v>0.18625025767882913</v>
      </c>
      <c r="S237" s="6">
        <v>6.34</v>
      </c>
      <c r="T237" s="6">
        <v>6.1681521739130449</v>
      </c>
      <c r="U237" s="6">
        <v>0</v>
      </c>
      <c r="V237" s="6">
        <f>SUM(NonNurse[[#This Row],[Occupational Therapist Hours]],NonNurse[[#This Row],[OT Assistant Hours]],NonNurse[[#This Row],[OT Aide Hours]])/NonNurse[[#This Row],[MDS Census]]</f>
        <v>0.11860956503813648</v>
      </c>
      <c r="W237" s="6">
        <v>5.093369565217392</v>
      </c>
      <c r="X237" s="6">
        <v>9.9181521739130414</v>
      </c>
      <c r="Y237" s="6">
        <v>0</v>
      </c>
      <c r="Z237" s="6">
        <f>SUM(NonNurse[[#This Row],[Physical Therapist (PT) Hours]],NonNurse[[#This Row],[PT Assistant Hours]],NonNurse[[#This Row],[PT Aide Hours]])/NonNurse[[#This Row],[MDS Census]]</f>
        <v>0.14234796949082662</v>
      </c>
      <c r="AA237" s="6">
        <v>2.1413043478260869</v>
      </c>
      <c r="AB237" s="6">
        <v>0</v>
      </c>
      <c r="AC237" s="6">
        <v>0</v>
      </c>
      <c r="AD237" s="6">
        <v>0</v>
      </c>
      <c r="AE237" s="6">
        <v>0</v>
      </c>
      <c r="AF237" s="6">
        <v>0</v>
      </c>
      <c r="AG237" s="6">
        <v>0</v>
      </c>
      <c r="AH237" s="1">
        <v>145828</v>
      </c>
      <c r="AI237">
        <v>5</v>
      </c>
    </row>
    <row r="238" spans="1:35" x14ac:dyDescent="0.25">
      <c r="A238" t="s">
        <v>702</v>
      </c>
      <c r="B238" t="s">
        <v>583</v>
      </c>
      <c r="C238" t="s">
        <v>1098</v>
      </c>
      <c r="D238" t="s">
        <v>814</v>
      </c>
      <c r="E238" s="6">
        <v>45.510869565217391</v>
      </c>
      <c r="F238" s="6">
        <v>5.4782608695652177</v>
      </c>
      <c r="G238" s="6">
        <v>0</v>
      </c>
      <c r="H238" s="6">
        <v>0.28804347826086957</v>
      </c>
      <c r="I238" s="6">
        <v>0.34782608695652173</v>
      </c>
      <c r="J238" s="6">
        <v>0</v>
      </c>
      <c r="K238" s="6">
        <v>0</v>
      </c>
      <c r="L238" s="6">
        <v>0.2402173913043478</v>
      </c>
      <c r="M238" s="6">
        <v>4.9152173913043473</v>
      </c>
      <c r="N238" s="6">
        <v>0</v>
      </c>
      <c r="O238" s="6">
        <f>SUM(NonNurse[[#This Row],[Qualified Social Work Staff Hours]],NonNurse[[#This Row],[Other Social Work Staff Hours]])/NonNurse[[#This Row],[MDS Census]]</f>
        <v>0.10800095533795079</v>
      </c>
      <c r="P238" s="6">
        <v>4.9543478260869582</v>
      </c>
      <c r="Q238" s="6">
        <v>12.463043478260872</v>
      </c>
      <c r="R238" s="6">
        <f>SUM(NonNurse[[#This Row],[Qualified Activities Professional Hours]],NonNurse[[#This Row],[Other Activities Professional Hours]])/NonNurse[[#This Row],[MDS Census]]</f>
        <v>0.38270838309051836</v>
      </c>
      <c r="S238" s="6">
        <v>0.64130434782608692</v>
      </c>
      <c r="T238" s="6">
        <v>5.2065217391304346</v>
      </c>
      <c r="U238" s="6">
        <v>0</v>
      </c>
      <c r="V238" s="6">
        <f>SUM(NonNurse[[#This Row],[Occupational Therapist Hours]],NonNurse[[#This Row],[OT Assistant Hours]],NonNurse[[#This Row],[OT Aide Hours]])/NonNurse[[#This Row],[MDS Census]]</f>
        <v>0.12849295438261285</v>
      </c>
      <c r="W238" s="6">
        <v>1.0499999999999998</v>
      </c>
      <c r="X238" s="6">
        <v>4.5250000000000012</v>
      </c>
      <c r="Y238" s="6">
        <v>0</v>
      </c>
      <c r="Z238" s="6">
        <f>SUM(NonNurse[[#This Row],[Physical Therapist (PT) Hours]],NonNurse[[#This Row],[PT Assistant Hours]],NonNurse[[#This Row],[PT Aide Hours]])/NonNurse[[#This Row],[MDS Census]]</f>
        <v>0.12249820874134228</v>
      </c>
      <c r="AA238" s="6">
        <v>0</v>
      </c>
      <c r="AB238" s="6">
        <v>0</v>
      </c>
      <c r="AC238" s="6">
        <v>0</v>
      </c>
      <c r="AD238" s="6">
        <v>0</v>
      </c>
      <c r="AE238" s="6">
        <v>0</v>
      </c>
      <c r="AF238" s="6">
        <v>0</v>
      </c>
      <c r="AG238" s="6">
        <v>0</v>
      </c>
      <c r="AH238" s="1">
        <v>146095</v>
      </c>
      <c r="AI238">
        <v>5</v>
      </c>
    </row>
    <row r="239" spans="1:35" x14ac:dyDescent="0.25">
      <c r="A239" t="s">
        <v>702</v>
      </c>
      <c r="B239" t="s">
        <v>254</v>
      </c>
      <c r="C239" t="s">
        <v>1003</v>
      </c>
      <c r="D239" t="s">
        <v>778</v>
      </c>
      <c r="E239" s="6">
        <v>34.217391304347828</v>
      </c>
      <c r="F239" s="6">
        <v>10.148478260869565</v>
      </c>
      <c r="G239" s="6">
        <v>9.7826086956521743E-2</v>
      </c>
      <c r="H239" s="6">
        <v>0</v>
      </c>
      <c r="I239" s="6">
        <v>0.21739130434782608</v>
      </c>
      <c r="J239" s="6">
        <v>0</v>
      </c>
      <c r="K239" s="6">
        <v>0</v>
      </c>
      <c r="L239" s="6">
        <v>0.67358695652173906</v>
      </c>
      <c r="M239" s="6">
        <v>5.463152173913044</v>
      </c>
      <c r="N239" s="6">
        <v>0</v>
      </c>
      <c r="O239" s="6">
        <f>SUM(NonNurse[[#This Row],[Qualified Social Work Staff Hours]],NonNurse[[#This Row],[Other Social Work Staff Hours]])/NonNurse[[#This Row],[MDS Census]]</f>
        <v>0.15966010165184244</v>
      </c>
      <c r="P239" s="6">
        <v>5.3136956521739123</v>
      </c>
      <c r="Q239" s="6">
        <v>0</v>
      </c>
      <c r="R239" s="6">
        <f>SUM(NonNurse[[#This Row],[Qualified Activities Professional Hours]],NonNurse[[#This Row],[Other Activities Professional Hours]])/NonNurse[[#This Row],[MDS Census]]</f>
        <v>0.15529224904701394</v>
      </c>
      <c r="S239" s="6">
        <v>1.0270652173913044</v>
      </c>
      <c r="T239" s="6">
        <v>7.4679347826086939</v>
      </c>
      <c r="U239" s="6">
        <v>0</v>
      </c>
      <c r="V239" s="6">
        <f>SUM(NonNurse[[#This Row],[Occupational Therapist Hours]],NonNurse[[#This Row],[OT Assistant Hours]],NonNurse[[#This Row],[OT Aide Hours]])/NonNurse[[#This Row],[MDS Census]]</f>
        <v>0.24826556543837347</v>
      </c>
      <c r="W239" s="6">
        <v>0.85836956521739094</v>
      </c>
      <c r="X239" s="6">
        <v>8.0813043478260855</v>
      </c>
      <c r="Y239" s="6">
        <v>0</v>
      </c>
      <c r="Z239" s="6">
        <f>SUM(NonNurse[[#This Row],[Physical Therapist (PT) Hours]],NonNurse[[#This Row],[PT Assistant Hours]],NonNurse[[#This Row],[PT Aide Hours]])/NonNurse[[#This Row],[MDS Census]]</f>
        <v>0.26126111817026676</v>
      </c>
      <c r="AA239" s="6">
        <v>0</v>
      </c>
      <c r="AB239" s="6">
        <v>0</v>
      </c>
      <c r="AC239" s="6">
        <v>0</v>
      </c>
      <c r="AD239" s="6">
        <v>0</v>
      </c>
      <c r="AE239" s="6">
        <v>0</v>
      </c>
      <c r="AF239" s="6">
        <v>0</v>
      </c>
      <c r="AG239" s="6">
        <v>0</v>
      </c>
      <c r="AH239" s="1">
        <v>145628</v>
      </c>
      <c r="AI239">
        <v>5</v>
      </c>
    </row>
    <row r="240" spans="1:35" x14ac:dyDescent="0.25">
      <c r="A240" t="s">
        <v>702</v>
      </c>
      <c r="B240" t="s">
        <v>144</v>
      </c>
      <c r="C240" t="s">
        <v>837</v>
      </c>
      <c r="D240" t="s">
        <v>747</v>
      </c>
      <c r="E240" s="6">
        <v>94.456521739130437</v>
      </c>
      <c r="F240" s="6">
        <v>70.635869565217391</v>
      </c>
      <c r="G240" s="6">
        <v>1.4076086956521738</v>
      </c>
      <c r="H240" s="6">
        <v>0.41304347826086957</v>
      </c>
      <c r="I240" s="6">
        <v>0.66304347826086951</v>
      </c>
      <c r="J240" s="6">
        <v>0</v>
      </c>
      <c r="K240" s="6">
        <v>0</v>
      </c>
      <c r="L240" s="6">
        <v>4.3284782608695647</v>
      </c>
      <c r="M240" s="6">
        <v>4.7527173913043477</v>
      </c>
      <c r="N240" s="6">
        <v>0</v>
      </c>
      <c r="O240" s="6">
        <f>SUM(NonNurse[[#This Row],[Qualified Social Work Staff Hours]],NonNurse[[#This Row],[Other Social Work Staff Hours]])/NonNurse[[#This Row],[MDS Census]]</f>
        <v>5.0316455696202529E-2</v>
      </c>
      <c r="P240" s="6">
        <v>5.6494565217391308</v>
      </c>
      <c r="Q240" s="6">
        <v>12.467391304347826</v>
      </c>
      <c r="R240" s="6">
        <f>SUM(NonNurse[[#This Row],[Qualified Activities Professional Hours]],NonNurse[[#This Row],[Other Activities Professional Hours]])/NonNurse[[#This Row],[MDS Census]]</f>
        <v>0.19180092059838896</v>
      </c>
      <c r="S240" s="6">
        <v>5.4999999999999991</v>
      </c>
      <c r="T240" s="6">
        <v>14.237391304347829</v>
      </c>
      <c r="U240" s="6">
        <v>0</v>
      </c>
      <c r="V240" s="6">
        <f>SUM(NonNurse[[#This Row],[Occupational Therapist Hours]],NonNurse[[#This Row],[OT Assistant Hours]],NonNurse[[#This Row],[OT Aide Hours]])/NonNurse[[#This Row],[MDS Census]]</f>
        <v>0.20895742232451095</v>
      </c>
      <c r="W240" s="6">
        <v>6.2094565217391313</v>
      </c>
      <c r="X240" s="6">
        <v>12.343152173913042</v>
      </c>
      <c r="Y240" s="6">
        <v>3.3913043478260869</v>
      </c>
      <c r="Z240" s="6">
        <f>SUM(NonNurse[[#This Row],[Physical Therapist (PT) Hours]],NonNurse[[#This Row],[PT Assistant Hours]],NonNurse[[#This Row],[PT Aide Hours]])/NonNurse[[#This Row],[MDS Census]]</f>
        <v>0.23231760644418872</v>
      </c>
      <c r="AA240" s="6">
        <v>0</v>
      </c>
      <c r="AB240" s="6">
        <v>0</v>
      </c>
      <c r="AC240" s="6">
        <v>0</v>
      </c>
      <c r="AD240" s="6">
        <v>0</v>
      </c>
      <c r="AE240" s="6">
        <v>0</v>
      </c>
      <c r="AF240" s="6">
        <v>0</v>
      </c>
      <c r="AG240" s="6">
        <v>0</v>
      </c>
      <c r="AH240" s="1">
        <v>145422</v>
      </c>
      <c r="AI240">
        <v>5</v>
      </c>
    </row>
    <row r="241" spans="1:35" x14ac:dyDescent="0.25">
      <c r="A241" t="s">
        <v>702</v>
      </c>
      <c r="B241" t="s">
        <v>453</v>
      </c>
      <c r="C241" t="s">
        <v>1025</v>
      </c>
      <c r="D241" t="s">
        <v>799</v>
      </c>
      <c r="E241" s="6">
        <v>35.706521739130437</v>
      </c>
      <c r="F241" s="6">
        <v>36.581521739130437</v>
      </c>
      <c r="G241" s="6">
        <v>6.5217391304347824E-2</v>
      </c>
      <c r="H241" s="6">
        <v>0.66304347826086951</v>
      </c>
      <c r="I241" s="6">
        <v>0.88043478260869568</v>
      </c>
      <c r="J241" s="6">
        <v>0</v>
      </c>
      <c r="K241" s="6">
        <v>0</v>
      </c>
      <c r="L241" s="6">
        <v>1.4728260869565217</v>
      </c>
      <c r="M241" s="6">
        <v>0</v>
      </c>
      <c r="N241" s="6">
        <v>10.429347826086957</v>
      </c>
      <c r="O241" s="6">
        <f>SUM(NonNurse[[#This Row],[Qualified Social Work Staff Hours]],NonNurse[[#This Row],[Other Social Work Staff Hours]])/NonNurse[[#This Row],[MDS Census]]</f>
        <v>0.29208523592085234</v>
      </c>
      <c r="P241" s="6">
        <v>4.3478260869565216E-2</v>
      </c>
      <c r="Q241" s="6">
        <v>15.809782608695652</v>
      </c>
      <c r="R241" s="6">
        <f>SUM(NonNurse[[#This Row],[Qualified Activities Professional Hours]],NonNurse[[#This Row],[Other Activities Professional Hours]])/NonNurse[[#This Row],[MDS Census]]</f>
        <v>0.44398782343987819</v>
      </c>
      <c r="S241" s="6">
        <v>7.8288043478260869</v>
      </c>
      <c r="T241" s="6">
        <v>5.6195652173913047</v>
      </c>
      <c r="U241" s="6">
        <v>0</v>
      </c>
      <c r="V241" s="6">
        <f>SUM(NonNurse[[#This Row],[Occupational Therapist Hours]],NonNurse[[#This Row],[OT Assistant Hours]],NonNurse[[#This Row],[OT Aide Hours]])/NonNurse[[#This Row],[MDS Census]]</f>
        <v>0.3766362252663622</v>
      </c>
      <c r="W241" s="6">
        <v>8.7771739130434785</v>
      </c>
      <c r="X241" s="6">
        <v>11.426630434782609</v>
      </c>
      <c r="Y241" s="6">
        <v>0</v>
      </c>
      <c r="Z241" s="6">
        <f>SUM(NonNurse[[#This Row],[Physical Therapist (PT) Hours]],NonNurse[[#This Row],[PT Assistant Hours]],NonNurse[[#This Row],[PT Aide Hours]])/NonNurse[[#This Row],[MDS Census]]</f>
        <v>0.56582952815829524</v>
      </c>
      <c r="AA241" s="6">
        <v>0</v>
      </c>
      <c r="AB241" s="6">
        <v>0</v>
      </c>
      <c r="AC241" s="6">
        <v>0</v>
      </c>
      <c r="AD241" s="6">
        <v>0</v>
      </c>
      <c r="AE241" s="6">
        <v>0</v>
      </c>
      <c r="AF241" s="6">
        <v>0.72826086956521741</v>
      </c>
      <c r="AG241" s="6">
        <v>0</v>
      </c>
      <c r="AH241" s="1">
        <v>145917</v>
      </c>
      <c r="AI241">
        <v>5</v>
      </c>
    </row>
    <row r="242" spans="1:35" x14ac:dyDescent="0.25">
      <c r="A242" t="s">
        <v>702</v>
      </c>
      <c r="B242" t="s">
        <v>212</v>
      </c>
      <c r="C242" t="s">
        <v>860</v>
      </c>
      <c r="D242" t="s">
        <v>780</v>
      </c>
      <c r="E242" s="6">
        <v>17.532608695652176</v>
      </c>
      <c r="F242" s="6">
        <v>0.77173913043478259</v>
      </c>
      <c r="G242" s="6">
        <v>0.14945652173913043</v>
      </c>
      <c r="H242" s="6">
        <v>0</v>
      </c>
      <c r="I242" s="6">
        <v>0.61956521739130432</v>
      </c>
      <c r="J242" s="6">
        <v>0</v>
      </c>
      <c r="K242" s="6">
        <v>0</v>
      </c>
      <c r="L242" s="6">
        <v>0</v>
      </c>
      <c r="M242" s="6">
        <v>4.2608695652173916</v>
      </c>
      <c r="N242" s="6">
        <v>0</v>
      </c>
      <c r="O242" s="6">
        <f>SUM(NonNurse[[#This Row],[Qualified Social Work Staff Hours]],NonNurse[[#This Row],[Other Social Work Staff Hours]])/NonNurse[[#This Row],[MDS Census]]</f>
        <v>0.24302541847489151</v>
      </c>
      <c r="P242" s="6">
        <v>5.5135869565217392</v>
      </c>
      <c r="Q242" s="6">
        <v>0</v>
      </c>
      <c r="R242" s="6">
        <f>SUM(NonNurse[[#This Row],[Qualified Activities Professional Hours]],NonNurse[[#This Row],[Other Activities Professional Hours]])/NonNurse[[#This Row],[MDS Census]]</f>
        <v>0.31447613143211406</v>
      </c>
      <c r="S242" s="6">
        <v>0.22282608695652173</v>
      </c>
      <c r="T242" s="6">
        <v>0.58967391304347827</v>
      </c>
      <c r="U242" s="6">
        <v>0</v>
      </c>
      <c r="V242" s="6">
        <f>SUM(NonNurse[[#This Row],[Occupational Therapist Hours]],NonNurse[[#This Row],[OT Assistant Hours]],NonNurse[[#This Row],[OT Aide Hours]])/NonNurse[[#This Row],[MDS Census]]</f>
        <v>4.6342219466831987E-2</v>
      </c>
      <c r="W242" s="6">
        <v>5.7065217391304345E-2</v>
      </c>
      <c r="X242" s="6">
        <v>1.2961956521739131</v>
      </c>
      <c r="Y242" s="6">
        <v>0</v>
      </c>
      <c r="Z242" s="6">
        <f>SUM(NonNurse[[#This Row],[Physical Therapist (PT) Hours]],NonNurse[[#This Row],[PT Assistant Hours]],NonNurse[[#This Row],[PT Aide Hours]])/NonNurse[[#This Row],[MDS Census]]</f>
        <v>7.7185368877867325E-2</v>
      </c>
      <c r="AA242" s="6">
        <v>0</v>
      </c>
      <c r="AB242" s="6">
        <v>0</v>
      </c>
      <c r="AC242" s="6">
        <v>0</v>
      </c>
      <c r="AD242" s="6">
        <v>0</v>
      </c>
      <c r="AE242" s="6">
        <v>0</v>
      </c>
      <c r="AF242" s="6">
        <v>0</v>
      </c>
      <c r="AG242" s="6">
        <v>0</v>
      </c>
      <c r="AH242" s="1">
        <v>145552</v>
      </c>
      <c r="AI242">
        <v>5</v>
      </c>
    </row>
    <row r="243" spans="1:35" x14ac:dyDescent="0.25">
      <c r="A243" t="s">
        <v>702</v>
      </c>
      <c r="B243" t="s">
        <v>677</v>
      </c>
      <c r="C243" t="s">
        <v>919</v>
      </c>
      <c r="D243" t="s">
        <v>797</v>
      </c>
      <c r="E243" s="6">
        <v>69</v>
      </c>
      <c r="F243" s="6">
        <v>1.1043478260869555</v>
      </c>
      <c r="G243" s="6">
        <v>2.1739130434782608E-2</v>
      </c>
      <c r="H243" s="6">
        <v>0.41032608695652173</v>
      </c>
      <c r="I243" s="6">
        <v>2.0652173913043477</v>
      </c>
      <c r="J243" s="6">
        <v>0</v>
      </c>
      <c r="K243" s="6">
        <v>0</v>
      </c>
      <c r="L243" s="6">
        <v>0</v>
      </c>
      <c r="M243" s="6">
        <v>10.302391304347834</v>
      </c>
      <c r="N243" s="6">
        <v>0</v>
      </c>
      <c r="O243" s="6">
        <f>SUM(NonNurse[[#This Row],[Qualified Social Work Staff Hours]],NonNurse[[#This Row],[Other Social Work Staff Hours]])/NonNurse[[#This Row],[MDS Census]]</f>
        <v>0.1493100189035918</v>
      </c>
      <c r="P243" s="6">
        <v>4.8906521739130433</v>
      </c>
      <c r="Q243" s="6">
        <v>16.002282608695648</v>
      </c>
      <c r="R243" s="6">
        <f>SUM(NonNurse[[#This Row],[Qualified Activities Professional Hours]],NonNurse[[#This Row],[Other Activities Professional Hours]])/NonNurse[[#This Row],[MDS Census]]</f>
        <v>0.3027961562696912</v>
      </c>
      <c r="S243" s="6">
        <v>0</v>
      </c>
      <c r="T243" s="6">
        <v>0</v>
      </c>
      <c r="U243" s="6">
        <v>0</v>
      </c>
      <c r="V243" s="6">
        <f>SUM(NonNurse[[#This Row],[Occupational Therapist Hours]],NonNurse[[#This Row],[OT Assistant Hours]],NonNurse[[#This Row],[OT Aide Hours]])/NonNurse[[#This Row],[MDS Census]]</f>
        <v>0</v>
      </c>
      <c r="W243" s="6">
        <v>0</v>
      </c>
      <c r="X243" s="6">
        <v>0</v>
      </c>
      <c r="Y243" s="6">
        <v>0</v>
      </c>
      <c r="Z243" s="6">
        <f>SUM(NonNurse[[#This Row],[Physical Therapist (PT) Hours]],NonNurse[[#This Row],[PT Assistant Hours]],NonNurse[[#This Row],[PT Aide Hours]])/NonNurse[[#This Row],[MDS Census]]</f>
        <v>0</v>
      </c>
      <c r="AA243" s="6">
        <v>0</v>
      </c>
      <c r="AB243" s="6">
        <v>0</v>
      </c>
      <c r="AC243" s="6">
        <v>0</v>
      </c>
      <c r="AD243" s="6">
        <v>193.13684782608692</v>
      </c>
      <c r="AE243" s="6">
        <v>0</v>
      </c>
      <c r="AF243" s="6">
        <v>0</v>
      </c>
      <c r="AG243" s="6">
        <v>0</v>
      </c>
      <c r="AH243" t="s">
        <v>4</v>
      </c>
      <c r="AI243">
        <v>5</v>
      </c>
    </row>
    <row r="244" spans="1:35" x14ac:dyDescent="0.25">
      <c r="A244" t="s">
        <v>702</v>
      </c>
      <c r="B244" t="s">
        <v>419</v>
      </c>
      <c r="C244" t="s">
        <v>917</v>
      </c>
      <c r="D244" t="s">
        <v>781</v>
      </c>
      <c r="E244" s="6">
        <v>142.0108695652174</v>
      </c>
      <c r="F244" s="6">
        <v>6.6086956521739131</v>
      </c>
      <c r="G244" s="6">
        <v>0.52173913043478259</v>
      </c>
      <c r="H244" s="6">
        <v>0.4891304347826087</v>
      </c>
      <c r="I244" s="6">
        <v>0.91304347826086951</v>
      </c>
      <c r="J244" s="6">
        <v>0</v>
      </c>
      <c r="K244" s="6">
        <v>0</v>
      </c>
      <c r="L244" s="6">
        <v>0</v>
      </c>
      <c r="M244" s="6">
        <v>18.608695652173914</v>
      </c>
      <c r="N244" s="6">
        <v>1.7391304347826086</v>
      </c>
      <c r="O244" s="6">
        <f>SUM(NonNurse[[#This Row],[Qualified Social Work Staff Hours]],NonNurse[[#This Row],[Other Social Work Staff Hours]])/NonNurse[[#This Row],[MDS Census]]</f>
        <v>0.14328358208955225</v>
      </c>
      <c r="P244" s="6">
        <v>3.5326086956521738</v>
      </c>
      <c r="Q244" s="6">
        <v>14.375</v>
      </c>
      <c r="R244" s="6">
        <f>SUM(NonNurse[[#This Row],[Qualified Activities Professional Hours]],NonNurse[[#This Row],[Other Activities Professional Hours]])/NonNurse[[#This Row],[MDS Census]]</f>
        <v>0.12610026789131265</v>
      </c>
      <c r="S244" s="6">
        <v>0</v>
      </c>
      <c r="T244" s="6">
        <v>0</v>
      </c>
      <c r="U244" s="6">
        <v>0</v>
      </c>
      <c r="V244" s="6">
        <f>SUM(NonNurse[[#This Row],[Occupational Therapist Hours]],NonNurse[[#This Row],[OT Assistant Hours]],NonNurse[[#This Row],[OT Aide Hours]])/NonNurse[[#This Row],[MDS Census]]</f>
        <v>0</v>
      </c>
      <c r="W244" s="6">
        <v>0</v>
      </c>
      <c r="X244" s="6">
        <v>0</v>
      </c>
      <c r="Y244" s="6">
        <v>0</v>
      </c>
      <c r="Z244" s="6">
        <f>SUM(NonNurse[[#This Row],[Physical Therapist (PT) Hours]],NonNurse[[#This Row],[PT Assistant Hours]],NonNurse[[#This Row],[PT Aide Hours]])/NonNurse[[#This Row],[MDS Census]]</f>
        <v>0</v>
      </c>
      <c r="AA244" s="6">
        <v>0</v>
      </c>
      <c r="AB244" s="6">
        <v>0</v>
      </c>
      <c r="AC244" s="6">
        <v>0</v>
      </c>
      <c r="AD244" s="6">
        <v>0</v>
      </c>
      <c r="AE244" s="6">
        <v>0</v>
      </c>
      <c r="AF244" s="6">
        <v>0</v>
      </c>
      <c r="AG244" s="6">
        <v>0</v>
      </c>
      <c r="AH244" s="1">
        <v>145867</v>
      </c>
      <c r="AI244">
        <v>5</v>
      </c>
    </row>
    <row r="245" spans="1:35" x14ac:dyDescent="0.25">
      <c r="A245" t="s">
        <v>702</v>
      </c>
      <c r="B245" t="s">
        <v>371</v>
      </c>
      <c r="C245" t="s">
        <v>1072</v>
      </c>
      <c r="D245" t="s">
        <v>814</v>
      </c>
      <c r="E245" s="6">
        <v>43.434782608695649</v>
      </c>
      <c r="F245" s="6">
        <v>5.7391304347826084</v>
      </c>
      <c r="G245" s="6">
        <v>0.52173913043478259</v>
      </c>
      <c r="H245" s="6">
        <v>0.18478260869565216</v>
      </c>
      <c r="I245" s="6">
        <v>0.2391304347826087</v>
      </c>
      <c r="J245" s="6">
        <v>0</v>
      </c>
      <c r="K245" s="6">
        <v>0</v>
      </c>
      <c r="L245" s="6">
        <v>0.37086956521739128</v>
      </c>
      <c r="M245" s="6">
        <v>4.3478260869565216E-2</v>
      </c>
      <c r="N245" s="6">
        <v>14.139130434782608</v>
      </c>
      <c r="O245" s="6">
        <f>SUM(NonNurse[[#This Row],[Qualified Social Work Staff Hours]],NonNurse[[#This Row],[Other Social Work Staff Hours]])/NonNurse[[#This Row],[MDS Census]]</f>
        <v>0.32652652652652653</v>
      </c>
      <c r="P245" s="6">
        <v>8.6956521739130432E-2</v>
      </c>
      <c r="Q245" s="6">
        <v>18.262282608695653</v>
      </c>
      <c r="R245" s="6">
        <f>SUM(NonNurse[[#This Row],[Qualified Activities Professional Hours]],NonNurse[[#This Row],[Other Activities Professional Hours]])/NonNurse[[#This Row],[MDS Census]]</f>
        <v>0.422454954954955</v>
      </c>
      <c r="S245" s="6">
        <v>0.47239130434782617</v>
      </c>
      <c r="T245" s="6">
        <v>1.2815217391304348</v>
      </c>
      <c r="U245" s="6">
        <v>0</v>
      </c>
      <c r="V245" s="6">
        <f>SUM(NonNurse[[#This Row],[Occupational Therapist Hours]],NonNurse[[#This Row],[OT Assistant Hours]],NonNurse[[#This Row],[OT Aide Hours]])/NonNurse[[#This Row],[MDS Census]]</f>
        <v>4.038038038038038E-2</v>
      </c>
      <c r="W245" s="6">
        <v>1.2770652173913044</v>
      </c>
      <c r="X245" s="6">
        <v>6.6785869565217419</v>
      </c>
      <c r="Y245" s="6">
        <v>0</v>
      </c>
      <c r="Z245" s="6">
        <f>SUM(NonNurse[[#This Row],[Physical Therapist (PT) Hours]],NonNurse[[#This Row],[PT Assistant Hours]],NonNurse[[#This Row],[PT Aide Hours]])/NonNurse[[#This Row],[MDS Census]]</f>
        <v>0.18316316316316325</v>
      </c>
      <c r="AA245" s="6">
        <v>0</v>
      </c>
      <c r="AB245" s="6">
        <v>0</v>
      </c>
      <c r="AC245" s="6">
        <v>0</v>
      </c>
      <c r="AD245" s="6">
        <v>0</v>
      </c>
      <c r="AE245" s="6">
        <v>0</v>
      </c>
      <c r="AF245" s="6">
        <v>0</v>
      </c>
      <c r="AG245" s="6">
        <v>0</v>
      </c>
      <c r="AH245" s="1">
        <v>145794</v>
      </c>
      <c r="AI245">
        <v>5</v>
      </c>
    </row>
    <row r="246" spans="1:35" x14ac:dyDescent="0.25">
      <c r="A246" t="s">
        <v>702</v>
      </c>
      <c r="B246" t="s">
        <v>534</v>
      </c>
      <c r="C246" t="s">
        <v>897</v>
      </c>
      <c r="D246" t="s">
        <v>745</v>
      </c>
      <c r="E246" s="6">
        <v>46.673913043478258</v>
      </c>
      <c r="F246" s="6">
        <v>4.6956521739130439</v>
      </c>
      <c r="G246" s="6">
        <v>0</v>
      </c>
      <c r="H246" s="6">
        <v>0</v>
      </c>
      <c r="I246" s="6">
        <v>0</v>
      </c>
      <c r="J246" s="6">
        <v>0</v>
      </c>
      <c r="K246" s="6">
        <v>0</v>
      </c>
      <c r="L246" s="6">
        <v>0</v>
      </c>
      <c r="M246" s="6">
        <v>4.472282608695652</v>
      </c>
      <c r="N246" s="6">
        <v>0</v>
      </c>
      <c r="O246" s="6">
        <f>SUM(NonNurse[[#This Row],[Qualified Social Work Staff Hours]],NonNurse[[#This Row],[Other Social Work Staff Hours]])/NonNurse[[#This Row],[MDS Census]]</f>
        <v>9.5819748486259904E-2</v>
      </c>
      <c r="P246" s="6">
        <v>0</v>
      </c>
      <c r="Q246" s="6">
        <v>5.0319565217391302</v>
      </c>
      <c r="R246" s="6">
        <f>SUM(NonNurse[[#This Row],[Qualified Activities Professional Hours]],NonNurse[[#This Row],[Other Activities Professional Hours]])/NonNurse[[#This Row],[MDS Census]]</f>
        <v>0.10781089892873777</v>
      </c>
      <c r="S246" s="6">
        <v>0</v>
      </c>
      <c r="T246" s="6">
        <v>0</v>
      </c>
      <c r="U246" s="6">
        <v>0</v>
      </c>
      <c r="V246" s="6">
        <f>SUM(NonNurse[[#This Row],[Occupational Therapist Hours]],NonNurse[[#This Row],[OT Assistant Hours]],NonNurse[[#This Row],[OT Aide Hours]])/NonNurse[[#This Row],[MDS Census]]</f>
        <v>0</v>
      </c>
      <c r="W246" s="6">
        <v>0</v>
      </c>
      <c r="X246" s="6">
        <v>0</v>
      </c>
      <c r="Y246" s="6">
        <v>0</v>
      </c>
      <c r="Z246" s="6">
        <f>SUM(NonNurse[[#This Row],[Physical Therapist (PT) Hours]],NonNurse[[#This Row],[PT Assistant Hours]],NonNurse[[#This Row],[PT Aide Hours]])/NonNurse[[#This Row],[MDS Census]]</f>
        <v>0</v>
      </c>
      <c r="AA246" s="6">
        <v>0</v>
      </c>
      <c r="AB246" s="6">
        <v>0</v>
      </c>
      <c r="AC246" s="6">
        <v>0</v>
      </c>
      <c r="AD246" s="6">
        <v>0</v>
      </c>
      <c r="AE246" s="6">
        <v>0</v>
      </c>
      <c r="AF246" s="6">
        <v>0</v>
      </c>
      <c r="AG246" s="6">
        <v>0</v>
      </c>
      <c r="AH246" s="1">
        <v>146032</v>
      </c>
      <c r="AI246">
        <v>5</v>
      </c>
    </row>
    <row r="247" spans="1:35" x14ac:dyDescent="0.25">
      <c r="A247" t="s">
        <v>702</v>
      </c>
      <c r="B247" t="s">
        <v>642</v>
      </c>
      <c r="C247" t="s">
        <v>917</v>
      </c>
      <c r="D247" t="s">
        <v>781</v>
      </c>
      <c r="E247" s="6">
        <v>87.543478260869563</v>
      </c>
      <c r="F247" s="6">
        <v>5.4782608695652177</v>
      </c>
      <c r="G247" s="6">
        <v>0</v>
      </c>
      <c r="H247" s="6">
        <v>0</v>
      </c>
      <c r="I247" s="6">
        <v>0</v>
      </c>
      <c r="J247" s="6">
        <v>0</v>
      </c>
      <c r="K247" s="6">
        <v>0</v>
      </c>
      <c r="L247" s="6">
        <v>0.7359782608695653</v>
      </c>
      <c r="M247" s="6">
        <v>0</v>
      </c>
      <c r="N247" s="6">
        <v>39.956521739130437</v>
      </c>
      <c r="O247" s="6">
        <f>SUM(NonNurse[[#This Row],[Qualified Social Work Staff Hours]],NonNurse[[#This Row],[Other Social Work Staff Hours]])/NonNurse[[#This Row],[MDS Census]]</f>
        <v>0.45641917059846043</v>
      </c>
      <c r="P247" s="6">
        <v>0</v>
      </c>
      <c r="Q247" s="6">
        <v>14.597826086956522</v>
      </c>
      <c r="R247" s="6">
        <f>SUM(NonNurse[[#This Row],[Qualified Activities Professional Hours]],NonNurse[[#This Row],[Other Activities Professional Hours]])/NonNurse[[#This Row],[MDS Census]]</f>
        <v>0.16674944127141794</v>
      </c>
      <c r="S247" s="6">
        <v>2.1202173913043474</v>
      </c>
      <c r="T247" s="6">
        <v>0.33369565217391306</v>
      </c>
      <c r="U247" s="6">
        <v>0</v>
      </c>
      <c r="V247" s="6">
        <f>SUM(NonNurse[[#This Row],[Occupational Therapist Hours]],NonNurse[[#This Row],[OT Assistant Hours]],NonNurse[[#This Row],[OT Aide Hours]])/NonNurse[[#This Row],[MDS Census]]</f>
        <v>2.8030792152967467E-2</v>
      </c>
      <c r="W247" s="6">
        <v>3.1110869565217389</v>
      </c>
      <c r="X247" s="6">
        <v>0</v>
      </c>
      <c r="Y247" s="6">
        <v>0</v>
      </c>
      <c r="Z247" s="6">
        <f>SUM(NonNurse[[#This Row],[Physical Therapist (PT) Hours]],NonNurse[[#This Row],[PT Assistant Hours]],NonNurse[[#This Row],[PT Aide Hours]])/NonNurse[[#This Row],[MDS Census]]</f>
        <v>3.5537621057859445E-2</v>
      </c>
      <c r="AA247" s="6">
        <v>0</v>
      </c>
      <c r="AB247" s="6">
        <v>0</v>
      </c>
      <c r="AC247" s="6">
        <v>0</v>
      </c>
      <c r="AD247" s="6">
        <v>0</v>
      </c>
      <c r="AE247" s="6">
        <v>0</v>
      </c>
      <c r="AF247" s="6">
        <v>0</v>
      </c>
      <c r="AG247" s="6">
        <v>0</v>
      </c>
      <c r="AH247" s="1">
        <v>146169</v>
      </c>
      <c r="AI247">
        <v>5</v>
      </c>
    </row>
    <row r="248" spans="1:35" x14ac:dyDescent="0.25">
      <c r="A248" t="s">
        <v>702</v>
      </c>
      <c r="B248" t="s">
        <v>592</v>
      </c>
      <c r="C248" t="s">
        <v>1140</v>
      </c>
      <c r="D248" t="s">
        <v>832</v>
      </c>
      <c r="E248" s="6">
        <v>45.119565217391305</v>
      </c>
      <c r="F248" s="6">
        <v>5.2704347826086959</v>
      </c>
      <c r="G248" s="6">
        <v>0</v>
      </c>
      <c r="H248" s="6">
        <v>0.16847826086956522</v>
      </c>
      <c r="I248" s="6">
        <v>0.2608695652173913</v>
      </c>
      <c r="J248" s="6">
        <v>0</v>
      </c>
      <c r="K248" s="6">
        <v>0</v>
      </c>
      <c r="L248" s="6">
        <v>0</v>
      </c>
      <c r="M248" s="6">
        <v>0</v>
      </c>
      <c r="N248" s="6">
        <v>4.8066304347826083</v>
      </c>
      <c r="O248" s="6">
        <f>SUM(NonNurse[[#This Row],[Qualified Social Work Staff Hours]],NonNurse[[#This Row],[Other Social Work Staff Hours]])/NonNurse[[#This Row],[MDS Census]]</f>
        <v>0.10653095639604913</v>
      </c>
      <c r="P248" s="6">
        <v>5.0806521739130446</v>
      </c>
      <c r="Q248" s="6">
        <v>3.0158695652173906</v>
      </c>
      <c r="R248" s="6">
        <f>SUM(NonNurse[[#This Row],[Qualified Activities Professional Hours]],NonNurse[[#This Row],[Other Activities Professional Hours]])/NonNurse[[#This Row],[MDS Census]]</f>
        <v>0.17944591664659118</v>
      </c>
      <c r="S248" s="6">
        <v>0.29250000000000004</v>
      </c>
      <c r="T248" s="6">
        <v>2.1191304347826074</v>
      </c>
      <c r="U248" s="6">
        <v>0</v>
      </c>
      <c r="V248" s="6">
        <f>SUM(NonNurse[[#This Row],[Occupational Therapist Hours]],NonNurse[[#This Row],[OT Assistant Hours]],NonNurse[[#This Row],[OT Aide Hours]])/NonNurse[[#This Row],[MDS Census]]</f>
        <v>5.3449771139484431E-2</v>
      </c>
      <c r="W248" s="6">
        <v>0.25304347826086959</v>
      </c>
      <c r="X248" s="6">
        <v>3.5225</v>
      </c>
      <c r="Y248" s="6">
        <v>0</v>
      </c>
      <c r="Z248" s="6">
        <f>SUM(NonNurse[[#This Row],[Physical Therapist (PT) Hours]],NonNurse[[#This Row],[PT Assistant Hours]],NonNurse[[#This Row],[PT Aide Hours]])/NonNurse[[#This Row],[MDS Census]]</f>
        <v>8.3678631655022886E-2</v>
      </c>
      <c r="AA248" s="6">
        <v>0</v>
      </c>
      <c r="AB248" s="6">
        <v>0</v>
      </c>
      <c r="AC248" s="6">
        <v>0</v>
      </c>
      <c r="AD248" s="6">
        <v>0</v>
      </c>
      <c r="AE248" s="6">
        <v>0</v>
      </c>
      <c r="AF248" s="6">
        <v>0</v>
      </c>
      <c r="AG248" s="6">
        <v>0</v>
      </c>
      <c r="AH248" s="1">
        <v>146104</v>
      </c>
      <c r="AI248">
        <v>5</v>
      </c>
    </row>
    <row r="249" spans="1:35" x14ac:dyDescent="0.25">
      <c r="A249" t="s">
        <v>702</v>
      </c>
      <c r="B249" t="s">
        <v>131</v>
      </c>
      <c r="C249" t="s">
        <v>879</v>
      </c>
      <c r="D249" t="s">
        <v>772</v>
      </c>
      <c r="E249" s="6">
        <v>73.684782608695656</v>
      </c>
      <c r="F249" s="6">
        <v>4.478478260869565</v>
      </c>
      <c r="G249" s="6">
        <v>0</v>
      </c>
      <c r="H249" s="6">
        <v>0.30358695652173912</v>
      </c>
      <c r="I249" s="6">
        <v>0</v>
      </c>
      <c r="J249" s="6">
        <v>0</v>
      </c>
      <c r="K249" s="6">
        <v>0</v>
      </c>
      <c r="L249" s="6">
        <v>4.7652173913043478</v>
      </c>
      <c r="M249" s="6">
        <v>5.3480434782608697</v>
      </c>
      <c r="N249" s="6">
        <v>0</v>
      </c>
      <c r="O249" s="6">
        <f>SUM(NonNurse[[#This Row],[Qualified Social Work Staff Hours]],NonNurse[[#This Row],[Other Social Work Staff Hours]])/NonNurse[[#This Row],[MDS Census]]</f>
        <v>7.2580026552588869E-2</v>
      </c>
      <c r="P249" s="6">
        <v>5.478478260869565</v>
      </c>
      <c r="Q249" s="6">
        <v>5.9619565217391308</v>
      </c>
      <c r="R249" s="6">
        <f>SUM(NonNurse[[#This Row],[Qualified Activities Professional Hours]],NonNurse[[#This Row],[Other Activities Professional Hours]])/NonNurse[[#This Row],[MDS Census]]</f>
        <v>0.15526183802920784</v>
      </c>
      <c r="S249" s="6">
        <v>1.4101086956521738</v>
      </c>
      <c r="T249" s="6">
        <v>8.589130434782609</v>
      </c>
      <c r="U249" s="6">
        <v>0</v>
      </c>
      <c r="V249" s="6">
        <f>SUM(NonNurse[[#This Row],[Occupational Therapist Hours]],NonNurse[[#This Row],[OT Assistant Hours]],NonNurse[[#This Row],[OT Aide Hours]])/NonNurse[[#This Row],[MDS Census]]</f>
        <v>0.13570290603333823</v>
      </c>
      <c r="W249" s="6">
        <v>4.5665217391304358</v>
      </c>
      <c r="X249" s="6">
        <v>0.70391304347826078</v>
      </c>
      <c r="Y249" s="6">
        <v>0</v>
      </c>
      <c r="Z249" s="6">
        <f>SUM(NonNurse[[#This Row],[Physical Therapist (PT) Hours]],NonNurse[[#This Row],[PT Assistant Hours]],NonNurse[[#This Row],[PT Aide Hours]])/NonNurse[[#This Row],[MDS Census]]</f>
        <v>7.1526773860451406E-2</v>
      </c>
      <c r="AA249" s="6">
        <v>0</v>
      </c>
      <c r="AB249" s="6">
        <v>0</v>
      </c>
      <c r="AC249" s="6">
        <v>0</v>
      </c>
      <c r="AD249" s="6">
        <v>0</v>
      </c>
      <c r="AE249" s="6">
        <v>0</v>
      </c>
      <c r="AF249" s="6">
        <v>0</v>
      </c>
      <c r="AG249" s="6">
        <v>0</v>
      </c>
      <c r="AH249" s="1">
        <v>145404</v>
      </c>
      <c r="AI249">
        <v>5</v>
      </c>
    </row>
    <row r="250" spans="1:35" x14ac:dyDescent="0.25">
      <c r="A250" t="s">
        <v>702</v>
      </c>
      <c r="B250" t="s">
        <v>191</v>
      </c>
      <c r="C250" t="s">
        <v>1000</v>
      </c>
      <c r="D250" t="s">
        <v>755</v>
      </c>
      <c r="E250" s="6">
        <v>33.402173913043477</v>
      </c>
      <c r="F250" s="6">
        <v>4.8315217391304346</v>
      </c>
      <c r="G250" s="6">
        <v>0</v>
      </c>
      <c r="H250" s="6">
        <v>0</v>
      </c>
      <c r="I250" s="6">
        <v>0</v>
      </c>
      <c r="J250" s="6">
        <v>0</v>
      </c>
      <c r="K250" s="6">
        <v>0</v>
      </c>
      <c r="L250" s="6">
        <v>0</v>
      </c>
      <c r="M250" s="6">
        <v>0</v>
      </c>
      <c r="N250" s="6">
        <v>1.8016304347826086</v>
      </c>
      <c r="O250" s="6">
        <f>SUM(NonNurse[[#This Row],[Qualified Social Work Staff Hours]],NonNurse[[#This Row],[Other Social Work Staff Hours]])/NonNurse[[#This Row],[MDS Census]]</f>
        <v>5.3937520338431501E-2</v>
      </c>
      <c r="P250" s="6">
        <v>3.3668478260869565</v>
      </c>
      <c r="Q250" s="6">
        <v>2.1929347826086958</v>
      </c>
      <c r="R250" s="6">
        <f>SUM(NonNurse[[#This Row],[Qualified Activities Professional Hours]],NonNurse[[#This Row],[Other Activities Professional Hours]])/NonNurse[[#This Row],[MDS Census]]</f>
        <v>0.16644972339733161</v>
      </c>
      <c r="S250" s="6">
        <v>0</v>
      </c>
      <c r="T250" s="6">
        <v>0</v>
      </c>
      <c r="U250" s="6">
        <v>0</v>
      </c>
      <c r="V250" s="6">
        <f>SUM(NonNurse[[#This Row],[Occupational Therapist Hours]],NonNurse[[#This Row],[OT Assistant Hours]],NonNurse[[#This Row],[OT Aide Hours]])/NonNurse[[#This Row],[MDS Census]]</f>
        <v>0</v>
      </c>
      <c r="W250" s="6">
        <v>1.7934782608695653E-2</v>
      </c>
      <c r="X250" s="6">
        <v>1.6304347826086956E-2</v>
      </c>
      <c r="Y250" s="6">
        <v>0</v>
      </c>
      <c r="Z250" s="6">
        <f>SUM(NonNurse[[#This Row],[Physical Therapist (PT) Hours]],NonNurse[[#This Row],[PT Assistant Hours]],NonNurse[[#This Row],[PT Aide Hours]])/NonNurse[[#This Row],[MDS Census]]</f>
        <v>1.0250569476082003E-3</v>
      </c>
      <c r="AA250" s="6">
        <v>0</v>
      </c>
      <c r="AB250" s="6">
        <v>0</v>
      </c>
      <c r="AC250" s="6">
        <v>0</v>
      </c>
      <c r="AD250" s="6">
        <v>0</v>
      </c>
      <c r="AE250" s="6">
        <v>0</v>
      </c>
      <c r="AF250" s="6">
        <v>0</v>
      </c>
      <c r="AG250" s="6">
        <v>0</v>
      </c>
      <c r="AH250" s="1">
        <v>145499</v>
      </c>
      <c r="AI250">
        <v>5</v>
      </c>
    </row>
    <row r="251" spans="1:35" x14ac:dyDescent="0.25">
      <c r="A251" t="s">
        <v>702</v>
      </c>
      <c r="B251" t="s">
        <v>368</v>
      </c>
      <c r="C251" t="s">
        <v>1040</v>
      </c>
      <c r="D251" t="s">
        <v>754</v>
      </c>
      <c r="E251" s="6">
        <v>60.163043478260867</v>
      </c>
      <c r="F251" s="6">
        <v>15.533913043478259</v>
      </c>
      <c r="G251" s="6">
        <v>0.32608695652173914</v>
      </c>
      <c r="H251" s="6">
        <v>0.34239130434782611</v>
      </c>
      <c r="I251" s="6">
        <v>0.31521739130434784</v>
      </c>
      <c r="J251" s="6">
        <v>0</v>
      </c>
      <c r="K251" s="6">
        <v>0</v>
      </c>
      <c r="L251" s="6">
        <v>5.5157608695652183</v>
      </c>
      <c r="M251" s="6">
        <v>6.5217391304347824E-2</v>
      </c>
      <c r="N251" s="6">
        <v>5.5858695652173909</v>
      </c>
      <c r="O251" s="6">
        <f>SUM(NonNurse[[#This Row],[Qualified Social Work Staff Hours]],NonNurse[[#This Row],[Other Social Work Staff Hours]])/NonNurse[[#This Row],[MDS Census]]</f>
        <v>9.3929539295392953E-2</v>
      </c>
      <c r="P251" s="6">
        <v>3.847934782608696</v>
      </c>
      <c r="Q251" s="6">
        <v>6.7465217391304355</v>
      </c>
      <c r="R251" s="6">
        <f>SUM(NonNurse[[#This Row],[Qualified Activities Professional Hours]],NonNurse[[#This Row],[Other Activities Professional Hours]])/NonNurse[[#This Row],[MDS Census]]</f>
        <v>0.17609575429087626</v>
      </c>
      <c r="S251" s="6">
        <v>4.0190217391304346</v>
      </c>
      <c r="T251" s="6">
        <v>11.287717391304346</v>
      </c>
      <c r="U251" s="6">
        <v>0</v>
      </c>
      <c r="V251" s="6">
        <f>SUM(NonNurse[[#This Row],[Occupational Therapist Hours]],NonNurse[[#This Row],[OT Assistant Hours]],NonNurse[[#This Row],[OT Aide Hours]])/NonNurse[[#This Row],[MDS Census]]</f>
        <v>0.25442095754290878</v>
      </c>
      <c r="W251" s="6">
        <v>5.4818478260869599</v>
      </c>
      <c r="X251" s="6">
        <v>11.651739130434782</v>
      </c>
      <c r="Y251" s="6">
        <v>0</v>
      </c>
      <c r="Z251" s="6">
        <f>SUM(NonNurse[[#This Row],[Physical Therapist (PT) Hours]],NonNurse[[#This Row],[PT Assistant Hours]],NonNurse[[#This Row],[PT Aide Hours]])/NonNurse[[#This Row],[MDS Census]]</f>
        <v>0.28478590785907865</v>
      </c>
      <c r="AA251" s="6">
        <v>0</v>
      </c>
      <c r="AB251" s="6">
        <v>0</v>
      </c>
      <c r="AC251" s="6">
        <v>0</v>
      </c>
      <c r="AD251" s="6">
        <v>0</v>
      </c>
      <c r="AE251" s="6">
        <v>0</v>
      </c>
      <c r="AF251" s="6">
        <v>0</v>
      </c>
      <c r="AG251" s="6">
        <v>0</v>
      </c>
      <c r="AH251" s="1">
        <v>145791</v>
      </c>
      <c r="AI251">
        <v>5</v>
      </c>
    </row>
    <row r="252" spans="1:35" x14ac:dyDescent="0.25">
      <c r="A252" t="s">
        <v>702</v>
      </c>
      <c r="B252" t="s">
        <v>402</v>
      </c>
      <c r="C252" t="s">
        <v>1081</v>
      </c>
      <c r="D252" t="s">
        <v>814</v>
      </c>
      <c r="E252" s="6">
        <v>26.445652173913043</v>
      </c>
      <c r="F252" s="6">
        <v>5.8150000000000004</v>
      </c>
      <c r="G252" s="6">
        <v>0</v>
      </c>
      <c r="H252" s="6">
        <v>0.14673913043478262</v>
      </c>
      <c r="I252" s="6">
        <v>0.2608695652173913</v>
      </c>
      <c r="J252" s="6">
        <v>0</v>
      </c>
      <c r="K252" s="6">
        <v>0</v>
      </c>
      <c r="L252" s="6">
        <v>0</v>
      </c>
      <c r="M252" s="6">
        <v>0</v>
      </c>
      <c r="N252" s="6">
        <v>4.9728260869565215</v>
      </c>
      <c r="O252" s="6">
        <f>SUM(NonNurse[[#This Row],[Qualified Social Work Staff Hours]],NonNurse[[#This Row],[Other Social Work Staff Hours]])/NonNurse[[#This Row],[MDS Census]]</f>
        <v>0.18803945745992601</v>
      </c>
      <c r="P252" s="6">
        <v>4.3415217391304379</v>
      </c>
      <c r="Q252" s="6">
        <v>0</v>
      </c>
      <c r="R252" s="6">
        <f>SUM(NonNurse[[#This Row],[Qualified Activities Professional Hours]],NonNurse[[#This Row],[Other Activities Professional Hours]])/NonNurse[[#This Row],[MDS Census]]</f>
        <v>0.16416769420468569</v>
      </c>
      <c r="S252" s="6">
        <v>0.37499999999999994</v>
      </c>
      <c r="T252" s="6">
        <v>2.0073913043478266</v>
      </c>
      <c r="U252" s="6">
        <v>0</v>
      </c>
      <c r="V252" s="6">
        <f>SUM(NonNurse[[#This Row],[Occupational Therapist Hours]],NonNurse[[#This Row],[OT Assistant Hours]],NonNurse[[#This Row],[OT Aide Hours]])/NonNurse[[#This Row],[MDS Census]]</f>
        <v>9.0086313193588188E-2</v>
      </c>
      <c r="W252" s="6">
        <v>0.42119565217391303</v>
      </c>
      <c r="X252" s="6">
        <v>3.447282608695653</v>
      </c>
      <c r="Y252" s="6">
        <v>0</v>
      </c>
      <c r="Z252" s="6">
        <f>SUM(NonNurse[[#This Row],[Physical Therapist (PT) Hours]],NonNurse[[#This Row],[PT Assistant Hours]],NonNurse[[#This Row],[PT Aide Hours]])/NonNurse[[#This Row],[MDS Census]]</f>
        <v>0.14628031237155778</v>
      </c>
      <c r="AA252" s="6">
        <v>0</v>
      </c>
      <c r="AB252" s="6">
        <v>0</v>
      </c>
      <c r="AC252" s="6">
        <v>0</v>
      </c>
      <c r="AD252" s="6">
        <v>0</v>
      </c>
      <c r="AE252" s="6">
        <v>0</v>
      </c>
      <c r="AF252" s="6">
        <v>0</v>
      </c>
      <c r="AG252" s="6">
        <v>0</v>
      </c>
      <c r="AH252" s="1">
        <v>145842</v>
      </c>
      <c r="AI252">
        <v>5</v>
      </c>
    </row>
    <row r="253" spans="1:35" x14ac:dyDescent="0.25">
      <c r="A253" t="s">
        <v>702</v>
      </c>
      <c r="B253" t="s">
        <v>251</v>
      </c>
      <c r="C253" t="s">
        <v>1030</v>
      </c>
      <c r="D253" t="s">
        <v>750</v>
      </c>
      <c r="E253" s="6">
        <v>44.239130434782609</v>
      </c>
      <c r="F253" s="6">
        <v>5.2989130434782608</v>
      </c>
      <c r="G253" s="6">
        <v>0</v>
      </c>
      <c r="H253" s="6">
        <v>0.22826086956521738</v>
      </c>
      <c r="I253" s="6">
        <v>0.27173913043478259</v>
      </c>
      <c r="J253" s="6">
        <v>0</v>
      </c>
      <c r="K253" s="6">
        <v>0</v>
      </c>
      <c r="L253" s="6">
        <v>0.70836956521739136</v>
      </c>
      <c r="M253" s="6">
        <v>0</v>
      </c>
      <c r="N253" s="6">
        <v>3.660326086956522</v>
      </c>
      <c r="O253" s="6">
        <f>SUM(NonNurse[[#This Row],[Qualified Social Work Staff Hours]],NonNurse[[#This Row],[Other Social Work Staff Hours]])/NonNurse[[#This Row],[MDS Census]]</f>
        <v>8.273955773955774E-2</v>
      </c>
      <c r="P253" s="6">
        <v>5.6619565217391301</v>
      </c>
      <c r="Q253" s="6">
        <v>0</v>
      </c>
      <c r="R253" s="6">
        <f>SUM(NonNurse[[#This Row],[Qualified Activities Professional Hours]],NonNurse[[#This Row],[Other Activities Professional Hours]])/NonNurse[[#This Row],[MDS Census]]</f>
        <v>0.12798525798525798</v>
      </c>
      <c r="S253" s="6">
        <v>2.5092391304347816</v>
      </c>
      <c r="T253" s="6">
        <v>5.0647826086956513</v>
      </c>
      <c r="U253" s="6">
        <v>0</v>
      </c>
      <c r="V253" s="6">
        <f>SUM(NonNurse[[#This Row],[Occupational Therapist Hours]],NonNurse[[#This Row],[OT Assistant Hours]],NonNurse[[#This Row],[OT Aide Hours]])/NonNurse[[#This Row],[MDS Census]]</f>
        <v>0.17120638820638817</v>
      </c>
      <c r="W253" s="6">
        <v>1.077282608695652</v>
      </c>
      <c r="X253" s="6">
        <v>6.8917391304347824</v>
      </c>
      <c r="Y253" s="6">
        <v>0</v>
      </c>
      <c r="Z253" s="6">
        <f>SUM(NonNurse[[#This Row],[Physical Therapist (PT) Hours]],NonNurse[[#This Row],[PT Assistant Hours]],NonNurse[[#This Row],[PT Aide Hours]])/NonNurse[[#This Row],[MDS Census]]</f>
        <v>0.18013513513513513</v>
      </c>
      <c r="AA253" s="6">
        <v>0</v>
      </c>
      <c r="AB253" s="6">
        <v>0</v>
      </c>
      <c r="AC253" s="6">
        <v>0</v>
      </c>
      <c r="AD253" s="6">
        <v>0</v>
      </c>
      <c r="AE253" s="6">
        <v>0</v>
      </c>
      <c r="AF253" s="6">
        <v>0</v>
      </c>
      <c r="AG253" s="6">
        <v>0</v>
      </c>
      <c r="AH253" s="1">
        <v>145624</v>
      </c>
      <c r="AI253">
        <v>5</v>
      </c>
    </row>
    <row r="254" spans="1:35" x14ac:dyDescent="0.25">
      <c r="A254" t="s">
        <v>702</v>
      </c>
      <c r="B254" t="s">
        <v>300</v>
      </c>
      <c r="C254" t="s">
        <v>1030</v>
      </c>
      <c r="D254" t="s">
        <v>750</v>
      </c>
      <c r="E254" s="6">
        <v>33.695652173913047</v>
      </c>
      <c r="F254" s="6">
        <v>5.1032608695652177</v>
      </c>
      <c r="G254" s="6">
        <v>0</v>
      </c>
      <c r="H254" s="6">
        <v>0.16304347826086957</v>
      </c>
      <c r="I254" s="6">
        <v>0.28260869565217389</v>
      </c>
      <c r="J254" s="6">
        <v>0</v>
      </c>
      <c r="K254" s="6">
        <v>0</v>
      </c>
      <c r="L254" s="6">
        <v>5.3913043478260869E-2</v>
      </c>
      <c r="M254" s="6">
        <v>0</v>
      </c>
      <c r="N254" s="6">
        <v>5.3586956521739131</v>
      </c>
      <c r="O254" s="6">
        <f>SUM(NonNurse[[#This Row],[Qualified Social Work Staff Hours]],NonNurse[[#This Row],[Other Social Work Staff Hours]])/NonNurse[[#This Row],[MDS Census]]</f>
        <v>0.15903225806451612</v>
      </c>
      <c r="P254" s="6">
        <v>3.6923913043478258</v>
      </c>
      <c r="Q254" s="6">
        <v>0</v>
      </c>
      <c r="R254" s="6">
        <f>SUM(NonNurse[[#This Row],[Qualified Activities Professional Hours]],NonNurse[[#This Row],[Other Activities Professional Hours]])/NonNurse[[#This Row],[MDS Census]]</f>
        <v>0.1095806451612903</v>
      </c>
      <c r="S254" s="6">
        <v>1.0567391304347826</v>
      </c>
      <c r="T254" s="6">
        <v>2.4839130434782608</v>
      </c>
      <c r="U254" s="6">
        <v>0</v>
      </c>
      <c r="V254" s="6">
        <f>SUM(NonNurse[[#This Row],[Occupational Therapist Hours]],NonNurse[[#This Row],[OT Assistant Hours]],NonNurse[[#This Row],[OT Aide Hours]])/NonNurse[[#This Row],[MDS Census]]</f>
        <v>0.10507741935483871</v>
      </c>
      <c r="W254" s="6">
        <v>0.58750000000000002</v>
      </c>
      <c r="X254" s="6">
        <v>2.7314130434782613</v>
      </c>
      <c r="Y254" s="6">
        <v>0</v>
      </c>
      <c r="Z254" s="6">
        <f>SUM(NonNurse[[#This Row],[Physical Therapist (PT) Hours]],NonNurse[[#This Row],[PT Assistant Hours]],NonNurse[[#This Row],[PT Aide Hours]])/NonNurse[[#This Row],[MDS Census]]</f>
        <v>9.8496774193548395E-2</v>
      </c>
      <c r="AA254" s="6">
        <v>0</v>
      </c>
      <c r="AB254" s="6">
        <v>0</v>
      </c>
      <c r="AC254" s="6">
        <v>0</v>
      </c>
      <c r="AD254" s="6">
        <v>0</v>
      </c>
      <c r="AE254" s="6">
        <v>0</v>
      </c>
      <c r="AF254" s="6">
        <v>0</v>
      </c>
      <c r="AG254" s="6">
        <v>0</v>
      </c>
      <c r="AH254" s="1">
        <v>145692</v>
      </c>
      <c r="AI254">
        <v>5</v>
      </c>
    </row>
    <row r="255" spans="1:35" x14ac:dyDescent="0.25">
      <c r="A255" t="s">
        <v>702</v>
      </c>
      <c r="B255" t="s">
        <v>610</v>
      </c>
      <c r="C255" t="s">
        <v>895</v>
      </c>
      <c r="D255" t="s">
        <v>799</v>
      </c>
      <c r="E255" s="6">
        <v>32.586956521739133</v>
      </c>
      <c r="F255" s="6">
        <v>5.7391304347826084</v>
      </c>
      <c r="G255" s="6">
        <v>0.25</v>
      </c>
      <c r="H255" s="6">
        <v>8.6956521739130432E-2</v>
      </c>
      <c r="I255" s="6">
        <v>0.17391304347826086</v>
      </c>
      <c r="J255" s="6">
        <v>0</v>
      </c>
      <c r="K255" s="6">
        <v>0</v>
      </c>
      <c r="L255" s="6">
        <v>0.23478260869565218</v>
      </c>
      <c r="M255" s="6">
        <v>0</v>
      </c>
      <c r="N255" s="6">
        <v>2.3695652173913042</v>
      </c>
      <c r="O255" s="6">
        <f>SUM(NonNurse[[#This Row],[Qualified Social Work Staff Hours]],NonNurse[[#This Row],[Other Social Work Staff Hours]])/NonNurse[[#This Row],[MDS Census]]</f>
        <v>7.2715143428952619E-2</v>
      </c>
      <c r="P255" s="6">
        <v>0</v>
      </c>
      <c r="Q255" s="6">
        <v>5.2527173913043477</v>
      </c>
      <c r="R255" s="6">
        <f>SUM(NonNurse[[#This Row],[Qualified Activities Professional Hours]],NonNurse[[#This Row],[Other Activities Professional Hours]])/NonNurse[[#This Row],[MDS Census]]</f>
        <v>0.16119079386257504</v>
      </c>
      <c r="S255" s="6">
        <v>0.2427173913043478</v>
      </c>
      <c r="T255" s="6">
        <v>1.1629347826086955</v>
      </c>
      <c r="U255" s="6">
        <v>0</v>
      </c>
      <c r="V255" s="6">
        <f>SUM(NonNurse[[#This Row],[Occupational Therapist Hours]],NonNurse[[#This Row],[OT Assistant Hours]],NonNurse[[#This Row],[OT Aide Hours]])/NonNurse[[#This Row],[MDS Census]]</f>
        <v>4.3135423615743823E-2</v>
      </c>
      <c r="W255" s="6">
        <v>1.625</v>
      </c>
      <c r="X255" s="6">
        <v>0.55663043478260865</v>
      </c>
      <c r="Y255" s="6">
        <v>0</v>
      </c>
      <c r="Z255" s="6">
        <f>SUM(NonNurse[[#This Row],[Physical Therapist (PT) Hours]],NonNurse[[#This Row],[PT Assistant Hours]],NonNurse[[#This Row],[PT Aide Hours]])/NonNurse[[#This Row],[MDS Census]]</f>
        <v>6.6947965310206803E-2</v>
      </c>
      <c r="AA255" s="6">
        <v>0</v>
      </c>
      <c r="AB255" s="6">
        <v>0</v>
      </c>
      <c r="AC255" s="6">
        <v>0</v>
      </c>
      <c r="AD255" s="6">
        <v>0</v>
      </c>
      <c r="AE255" s="6">
        <v>0</v>
      </c>
      <c r="AF255" s="6">
        <v>0</v>
      </c>
      <c r="AG255" s="6">
        <v>0</v>
      </c>
      <c r="AH255" s="1">
        <v>146127</v>
      </c>
      <c r="AI255">
        <v>5</v>
      </c>
    </row>
    <row r="256" spans="1:35" x14ac:dyDescent="0.25">
      <c r="A256" t="s">
        <v>702</v>
      </c>
      <c r="B256" t="s">
        <v>77</v>
      </c>
      <c r="C256" t="s">
        <v>936</v>
      </c>
      <c r="D256" t="s">
        <v>783</v>
      </c>
      <c r="E256" s="6">
        <v>58.586956521739133</v>
      </c>
      <c r="F256" s="6">
        <v>5.3804347826086953</v>
      </c>
      <c r="G256" s="6">
        <v>0</v>
      </c>
      <c r="H256" s="6">
        <v>0.23369565217391305</v>
      </c>
      <c r="I256" s="6">
        <v>0.38043478260869568</v>
      </c>
      <c r="J256" s="6">
        <v>0</v>
      </c>
      <c r="K256" s="6">
        <v>0</v>
      </c>
      <c r="L256" s="6">
        <v>1.087608695652174</v>
      </c>
      <c r="M256" s="6">
        <v>0</v>
      </c>
      <c r="N256" s="6">
        <v>4.5652173913043477</v>
      </c>
      <c r="O256" s="6">
        <f>SUM(NonNurse[[#This Row],[Qualified Social Work Staff Hours]],NonNurse[[#This Row],[Other Social Work Staff Hours]])/NonNurse[[#This Row],[MDS Census]]</f>
        <v>7.792207792207792E-2</v>
      </c>
      <c r="P256" s="6">
        <v>5.3804347826086953</v>
      </c>
      <c r="Q256" s="6">
        <v>2.9266304347826089</v>
      </c>
      <c r="R256" s="6">
        <f>SUM(NonNurse[[#This Row],[Qualified Activities Professional Hours]],NonNurse[[#This Row],[Other Activities Professional Hours]])/NonNurse[[#This Row],[MDS Census]]</f>
        <v>0.14179035250463823</v>
      </c>
      <c r="S256" s="6">
        <v>1.2843478260869565</v>
      </c>
      <c r="T256" s="6">
        <v>4.8008695652173916</v>
      </c>
      <c r="U256" s="6">
        <v>0</v>
      </c>
      <c r="V256" s="6">
        <f>SUM(NonNurse[[#This Row],[Occupational Therapist Hours]],NonNurse[[#This Row],[OT Assistant Hours]],NonNurse[[#This Row],[OT Aide Hours]])/NonNurse[[#This Row],[MDS Census]]</f>
        <v>0.10386641929499073</v>
      </c>
      <c r="W256" s="6">
        <v>0.63869565217391311</v>
      </c>
      <c r="X256" s="6">
        <v>4.6621739130434765</v>
      </c>
      <c r="Y256" s="6">
        <v>0.98913043478260865</v>
      </c>
      <c r="Z256" s="6">
        <f>SUM(NonNurse[[#This Row],[Physical Therapist (PT) Hours]],NonNurse[[#This Row],[PT Assistant Hours]],NonNurse[[#This Row],[PT Aide Hours]])/NonNurse[[#This Row],[MDS Census]]</f>
        <v>0.10736178107606675</v>
      </c>
      <c r="AA256" s="6">
        <v>0</v>
      </c>
      <c r="AB256" s="6">
        <v>0</v>
      </c>
      <c r="AC256" s="6">
        <v>0</v>
      </c>
      <c r="AD256" s="6">
        <v>0</v>
      </c>
      <c r="AE256" s="6">
        <v>0</v>
      </c>
      <c r="AF256" s="6">
        <v>0</v>
      </c>
      <c r="AG256" s="6">
        <v>0</v>
      </c>
      <c r="AH256" s="1">
        <v>145266</v>
      </c>
      <c r="AI256">
        <v>5</v>
      </c>
    </row>
    <row r="257" spans="1:35" x14ac:dyDescent="0.25">
      <c r="A257" t="s">
        <v>702</v>
      </c>
      <c r="B257" t="s">
        <v>468</v>
      </c>
      <c r="C257" t="s">
        <v>919</v>
      </c>
      <c r="D257" t="s">
        <v>797</v>
      </c>
      <c r="E257" s="6">
        <v>174.58695652173913</v>
      </c>
      <c r="F257" s="6">
        <v>32.796195652173914</v>
      </c>
      <c r="G257" s="6">
        <v>0</v>
      </c>
      <c r="H257" s="6">
        <v>0</v>
      </c>
      <c r="I257" s="6">
        <v>0</v>
      </c>
      <c r="J257" s="6">
        <v>0</v>
      </c>
      <c r="K257" s="6">
        <v>0</v>
      </c>
      <c r="L257" s="6">
        <v>3.339891304347824</v>
      </c>
      <c r="M257" s="6">
        <v>5.3913043478260869</v>
      </c>
      <c r="N257" s="6">
        <v>28.682065217391305</v>
      </c>
      <c r="O257" s="6">
        <f>SUM(NonNurse[[#This Row],[Qualified Social Work Staff Hours]],NonNurse[[#This Row],[Other Social Work Staff Hours]])/NonNurse[[#This Row],[MDS Census]]</f>
        <v>0.19516560826796164</v>
      </c>
      <c r="P257" s="6">
        <v>5.2173913043478262</v>
      </c>
      <c r="Q257" s="6">
        <v>22.470108695652176</v>
      </c>
      <c r="R257" s="6">
        <f>SUM(NonNurse[[#This Row],[Qualified Activities Professional Hours]],NonNurse[[#This Row],[Other Activities Professional Hours]])/NonNurse[[#This Row],[MDS Census]]</f>
        <v>0.15858859419748475</v>
      </c>
      <c r="S257" s="6">
        <v>1.6626086956521744</v>
      </c>
      <c r="T257" s="6">
        <v>3.8088043478260873</v>
      </c>
      <c r="U257" s="6">
        <v>0</v>
      </c>
      <c r="V257" s="6">
        <f>SUM(NonNurse[[#This Row],[Occupational Therapist Hours]],NonNurse[[#This Row],[OT Assistant Hours]],NonNurse[[#This Row],[OT Aide Hours]])/NonNurse[[#This Row],[MDS Census]]</f>
        <v>3.133918565558462E-2</v>
      </c>
      <c r="W257" s="6">
        <v>3.5846739130434786</v>
      </c>
      <c r="X257" s="6">
        <v>1.2949999999999999</v>
      </c>
      <c r="Y257" s="6">
        <v>0</v>
      </c>
      <c r="Z257" s="6">
        <f>SUM(NonNurse[[#This Row],[Physical Therapist (PT) Hours]],NonNurse[[#This Row],[PT Assistant Hours]],NonNurse[[#This Row],[PT Aide Hours]])/NonNurse[[#This Row],[MDS Census]]</f>
        <v>2.7949819449632676E-2</v>
      </c>
      <c r="AA257" s="6">
        <v>0</v>
      </c>
      <c r="AB257" s="6">
        <v>0</v>
      </c>
      <c r="AC257" s="6">
        <v>0</v>
      </c>
      <c r="AD257" s="6">
        <v>0</v>
      </c>
      <c r="AE257" s="6">
        <v>0</v>
      </c>
      <c r="AF257" s="6">
        <v>0</v>
      </c>
      <c r="AG257" s="6">
        <v>0</v>
      </c>
      <c r="AH257" s="1">
        <v>145937</v>
      </c>
      <c r="AI257">
        <v>5</v>
      </c>
    </row>
    <row r="258" spans="1:35" x14ac:dyDescent="0.25">
      <c r="A258" t="s">
        <v>702</v>
      </c>
      <c r="B258" t="s">
        <v>342</v>
      </c>
      <c r="C258" t="s">
        <v>1062</v>
      </c>
      <c r="D258" t="s">
        <v>794</v>
      </c>
      <c r="E258" s="6">
        <v>123.05434782608695</v>
      </c>
      <c r="F258" s="6">
        <v>5.4782608695652177</v>
      </c>
      <c r="G258" s="6">
        <v>0</v>
      </c>
      <c r="H258" s="6">
        <v>0</v>
      </c>
      <c r="I258" s="6">
        <v>0</v>
      </c>
      <c r="J258" s="6">
        <v>0</v>
      </c>
      <c r="K258" s="6">
        <v>0</v>
      </c>
      <c r="L258" s="6">
        <v>5.2334782608695658</v>
      </c>
      <c r="M258" s="6">
        <v>5.6929347826086953</v>
      </c>
      <c r="N258" s="6">
        <v>0</v>
      </c>
      <c r="O258" s="6">
        <f>SUM(NonNurse[[#This Row],[Qualified Social Work Staff Hours]],NonNurse[[#This Row],[Other Social Work Staff Hours]])/NonNurse[[#This Row],[MDS Census]]</f>
        <v>4.626358095574596E-2</v>
      </c>
      <c r="P258" s="6">
        <v>9.2989130434782616</v>
      </c>
      <c r="Q258" s="6">
        <v>22.176630434782609</v>
      </c>
      <c r="R258" s="6">
        <f>SUM(NonNurse[[#This Row],[Qualified Activities Professional Hours]],NonNurse[[#This Row],[Other Activities Professional Hours]])/NonNurse[[#This Row],[MDS Census]]</f>
        <v>0.25578570797632721</v>
      </c>
      <c r="S258" s="6">
        <v>7.1373913043478243</v>
      </c>
      <c r="T258" s="6">
        <v>10.659456521739134</v>
      </c>
      <c r="U258" s="6">
        <v>0</v>
      </c>
      <c r="V258" s="6">
        <f>SUM(NonNurse[[#This Row],[Occupational Therapist Hours]],NonNurse[[#This Row],[OT Assistant Hours]],NonNurse[[#This Row],[OT Aide Hours]])/NonNurse[[#This Row],[MDS Census]]</f>
        <v>0.14462591643847719</v>
      </c>
      <c r="W258" s="6">
        <v>10.075869565217392</v>
      </c>
      <c r="X258" s="6">
        <v>6.8515217391304324</v>
      </c>
      <c r="Y258" s="6">
        <v>12.239130434782609</v>
      </c>
      <c r="Z258" s="6">
        <f>SUM(NonNurse[[#This Row],[Physical Therapist (PT) Hours]],NonNurse[[#This Row],[PT Assistant Hours]],NonNurse[[#This Row],[PT Aide Hours]])/NonNurse[[#This Row],[MDS Census]]</f>
        <v>0.23702146453493508</v>
      </c>
      <c r="AA258" s="6">
        <v>0</v>
      </c>
      <c r="AB258" s="6">
        <v>0</v>
      </c>
      <c r="AC258" s="6">
        <v>0</v>
      </c>
      <c r="AD258" s="6">
        <v>0</v>
      </c>
      <c r="AE258" s="6">
        <v>0</v>
      </c>
      <c r="AF258" s="6">
        <v>0</v>
      </c>
      <c r="AG258" s="6">
        <v>0</v>
      </c>
      <c r="AH258" s="1">
        <v>145752</v>
      </c>
      <c r="AI258">
        <v>5</v>
      </c>
    </row>
    <row r="259" spans="1:35" x14ac:dyDescent="0.25">
      <c r="A259" t="s">
        <v>702</v>
      </c>
      <c r="B259" t="s">
        <v>640</v>
      </c>
      <c r="C259" t="s">
        <v>917</v>
      </c>
      <c r="D259" t="s">
        <v>781</v>
      </c>
      <c r="E259" s="6">
        <v>44.641304347826086</v>
      </c>
      <c r="F259" s="6">
        <v>11.478260869565217</v>
      </c>
      <c r="G259" s="6">
        <v>0</v>
      </c>
      <c r="H259" s="6">
        <v>0</v>
      </c>
      <c r="I259" s="6">
        <v>0</v>
      </c>
      <c r="J259" s="6">
        <v>0</v>
      </c>
      <c r="K259" s="6">
        <v>0</v>
      </c>
      <c r="L259" s="6">
        <v>0.48608695652173906</v>
      </c>
      <c r="M259" s="6">
        <v>14.630434782608695</v>
      </c>
      <c r="N259" s="6">
        <v>0</v>
      </c>
      <c r="O259" s="6">
        <f>SUM(NonNurse[[#This Row],[Qualified Social Work Staff Hours]],NonNurse[[#This Row],[Other Social Work Staff Hours]])/NonNurse[[#This Row],[MDS Census]]</f>
        <v>0.32773313854394936</v>
      </c>
      <c r="P259" s="6">
        <v>0</v>
      </c>
      <c r="Q259" s="6">
        <v>0</v>
      </c>
      <c r="R259" s="6">
        <f>SUM(NonNurse[[#This Row],[Qualified Activities Professional Hours]],NonNurse[[#This Row],[Other Activities Professional Hours]])/NonNurse[[#This Row],[MDS Census]]</f>
        <v>0</v>
      </c>
      <c r="S259" s="6">
        <v>0.73771739130434788</v>
      </c>
      <c r="T259" s="6">
        <v>2.9577173913043482</v>
      </c>
      <c r="U259" s="6">
        <v>0</v>
      </c>
      <c r="V259" s="6">
        <f>SUM(NonNurse[[#This Row],[Occupational Therapist Hours]],NonNurse[[#This Row],[OT Assistant Hours]],NonNurse[[#This Row],[OT Aide Hours]])/NonNurse[[#This Row],[MDS Census]]</f>
        <v>8.2780618456294142E-2</v>
      </c>
      <c r="W259" s="6">
        <v>3.5609782608695655</v>
      </c>
      <c r="X259" s="6">
        <v>0.20141304347826089</v>
      </c>
      <c r="Y259" s="6">
        <v>0</v>
      </c>
      <c r="Z259" s="6">
        <f>SUM(NonNurse[[#This Row],[Physical Therapist (PT) Hours]],NonNurse[[#This Row],[PT Assistant Hours]],NonNurse[[#This Row],[PT Aide Hours]])/NonNurse[[#This Row],[MDS Census]]</f>
        <v>8.4280496712929157E-2</v>
      </c>
      <c r="AA259" s="6">
        <v>0</v>
      </c>
      <c r="AB259" s="6">
        <v>0</v>
      </c>
      <c r="AC259" s="6">
        <v>0</v>
      </c>
      <c r="AD259" s="6">
        <v>0</v>
      </c>
      <c r="AE259" s="6">
        <v>0</v>
      </c>
      <c r="AF259" s="6">
        <v>0</v>
      </c>
      <c r="AG259" s="6">
        <v>0</v>
      </c>
      <c r="AH259" s="1">
        <v>146167</v>
      </c>
      <c r="AI259">
        <v>5</v>
      </c>
    </row>
    <row r="260" spans="1:35" x14ac:dyDescent="0.25">
      <c r="A260" t="s">
        <v>702</v>
      </c>
      <c r="B260" t="s">
        <v>531</v>
      </c>
      <c r="C260" t="s">
        <v>1093</v>
      </c>
      <c r="D260" t="s">
        <v>781</v>
      </c>
      <c r="E260" s="6">
        <v>94.315217391304344</v>
      </c>
      <c r="F260" s="6">
        <v>4.6086956521739131</v>
      </c>
      <c r="G260" s="6">
        <v>0.34782608695652173</v>
      </c>
      <c r="H260" s="6">
        <v>0.42391304347826086</v>
      </c>
      <c r="I260" s="6">
        <v>5.6521739130434785</v>
      </c>
      <c r="J260" s="6">
        <v>0</v>
      </c>
      <c r="K260" s="6">
        <v>0</v>
      </c>
      <c r="L260" s="6">
        <v>4.9028260869565221</v>
      </c>
      <c r="M260" s="6">
        <v>4.8342391304347823</v>
      </c>
      <c r="N260" s="6">
        <v>4.8695652173913047</v>
      </c>
      <c r="O260" s="6">
        <f>SUM(NonNurse[[#This Row],[Qualified Social Work Staff Hours]],NonNurse[[#This Row],[Other Social Work Staff Hours]])/NonNurse[[#This Row],[MDS Census]]</f>
        <v>0.10288694249164457</v>
      </c>
      <c r="P260" s="6">
        <v>3.2608695652173912E-2</v>
      </c>
      <c r="Q260" s="6">
        <v>16.459239130434781</v>
      </c>
      <c r="R260" s="6">
        <f>SUM(NonNurse[[#This Row],[Qualified Activities Professional Hours]],NonNurse[[#This Row],[Other Activities Professional Hours]])/NonNurse[[#This Row],[MDS Census]]</f>
        <v>0.1748588221735623</v>
      </c>
      <c r="S260" s="6">
        <v>5.7533695652173922</v>
      </c>
      <c r="T260" s="6">
        <v>6.596304347826087</v>
      </c>
      <c r="U260" s="6">
        <v>0</v>
      </c>
      <c r="V260" s="6">
        <f>SUM(NonNurse[[#This Row],[Occupational Therapist Hours]],NonNurse[[#This Row],[OT Assistant Hours]],NonNurse[[#This Row],[OT Aide Hours]])/NonNurse[[#This Row],[MDS Census]]</f>
        <v>0.13094041719488303</v>
      </c>
      <c r="W260" s="6">
        <v>5.2701086956521745</v>
      </c>
      <c r="X260" s="6">
        <v>19.982391304347821</v>
      </c>
      <c r="Y260" s="6">
        <v>0</v>
      </c>
      <c r="Z260" s="6">
        <f>SUM(NonNurse[[#This Row],[Physical Therapist (PT) Hours]],NonNurse[[#This Row],[PT Assistant Hours]],NonNurse[[#This Row],[PT Aide Hours]])/NonNurse[[#This Row],[MDS Census]]</f>
        <v>0.26774576466520683</v>
      </c>
      <c r="AA260" s="6">
        <v>0</v>
      </c>
      <c r="AB260" s="6">
        <v>0</v>
      </c>
      <c r="AC260" s="6">
        <v>0.16304347826086957</v>
      </c>
      <c r="AD260" s="6">
        <v>0</v>
      </c>
      <c r="AE260" s="6">
        <v>3.402173913043478</v>
      </c>
      <c r="AF260" s="6">
        <v>0</v>
      </c>
      <c r="AG260" s="6">
        <v>0</v>
      </c>
      <c r="AH260" s="1">
        <v>146029</v>
      </c>
      <c r="AI260">
        <v>5</v>
      </c>
    </row>
    <row r="261" spans="1:35" x14ac:dyDescent="0.25">
      <c r="A261" t="s">
        <v>702</v>
      </c>
      <c r="B261" t="s">
        <v>572</v>
      </c>
      <c r="C261" t="s">
        <v>1039</v>
      </c>
      <c r="D261" t="s">
        <v>740</v>
      </c>
      <c r="E261" s="6">
        <v>33</v>
      </c>
      <c r="F261" s="6">
        <v>5.1401086956521738</v>
      </c>
      <c r="G261" s="6">
        <v>0</v>
      </c>
      <c r="H261" s="6">
        <v>0</v>
      </c>
      <c r="I261" s="6">
        <v>0</v>
      </c>
      <c r="J261" s="6">
        <v>0</v>
      </c>
      <c r="K261" s="6">
        <v>0</v>
      </c>
      <c r="L261" s="6">
        <v>1.7522826086956527</v>
      </c>
      <c r="M261" s="6">
        <v>3.0067391304347826</v>
      </c>
      <c r="N261" s="6">
        <v>0</v>
      </c>
      <c r="O261" s="6">
        <f>SUM(NonNurse[[#This Row],[Qualified Social Work Staff Hours]],NonNurse[[#This Row],[Other Social Work Staff Hours]])/NonNurse[[#This Row],[MDS Census]]</f>
        <v>9.1113306982872205E-2</v>
      </c>
      <c r="P261" s="6">
        <v>0.41065217391304348</v>
      </c>
      <c r="Q261" s="6">
        <v>0</v>
      </c>
      <c r="R261" s="6">
        <f>SUM(NonNurse[[#This Row],[Qualified Activities Professional Hours]],NonNurse[[#This Row],[Other Activities Professional Hours]])/NonNurse[[#This Row],[MDS Census]]</f>
        <v>1.2444005270092227E-2</v>
      </c>
      <c r="S261" s="6">
        <v>1.1411956521739131</v>
      </c>
      <c r="T261" s="6">
        <v>7.1796739130434792</v>
      </c>
      <c r="U261" s="6">
        <v>0</v>
      </c>
      <c r="V261" s="6">
        <f>SUM(NonNurse[[#This Row],[Occupational Therapist Hours]],NonNurse[[#This Row],[OT Assistant Hours]],NonNurse[[#This Row],[OT Aide Hours]])/NonNurse[[#This Row],[MDS Census]]</f>
        <v>0.25214756258234522</v>
      </c>
      <c r="W261" s="6">
        <v>2.4719565217391306</v>
      </c>
      <c r="X261" s="6">
        <v>3.2438043478260878</v>
      </c>
      <c r="Y261" s="6">
        <v>0</v>
      </c>
      <c r="Z261" s="6">
        <f>SUM(NonNurse[[#This Row],[Physical Therapist (PT) Hours]],NonNurse[[#This Row],[PT Assistant Hours]],NonNurse[[#This Row],[PT Aide Hours]])/NonNurse[[#This Row],[MDS Census]]</f>
        <v>0.17320487483530966</v>
      </c>
      <c r="AA261" s="6">
        <v>7.6086956521739135E-2</v>
      </c>
      <c r="AB261" s="6">
        <v>0</v>
      </c>
      <c r="AC261" s="6">
        <v>0</v>
      </c>
      <c r="AD261" s="6">
        <v>0</v>
      </c>
      <c r="AE261" s="6">
        <v>0</v>
      </c>
      <c r="AF261" s="6">
        <v>0</v>
      </c>
      <c r="AG261" s="6">
        <v>0</v>
      </c>
      <c r="AH261" s="1">
        <v>146082</v>
      </c>
      <c r="AI261">
        <v>5</v>
      </c>
    </row>
    <row r="262" spans="1:35" x14ac:dyDescent="0.25">
      <c r="A262" t="s">
        <v>702</v>
      </c>
      <c r="B262" t="s">
        <v>672</v>
      </c>
      <c r="C262" t="s">
        <v>1162</v>
      </c>
      <c r="D262" t="s">
        <v>790</v>
      </c>
      <c r="E262" s="6">
        <v>92.521739130434781</v>
      </c>
      <c r="F262" s="6">
        <v>5.8858695652173916</v>
      </c>
      <c r="G262" s="6">
        <v>0</v>
      </c>
      <c r="H262" s="6">
        <v>0</v>
      </c>
      <c r="I262" s="6">
        <v>0</v>
      </c>
      <c r="J262" s="6">
        <v>0</v>
      </c>
      <c r="K262" s="6">
        <v>0</v>
      </c>
      <c r="L262" s="6">
        <v>0</v>
      </c>
      <c r="M262" s="6">
        <v>0</v>
      </c>
      <c r="N262" s="6">
        <v>0</v>
      </c>
      <c r="O262" s="6">
        <f>SUM(NonNurse[[#This Row],[Qualified Social Work Staff Hours]],NonNurse[[#This Row],[Other Social Work Staff Hours]])/NonNurse[[#This Row],[MDS Census]]</f>
        <v>0</v>
      </c>
      <c r="P262" s="6">
        <v>5.8152173913043477</v>
      </c>
      <c r="Q262" s="6">
        <v>9.9347826086956523</v>
      </c>
      <c r="R262" s="6">
        <f>SUM(NonNurse[[#This Row],[Qualified Activities Professional Hours]],NonNurse[[#This Row],[Other Activities Professional Hours]])/NonNurse[[#This Row],[MDS Census]]</f>
        <v>0.17023026315789475</v>
      </c>
      <c r="S262" s="6">
        <v>0</v>
      </c>
      <c r="T262" s="6">
        <v>0</v>
      </c>
      <c r="U262" s="6">
        <v>0</v>
      </c>
      <c r="V262" s="6">
        <f>SUM(NonNurse[[#This Row],[Occupational Therapist Hours]],NonNurse[[#This Row],[OT Assistant Hours]],NonNurse[[#This Row],[OT Aide Hours]])/NonNurse[[#This Row],[MDS Census]]</f>
        <v>0</v>
      </c>
      <c r="W262" s="6">
        <v>0</v>
      </c>
      <c r="X262" s="6">
        <v>0</v>
      </c>
      <c r="Y262" s="6">
        <v>0</v>
      </c>
      <c r="Z262" s="6">
        <f>SUM(NonNurse[[#This Row],[Physical Therapist (PT) Hours]],NonNurse[[#This Row],[PT Assistant Hours]],NonNurse[[#This Row],[PT Aide Hours]])/NonNurse[[#This Row],[MDS Census]]</f>
        <v>0</v>
      </c>
      <c r="AA262" s="6">
        <v>45.304347826086953</v>
      </c>
      <c r="AB262" s="6">
        <v>0</v>
      </c>
      <c r="AC262" s="6">
        <v>0</v>
      </c>
      <c r="AD262" s="6">
        <v>0</v>
      </c>
      <c r="AE262" s="6">
        <v>0</v>
      </c>
      <c r="AF262" s="6">
        <v>0</v>
      </c>
      <c r="AG262" s="6">
        <v>0</v>
      </c>
      <c r="AH262" s="7">
        <v>1.3999999999999999E+213</v>
      </c>
      <c r="AI262">
        <v>5</v>
      </c>
    </row>
    <row r="263" spans="1:35" x14ac:dyDescent="0.25">
      <c r="A263" t="s">
        <v>702</v>
      </c>
      <c r="B263" t="s">
        <v>56</v>
      </c>
      <c r="C263" t="s">
        <v>926</v>
      </c>
      <c r="D263" t="s">
        <v>759</v>
      </c>
      <c r="E263" s="6">
        <v>85.163043478260875</v>
      </c>
      <c r="F263" s="6">
        <v>5.5652173913043477</v>
      </c>
      <c r="G263" s="6">
        <v>0.2608695652173913</v>
      </c>
      <c r="H263" s="6">
        <v>0.2608695652173913</v>
      </c>
      <c r="I263" s="6">
        <v>6.4891304347826084</v>
      </c>
      <c r="J263" s="6">
        <v>0</v>
      </c>
      <c r="K263" s="6">
        <v>0</v>
      </c>
      <c r="L263" s="6">
        <v>1.4598913043478259</v>
      </c>
      <c r="M263" s="6">
        <v>0</v>
      </c>
      <c r="N263" s="6">
        <v>11.133152173913043</v>
      </c>
      <c r="O263" s="6">
        <f>SUM(NonNurse[[#This Row],[Qualified Social Work Staff Hours]],NonNurse[[#This Row],[Other Social Work Staff Hours]])/NonNurse[[#This Row],[MDS Census]]</f>
        <v>0.1307275047862157</v>
      </c>
      <c r="P263" s="6">
        <v>0</v>
      </c>
      <c r="Q263" s="6">
        <v>20.459239130434781</v>
      </c>
      <c r="R263" s="6">
        <f>SUM(NonNurse[[#This Row],[Qualified Activities Professional Hours]],NonNurse[[#This Row],[Other Activities Professional Hours]])/NonNurse[[#This Row],[MDS Census]]</f>
        <v>0.2402361199744735</v>
      </c>
      <c r="S263" s="6">
        <v>1.0480434782608694</v>
      </c>
      <c r="T263" s="6">
        <v>9.4164130434782614</v>
      </c>
      <c r="U263" s="6">
        <v>0</v>
      </c>
      <c r="V263" s="6">
        <f>SUM(NonNurse[[#This Row],[Occupational Therapist Hours]],NonNurse[[#This Row],[OT Assistant Hours]],NonNurse[[#This Row],[OT Aide Hours]])/NonNurse[[#This Row],[MDS Census]]</f>
        <v>0.12287555839183152</v>
      </c>
      <c r="W263" s="6">
        <v>4.4352173913043469</v>
      </c>
      <c r="X263" s="6">
        <v>12.434456521739127</v>
      </c>
      <c r="Y263" s="6">
        <v>0</v>
      </c>
      <c r="Z263" s="6">
        <f>SUM(NonNurse[[#This Row],[Physical Therapist (PT) Hours]],NonNurse[[#This Row],[PT Assistant Hours]],NonNurse[[#This Row],[PT Aide Hours]])/NonNurse[[#This Row],[MDS Census]]</f>
        <v>0.19808679004467128</v>
      </c>
      <c r="AA263" s="6">
        <v>0</v>
      </c>
      <c r="AB263" s="6">
        <v>0</v>
      </c>
      <c r="AC263" s="6">
        <v>0</v>
      </c>
      <c r="AD263" s="6">
        <v>0</v>
      </c>
      <c r="AE263" s="6">
        <v>0</v>
      </c>
      <c r="AF263" s="6">
        <v>0</v>
      </c>
      <c r="AG263" s="6">
        <v>0</v>
      </c>
      <c r="AH263" s="1">
        <v>145200</v>
      </c>
      <c r="AI263">
        <v>5</v>
      </c>
    </row>
    <row r="264" spans="1:35" x14ac:dyDescent="0.25">
      <c r="A264" t="s">
        <v>702</v>
      </c>
      <c r="B264" t="s">
        <v>198</v>
      </c>
      <c r="C264" t="s">
        <v>1004</v>
      </c>
      <c r="D264" t="s">
        <v>758</v>
      </c>
      <c r="E264" s="6">
        <v>84.293478260869563</v>
      </c>
      <c r="F264" s="6">
        <v>4.7391304347826084</v>
      </c>
      <c r="G264" s="6">
        <v>0</v>
      </c>
      <c r="H264" s="6">
        <v>0</v>
      </c>
      <c r="I264" s="6">
        <v>0</v>
      </c>
      <c r="J264" s="6">
        <v>0</v>
      </c>
      <c r="K264" s="6">
        <v>0</v>
      </c>
      <c r="L264" s="6">
        <v>4.4618478260869576</v>
      </c>
      <c r="M264" s="6">
        <v>0</v>
      </c>
      <c r="N264" s="6">
        <v>0</v>
      </c>
      <c r="O264" s="6">
        <f>SUM(NonNurse[[#This Row],[Qualified Social Work Staff Hours]],NonNurse[[#This Row],[Other Social Work Staff Hours]])/NonNurse[[#This Row],[MDS Census]]</f>
        <v>0</v>
      </c>
      <c r="P264" s="6">
        <v>9.5244565217391308</v>
      </c>
      <c r="Q264" s="6">
        <v>18.366847826086957</v>
      </c>
      <c r="R264" s="6">
        <f>SUM(NonNurse[[#This Row],[Qualified Activities Professional Hours]],NonNurse[[#This Row],[Other Activities Professional Hours]])/NonNurse[[#This Row],[MDS Census]]</f>
        <v>0.33088330109606706</v>
      </c>
      <c r="S264" s="6">
        <v>2.3475000000000001</v>
      </c>
      <c r="T264" s="6">
        <v>8.3289130434782592</v>
      </c>
      <c r="U264" s="6">
        <v>0</v>
      </c>
      <c r="V264" s="6">
        <f>SUM(NonNurse[[#This Row],[Occupational Therapist Hours]],NonNurse[[#This Row],[OT Assistant Hours]],NonNurse[[#This Row],[OT Aide Hours]])/NonNurse[[#This Row],[MDS Census]]</f>
        <v>0.12665764023210829</v>
      </c>
      <c r="W264" s="6">
        <v>2.3570652173913045</v>
      </c>
      <c r="X264" s="6">
        <v>7.8902173913043487</v>
      </c>
      <c r="Y264" s="6">
        <v>0</v>
      </c>
      <c r="Z264" s="6">
        <f>SUM(NonNurse[[#This Row],[Physical Therapist (PT) Hours]],NonNurse[[#This Row],[PT Assistant Hours]],NonNurse[[#This Row],[PT Aide Hours]])/NonNurse[[#This Row],[MDS Census]]</f>
        <v>0.12156673114119923</v>
      </c>
      <c r="AA264" s="6">
        <v>0</v>
      </c>
      <c r="AB264" s="6">
        <v>0</v>
      </c>
      <c r="AC264" s="6">
        <v>0</v>
      </c>
      <c r="AD264" s="6">
        <v>0</v>
      </c>
      <c r="AE264" s="6">
        <v>0</v>
      </c>
      <c r="AF264" s="6">
        <v>0</v>
      </c>
      <c r="AG264" s="6">
        <v>0</v>
      </c>
      <c r="AH264" s="1">
        <v>145515</v>
      </c>
      <c r="AI264">
        <v>5</v>
      </c>
    </row>
    <row r="265" spans="1:35" x14ac:dyDescent="0.25">
      <c r="A265" t="s">
        <v>702</v>
      </c>
      <c r="B265" t="s">
        <v>587</v>
      </c>
      <c r="C265" t="s">
        <v>963</v>
      </c>
      <c r="D265" t="s">
        <v>789</v>
      </c>
      <c r="E265" s="6">
        <v>69.076086956521735</v>
      </c>
      <c r="F265" s="6">
        <v>5.7391304347826084</v>
      </c>
      <c r="G265" s="6">
        <v>1.1304347826086956</v>
      </c>
      <c r="H265" s="6">
        <v>8.1521739130434784E-2</v>
      </c>
      <c r="I265" s="6">
        <v>0.47826086956521741</v>
      </c>
      <c r="J265" s="6">
        <v>0</v>
      </c>
      <c r="K265" s="6">
        <v>0.95652173913043481</v>
      </c>
      <c r="L265" s="6">
        <v>3.5923913043478266</v>
      </c>
      <c r="M265" s="6">
        <v>3.2608695652173912E-2</v>
      </c>
      <c r="N265" s="6">
        <v>5.8260869565217392</v>
      </c>
      <c r="O265" s="6">
        <f>SUM(NonNurse[[#This Row],[Qualified Social Work Staff Hours]],NonNurse[[#This Row],[Other Social Work Staff Hours]])/NonNurse[[#This Row],[MDS Census]]</f>
        <v>8.4815106215578293E-2</v>
      </c>
      <c r="P265" s="6">
        <v>0</v>
      </c>
      <c r="Q265" s="6">
        <v>0</v>
      </c>
      <c r="R265" s="6">
        <f>SUM(NonNurse[[#This Row],[Qualified Activities Professional Hours]],NonNurse[[#This Row],[Other Activities Professional Hours]])/NonNurse[[#This Row],[MDS Census]]</f>
        <v>0</v>
      </c>
      <c r="S265" s="6">
        <v>2.9934782608695656</v>
      </c>
      <c r="T265" s="6">
        <v>7.6717391304347844</v>
      </c>
      <c r="U265" s="6">
        <v>0</v>
      </c>
      <c r="V265" s="6">
        <f>SUM(NonNurse[[#This Row],[Occupational Therapist Hours]],NonNurse[[#This Row],[OT Assistant Hours]],NonNurse[[#This Row],[OT Aide Hours]])/NonNurse[[#This Row],[MDS Census]]</f>
        <v>0.15439811172305273</v>
      </c>
      <c r="W265" s="6">
        <v>6.926086956521738</v>
      </c>
      <c r="X265" s="6">
        <v>6.4576086956521728</v>
      </c>
      <c r="Y265" s="6">
        <v>0</v>
      </c>
      <c r="Z265" s="6">
        <f>SUM(NonNurse[[#This Row],[Physical Therapist (PT) Hours]],NonNurse[[#This Row],[PT Assistant Hours]],NonNurse[[#This Row],[PT Aide Hours]])/NonNurse[[#This Row],[MDS Census]]</f>
        <v>0.19375295043273011</v>
      </c>
      <c r="AA265" s="6">
        <v>0</v>
      </c>
      <c r="AB265" s="6">
        <v>0</v>
      </c>
      <c r="AC265" s="6">
        <v>0</v>
      </c>
      <c r="AD265" s="6">
        <v>0</v>
      </c>
      <c r="AE265" s="6">
        <v>0</v>
      </c>
      <c r="AF265" s="6">
        <v>0</v>
      </c>
      <c r="AG265" s="6">
        <v>0</v>
      </c>
      <c r="AH265" s="1">
        <v>146099</v>
      </c>
      <c r="AI265">
        <v>5</v>
      </c>
    </row>
    <row r="266" spans="1:35" x14ac:dyDescent="0.25">
      <c r="A266" t="s">
        <v>702</v>
      </c>
      <c r="B266" t="s">
        <v>544</v>
      </c>
      <c r="C266" t="s">
        <v>847</v>
      </c>
      <c r="D266" t="s">
        <v>749</v>
      </c>
      <c r="E266" s="6">
        <v>69.706521739130437</v>
      </c>
      <c r="F266" s="6">
        <v>4.9755434782608692</v>
      </c>
      <c r="G266" s="6">
        <v>0</v>
      </c>
      <c r="H266" s="6">
        <v>0.27554347826086956</v>
      </c>
      <c r="I266" s="6">
        <v>0.30434782608695654</v>
      </c>
      <c r="J266" s="6">
        <v>0</v>
      </c>
      <c r="K266" s="6">
        <v>0</v>
      </c>
      <c r="L266" s="6">
        <v>3.3100000000000009</v>
      </c>
      <c r="M266" s="6">
        <v>4.9945652173913047</v>
      </c>
      <c r="N266" s="6">
        <v>0</v>
      </c>
      <c r="O266" s="6">
        <f>SUM(NonNurse[[#This Row],[Qualified Social Work Staff Hours]],NonNurse[[#This Row],[Other Social Work Staff Hours]])/NonNurse[[#This Row],[MDS Census]]</f>
        <v>7.1651333229377834E-2</v>
      </c>
      <c r="P266" s="6">
        <v>0.13043478260869565</v>
      </c>
      <c r="Q266" s="6">
        <v>5.839130434782609</v>
      </c>
      <c r="R266" s="6">
        <f>SUM(NonNurse[[#This Row],[Qualified Activities Professional Hours]],NonNurse[[#This Row],[Other Activities Professional Hours]])/NonNurse[[#This Row],[MDS Census]]</f>
        <v>8.5638546702011542E-2</v>
      </c>
      <c r="S266" s="6">
        <v>1.381086956521739</v>
      </c>
      <c r="T266" s="6">
        <v>5.1382608695652152</v>
      </c>
      <c r="U266" s="6">
        <v>0</v>
      </c>
      <c r="V266" s="6">
        <f>SUM(NonNurse[[#This Row],[Occupational Therapist Hours]],NonNurse[[#This Row],[OT Assistant Hours]],NonNurse[[#This Row],[OT Aide Hours]])/NonNurse[[#This Row],[MDS Census]]</f>
        <v>9.3525651021362816E-2</v>
      </c>
      <c r="W266" s="6">
        <v>0.73445652173913056</v>
      </c>
      <c r="X266" s="6">
        <v>4.8732608695652173</v>
      </c>
      <c r="Y266" s="6">
        <v>0</v>
      </c>
      <c r="Z266" s="6">
        <f>SUM(NonNurse[[#This Row],[Physical Therapist (PT) Hours]],NonNurse[[#This Row],[PT Assistant Hours]],NonNurse[[#This Row],[PT Aide Hours]])/NonNurse[[#This Row],[MDS Census]]</f>
        <v>8.044752845782005E-2</v>
      </c>
      <c r="AA266" s="6">
        <v>0</v>
      </c>
      <c r="AB266" s="6">
        <v>0</v>
      </c>
      <c r="AC266" s="6">
        <v>0</v>
      </c>
      <c r="AD266" s="6">
        <v>32.912282608695641</v>
      </c>
      <c r="AE266" s="6">
        <v>0</v>
      </c>
      <c r="AF266" s="6">
        <v>0</v>
      </c>
      <c r="AG266" s="6">
        <v>0</v>
      </c>
      <c r="AH266" s="1">
        <v>146043</v>
      </c>
      <c r="AI266">
        <v>5</v>
      </c>
    </row>
    <row r="267" spans="1:35" x14ac:dyDescent="0.25">
      <c r="A267" t="s">
        <v>702</v>
      </c>
      <c r="B267" t="s">
        <v>107</v>
      </c>
      <c r="C267" t="s">
        <v>953</v>
      </c>
      <c r="D267" t="s">
        <v>781</v>
      </c>
      <c r="E267" s="6">
        <v>121.47826086956522</v>
      </c>
      <c r="F267" s="6">
        <v>4.9347826086956523</v>
      </c>
      <c r="G267" s="6">
        <v>4.8913043478260872E-2</v>
      </c>
      <c r="H267" s="6">
        <v>0</v>
      </c>
      <c r="I267" s="6">
        <v>7.4782608695652177</v>
      </c>
      <c r="J267" s="6">
        <v>0</v>
      </c>
      <c r="K267" s="6">
        <v>0</v>
      </c>
      <c r="L267" s="6">
        <v>4.5353260869565215</v>
      </c>
      <c r="M267" s="6">
        <v>14.826086956521738</v>
      </c>
      <c r="N267" s="6">
        <v>0</v>
      </c>
      <c r="O267" s="6">
        <f>SUM(NonNurse[[#This Row],[Qualified Social Work Staff Hours]],NonNurse[[#This Row],[Other Social Work Staff Hours]])/NonNurse[[#This Row],[MDS Census]]</f>
        <v>0.12204724409448818</v>
      </c>
      <c r="P267" s="6">
        <v>0</v>
      </c>
      <c r="Q267" s="6">
        <v>36.089673913043477</v>
      </c>
      <c r="R267" s="6">
        <f>SUM(NonNurse[[#This Row],[Qualified Activities Professional Hours]],NonNurse[[#This Row],[Other Activities Professional Hours]])/NonNurse[[#This Row],[MDS Census]]</f>
        <v>0.29708750894774516</v>
      </c>
      <c r="S267" s="6">
        <v>4.9211956521739131</v>
      </c>
      <c r="T267" s="6">
        <v>11.782282608695652</v>
      </c>
      <c r="U267" s="6">
        <v>0</v>
      </c>
      <c r="V267" s="6">
        <f>SUM(NonNurse[[#This Row],[Occupational Therapist Hours]],NonNurse[[#This Row],[OT Assistant Hours]],NonNurse[[#This Row],[OT Aide Hours]])/NonNurse[[#This Row],[MDS Census]]</f>
        <v>0.13750178954903367</v>
      </c>
      <c r="W267" s="6">
        <v>13.592391304347826</v>
      </c>
      <c r="X267" s="6">
        <v>15.567934782608695</v>
      </c>
      <c r="Y267" s="6">
        <v>0</v>
      </c>
      <c r="Z267" s="6">
        <f>SUM(NonNurse[[#This Row],[Physical Therapist (PT) Hours]],NonNurse[[#This Row],[PT Assistant Hours]],NonNurse[[#This Row],[PT Aide Hours]])/NonNurse[[#This Row],[MDS Census]]</f>
        <v>0.24004563350035793</v>
      </c>
      <c r="AA267" s="6">
        <v>0</v>
      </c>
      <c r="AB267" s="6">
        <v>0</v>
      </c>
      <c r="AC267" s="6">
        <v>0</v>
      </c>
      <c r="AD267" s="6">
        <v>0</v>
      </c>
      <c r="AE267" s="6">
        <v>4.1521739130434785</v>
      </c>
      <c r="AF267" s="6">
        <v>0</v>
      </c>
      <c r="AG267" s="6">
        <v>0</v>
      </c>
      <c r="AH267" s="1">
        <v>145341</v>
      </c>
      <c r="AI267">
        <v>5</v>
      </c>
    </row>
    <row r="268" spans="1:35" x14ac:dyDescent="0.25">
      <c r="A268" t="s">
        <v>702</v>
      </c>
      <c r="B268" t="s">
        <v>620</v>
      </c>
      <c r="C268" t="s">
        <v>1151</v>
      </c>
      <c r="D268" t="s">
        <v>835</v>
      </c>
      <c r="E268" s="6">
        <v>40.717391304347828</v>
      </c>
      <c r="F268" s="6">
        <v>0</v>
      </c>
      <c r="G268" s="6">
        <v>0</v>
      </c>
      <c r="H268" s="6">
        <v>0</v>
      </c>
      <c r="I268" s="6">
        <v>0</v>
      </c>
      <c r="J268" s="6">
        <v>0</v>
      </c>
      <c r="K268" s="6">
        <v>0</v>
      </c>
      <c r="L268" s="6">
        <v>0</v>
      </c>
      <c r="M268" s="6">
        <v>2.1548913043478262</v>
      </c>
      <c r="N268" s="6">
        <v>0</v>
      </c>
      <c r="O268" s="6">
        <f>SUM(NonNurse[[#This Row],[Qualified Social Work Staff Hours]],NonNurse[[#This Row],[Other Social Work Staff Hours]])/NonNurse[[#This Row],[MDS Census]]</f>
        <v>5.2923117992525359E-2</v>
      </c>
      <c r="P268" s="6">
        <v>2.6657608695652173</v>
      </c>
      <c r="Q268" s="6">
        <v>4.8125</v>
      </c>
      <c r="R268" s="6">
        <f>SUM(NonNurse[[#This Row],[Qualified Activities Professional Hours]],NonNurse[[#This Row],[Other Activities Professional Hours]])/NonNurse[[#This Row],[MDS Census]]</f>
        <v>0.18366257341163905</v>
      </c>
      <c r="S268" s="6">
        <v>0</v>
      </c>
      <c r="T268" s="6">
        <v>0</v>
      </c>
      <c r="U268" s="6">
        <v>0</v>
      </c>
      <c r="V268" s="6">
        <f>SUM(NonNurse[[#This Row],[Occupational Therapist Hours]],NonNurse[[#This Row],[OT Assistant Hours]],NonNurse[[#This Row],[OT Aide Hours]])/NonNurse[[#This Row],[MDS Census]]</f>
        <v>0</v>
      </c>
      <c r="W268" s="6">
        <v>0</v>
      </c>
      <c r="X268" s="6">
        <v>0</v>
      </c>
      <c r="Y268" s="6">
        <v>0</v>
      </c>
      <c r="Z268" s="6">
        <f>SUM(NonNurse[[#This Row],[Physical Therapist (PT) Hours]],NonNurse[[#This Row],[PT Assistant Hours]],NonNurse[[#This Row],[PT Aide Hours]])/NonNurse[[#This Row],[MDS Census]]</f>
        <v>0</v>
      </c>
      <c r="AA268" s="6">
        <v>0</v>
      </c>
      <c r="AB268" s="6">
        <v>0</v>
      </c>
      <c r="AC268" s="6">
        <v>0</v>
      </c>
      <c r="AD268" s="6">
        <v>0</v>
      </c>
      <c r="AE268" s="6">
        <v>0</v>
      </c>
      <c r="AF268" s="6">
        <v>0</v>
      </c>
      <c r="AG268" s="6">
        <v>0</v>
      </c>
      <c r="AH268" s="1">
        <v>146140</v>
      </c>
      <c r="AI268">
        <v>5</v>
      </c>
    </row>
    <row r="269" spans="1:35" x14ac:dyDescent="0.25">
      <c r="A269" t="s">
        <v>702</v>
      </c>
      <c r="B269" t="s">
        <v>553</v>
      </c>
      <c r="C269" t="s">
        <v>1127</v>
      </c>
      <c r="D269" t="s">
        <v>830</v>
      </c>
      <c r="E269" s="6">
        <v>37.836956521739133</v>
      </c>
      <c r="F269" s="6">
        <v>5.7391304347826084</v>
      </c>
      <c r="G269" s="6">
        <v>0</v>
      </c>
      <c r="H269" s="6">
        <v>0</v>
      </c>
      <c r="I269" s="6">
        <v>0.2608695652173913</v>
      </c>
      <c r="J269" s="6">
        <v>0</v>
      </c>
      <c r="K269" s="6">
        <v>0</v>
      </c>
      <c r="L269" s="6">
        <v>2.8695652173913042</v>
      </c>
      <c r="M269" s="6">
        <v>0</v>
      </c>
      <c r="N269" s="6">
        <v>0</v>
      </c>
      <c r="O269" s="6">
        <f>SUM(NonNurse[[#This Row],[Qualified Social Work Staff Hours]],NonNurse[[#This Row],[Other Social Work Staff Hours]])/NonNurse[[#This Row],[MDS Census]]</f>
        <v>0</v>
      </c>
      <c r="P269" s="6">
        <v>0</v>
      </c>
      <c r="Q269" s="6">
        <v>15.356739130434784</v>
      </c>
      <c r="R269" s="6">
        <f>SUM(NonNurse[[#This Row],[Qualified Activities Professional Hours]],NonNurse[[#This Row],[Other Activities Professional Hours]])/NonNurse[[#This Row],[MDS Census]]</f>
        <v>0.40586613042229247</v>
      </c>
      <c r="S269" s="6">
        <v>3.5591304347826092</v>
      </c>
      <c r="T269" s="6">
        <v>5.7391304347826084</v>
      </c>
      <c r="U269" s="6">
        <v>0</v>
      </c>
      <c r="V269" s="6">
        <f>SUM(NonNurse[[#This Row],[Occupational Therapist Hours]],NonNurse[[#This Row],[OT Assistant Hours]],NonNurse[[#This Row],[OT Aide Hours]])/NonNurse[[#This Row],[MDS Census]]</f>
        <v>0.24574547543809247</v>
      </c>
      <c r="W269" s="6">
        <v>6.2117391304347827</v>
      </c>
      <c r="X269" s="6">
        <v>4.706521739130435E-2</v>
      </c>
      <c r="Y269" s="6">
        <v>0</v>
      </c>
      <c r="Z269" s="6">
        <f>SUM(NonNurse[[#This Row],[Physical Therapist (PT) Hours]],NonNurse[[#This Row],[PT Assistant Hours]],NonNurse[[#This Row],[PT Aide Hours]])/NonNurse[[#This Row],[MDS Census]]</f>
        <v>0.16541511060040218</v>
      </c>
      <c r="AA269" s="6">
        <v>0</v>
      </c>
      <c r="AB269" s="6">
        <v>0</v>
      </c>
      <c r="AC269" s="6">
        <v>0</v>
      </c>
      <c r="AD269" s="6">
        <v>29.368369565217382</v>
      </c>
      <c r="AE269" s="6">
        <v>0</v>
      </c>
      <c r="AF269" s="6">
        <v>0</v>
      </c>
      <c r="AG269" s="6">
        <v>0</v>
      </c>
      <c r="AH269" s="1">
        <v>146054</v>
      </c>
      <c r="AI269">
        <v>5</v>
      </c>
    </row>
    <row r="270" spans="1:35" x14ac:dyDescent="0.25">
      <c r="A270" t="s">
        <v>702</v>
      </c>
      <c r="B270" t="s">
        <v>459</v>
      </c>
      <c r="C270" t="s">
        <v>857</v>
      </c>
      <c r="D270" t="s">
        <v>798</v>
      </c>
      <c r="E270" s="6">
        <v>66.891304347826093</v>
      </c>
      <c r="F270" s="6">
        <v>24.741847826086957</v>
      </c>
      <c r="G270" s="6">
        <v>0</v>
      </c>
      <c r="H270" s="6">
        <v>0.125</v>
      </c>
      <c r="I270" s="6">
        <v>0.35869565217391303</v>
      </c>
      <c r="J270" s="6">
        <v>0</v>
      </c>
      <c r="K270" s="6">
        <v>0</v>
      </c>
      <c r="L270" s="6">
        <v>0.15358695652173915</v>
      </c>
      <c r="M270" s="6">
        <v>4.0543478260869561</v>
      </c>
      <c r="N270" s="6">
        <v>0</v>
      </c>
      <c r="O270" s="6">
        <f>SUM(NonNurse[[#This Row],[Qualified Social Work Staff Hours]],NonNurse[[#This Row],[Other Social Work Staff Hours]])/NonNurse[[#This Row],[MDS Census]]</f>
        <v>6.0610984725381852E-2</v>
      </c>
      <c r="P270" s="6">
        <v>4.0706521739130439</v>
      </c>
      <c r="Q270" s="6">
        <v>2.5326086956521738</v>
      </c>
      <c r="R270" s="6">
        <f>SUM(NonNurse[[#This Row],[Qualified Activities Professional Hours]],NonNurse[[#This Row],[Other Activities Professional Hours]])/NonNurse[[#This Row],[MDS Census]]</f>
        <v>9.8716282092947666E-2</v>
      </c>
      <c r="S270" s="6">
        <v>0.84369565217391296</v>
      </c>
      <c r="T270" s="6">
        <v>6.5786956521739128</v>
      </c>
      <c r="U270" s="6">
        <v>0</v>
      </c>
      <c r="V270" s="6">
        <f>SUM(NonNurse[[#This Row],[Occupational Therapist Hours]],NonNurse[[#This Row],[OT Assistant Hours]],NonNurse[[#This Row],[OT Aide Hours]])/NonNurse[[#This Row],[MDS Census]]</f>
        <v>0.11096197595060123</v>
      </c>
      <c r="W270" s="6">
        <v>0.7553260869565217</v>
      </c>
      <c r="X270" s="6">
        <v>5.6918478260869563</v>
      </c>
      <c r="Y270" s="6">
        <v>0</v>
      </c>
      <c r="Z270" s="6">
        <f>SUM(NonNurse[[#This Row],[Physical Therapist (PT) Hours]],NonNurse[[#This Row],[PT Assistant Hours]],NonNurse[[#This Row],[PT Aide Hours]])/NonNurse[[#This Row],[MDS Census]]</f>
        <v>9.6382840428989272E-2</v>
      </c>
      <c r="AA270" s="6">
        <v>0</v>
      </c>
      <c r="AB270" s="6">
        <v>0</v>
      </c>
      <c r="AC270" s="6">
        <v>0</v>
      </c>
      <c r="AD270" s="6">
        <v>0</v>
      </c>
      <c r="AE270" s="6">
        <v>0</v>
      </c>
      <c r="AF270" s="6">
        <v>0</v>
      </c>
      <c r="AG270" s="6">
        <v>0</v>
      </c>
      <c r="AH270" s="1">
        <v>145926</v>
      </c>
      <c r="AI270">
        <v>5</v>
      </c>
    </row>
    <row r="271" spans="1:35" x14ac:dyDescent="0.25">
      <c r="A271" t="s">
        <v>702</v>
      </c>
      <c r="B271" t="s">
        <v>362</v>
      </c>
      <c r="C271" t="s">
        <v>1067</v>
      </c>
      <c r="D271" t="s">
        <v>781</v>
      </c>
      <c r="E271" s="6">
        <v>110.09782608695652</v>
      </c>
      <c r="F271" s="6">
        <v>5.2173913043478262</v>
      </c>
      <c r="G271" s="6">
        <v>8.6956521739130432E-2</v>
      </c>
      <c r="H271" s="6">
        <v>0</v>
      </c>
      <c r="I271" s="6">
        <v>0.54347826086956519</v>
      </c>
      <c r="J271" s="6">
        <v>0</v>
      </c>
      <c r="K271" s="6">
        <v>0</v>
      </c>
      <c r="L271" s="6">
        <v>6.849347826086956</v>
      </c>
      <c r="M271" s="6">
        <v>7.2418478260869561</v>
      </c>
      <c r="N271" s="6">
        <v>0</v>
      </c>
      <c r="O271" s="6">
        <f>SUM(NonNurse[[#This Row],[Qualified Social Work Staff Hours]],NonNurse[[#This Row],[Other Social Work Staff Hours]])/NonNurse[[#This Row],[MDS Census]]</f>
        <v>6.5776483364596697E-2</v>
      </c>
      <c r="P271" s="6">
        <v>4.8994565217391308</v>
      </c>
      <c r="Q271" s="6">
        <v>17.225543478260871</v>
      </c>
      <c r="R271" s="6">
        <f>SUM(NonNurse[[#This Row],[Qualified Activities Professional Hours]],NonNurse[[#This Row],[Other Activities Professional Hours]])/NonNurse[[#This Row],[MDS Census]]</f>
        <v>0.20095764636193109</v>
      </c>
      <c r="S271" s="6">
        <v>6.5402173913043455</v>
      </c>
      <c r="T271" s="6">
        <v>10.649565217391306</v>
      </c>
      <c r="U271" s="6">
        <v>0</v>
      </c>
      <c r="V271" s="6">
        <f>SUM(NonNurse[[#This Row],[Occupational Therapist Hours]],NonNurse[[#This Row],[OT Assistant Hours]],NonNurse[[#This Row],[OT Aide Hours]])/NonNurse[[#This Row],[MDS Census]]</f>
        <v>0.15613189850923093</v>
      </c>
      <c r="W271" s="6">
        <v>5.5295652173913039</v>
      </c>
      <c r="X271" s="6">
        <v>11.556304347826091</v>
      </c>
      <c r="Y271" s="6">
        <v>0</v>
      </c>
      <c r="Z271" s="6">
        <f>SUM(NonNurse[[#This Row],[Physical Therapist (PT) Hours]],NonNurse[[#This Row],[PT Assistant Hours]],NonNurse[[#This Row],[PT Aide Hours]])/NonNurse[[#This Row],[MDS Census]]</f>
        <v>0.15518807384736896</v>
      </c>
      <c r="AA271" s="6">
        <v>0</v>
      </c>
      <c r="AB271" s="6">
        <v>2.1739130434782608E-2</v>
      </c>
      <c r="AC271" s="6">
        <v>7.6086956521739135E-2</v>
      </c>
      <c r="AD271" s="6">
        <v>0</v>
      </c>
      <c r="AE271" s="6">
        <v>0</v>
      </c>
      <c r="AF271" s="6">
        <v>0</v>
      </c>
      <c r="AG271" s="6">
        <v>0</v>
      </c>
      <c r="AH271" s="1">
        <v>145781</v>
      </c>
      <c r="AI271">
        <v>5</v>
      </c>
    </row>
    <row r="272" spans="1:35" x14ac:dyDescent="0.25">
      <c r="A272" t="s">
        <v>702</v>
      </c>
      <c r="B272" t="s">
        <v>142</v>
      </c>
      <c r="C272" t="s">
        <v>972</v>
      </c>
      <c r="D272" t="s">
        <v>781</v>
      </c>
      <c r="E272" s="6">
        <v>134.25</v>
      </c>
      <c r="F272" s="6">
        <v>5.4782608695652177</v>
      </c>
      <c r="G272" s="6">
        <v>0</v>
      </c>
      <c r="H272" s="6">
        <v>0</v>
      </c>
      <c r="I272" s="6">
        <v>0</v>
      </c>
      <c r="J272" s="6">
        <v>0</v>
      </c>
      <c r="K272" s="6">
        <v>0</v>
      </c>
      <c r="L272" s="6">
        <v>4.0269565217391303</v>
      </c>
      <c r="M272" s="6">
        <v>0.88315217391304346</v>
      </c>
      <c r="N272" s="6">
        <v>10.353260869565217</v>
      </c>
      <c r="O272" s="6">
        <f>SUM(NonNurse[[#This Row],[Qualified Social Work Staff Hours]],NonNurse[[#This Row],[Other Social Work Staff Hours]])/NonNurse[[#This Row],[MDS Census]]</f>
        <v>8.3697676301514035E-2</v>
      </c>
      <c r="P272" s="6">
        <v>5.5217391304347823</v>
      </c>
      <c r="Q272" s="6">
        <v>9.2744565217391308</v>
      </c>
      <c r="R272" s="6">
        <f>SUM(NonNurse[[#This Row],[Qualified Activities Professional Hours]],NonNurse[[#This Row],[Other Activities Professional Hours]])/NonNurse[[#This Row],[MDS Census]]</f>
        <v>0.11021374787466602</v>
      </c>
      <c r="S272" s="6">
        <v>10.178695652173923</v>
      </c>
      <c r="T272" s="6">
        <v>0.1723913043478261</v>
      </c>
      <c r="U272" s="6">
        <v>0</v>
      </c>
      <c r="V272" s="6">
        <f>SUM(NonNurse[[#This Row],[Occupational Therapist Hours]],NonNurse[[#This Row],[OT Assistant Hours]],NonNurse[[#This Row],[OT Aide Hours]])/NonNurse[[#This Row],[MDS Census]]</f>
        <v>7.7103068577443201E-2</v>
      </c>
      <c r="W272" s="6">
        <v>5.393369565217391</v>
      </c>
      <c r="X272" s="6">
        <v>5.7046739130434787</v>
      </c>
      <c r="Y272" s="6">
        <v>0</v>
      </c>
      <c r="Z272" s="6">
        <f>SUM(NonNurse[[#This Row],[Physical Therapist (PT) Hours]],NonNurse[[#This Row],[PT Assistant Hours]],NonNurse[[#This Row],[PT Aide Hours]])/NonNurse[[#This Row],[MDS Census]]</f>
        <v>8.2666990527082831E-2</v>
      </c>
      <c r="AA272" s="6">
        <v>0</v>
      </c>
      <c r="AB272" s="6">
        <v>0</v>
      </c>
      <c r="AC272" s="6">
        <v>0</v>
      </c>
      <c r="AD272" s="6">
        <v>0</v>
      </c>
      <c r="AE272" s="6">
        <v>51.782608695652172</v>
      </c>
      <c r="AF272" s="6">
        <v>0</v>
      </c>
      <c r="AG272" s="6">
        <v>0</v>
      </c>
      <c r="AH272" s="1">
        <v>145419</v>
      </c>
      <c r="AI272">
        <v>5</v>
      </c>
    </row>
    <row r="273" spans="1:35" x14ac:dyDescent="0.25">
      <c r="A273" t="s">
        <v>702</v>
      </c>
      <c r="B273" t="s">
        <v>157</v>
      </c>
      <c r="C273" t="s">
        <v>980</v>
      </c>
      <c r="D273" t="s">
        <v>788</v>
      </c>
      <c r="E273" s="6">
        <v>94.663043478260875</v>
      </c>
      <c r="F273" s="6">
        <v>5.3913043478260869</v>
      </c>
      <c r="G273" s="6">
        <v>0</v>
      </c>
      <c r="H273" s="6">
        <v>0</v>
      </c>
      <c r="I273" s="6">
        <v>0</v>
      </c>
      <c r="J273" s="6">
        <v>0</v>
      </c>
      <c r="K273" s="6">
        <v>0</v>
      </c>
      <c r="L273" s="6">
        <v>2.1960869565217389</v>
      </c>
      <c r="M273" s="6">
        <v>5.3179347826086953</v>
      </c>
      <c r="N273" s="6">
        <v>4.3586956521739131</v>
      </c>
      <c r="O273" s="6">
        <f>SUM(NonNurse[[#This Row],[Qualified Social Work Staff Hours]],NonNurse[[#This Row],[Other Social Work Staff Hours]])/NonNurse[[#This Row],[MDS Census]]</f>
        <v>0.10222183947640372</v>
      </c>
      <c r="P273" s="6">
        <v>5.3614130434782608</v>
      </c>
      <c r="Q273" s="6">
        <v>27.095108695652176</v>
      </c>
      <c r="R273" s="6">
        <f>SUM(NonNurse[[#This Row],[Qualified Activities Professional Hours]],NonNurse[[#This Row],[Other Activities Professional Hours]])/NonNurse[[#This Row],[MDS Census]]</f>
        <v>0.34286370421403145</v>
      </c>
      <c r="S273" s="6">
        <v>1.3107608695652175</v>
      </c>
      <c r="T273" s="6">
        <v>8.1927173913043472</v>
      </c>
      <c r="U273" s="6">
        <v>0</v>
      </c>
      <c r="V273" s="6">
        <f>SUM(NonNurse[[#This Row],[Occupational Therapist Hours]],NonNurse[[#This Row],[OT Assistant Hours]],NonNurse[[#This Row],[OT Aide Hours]])/NonNurse[[#This Row],[MDS Census]]</f>
        <v>0.10039269720978299</v>
      </c>
      <c r="W273" s="6">
        <v>5.1292391304347822</v>
      </c>
      <c r="X273" s="6">
        <v>9.2172826086956547</v>
      </c>
      <c r="Y273" s="6">
        <v>0</v>
      </c>
      <c r="Z273" s="6">
        <f>SUM(NonNurse[[#This Row],[Physical Therapist (PT) Hours]],NonNurse[[#This Row],[PT Assistant Hours]],NonNurse[[#This Row],[PT Aide Hours]])/NonNurse[[#This Row],[MDS Census]]</f>
        <v>0.15155356527729938</v>
      </c>
      <c r="AA273" s="6">
        <v>0</v>
      </c>
      <c r="AB273" s="6">
        <v>0</v>
      </c>
      <c r="AC273" s="6">
        <v>0</v>
      </c>
      <c r="AD273" s="6">
        <v>0</v>
      </c>
      <c r="AE273" s="6">
        <v>0</v>
      </c>
      <c r="AF273" s="6">
        <v>0</v>
      </c>
      <c r="AG273" s="6">
        <v>0</v>
      </c>
      <c r="AH273" s="1">
        <v>145440</v>
      </c>
      <c r="AI273">
        <v>5</v>
      </c>
    </row>
    <row r="274" spans="1:35" x14ac:dyDescent="0.25">
      <c r="A274" t="s">
        <v>702</v>
      </c>
      <c r="B274" t="s">
        <v>67</v>
      </c>
      <c r="C274" t="s">
        <v>931</v>
      </c>
      <c r="D274" t="s">
        <v>781</v>
      </c>
      <c r="E274" s="6">
        <v>189.38043478260869</v>
      </c>
      <c r="F274" s="6">
        <v>5.4782608695652177</v>
      </c>
      <c r="G274" s="6">
        <v>0</v>
      </c>
      <c r="H274" s="6">
        <v>0</v>
      </c>
      <c r="I274" s="6">
        <v>0</v>
      </c>
      <c r="J274" s="6">
        <v>0</v>
      </c>
      <c r="K274" s="6">
        <v>0</v>
      </c>
      <c r="L274" s="6">
        <v>5.3903260869565255</v>
      </c>
      <c r="M274" s="6">
        <v>2.8016304347826089</v>
      </c>
      <c r="N274" s="6">
        <v>10.739130434782609</v>
      </c>
      <c r="O274" s="6">
        <f>SUM(NonNurse[[#This Row],[Qualified Social Work Staff Hours]],NonNurse[[#This Row],[Other Social Work Staff Hours]])/NonNurse[[#This Row],[MDS Census]]</f>
        <v>7.1500315674682902E-2</v>
      </c>
      <c r="P274" s="6">
        <v>6.3396739130434785</v>
      </c>
      <c r="Q274" s="6">
        <v>21.760869565217391</v>
      </c>
      <c r="R274" s="6">
        <f>SUM(NonNurse[[#This Row],[Qualified Activities Professional Hours]],NonNurse[[#This Row],[Other Activities Professional Hours]])/NonNurse[[#This Row],[MDS Census]]</f>
        <v>0.14838144980772541</v>
      </c>
      <c r="S274" s="6">
        <v>9.6799999999999979</v>
      </c>
      <c r="T274" s="6">
        <v>19.730000000000008</v>
      </c>
      <c r="U274" s="6">
        <v>0</v>
      </c>
      <c r="V274" s="6">
        <f>SUM(NonNurse[[#This Row],[Occupational Therapist Hours]],NonNurse[[#This Row],[OT Assistant Hours]],NonNurse[[#This Row],[OT Aide Hours]])/NonNurse[[#This Row],[MDS Census]]</f>
        <v>0.1552958732709637</v>
      </c>
      <c r="W274" s="6">
        <v>18.830652173913041</v>
      </c>
      <c r="X274" s="6">
        <v>19.06673913043478</v>
      </c>
      <c r="Y274" s="6">
        <v>0</v>
      </c>
      <c r="Z274" s="6">
        <f>SUM(NonNurse[[#This Row],[Physical Therapist (PT) Hours]],NonNurse[[#This Row],[PT Assistant Hours]],NonNurse[[#This Row],[PT Aide Hours]])/NonNurse[[#This Row],[MDS Census]]</f>
        <v>0.20011249497790276</v>
      </c>
      <c r="AA274" s="6">
        <v>0</v>
      </c>
      <c r="AB274" s="6">
        <v>0</v>
      </c>
      <c r="AC274" s="6">
        <v>0</v>
      </c>
      <c r="AD274" s="6">
        <v>0</v>
      </c>
      <c r="AE274" s="6">
        <v>25.826086956521738</v>
      </c>
      <c r="AF274" s="6">
        <v>0</v>
      </c>
      <c r="AG274" s="6">
        <v>0</v>
      </c>
      <c r="AH274" s="1">
        <v>145237</v>
      </c>
      <c r="AI274">
        <v>5</v>
      </c>
    </row>
    <row r="275" spans="1:35" x14ac:dyDescent="0.25">
      <c r="A275" t="s">
        <v>702</v>
      </c>
      <c r="B275" t="s">
        <v>477</v>
      </c>
      <c r="C275" t="s">
        <v>963</v>
      </c>
      <c r="D275" t="s">
        <v>789</v>
      </c>
      <c r="E275" s="6">
        <v>81.880434782608702</v>
      </c>
      <c r="F275" s="6">
        <v>5.4782608695652177</v>
      </c>
      <c r="G275" s="6">
        <v>0</v>
      </c>
      <c r="H275" s="6">
        <v>0</v>
      </c>
      <c r="I275" s="6">
        <v>0</v>
      </c>
      <c r="J275" s="6">
        <v>0</v>
      </c>
      <c r="K275" s="6">
        <v>0</v>
      </c>
      <c r="L275" s="6">
        <v>1.1605434782608695</v>
      </c>
      <c r="M275" s="6">
        <v>6.4429347826086953</v>
      </c>
      <c r="N275" s="6">
        <v>0</v>
      </c>
      <c r="O275" s="6">
        <f>SUM(NonNurse[[#This Row],[Qualified Social Work Staff Hours]],NonNurse[[#This Row],[Other Social Work Staff Hours]])/NonNurse[[#This Row],[MDS Census]]</f>
        <v>7.8687110049117201E-2</v>
      </c>
      <c r="P275" s="6">
        <v>5.2038043478260869</v>
      </c>
      <c r="Q275" s="6">
        <v>8.4972826086956523</v>
      </c>
      <c r="R275" s="6">
        <f>SUM(NonNurse[[#This Row],[Qualified Activities Professional Hours]],NonNurse[[#This Row],[Other Activities Professional Hours]])/NonNurse[[#This Row],[MDS Census]]</f>
        <v>0.16733041285012609</v>
      </c>
      <c r="S275" s="6">
        <v>5.0320652173913034</v>
      </c>
      <c r="T275" s="6">
        <v>5.9857608695652171</v>
      </c>
      <c r="U275" s="6">
        <v>0</v>
      </c>
      <c r="V275" s="6">
        <f>SUM(NonNurse[[#This Row],[Occupational Therapist Hours]],NonNurse[[#This Row],[OT Assistant Hours]],NonNurse[[#This Row],[OT Aide Hours]])/NonNurse[[#This Row],[MDS Census]]</f>
        <v>0.13455993628036636</v>
      </c>
      <c r="W275" s="6">
        <v>5.3511956521739128</v>
      </c>
      <c r="X275" s="6">
        <v>1.4648913043478264</v>
      </c>
      <c r="Y275" s="6">
        <v>0</v>
      </c>
      <c r="Z275" s="6">
        <f>SUM(NonNurse[[#This Row],[Physical Therapist (PT) Hours]],NonNurse[[#This Row],[PT Assistant Hours]],NonNurse[[#This Row],[PT Aide Hours]])/NonNurse[[#This Row],[MDS Census]]</f>
        <v>8.3244391344749771E-2</v>
      </c>
      <c r="AA275" s="6">
        <v>0</v>
      </c>
      <c r="AB275" s="6">
        <v>0</v>
      </c>
      <c r="AC275" s="6">
        <v>0</v>
      </c>
      <c r="AD275" s="6">
        <v>0</v>
      </c>
      <c r="AE275" s="6">
        <v>0</v>
      </c>
      <c r="AF275" s="6">
        <v>0</v>
      </c>
      <c r="AG275" s="6">
        <v>0</v>
      </c>
      <c r="AH275" s="1">
        <v>145950</v>
      </c>
      <c r="AI275">
        <v>5</v>
      </c>
    </row>
    <row r="276" spans="1:35" x14ac:dyDescent="0.25">
      <c r="A276" t="s">
        <v>702</v>
      </c>
      <c r="B276" t="s">
        <v>253</v>
      </c>
      <c r="C276" t="s">
        <v>952</v>
      </c>
      <c r="D276" t="s">
        <v>781</v>
      </c>
      <c r="E276" s="6">
        <v>98.315217391304344</v>
      </c>
      <c r="F276" s="6">
        <v>5.2608695652173916</v>
      </c>
      <c r="G276" s="6">
        <v>0.2608695652173913</v>
      </c>
      <c r="H276" s="6">
        <v>0.2608695652173913</v>
      </c>
      <c r="I276" s="6">
        <v>0.46739130434782611</v>
      </c>
      <c r="J276" s="6">
        <v>0</v>
      </c>
      <c r="K276" s="6">
        <v>0</v>
      </c>
      <c r="L276" s="6">
        <v>3.0792391304347815</v>
      </c>
      <c r="M276" s="6">
        <v>5.5978260869565215</v>
      </c>
      <c r="N276" s="6">
        <v>3.902173913043478</v>
      </c>
      <c r="O276" s="6">
        <f>SUM(NonNurse[[#This Row],[Qualified Social Work Staff Hours]],NonNurse[[#This Row],[Other Social Work Staff Hours]])/NonNurse[[#This Row],[MDS Census]]</f>
        <v>9.6627971254836936E-2</v>
      </c>
      <c r="P276" s="6">
        <v>5.4782608695652177</v>
      </c>
      <c r="Q276" s="6">
        <v>21.377717391304348</v>
      </c>
      <c r="R276" s="6">
        <f>SUM(NonNurse[[#This Row],[Qualified Activities Professional Hours]],NonNurse[[#This Row],[Other Activities Professional Hours]])/NonNurse[[#This Row],[MDS Census]]</f>
        <v>0.27316196793808734</v>
      </c>
      <c r="S276" s="6">
        <v>2.5220652173913045</v>
      </c>
      <c r="T276" s="6">
        <v>4.6847826086956532</v>
      </c>
      <c r="U276" s="6">
        <v>0</v>
      </c>
      <c r="V276" s="6">
        <f>SUM(NonNurse[[#This Row],[Occupational Therapist Hours]],NonNurse[[#This Row],[OT Assistant Hours]],NonNurse[[#This Row],[OT Aide Hours]])/NonNurse[[#This Row],[MDS Census]]</f>
        <v>7.3303482587064692E-2</v>
      </c>
      <c r="W276" s="6">
        <v>3.2145652173913044</v>
      </c>
      <c r="X276" s="6">
        <v>12.252826086956524</v>
      </c>
      <c r="Y276" s="6">
        <v>0</v>
      </c>
      <c r="Z276" s="6">
        <f>SUM(NonNurse[[#This Row],[Physical Therapist (PT) Hours]],NonNurse[[#This Row],[PT Assistant Hours]],NonNurse[[#This Row],[PT Aide Hours]])/NonNurse[[#This Row],[MDS Census]]</f>
        <v>0.15732448866777227</v>
      </c>
      <c r="AA276" s="6">
        <v>0</v>
      </c>
      <c r="AB276" s="6">
        <v>0.13043478260869565</v>
      </c>
      <c r="AC276" s="6">
        <v>0</v>
      </c>
      <c r="AD276" s="6">
        <v>0</v>
      </c>
      <c r="AE276" s="6">
        <v>0</v>
      </c>
      <c r="AF276" s="6">
        <v>0</v>
      </c>
      <c r="AG276" s="6">
        <v>0</v>
      </c>
      <c r="AH276" s="1">
        <v>145626</v>
      </c>
      <c r="AI276">
        <v>5</v>
      </c>
    </row>
    <row r="277" spans="1:35" x14ac:dyDescent="0.25">
      <c r="A277" t="s">
        <v>702</v>
      </c>
      <c r="B277" t="s">
        <v>494</v>
      </c>
      <c r="C277" t="s">
        <v>1095</v>
      </c>
      <c r="D277" t="s">
        <v>813</v>
      </c>
      <c r="E277" s="6">
        <v>9.9347826086956523</v>
      </c>
      <c r="F277" s="6">
        <v>2.02141304347826</v>
      </c>
      <c r="G277" s="6">
        <v>0</v>
      </c>
      <c r="H277" s="6">
        <v>0</v>
      </c>
      <c r="I277" s="6">
        <v>0</v>
      </c>
      <c r="J277" s="6">
        <v>0</v>
      </c>
      <c r="K277" s="6">
        <v>0</v>
      </c>
      <c r="L277" s="6">
        <v>0</v>
      </c>
      <c r="M277" s="6">
        <v>0</v>
      </c>
      <c r="N277" s="6">
        <v>0.97434782608695603</v>
      </c>
      <c r="O277" s="6">
        <f>SUM(NonNurse[[#This Row],[Qualified Social Work Staff Hours]],NonNurse[[#This Row],[Other Social Work Staff Hours]])/NonNurse[[#This Row],[MDS Census]]</f>
        <v>9.8074398249452896E-2</v>
      </c>
      <c r="P277" s="6">
        <v>0.97728260869565164</v>
      </c>
      <c r="Q277" s="6">
        <v>1.8504347826086964</v>
      </c>
      <c r="R277" s="6">
        <f>SUM(NonNurse[[#This Row],[Qualified Activities Professional Hours]],NonNurse[[#This Row],[Other Activities Professional Hours]])/NonNurse[[#This Row],[MDS Census]]</f>
        <v>0.28462800875273525</v>
      </c>
      <c r="S277" s="6">
        <v>1.9021739130434784E-2</v>
      </c>
      <c r="T277" s="6">
        <v>0.33423913043478259</v>
      </c>
      <c r="U277" s="6">
        <v>0</v>
      </c>
      <c r="V277" s="6">
        <f>SUM(NonNurse[[#This Row],[Occupational Therapist Hours]],NonNurse[[#This Row],[OT Assistant Hours]],NonNurse[[#This Row],[OT Aide Hours]])/NonNurse[[#This Row],[MDS Census]]</f>
        <v>3.555798687089716E-2</v>
      </c>
      <c r="W277" s="6">
        <v>7.0652173913043473E-2</v>
      </c>
      <c r="X277" s="6">
        <v>0.12771739130434784</v>
      </c>
      <c r="Y277" s="6">
        <v>0</v>
      </c>
      <c r="Z277" s="6">
        <f>SUM(NonNurse[[#This Row],[Physical Therapist (PT) Hours]],NonNurse[[#This Row],[PT Assistant Hours]],NonNurse[[#This Row],[PT Aide Hours]])/NonNurse[[#This Row],[MDS Census]]</f>
        <v>1.9967177242888403E-2</v>
      </c>
      <c r="AA277" s="6">
        <v>0</v>
      </c>
      <c r="AB277" s="6">
        <v>0</v>
      </c>
      <c r="AC277" s="6">
        <v>0</v>
      </c>
      <c r="AD277" s="6">
        <v>0</v>
      </c>
      <c r="AE277" s="6">
        <v>0</v>
      </c>
      <c r="AF277" s="6">
        <v>0</v>
      </c>
      <c r="AG277" s="6">
        <v>0</v>
      </c>
      <c r="AH277" s="1">
        <v>145979</v>
      </c>
      <c r="AI277">
        <v>5</v>
      </c>
    </row>
    <row r="278" spans="1:35" x14ac:dyDescent="0.25">
      <c r="A278" t="s">
        <v>702</v>
      </c>
      <c r="B278" t="s">
        <v>110</v>
      </c>
      <c r="C278" t="s">
        <v>955</v>
      </c>
      <c r="D278" t="s">
        <v>805</v>
      </c>
      <c r="E278" s="6">
        <v>55.5</v>
      </c>
      <c r="F278" s="6">
        <v>5.3043478260869561</v>
      </c>
      <c r="G278" s="6">
        <v>0</v>
      </c>
      <c r="H278" s="6">
        <v>0.67119565217391308</v>
      </c>
      <c r="I278" s="6">
        <v>0</v>
      </c>
      <c r="J278" s="6">
        <v>0</v>
      </c>
      <c r="K278" s="6">
        <v>0</v>
      </c>
      <c r="L278" s="6">
        <v>0.33152173913043476</v>
      </c>
      <c r="M278" s="6">
        <v>0.77717391304347827</v>
      </c>
      <c r="N278" s="6">
        <v>6.3967391304347823</v>
      </c>
      <c r="O278" s="6">
        <f>SUM(NonNurse[[#This Row],[Qualified Social Work Staff Hours]],NonNurse[[#This Row],[Other Social Work Staff Hours]])/NonNurse[[#This Row],[MDS Census]]</f>
        <v>0.12925969447708577</v>
      </c>
      <c r="P278" s="6">
        <v>5.0434782608695654</v>
      </c>
      <c r="Q278" s="6">
        <v>5.2717391304347823</v>
      </c>
      <c r="R278" s="6">
        <f>SUM(NonNurse[[#This Row],[Qualified Activities Professional Hours]],NonNurse[[#This Row],[Other Activities Professional Hours]])/NonNurse[[#This Row],[MDS Census]]</f>
        <v>0.18585977281629457</v>
      </c>
      <c r="S278" s="6">
        <v>1.1676086956521738</v>
      </c>
      <c r="T278" s="6">
        <v>5.9938043478260905</v>
      </c>
      <c r="U278" s="6">
        <v>0</v>
      </c>
      <c r="V278" s="6">
        <f>SUM(NonNurse[[#This Row],[Occupational Therapist Hours]],NonNurse[[#This Row],[OT Assistant Hours]],NonNurse[[#This Row],[OT Aide Hours]])/NonNurse[[#This Row],[MDS Census]]</f>
        <v>0.12903446925186063</v>
      </c>
      <c r="W278" s="6">
        <v>0.85141304347826119</v>
      </c>
      <c r="X278" s="6">
        <v>4.9446739130434771</v>
      </c>
      <c r="Y278" s="6">
        <v>0</v>
      </c>
      <c r="Z278" s="6">
        <f>SUM(NonNurse[[#This Row],[Physical Therapist (PT) Hours]],NonNurse[[#This Row],[PT Assistant Hours]],NonNurse[[#This Row],[PT Aide Hours]])/NonNurse[[#This Row],[MDS Census]]</f>
        <v>0.1044339992166079</v>
      </c>
      <c r="AA278" s="6">
        <v>0</v>
      </c>
      <c r="AB278" s="6">
        <v>0</v>
      </c>
      <c r="AC278" s="6">
        <v>0</v>
      </c>
      <c r="AD278" s="6">
        <v>0</v>
      </c>
      <c r="AE278" s="6">
        <v>0</v>
      </c>
      <c r="AF278" s="6">
        <v>0</v>
      </c>
      <c r="AG278" s="6">
        <v>0</v>
      </c>
      <c r="AH278" s="1">
        <v>145347</v>
      </c>
      <c r="AI278">
        <v>5</v>
      </c>
    </row>
    <row r="279" spans="1:35" x14ac:dyDescent="0.25">
      <c r="A279" t="s">
        <v>702</v>
      </c>
      <c r="B279" t="s">
        <v>79</v>
      </c>
      <c r="C279" t="s">
        <v>938</v>
      </c>
      <c r="D279" t="s">
        <v>781</v>
      </c>
      <c r="E279" s="6">
        <v>252.82608695652175</v>
      </c>
      <c r="F279" s="6">
        <v>7.0652173913043477</v>
      </c>
      <c r="G279" s="6">
        <v>0</v>
      </c>
      <c r="H279" s="6">
        <v>1.6182608695652176</v>
      </c>
      <c r="I279" s="6">
        <v>13.760869565217391</v>
      </c>
      <c r="J279" s="6">
        <v>0</v>
      </c>
      <c r="K279" s="6">
        <v>5.3913043478260869</v>
      </c>
      <c r="L279" s="6">
        <v>8.5380434782608692</v>
      </c>
      <c r="M279" s="6">
        <v>10.478260869565217</v>
      </c>
      <c r="N279" s="6">
        <v>0</v>
      </c>
      <c r="O279" s="6">
        <f>SUM(NonNurse[[#This Row],[Qualified Social Work Staff Hours]],NonNurse[[#This Row],[Other Social Work Staff Hours]])/NonNurse[[#This Row],[MDS Census]]</f>
        <v>4.1444539982803091E-2</v>
      </c>
      <c r="P279" s="6">
        <v>4.8396739130434785</v>
      </c>
      <c r="Q279" s="6">
        <v>35.315217391304351</v>
      </c>
      <c r="R279" s="6">
        <f>SUM(NonNurse[[#This Row],[Qualified Activities Professional Hours]],NonNurse[[#This Row],[Other Activities Professional Hours]])/NonNurse[[#This Row],[MDS Census]]</f>
        <v>0.15882416165090285</v>
      </c>
      <c r="S279" s="6">
        <v>32.767173913043479</v>
      </c>
      <c r="T279" s="6">
        <v>17.907608695652176</v>
      </c>
      <c r="U279" s="6">
        <v>0</v>
      </c>
      <c r="V279" s="6">
        <f>SUM(NonNurse[[#This Row],[Occupational Therapist Hours]],NonNurse[[#This Row],[OT Assistant Hours]],NonNurse[[#This Row],[OT Aide Hours]])/NonNurse[[#This Row],[MDS Census]]</f>
        <v>0.20043336199484091</v>
      </c>
      <c r="W279" s="6">
        <v>41.361413043478258</v>
      </c>
      <c r="X279" s="6">
        <v>39.793478260869563</v>
      </c>
      <c r="Y279" s="6">
        <v>0</v>
      </c>
      <c r="Z279" s="6">
        <f>SUM(NonNurse[[#This Row],[Physical Therapist (PT) Hours]],NonNurse[[#This Row],[PT Assistant Hours]],NonNurse[[#This Row],[PT Aide Hours]])/NonNurse[[#This Row],[MDS Census]]</f>
        <v>0.32099097162510742</v>
      </c>
      <c r="AA279" s="6">
        <v>0</v>
      </c>
      <c r="AB279" s="6">
        <v>5.3043478260869561</v>
      </c>
      <c r="AC279" s="6">
        <v>0</v>
      </c>
      <c r="AD279" s="6">
        <v>28.138586956521738</v>
      </c>
      <c r="AE279" s="6">
        <v>11.804347826086957</v>
      </c>
      <c r="AF279" s="6">
        <v>0</v>
      </c>
      <c r="AG279" s="6">
        <v>1.4347826086956521</v>
      </c>
      <c r="AH279" s="1">
        <v>145268</v>
      </c>
      <c r="AI279">
        <v>5</v>
      </c>
    </row>
    <row r="280" spans="1:35" x14ac:dyDescent="0.25">
      <c r="A280" t="s">
        <v>702</v>
      </c>
      <c r="B280" t="s">
        <v>597</v>
      </c>
      <c r="C280" t="s">
        <v>1142</v>
      </c>
      <c r="D280" t="s">
        <v>775</v>
      </c>
      <c r="E280" s="6">
        <v>29.456521739130434</v>
      </c>
      <c r="F280" s="6">
        <v>9.9466304347826089</v>
      </c>
      <c r="G280" s="6">
        <v>0</v>
      </c>
      <c r="H280" s="6">
        <v>0.13</v>
      </c>
      <c r="I280" s="6">
        <v>0.4891304347826087</v>
      </c>
      <c r="J280" s="6">
        <v>0</v>
      </c>
      <c r="K280" s="6">
        <v>0</v>
      </c>
      <c r="L280" s="6">
        <v>0.41554347826086963</v>
      </c>
      <c r="M280" s="6">
        <v>0.14945652173913043</v>
      </c>
      <c r="N280" s="6">
        <v>4.175108695652173</v>
      </c>
      <c r="O280" s="6">
        <f>SUM(NonNurse[[#This Row],[Qualified Social Work Staff Hours]],NonNurse[[#This Row],[Other Social Work Staff Hours]])/NonNurse[[#This Row],[MDS Census]]</f>
        <v>0.14681180811808117</v>
      </c>
      <c r="P280" s="6">
        <v>4.8493478260869569</v>
      </c>
      <c r="Q280" s="6">
        <v>4.5053260869565221</v>
      </c>
      <c r="R280" s="6">
        <f>SUM(NonNurse[[#This Row],[Qualified Activities Professional Hours]],NonNurse[[#This Row],[Other Activities Professional Hours]])/NonNurse[[#This Row],[MDS Census]]</f>
        <v>0.31757564575645758</v>
      </c>
      <c r="S280" s="6">
        <v>0.35706521739130431</v>
      </c>
      <c r="T280" s="6">
        <v>1.2861956521739126</v>
      </c>
      <c r="U280" s="6">
        <v>0</v>
      </c>
      <c r="V280" s="6">
        <f>SUM(NonNurse[[#This Row],[Occupational Therapist Hours]],NonNurse[[#This Row],[OT Assistant Hours]],NonNurse[[#This Row],[OT Aide Hours]])/NonNurse[[#This Row],[MDS Census]]</f>
        <v>5.5785977859778582E-2</v>
      </c>
      <c r="W280" s="6">
        <v>0.45891304347826095</v>
      </c>
      <c r="X280" s="6">
        <v>3.3643478260869575</v>
      </c>
      <c r="Y280" s="6">
        <v>10.304347826086957</v>
      </c>
      <c r="Z280" s="6">
        <f>SUM(NonNurse[[#This Row],[Physical Therapist (PT) Hours]],NonNurse[[#This Row],[PT Assistant Hours]],NonNurse[[#This Row],[PT Aide Hours]])/NonNurse[[#This Row],[MDS Census]]</f>
        <v>0.47960885608856091</v>
      </c>
      <c r="AA280" s="6">
        <v>0</v>
      </c>
      <c r="AB280" s="6">
        <v>0</v>
      </c>
      <c r="AC280" s="6">
        <v>0</v>
      </c>
      <c r="AD280" s="6">
        <v>0</v>
      </c>
      <c r="AE280" s="6">
        <v>0</v>
      </c>
      <c r="AF280" s="6">
        <v>0</v>
      </c>
      <c r="AG280" s="6">
        <v>0</v>
      </c>
      <c r="AH280" s="1">
        <v>146111</v>
      </c>
      <c r="AI280">
        <v>5</v>
      </c>
    </row>
    <row r="281" spans="1:35" x14ac:dyDescent="0.25">
      <c r="A281" t="s">
        <v>702</v>
      </c>
      <c r="B281" t="s">
        <v>462</v>
      </c>
      <c r="C281" t="s">
        <v>1098</v>
      </c>
      <c r="D281" t="s">
        <v>814</v>
      </c>
      <c r="E281" s="6">
        <v>67.728260869565219</v>
      </c>
      <c r="F281" s="6">
        <v>5.6521739130434785</v>
      </c>
      <c r="G281" s="6">
        <v>6.5217391304347824E-2</v>
      </c>
      <c r="H281" s="6">
        <v>0</v>
      </c>
      <c r="I281" s="6">
        <v>1.1304347826086956</v>
      </c>
      <c r="J281" s="6">
        <v>0</v>
      </c>
      <c r="K281" s="6">
        <v>0.28260869565217389</v>
      </c>
      <c r="L281" s="6">
        <v>2.2364130434782608</v>
      </c>
      <c r="M281" s="6">
        <v>5.9592391304347823</v>
      </c>
      <c r="N281" s="6">
        <v>0</v>
      </c>
      <c r="O281" s="6">
        <f>SUM(NonNurse[[#This Row],[Qualified Social Work Staff Hours]],NonNurse[[#This Row],[Other Social Work Staff Hours]])/NonNurse[[#This Row],[MDS Census]]</f>
        <v>8.7987481945113133E-2</v>
      </c>
      <c r="P281" s="6">
        <v>5.4646739130434785</v>
      </c>
      <c r="Q281" s="6">
        <v>19.097826086956523</v>
      </c>
      <c r="R281" s="6">
        <f>SUM(NonNurse[[#This Row],[Qualified Activities Professional Hours]],NonNurse[[#This Row],[Other Activities Professional Hours]])/NonNurse[[#This Row],[MDS Census]]</f>
        <v>0.36266249398170436</v>
      </c>
      <c r="S281" s="6">
        <v>2.8369565217391304</v>
      </c>
      <c r="T281" s="6">
        <v>0</v>
      </c>
      <c r="U281" s="6">
        <v>0</v>
      </c>
      <c r="V281" s="6">
        <f>SUM(NonNurse[[#This Row],[Occupational Therapist Hours]],NonNurse[[#This Row],[OT Assistant Hours]],NonNurse[[#This Row],[OT Aide Hours]])/NonNurse[[#This Row],[MDS Census]]</f>
        <v>4.1887337506018293E-2</v>
      </c>
      <c r="W281" s="6">
        <v>6.875</v>
      </c>
      <c r="X281" s="6">
        <v>3.4864130434782608</v>
      </c>
      <c r="Y281" s="6">
        <v>0</v>
      </c>
      <c r="Z281" s="6">
        <f>SUM(NonNurse[[#This Row],[Physical Therapist (PT) Hours]],NonNurse[[#This Row],[PT Assistant Hours]],NonNurse[[#This Row],[PT Aide Hours]])/NonNurse[[#This Row],[MDS Census]]</f>
        <v>0.15298507462686567</v>
      </c>
      <c r="AA281" s="6">
        <v>0</v>
      </c>
      <c r="AB281" s="6">
        <v>0</v>
      </c>
      <c r="AC281" s="6">
        <v>0</v>
      </c>
      <c r="AD281" s="6">
        <v>0</v>
      </c>
      <c r="AE281" s="6">
        <v>0</v>
      </c>
      <c r="AF281" s="6">
        <v>0</v>
      </c>
      <c r="AG281" s="6">
        <v>0</v>
      </c>
      <c r="AH281" s="1">
        <v>145930</v>
      </c>
      <c r="AI281">
        <v>5</v>
      </c>
    </row>
    <row r="282" spans="1:35" x14ac:dyDescent="0.25">
      <c r="A282" t="s">
        <v>702</v>
      </c>
      <c r="B282" t="s">
        <v>357</v>
      </c>
      <c r="C282" t="s">
        <v>884</v>
      </c>
      <c r="D282" t="s">
        <v>775</v>
      </c>
      <c r="E282" s="6">
        <v>121.58695652173913</v>
      </c>
      <c r="F282" s="6">
        <v>15.608695652173912</v>
      </c>
      <c r="G282" s="6">
        <v>0</v>
      </c>
      <c r="H282" s="6">
        <v>0</v>
      </c>
      <c r="I282" s="6">
        <v>5.3043478260869561</v>
      </c>
      <c r="J282" s="6">
        <v>0</v>
      </c>
      <c r="K282" s="6">
        <v>0</v>
      </c>
      <c r="L282" s="6">
        <v>2.0053260869565221</v>
      </c>
      <c r="M282" s="6">
        <v>5.2608695652173916</v>
      </c>
      <c r="N282" s="6">
        <v>35.431956521739131</v>
      </c>
      <c r="O282" s="6">
        <f>SUM(NonNurse[[#This Row],[Qualified Social Work Staff Hours]],NonNurse[[#This Row],[Other Social Work Staff Hours]])/NonNurse[[#This Row],[MDS Census]]</f>
        <v>0.33468085106382983</v>
      </c>
      <c r="P282" s="6">
        <v>10.174891304347824</v>
      </c>
      <c r="Q282" s="6">
        <v>34.212282608695666</v>
      </c>
      <c r="R282" s="6">
        <f>SUM(NonNurse[[#This Row],[Qualified Activities Professional Hours]],NonNurse[[#This Row],[Other Activities Professional Hours]])/NonNurse[[#This Row],[MDS Census]]</f>
        <v>0.36506526014661195</v>
      </c>
      <c r="S282" s="6">
        <v>2.7158695652173912</v>
      </c>
      <c r="T282" s="6">
        <v>3.8533695652173923</v>
      </c>
      <c r="U282" s="6">
        <v>0</v>
      </c>
      <c r="V282" s="6">
        <f>SUM(NonNurse[[#This Row],[Occupational Therapist Hours]],NonNurse[[#This Row],[OT Assistant Hours]],NonNurse[[#This Row],[OT Aide Hours]])/NonNurse[[#This Row],[MDS Census]]</f>
        <v>5.4029143572322552E-2</v>
      </c>
      <c r="W282" s="6">
        <v>2.4381521739130436</v>
      </c>
      <c r="X282" s="6">
        <v>8.3640217391304361</v>
      </c>
      <c r="Y282" s="6">
        <v>0</v>
      </c>
      <c r="Z282" s="6">
        <f>SUM(NonNurse[[#This Row],[Physical Therapist (PT) Hours]],NonNurse[[#This Row],[PT Assistant Hours]],NonNurse[[#This Row],[PT Aide Hours]])/NonNurse[[#This Row],[MDS Census]]</f>
        <v>8.8843196853209377E-2</v>
      </c>
      <c r="AA282" s="6">
        <v>0</v>
      </c>
      <c r="AB282" s="6">
        <v>0</v>
      </c>
      <c r="AC282" s="6">
        <v>0</v>
      </c>
      <c r="AD282" s="6">
        <v>0</v>
      </c>
      <c r="AE282" s="6">
        <v>0</v>
      </c>
      <c r="AF282" s="6">
        <v>0</v>
      </c>
      <c r="AG282" s="6">
        <v>0</v>
      </c>
      <c r="AH282" s="1">
        <v>145773</v>
      </c>
      <c r="AI282">
        <v>5</v>
      </c>
    </row>
    <row r="283" spans="1:35" x14ac:dyDescent="0.25">
      <c r="A283" t="s">
        <v>702</v>
      </c>
      <c r="B283" t="s">
        <v>203</v>
      </c>
      <c r="C283" t="s">
        <v>1005</v>
      </c>
      <c r="D283" t="s">
        <v>781</v>
      </c>
      <c r="E283" s="6">
        <v>18.597826086956523</v>
      </c>
      <c r="F283" s="6">
        <v>2.8695652173913042</v>
      </c>
      <c r="G283" s="6">
        <v>0.65217391304347827</v>
      </c>
      <c r="H283" s="6">
        <v>0.71739130434782605</v>
      </c>
      <c r="I283" s="6">
        <v>0</v>
      </c>
      <c r="J283" s="6">
        <v>0</v>
      </c>
      <c r="K283" s="6">
        <v>0</v>
      </c>
      <c r="L283" s="6">
        <v>0.71739130434782605</v>
      </c>
      <c r="M283" s="6">
        <v>0</v>
      </c>
      <c r="N283" s="6">
        <v>0</v>
      </c>
      <c r="O283" s="6">
        <f>SUM(NonNurse[[#This Row],[Qualified Social Work Staff Hours]],NonNurse[[#This Row],[Other Social Work Staff Hours]])/NonNurse[[#This Row],[MDS Census]]</f>
        <v>0</v>
      </c>
      <c r="P283" s="6">
        <v>7.0652173913043473E-2</v>
      </c>
      <c r="Q283" s="6">
        <v>0</v>
      </c>
      <c r="R283" s="6">
        <f>SUM(NonNurse[[#This Row],[Qualified Activities Professional Hours]],NonNurse[[#This Row],[Other Activities Professional Hours]])/NonNurse[[#This Row],[MDS Census]]</f>
        <v>3.7989479836353004E-3</v>
      </c>
      <c r="S283" s="6">
        <v>10.119565217391305</v>
      </c>
      <c r="T283" s="6">
        <v>0</v>
      </c>
      <c r="U283" s="6">
        <v>0</v>
      </c>
      <c r="V283" s="6">
        <f>SUM(NonNurse[[#This Row],[Occupational Therapist Hours]],NonNurse[[#This Row],[OT Assistant Hours]],NonNurse[[#This Row],[OT Aide Hours]])/NonNurse[[#This Row],[MDS Census]]</f>
        <v>0.5441262419637638</v>
      </c>
      <c r="W283" s="6">
        <v>8.0135869565217384</v>
      </c>
      <c r="X283" s="6">
        <v>1.9157608695652173</v>
      </c>
      <c r="Y283" s="6">
        <v>0</v>
      </c>
      <c r="Z283" s="6">
        <f>SUM(NonNurse[[#This Row],[Physical Therapist (PT) Hours]],NonNurse[[#This Row],[PT Assistant Hours]],NonNurse[[#This Row],[PT Aide Hours]])/NonNurse[[#This Row],[MDS Census]]</f>
        <v>0.53389830508474567</v>
      </c>
      <c r="AA283" s="6">
        <v>0</v>
      </c>
      <c r="AB283" s="6">
        <v>2.6847826086956523</v>
      </c>
      <c r="AC283" s="6">
        <v>0</v>
      </c>
      <c r="AD283" s="6">
        <v>0</v>
      </c>
      <c r="AE283" s="6">
        <v>38.25</v>
      </c>
      <c r="AF283" s="6">
        <v>0</v>
      </c>
      <c r="AG283" s="6">
        <v>0</v>
      </c>
      <c r="AH283" s="1">
        <v>145526</v>
      </c>
      <c r="AI283">
        <v>5</v>
      </c>
    </row>
    <row r="284" spans="1:35" x14ac:dyDescent="0.25">
      <c r="A284" t="s">
        <v>702</v>
      </c>
      <c r="B284" t="s">
        <v>219</v>
      </c>
      <c r="C284" t="s">
        <v>888</v>
      </c>
      <c r="D284" t="s">
        <v>772</v>
      </c>
      <c r="E284" s="6">
        <v>12.891304347826088</v>
      </c>
      <c r="F284" s="6">
        <v>0</v>
      </c>
      <c r="G284" s="6">
        <v>0</v>
      </c>
      <c r="H284" s="6">
        <v>0</v>
      </c>
      <c r="I284" s="6">
        <v>0</v>
      </c>
      <c r="J284" s="6">
        <v>0</v>
      </c>
      <c r="K284" s="6">
        <v>0</v>
      </c>
      <c r="L284" s="6">
        <v>0.5969565217391305</v>
      </c>
      <c r="M284" s="6">
        <v>0</v>
      </c>
      <c r="N284" s="6">
        <v>0</v>
      </c>
      <c r="O284" s="6">
        <f>SUM(NonNurse[[#This Row],[Qualified Social Work Staff Hours]],NonNurse[[#This Row],[Other Social Work Staff Hours]])/NonNurse[[#This Row],[MDS Census]]</f>
        <v>0</v>
      </c>
      <c r="P284" s="6">
        <v>0</v>
      </c>
      <c r="Q284" s="6">
        <v>3.7065217391304337</v>
      </c>
      <c r="R284" s="6">
        <f>SUM(NonNurse[[#This Row],[Qualified Activities Professional Hours]],NonNurse[[#This Row],[Other Activities Professional Hours]])/NonNurse[[#This Row],[MDS Census]]</f>
        <v>0.28752107925801001</v>
      </c>
      <c r="S284" s="6">
        <v>0.7071739130434781</v>
      </c>
      <c r="T284" s="6">
        <v>2.5951086956521738</v>
      </c>
      <c r="U284" s="6">
        <v>0</v>
      </c>
      <c r="V284" s="6">
        <f>SUM(NonNurse[[#This Row],[Occupational Therapist Hours]],NonNurse[[#This Row],[OT Assistant Hours]],NonNurse[[#This Row],[OT Aide Hours]])/NonNurse[[#This Row],[MDS Census]]</f>
        <v>0.25616357504215848</v>
      </c>
      <c r="W284" s="6">
        <v>0.6761956521739132</v>
      </c>
      <c r="X284" s="6">
        <v>3.758695652173913</v>
      </c>
      <c r="Y284" s="6">
        <v>0</v>
      </c>
      <c r="Z284" s="6">
        <f>SUM(NonNurse[[#This Row],[Physical Therapist (PT) Hours]],NonNurse[[#This Row],[PT Assistant Hours]],NonNurse[[#This Row],[PT Aide Hours]])/NonNurse[[#This Row],[MDS Census]]</f>
        <v>0.34402192242833052</v>
      </c>
      <c r="AA284" s="6">
        <v>0</v>
      </c>
      <c r="AB284" s="6">
        <v>0</v>
      </c>
      <c r="AC284" s="6">
        <v>0</v>
      </c>
      <c r="AD284" s="6">
        <v>0</v>
      </c>
      <c r="AE284" s="6">
        <v>1.0543478260869565</v>
      </c>
      <c r="AF284" s="6">
        <v>0</v>
      </c>
      <c r="AG284" s="6">
        <v>0</v>
      </c>
      <c r="AH284" s="1">
        <v>145572</v>
      </c>
      <c r="AI284">
        <v>5</v>
      </c>
    </row>
    <row r="285" spans="1:35" x14ac:dyDescent="0.25">
      <c r="A285" t="s">
        <v>702</v>
      </c>
      <c r="B285" t="s">
        <v>568</v>
      </c>
      <c r="C285" t="s">
        <v>1082</v>
      </c>
      <c r="D285" t="s">
        <v>746</v>
      </c>
      <c r="E285" s="6">
        <v>65.902173913043484</v>
      </c>
      <c r="F285" s="6">
        <v>5.3043478260869561</v>
      </c>
      <c r="G285" s="6">
        <v>0.29347826086956524</v>
      </c>
      <c r="H285" s="6">
        <v>0</v>
      </c>
      <c r="I285" s="6">
        <v>1.0652173913043479</v>
      </c>
      <c r="J285" s="6">
        <v>0</v>
      </c>
      <c r="K285" s="6">
        <v>0</v>
      </c>
      <c r="L285" s="6">
        <v>7.234565217391304</v>
      </c>
      <c r="M285" s="6">
        <v>4.4369565217391314</v>
      </c>
      <c r="N285" s="6">
        <v>0</v>
      </c>
      <c r="O285" s="6">
        <f>SUM(NonNurse[[#This Row],[Qualified Social Work Staff Hours]],NonNurse[[#This Row],[Other Social Work Staff Hours]])/NonNurse[[#This Row],[MDS Census]]</f>
        <v>6.732640606960251E-2</v>
      </c>
      <c r="P285" s="6">
        <v>5.6576086956521747</v>
      </c>
      <c r="Q285" s="6">
        <v>0.73760869565217391</v>
      </c>
      <c r="R285" s="6">
        <f>SUM(NonNurse[[#This Row],[Qualified Activities Professional Hours]],NonNurse[[#This Row],[Other Activities Professional Hours]])/NonNurse[[#This Row],[MDS Census]]</f>
        <v>9.7041068777832765E-2</v>
      </c>
      <c r="S285" s="6">
        <v>7.8435869565217393</v>
      </c>
      <c r="T285" s="6">
        <v>10.541847826086956</v>
      </c>
      <c r="U285" s="6">
        <v>0</v>
      </c>
      <c r="V285" s="6">
        <f>SUM(NonNurse[[#This Row],[Occupational Therapist Hours]],NonNurse[[#This Row],[OT Assistant Hours]],NonNurse[[#This Row],[OT Aide Hours]])/NonNurse[[#This Row],[MDS Census]]</f>
        <v>0.27898070262246411</v>
      </c>
      <c r="W285" s="6">
        <v>2.394021739130435</v>
      </c>
      <c r="X285" s="6">
        <v>12.876956521739128</v>
      </c>
      <c r="Y285" s="6">
        <v>0</v>
      </c>
      <c r="Z285" s="6">
        <f>SUM(NonNurse[[#This Row],[Physical Therapist (PT) Hours]],NonNurse[[#This Row],[PT Assistant Hours]],NonNurse[[#This Row],[PT Aide Hours]])/NonNurse[[#This Row],[MDS Census]]</f>
        <v>0.23172191984166249</v>
      </c>
      <c r="AA285" s="6">
        <v>0</v>
      </c>
      <c r="AB285" s="6">
        <v>0</v>
      </c>
      <c r="AC285" s="6">
        <v>0</v>
      </c>
      <c r="AD285" s="6">
        <v>42.411739130434782</v>
      </c>
      <c r="AE285" s="6">
        <v>0</v>
      </c>
      <c r="AF285" s="6">
        <v>0</v>
      </c>
      <c r="AG285" s="6">
        <v>0</v>
      </c>
      <c r="AH285" s="1">
        <v>146075</v>
      </c>
      <c r="AI285">
        <v>5</v>
      </c>
    </row>
    <row r="286" spans="1:35" x14ac:dyDescent="0.25">
      <c r="A286" t="s">
        <v>702</v>
      </c>
      <c r="B286" t="s">
        <v>533</v>
      </c>
      <c r="C286" t="s">
        <v>1053</v>
      </c>
      <c r="D286" t="s">
        <v>781</v>
      </c>
      <c r="E286" s="6">
        <v>145.29347826086956</v>
      </c>
      <c r="F286" s="6">
        <v>5.1358695652173916</v>
      </c>
      <c r="G286" s="6">
        <v>0</v>
      </c>
      <c r="H286" s="6">
        <v>0.63119565217391316</v>
      </c>
      <c r="I286" s="6">
        <v>0</v>
      </c>
      <c r="J286" s="6">
        <v>0</v>
      </c>
      <c r="K286" s="6">
        <v>0</v>
      </c>
      <c r="L286" s="6">
        <v>3.0740217391304343</v>
      </c>
      <c r="M286" s="6">
        <v>0</v>
      </c>
      <c r="N286" s="6">
        <v>10.233695652173912</v>
      </c>
      <c r="O286" s="6">
        <f>SUM(NonNurse[[#This Row],[Qualified Social Work Staff Hours]],NonNurse[[#This Row],[Other Social Work Staff Hours]])/NonNurse[[#This Row],[MDS Census]]</f>
        <v>7.0434652502431361E-2</v>
      </c>
      <c r="P286" s="6">
        <v>9.945652173913043</v>
      </c>
      <c r="Q286" s="6">
        <v>60.002717391304316</v>
      </c>
      <c r="R286" s="6">
        <f>SUM(NonNurse[[#This Row],[Qualified Activities Professional Hours]],NonNurse[[#This Row],[Other Activities Professional Hours]])/NonNurse[[#This Row],[MDS Census]]</f>
        <v>0.48142814393655997</v>
      </c>
      <c r="S286" s="6">
        <v>6.5785869565217396</v>
      </c>
      <c r="T286" s="6">
        <v>4.8377173913043467</v>
      </c>
      <c r="U286" s="6">
        <v>0</v>
      </c>
      <c r="V286" s="6">
        <f>SUM(NonNurse[[#This Row],[Occupational Therapist Hours]],NonNurse[[#This Row],[OT Assistant Hours]],NonNurse[[#This Row],[OT Aide Hours]])/NonNurse[[#This Row],[MDS Census]]</f>
        <v>7.8574100396498842E-2</v>
      </c>
      <c r="W286" s="6">
        <v>7.6367391304347851</v>
      </c>
      <c r="X286" s="6">
        <v>9.9472826086956498</v>
      </c>
      <c r="Y286" s="6">
        <v>0</v>
      </c>
      <c r="Z286" s="6">
        <f>SUM(NonNurse[[#This Row],[Physical Therapist (PT) Hours]],NonNurse[[#This Row],[PT Assistant Hours]],NonNurse[[#This Row],[PT Aide Hours]])/NonNurse[[#This Row],[MDS Census]]</f>
        <v>0.12102416398593552</v>
      </c>
      <c r="AA286" s="6">
        <v>0</v>
      </c>
      <c r="AB286" s="6">
        <v>0</v>
      </c>
      <c r="AC286" s="6">
        <v>0</v>
      </c>
      <c r="AD286" s="6">
        <v>82.635869565217391</v>
      </c>
      <c r="AE286" s="6">
        <v>0</v>
      </c>
      <c r="AF286" s="6">
        <v>0</v>
      </c>
      <c r="AG286" s="6">
        <v>0</v>
      </c>
      <c r="AH286" s="1">
        <v>146031</v>
      </c>
      <c r="AI286">
        <v>5</v>
      </c>
    </row>
    <row r="287" spans="1:35" x14ac:dyDescent="0.25">
      <c r="A287" t="s">
        <v>702</v>
      </c>
      <c r="B287" t="s">
        <v>639</v>
      </c>
      <c r="C287" t="s">
        <v>839</v>
      </c>
      <c r="D287" t="s">
        <v>784</v>
      </c>
      <c r="E287" s="6">
        <v>38.25</v>
      </c>
      <c r="F287" s="6">
        <v>5.0652173913043477</v>
      </c>
      <c r="G287" s="6">
        <v>4.8913043478260872E-2</v>
      </c>
      <c r="H287" s="6">
        <v>0.16847826086956522</v>
      </c>
      <c r="I287" s="6">
        <v>0.79347826086956519</v>
      </c>
      <c r="J287" s="6">
        <v>0</v>
      </c>
      <c r="K287" s="6">
        <v>0</v>
      </c>
      <c r="L287" s="6">
        <v>4.1141304347826084</v>
      </c>
      <c r="M287" s="6">
        <v>9.8478260869565215</v>
      </c>
      <c r="N287" s="6">
        <v>0</v>
      </c>
      <c r="O287" s="6">
        <f>SUM(NonNurse[[#This Row],[Qualified Social Work Staff Hours]],NonNurse[[#This Row],[Other Social Work Staff Hours]])/NonNurse[[#This Row],[MDS Census]]</f>
        <v>0.25745950554134694</v>
      </c>
      <c r="P287" s="6">
        <v>0</v>
      </c>
      <c r="Q287" s="6">
        <v>6.2445652173913047</v>
      </c>
      <c r="R287" s="6">
        <f>SUM(NonNurse[[#This Row],[Qualified Activities Professional Hours]],NonNurse[[#This Row],[Other Activities Professional Hours]])/NonNurse[[#This Row],[MDS Census]]</f>
        <v>0.16325660699062233</v>
      </c>
      <c r="S287" s="6">
        <v>3.7798913043478262</v>
      </c>
      <c r="T287" s="6">
        <v>3.1005434782608696</v>
      </c>
      <c r="U287" s="6">
        <v>0</v>
      </c>
      <c r="V287" s="6">
        <f>SUM(NonNurse[[#This Row],[Occupational Therapist Hours]],NonNurse[[#This Row],[OT Assistant Hours]],NonNurse[[#This Row],[OT Aide Hours]])/NonNurse[[#This Row],[MDS Census]]</f>
        <v>0.17988064791133845</v>
      </c>
      <c r="W287" s="6">
        <v>2.539891304347826</v>
      </c>
      <c r="X287" s="6">
        <v>10.882282608695652</v>
      </c>
      <c r="Y287" s="6">
        <v>0</v>
      </c>
      <c r="Z287" s="6">
        <f>SUM(NonNurse[[#This Row],[Physical Therapist (PT) Hours]],NonNurse[[#This Row],[PT Assistant Hours]],NonNurse[[#This Row],[PT Aide Hours]])/NonNurse[[#This Row],[MDS Census]]</f>
        <v>0.35090650753054847</v>
      </c>
      <c r="AA287" s="6">
        <v>0</v>
      </c>
      <c r="AB287" s="6">
        <v>0</v>
      </c>
      <c r="AC287" s="6">
        <v>0</v>
      </c>
      <c r="AD287" s="6">
        <v>0</v>
      </c>
      <c r="AE287" s="6">
        <v>0</v>
      </c>
      <c r="AF287" s="6">
        <v>0</v>
      </c>
      <c r="AG287" s="6">
        <v>0</v>
      </c>
      <c r="AH287" s="1">
        <v>146166</v>
      </c>
      <c r="AI287">
        <v>5</v>
      </c>
    </row>
    <row r="288" spans="1:35" x14ac:dyDescent="0.25">
      <c r="A288" t="s">
        <v>702</v>
      </c>
      <c r="B288" t="s">
        <v>448</v>
      </c>
      <c r="C288" t="s">
        <v>840</v>
      </c>
      <c r="D288" t="s">
        <v>827</v>
      </c>
      <c r="E288" s="6">
        <v>49.456521739130437</v>
      </c>
      <c r="F288" s="6">
        <v>5.3043478260869561</v>
      </c>
      <c r="G288" s="6">
        <v>6.5217391304347824E-2</v>
      </c>
      <c r="H288" s="6">
        <v>0</v>
      </c>
      <c r="I288" s="6">
        <v>0</v>
      </c>
      <c r="J288" s="6">
        <v>0</v>
      </c>
      <c r="K288" s="6">
        <v>0</v>
      </c>
      <c r="L288" s="6">
        <v>0</v>
      </c>
      <c r="M288" s="6">
        <v>0</v>
      </c>
      <c r="N288" s="6">
        <v>5.3605434782608681</v>
      </c>
      <c r="O288" s="6">
        <f>SUM(NonNurse[[#This Row],[Qualified Social Work Staff Hours]],NonNurse[[#This Row],[Other Social Work Staff Hours]])/NonNurse[[#This Row],[MDS Census]]</f>
        <v>0.10838901098901095</v>
      </c>
      <c r="P288" s="6">
        <v>0</v>
      </c>
      <c r="Q288" s="6">
        <v>10.24021739130435</v>
      </c>
      <c r="R288" s="6">
        <f>SUM(NonNurse[[#This Row],[Qualified Activities Professional Hours]],NonNurse[[#This Row],[Other Activities Professional Hours]])/NonNurse[[#This Row],[MDS Census]]</f>
        <v>0.20705494505494509</v>
      </c>
      <c r="S288" s="6">
        <v>0</v>
      </c>
      <c r="T288" s="6">
        <v>0</v>
      </c>
      <c r="U288" s="6">
        <v>0</v>
      </c>
      <c r="V288" s="6">
        <f>SUM(NonNurse[[#This Row],[Occupational Therapist Hours]],NonNurse[[#This Row],[OT Assistant Hours]],NonNurse[[#This Row],[OT Aide Hours]])/NonNurse[[#This Row],[MDS Census]]</f>
        <v>0</v>
      </c>
      <c r="W288" s="6">
        <v>0</v>
      </c>
      <c r="X288" s="6">
        <v>0</v>
      </c>
      <c r="Y288" s="6">
        <v>0</v>
      </c>
      <c r="Z288" s="6">
        <f>SUM(NonNurse[[#This Row],[Physical Therapist (PT) Hours]],NonNurse[[#This Row],[PT Assistant Hours]],NonNurse[[#This Row],[PT Aide Hours]])/NonNurse[[#This Row],[MDS Census]]</f>
        <v>0</v>
      </c>
      <c r="AA288" s="6">
        <v>0</v>
      </c>
      <c r="AB288" s="6">
        <v>0</v>
      </c>
      <c r="AC288" s="6">
        <v>0</v>
      </c>
      <c r="AD288" s="6">
        <v>0</v>
      </c>
      <c r="AE288" s="6">
        <v>0</v>
      </c>
      <c r="AF288" s="6">
        <v>0</v>
      </c>
      <c r="AG288" s="6">
        <v>0</v>
      </c>
      <c r="AH288" s="1">
        <v>145909</v>
      </c>
      <c r="AI288">
        <v>5</v>
      </c>
    </row>
    <row r="289" spans="1:35" x14ac:dyDescent="0.25">
      <c r="A289" t="s">
        <v>702</v>
      </c>
      <c r="B289" t="s">
        <v>509</v>
      </c>
      <c r="C289" t="s">
        <v>931</v>
      </c>
      <c r="D289" t="s">
        <v>781</v>
      </c>
      <c r="E289" s="6">
        <v>70.293478260869563</v>
      </c>
      <c r="F289" s="6">
        <v>0</v>
      </c>
      <c r="G289" s="6">
        <v>0</v>
      </c>
      <c r="H289" s="6">
        <v>0.75</v>
      </c>
      <c r="I289" s="6">
        <v>0.42391304347826086</v>
      </c>
      <c r="J289" s="6">
        <v>0</v>
      </c>
      <c r="K289" s="6">
        <v>0</v>
      </c>
      <c r="L289" s="6">
        <v>0.99315217391304322</v>
      </c>
      <c r="M289" s="6">
        <v>0</v>
      </c>
      <c r="N289" s="6">
        <v>0</v>
      </c>
      <c r="O289" s="6">
        <f>SUM(NonNurse[[#This Row],[Qualified Social Work Staff Hours]],NonNurse[[#This Row],[Other Social Work Staff Hours]])/NonNurse[[#This Row],[MDS Census]]</f>
        <v>0</v>
      </c>
      <c r="P289" s="6">
        <v>0</v>
      </c>
      <c r="Q289" s="6">
        <v>13.097826086956522</v>
      </c>
      <c r="R289" s="6">
        <f>SUM(NonNurse[[#This Row],[Qualified Activities Professional Hours]],NonNurse[[#This Row],[Other Activities Professional Hours]])/NonNurse[[#This Row],[MDS Census]]</f>
        <v>0.1863306015153858</v>
      </c>
      <c r="S289" s="6">
        <v>5.3559782608695636</v>
      </c>
      <c r="T289" s="6">
        <v>0.1557608695652174</v>
      </c>
      <c r="U289" s="6">
        <v>0</v>
      </c>
      <c r="V289" s="6">
        <f>SUM(NonNurse[[#This Row],[Occupational Therapist Hours]],NonNurse[[#This Row],[OT Assistant Hours]],NonNurse[[#This Row],[OT Aide Hours]])/NonNurse[[#This Row],[MDS Census]]</f>
        <v>7.8410391216947553E-2</v>
      </c>
      <c r="W289" s="6">
        <v>5.7898913043478268</v>
      </c>
      <c r="X289" s="6">
        <v>0</v>
      </c>
      <c r="Y289" s="6">
        <v>0</v>
      </c>
      <c r="Z289" s="6">
        <f>SUM(NonNurse[[#This Row],[Physical Therapist (PT) Hours]],NonNurse[[#This Row],[PT Assistant Hours]],NonNurse[[#This Row],[PT Aide Hours]])/NonNurse[[#This Row],[MDS Census]]</f>
        <v>8.2367403742075171E-2</v>
      </c>
      <c r="AA289" s="6">
        <v>0</v>
      </c>
      <c r="AB289" s="6">
        <v>0</v>
      </c>
      <c r="AC289" s="6">
        <v>0</v>
      </c>
      <c r="AD289" s="6">
        <v>0</v>
      </c>
      <c r="AE289" s="6">
        <v>0</v>
      </c>
      <c r="AF289" s="6">
        <v>0</v>
      </c>
      <c r="AG289" s="6">
        <v>0</v>
      </c>
      <c r="AH289" s="1">
        <v>145999</v>
      </c>
      <c r="AI289">
        <v>5</v>
      </c>
    </row>
    <row r="290" spans="1:35" x14ac:dyDescent="0.25">
      <c r="A290" t="s">
        <v>702</v>
      </c>
      <c r="B290" t="s">
        <v>283</v>
      </c>
      <c r="C290" t="s">
        <v>983</v>
      </c>
      <c r="D290" t="s">
        <v>774</v>
      </c>
      <c r="E290" s="6">
        <v>135.64130434782609</v>
      </c>
      <c r="F290" s="6">
        <v>10.260869565217391</v>
      </c>
      <c r="G290" s="6">
        <v>0</v>
      </c>
      <c r="H290" s="6">
        <v>0</v>
      </c>
      <c r="I290" s="6">
        <v>0</v>
      </c>
      <c r="J290" s="6">
        <v>0</v>
      </c>
      <c r="K290" s="6">
        <v>0</v>
      </c>
      <c r="L290" s="6">
        <v>1.6810869565217397</v>
      </c>
      <c r="M290" s="6">
        <v>5.3043478260869561</v>
      </c>
      <c r="N290" s="6">
        <v>13.858695652173912</v>
      </c>
      <c r="O290" s="6">
        <f>SUM(NonNurse[[#This Row],[Qualified Social Work Staff Hours]],NonNurse[[#This Row],[Other Social Work Staff Hours]])/NonNurse[[#This Row],[MDS Census]]</f>
        <v>0.14127734594118116</v>
      </c>
      <c r="P290" s="6">
        <v>3.5652173913043477</v>
      </c>
      <c r="Q290" s="6">
        <v>25.578804347826086</v>
      </c>
      <c r="R290" s="6">
        <f>SUM(NonNurse[[#This Row],[Qualified Activities Professional Hours]],NonNurse[[#This Row],[Other Activities Professional Hours]])/NonNurse[[#This Row],[MDS Census]]</f>
        <v>0.21486096642359162</v>
      </c>
      <c r="S290" s="6">
        <v>5.5281521739130453</v>
      </c>
      <c r="T290" s="6">
        <v>4.64445652173913</v>
      </c>
      <c r="U290" s="6">
        <v>0</v>
      </c>
      <c r="V290" s="6">
        <f>SUM(NonNurse[[#This Row],[Occupational Therapist Hours]],NonNurse[[#This Row],[OT Assistant Hours]],NonNurse[[#This Row],[OT Aide Hours]])/NonNurse[[#This Row],[MDS Census]]</f>
        <v>7.4996393941822281E-2</v>
      </c>
      <c r="W290" s="6">
        <v>6.9217391304347817</v>
      </c>
      <c r="X290" s="6">
        <v>8.118804347826087</v>
      </c>
      <c r="Y290" s="6">
        <v>0</v>
      </c>
      <c r="Z290" s="6">
        <f>SUM(NonNurse[[#This Row],[Physical Therapist (PT) Hours]],NonNurse[[#This Row],[PT Assistant Hours]],NonNurse[[#This Row],[PT Aide Hours]])/NonNurse[[#This Row],[MDS Census]]</f>
        <v>0.11088468627293853</v>
      </c>
      <c r="AA290" s="6">
        <v>0</v>
      </c>
      <c r="AB290" s="6">
        <v>0</v>
      </c>
      <c r="AC290" s="6">
        <v>0</v>
      </c>
      <c r="AD290" s="6">
        <v>0</v>
      </c>
      <c r="AE290" s="6">
        <v>28.945652173913043</v>
      </c>
      <c r="AF290" s="6">
        <v>0</v>
      </c>
      <c r="AG290" s="6">
        <v>0</v>
      </c>
      <c r="AH290" s="1">
        <v>145665</v>
      </c>
      <c r="AI290">
        <v>5</v>
      </c>
    </row>
    <row r="291" spans="1:35" x14ac:dyDescent="0.25">
      <c r="A291" t="s">
        <v>702</v>
      </c>
      <c r="B291" t="s">
        <v>37</v>
      </c>
      <c r="C291" t="s">
        <v>912</v>
      </c>
      <c r="D291" t="s">
        <v>781</v>
      </c>
      <c r="E291" s="6">
        <v>102.67391304347827</v>
      </c>
      <c r="F291" s="6">
        <v>10</v>
      </c>
      <c r="G291" s="6">
        <v>0</v>
      </c>
      <c r="H291" s="6">
        <v>0</v>
      </c>
      <c r="I291" s="6">
        <v>0</v>
      </c>
      <c r="J291" s="6">
        <v>0</v>
      </c>
      <c r="K291" s="6">
        <v>0</v>
      </c>
      <c r="L291" s="6">
        <v>6.0261956521739126</v>
      </c>
      <c r="M291" s="6">
        <v>5.9565217391304346</v>
      </c>
      <c r="N291" s="6">
        <v>1.0733695652173914</v>
      </c>
      <c r="O291" s="6">
        <f>SUM(NonNurse[[#This Row],[Qualified Social Work Staff Hours]],NonNurse[[#This Row],[Other Social Work Staff Hours]])/NonNurse[[#This Row],[MDS Census]]</f>
        <v>6.846813466017361E-2</v>
      </c>
      <c r="P291" s="6">
        <v>4.2010869565217392</v>
      </c>
      <c r="Q291" s="6">
        <v>23.788043478260871</v>
      </c>
      <c r="R291" s="6">
        <f>SUM(NonNurse[[#This Row],[Qualified Activities Professional Hours]],NonNurse[[#This Row],[Other Activities Professional Hours]])/NonNurse[[#This Row],[MDS Census]]</f>
        <v>0.27260215964429385</v>
      </c>
      <c r="S291" s="6">
        <v>2.3813043478260867</v>
      </c>
      <c r="T291" s="6">
        <v>4.5272826086956544</v>
      </c>
      <c r="U291" s="6">
        <v>0</v>
      </c>
      <c r="V291" s="6">
        <f>SUM(NonNurse[[#This Row],[Occupational Therapist Hours]],NonNurse[[#This Row],[OT Assistant Hours]],NonNurse[[#This Row],[OT Aide Hours]])/NonNurse[[#This Row],[MDS Census]]</f>
        <v>6.7286682193521088E-2</v>
      </c>
      <c r="W291" s="6">
        <v>2.4955434782608696</v>
      </c>
      <c r="X291" s="6">
        <v>5.9043478260869557</v>
      </c>
      <c r="Y291" s="6">
        <v>0</v>
      </c>
      <c r="Z291" s="6">
        <f>SUM(NonNurse[[#This Row],[Physical Therapist (PT) Hours]],NonNurse[[#This Row],[PT Assistant Hours]],NonNurse[[#This Row],[PT Aide Hours]])/NonNurse[[#This Row],[MDS Census]]</f>
        <v>8.1811348719034505E-2</v>
      </c>
      <c r="AA291" s="6">
        <v>0</v>
      </c>
      <c r="AB291" s="6">
        <v>0</v>
      </c>
      <c r="AC291" s="6">
        <v>0</v>
      </c>
      <c r="AD291" s="6">
        <v>0</v>
      </c>
      <c r="AE291" s="6">
        <v>0</v>
      </c>
      <c r="AF291" s="6">
        <v>0</v>
      </c>
      <c r="AG291" s="6">
        <v>0</v>
      </c>
      <c r="AH291" s="1">
        <v>145070</v>
      </c>
      <c r="AI291">
        <v>5</v>
      </c>
    </row>
    <row r="292" spans="1:35" x14ac:dyDescent="0.25">
      <c r="A292" t="s">
        <v>702</v>
      </c>
      <c r="B292" t="s">
        <v>106</v>
      </c>
      <c r="C292" t="s">
        <v>915</v>
      </c>
      <c r="D292" t="s">
        <v>794</v>
      </c>
      <c r="E292" s="6">
        <v>142.52173913043478</v>
      </c>
      <c r="F292" s="6">
        <v>11.043478260869565</v>
      </c>
      <c r="G292" s="6">
        <v>0</v>
      </c>
      <c r="H292" s="6">
        <v>0</v>
      </c>
      <c r="I292" s="6">
        <v>0</v>
      </c>
      <c r="J292" s="6">
        <v>0</v>
      </c>
      <c r="K292" s="6">
        <v>0</v>
      </c>
      <c r="L292" s="6">
        <v>8.9072826086956489</v>
      </c>
      <c r="M292" s="6">
        <v>5.3043478260869561</v>
      </c>
      <c r="N292" s="6">
        <v>5.3913043478260869</v>
      </c>
      <c r="O292" s="6">
        <f>SUM(NonNurse[[#This Row],[Qualified Social Work Staff Hours]],NonNurse[[#This Row],[Other Social Work Staff Hours]])/NonNurse[[#This Row],[MDS Census]]</f>
        <v>7.5045759609517995E-2</v>
      </c>
      <c r="P292" s="6">
        <v>3.652173913043478</v>
      </c>
      <c r="Q292" s="6">
        <v>25.467391304347824</v>
      </c>
      <c r="R292" s="6">
        <f>SUM(NonNurse[[#This Row],[Qualified Activities Professional Hours]],NonNurse[[#This Row],[Other Activities Professional Hours]])/NonNurse[[#This Row],[MDS Census]]</f>
        <v>0.20431665649786454</v>
      </c>
      <c r="S292" s="6">
        <v>3.6882608695652181</v>
      </c>
      <c r="T292" s="6">
        <v>4.9650000000000007</v>
      </c>
      <c r="U292" s="6">
        <v>0</v>
      </c>
      <c r="V292" s="6">
        <f>SUM(NonNurse[[#This Row],[Occupational Therapist Hours]],NonNurse[[#This Row],[OT Assistant Hours]],NonNurse[[#This Row],[OT Aide Hours]])/NonNurse[[#This Row],[MDS Census]]</f>
        <v>6.0715375228798059E-2</v>
      </c>
      <c r="W292" s="6">
        <v>5.7281521739130445</v>
      </c>
      <c r="X292" s="6">
        <v>5.0043478260869536</v>
      </c>
      <c r="Y292" s="6">
        <v>0</v>
      </c>
      <c r="Z292" s="6">
        <f>SUM(NonNurse[[#This Row],[Physical Therapist (PT) Hours]],NonNurse[[#This Row],[PT Assistant Hours]],NonNurse[[#This Row],[PT Aide Hours]])/NonNurse[[#This Row],[MDS Census]]</f>
        <v>7.5304301403294679E-2</v>
      </c>
      <c r="AA292" s="6">
        <v>0</v>
      </c>
      <c r="AB292" s="6">
        <v>0</v>
      </c>
      <c r="AC292" s="6">
        <v>0</v>
      </c>
      <c r="AD292" s="6">
        <v>0</v>
      </c>
      <c r="AE292" s="6">
        <v>52.010869565217391</v>
      </c>
      <c r="AF292" s="6">
        <v>0</v>
      </c>
      <c r="AG292" s="6">
        <v>0</v>
      </c>
      <c r="AH292" s="1">
        <v>145339</v>
      </c>
      <c r="AI292">
        <v>5</v>
      </c>
    </row>
    <row r="293" spans="1:35" x14ac:dyDescent="0.25">
      <c r="A293" t="s">
        <v>702</v>
      </c>
      <c r="B293" t="s">
        <v>21</v>
      </c>
      <c r="C293" t="s">
        <v>898</v>
      </c>
      <c r="D293" t="s">
        <v>781</v>
      </c>
      <c r="E293" s="6">
        <v>95.369565217391298</v>
      </c>
      <c r="F293" s="6">
        <v>10.608695652173912</v>
      </c>
      <c r="G293" s="6">
        <v>0</v>
      </c>
      <c r="H293" s="6">
        <v>0</v>
      </c>
      <c r="I293" s="6">
        <v>5.1304347826086953</v>
      </c>
      <c r="J293" s="6">
        <v>0</v>
      </c>
      <c r="K293" s="6">
        <v>0</v>
      </c>
      <c r="L293" s="6">
        <v>4.0419565217391309</v>
      </c>
      <c r="M293" s="6">
        <v>6.0869565217391308</v>
      </c>
      <c r="N293" s="6">
        <v>3.8260869565217392</v>
      </c>
      <c r="O293" s="6">
        <f>SUM(NonNurse[[#This Row],[Qualified Social Work Staff Hours]],NonNurse[[#This Row],[Other Social Work Staff Hours]])/NonNurse[[#This Row],[MDS Census]]</f>
        <v>0.10394346934123549</v>
      </c>
      <c r="P293" s="6">
        <v>4.4347826086956523</v>
      </c>
      <c r="Q293" s="6">
        <v>17.489130434782609</v>
      </c>
      <c r="R293" s="6">
        <f>SUM(NonNurse[[#This Row],[Qualified Activities Professional Hours]],NonNurse[[#This Row],[Other Activities Professional Hours]])/NonNurse[[#This Row],[MDS Census]]</f>
        <v>0.22988374743560522</v>
      </c>
      <c r="S293" s="6">
        <v>6.4205434782608686</v>
      </c>
      <c r="T293" s="6">
        <v>9.4282608695652179</v>
      </c>
      <c r="U293" s="6">
        <v>0</v>
      </c>
      <c r="V293" s="6">
        <f>SUM(NonNurse[[#This Row],[Occupational Therapist Hours]],NonNurse[[#This Row],[OT Assistant Hours]],NonNurse[[#This Row],[OT Aide Hours]])/NonNurse[[#This Row],[MDS Census]]</f>
        <v>0.16618304080237065</v>
      </c>
      <c r="W293" s="6">
        <v>5.6459782608695663</v>
      </c>
      <c r="X293" s="6">
        <v>9.6942391304347844</v>
      </c>
      <c r="Y293" s="6">
        <v>0</v>
      </c>
      <c r="Z293" s="6">
        <f>SUM(NonNurse[[#This Row],[Physical Therapist (PT) Hours]],NonNurse[[#This Row],[PT Assistant Hours]],NonNurse[[#This Row],[PT Aide Hours]])/NonNurse[[#This Row],[MDS Census]]</f>
        <v>0.16085023934351497</v>
      </c>
      <c r="AA293" s="6">
        <v>0</v>
      </c>
      <c r="AB293" s="6">
        <v>0</v>
      </c>
      <c r="AC293" s="6">
        <v>0</v>
      </c>
      <c r="AD293" s="6">
        <v>0</v>
      </c>
      <c r="AE293" s="6">
        <v>0</v>
      </c>
      <c r="AF293" s="6">
        <v>0</v>
      </c>
      <c r="AG293" s="6">
        <v>0</v>
      </c>
      <c r="AH293" s="1">
        <v>145011</v>
      </c>
      <c r="AI293">
        <v>5</v>
      </c>
    </row>
    <row r="294" spans="1:35" x14ac:dyDescent="0.25">
      <c r="A294" t="s">
        <v>702</v>
      </c>
      <c r="B294" t="s">
        <v>19</v>
      </c>
      <c r="C294" t="s">
        <v>871</v>
      </c>
      <c r="D294" t="s">
        <v>784</v>
      </c>
      <c r="E294" s="6">
        <v>129.27173913043478</v>
      </c>
      <c r="F294" s="6">
        <v>15.608695652173912</v>
      </c>
      <c r="G294" s="6">
        <v>0</v>
      </c>
      <c r="H294" s="6">
        <v>0</v>
      </c>
      <c r="I294" s="6">
        <v>5.2608695652173916</v>
      </c>
      <c r="J294" s="6">
        <v>0</v>
      </c>
      <c r="K294" s="6">
        <v>0</v>
      </c>
      <c r="L294" s="6">
        <v>5.1641304347826074</v>
      </c>
      <c r="M294" s="6">
        <v>5.2608695652173916</v>
      </c>
      <c r="N294" s="6">
        <v>5.1304347826086953</v>
      </c>
      <c r="O294" s="6">
        <f>SUM(NonNurse[[#This Row],[Qualified Social Work Staff Hours]],NonNurse[[#This Row],[Other Social Work Staff Hours]])/NonNurse[[#This Row],[MDS Census]]</f>
        <v>8.0383418817791971E-2</v>
      </c>
      <c r="P294" s="6">
        <v>5.4782608695652177</v>
      </c>
      <c r="Q294" s="6">
        <v>14.923913043478262</v>
      </c>
      <c r="R294" s="6">
        <f>SUM(NonNurse[[#This Row],[Qualified Activities Professional Hours]],NonNurse[[#This Row],[Other Activities Professional Hours]])/NonNurse[[#This Row],[MDS Census]]</f>
        <v>0.15782393004288239</v>
      </c>
      <c r="S294" s="6">
        <v>2.7947826086956518</v>
      </c>
      <c r="T294" s="6">
        <v>5.4853260869565217</v>
      </c>
      <c r="U294" s="6">
        <v>0</v>
      </c>
      <c r="V294" s="6">
        <f>SUM(NonNurse[[#This Row],[Occupational Therapist Hours]],NonNurse[[#This Row],[OT Assistant Hours]],NonNurse[[#This Row],[OT Aide Hours]])/NonNurse[[#This Row],[MDS Census]]</f>
        <v>6.4051963339779708E-2</v>
      </c>
      <c r="W294" s="6">
        <v>8.5746739130434797</v>
      </c>
      <c r="X294" s="6">
        <v>12.581413043478261</v>
      </c>
      <c r="Y294" s="6">
        <v>0</v>
      </c>
      <c r="Z294" s="6">
        <f>SUM(NonNurse[[#This Row],[Physical Therapist (PT) Hours]],NonNurse[[#This Row],[PT Assistant Hours]],NonNurse[[#This Row],[PT Aide Hours]])/NonNurse[[#This Row],[MDS Census]]</f>
        <v>0.16365593206087617</v>
      </c>
      <c r="AA294" s="6">
        <v>0</v>
      </c>
      <c r="AB294" s="6">
        <v>0</v>
      </c>
      <c r="AC294" s="6">
        <v>0</v>
      </c>
      <c r="AD294" s="6">
        <v>0</v>
      </c>
      <c r="AE294" s="6">
        <v>0</v>
      </c>
      <c r="AF294" s="6">
        <v>0</v>
      </c>
      <c r="AG294" s="6">
        <v>0</v>
      </c>
      <c r="AH294" s="1">
        <v>145006</v>
      </c>
      <c r="AI294">
        <v>5</v>
      </c>
    </row>
    <row r="295" spans="1:35" x14ac:dyDescent="0.25">
      <c r="A295" t="s">
        <v>702</v>
      </c>
      <c r="B295" t="s">
        <v>92</v>
      </c>
      <c r="C295" t="s">
        <v>944</v>
      </c>
      <c r="D295" t="s">
        <v>781</v>
      </c>
      <c r="E295" s="6">
        <v>109.69565217391305</v>
      </c>
      <c r="F295" s="6">
        <v>11.173913043478262</v>
      </c>
      <c r="G295" s="6">
        <v>0</v>
      </c>
      <c r="H295" s="6">
        <v>0</v>
      </c>
      <c r="I295" s="6">
        <v>0</v>
      </c>
      <c r="J295" s="6">
        <v>0</v>
      </c>
      <c r="K295" s="6">
        <v>0</v>
      </c>
      <c r="L295" s="6">
        <v>3.7110869565217386</v>
      </c>
      <c r="M295" s="6">
        <v>5.3913043478260869</v>
      </c>
      <c r="N295" s="6">
        <v>5.6521739130434785</v>
      </c>
      <c r="O295" s="6">
        <f>SUM(NonNurse[[#This Row],[Qualified Social Work Staff Hours]],NonNurse[[#This Row],[Other Social Work Staff Hours]])/NonNurse[[#This Row],[MDS Census]]</f>
        <v>0.10067380103051923</v>
      </c>
      <c r="P295" s="6">
        <v>7.4021739130434785</v>
      </c>
      <c r="Q295" s="6">
        <v>13.508152173913043</v>
      </c>
      <c r="R295" s="6">
        <f>SUM(NonNurse[[#This Row],[Qualified Activities Professional Hours]],NonNurse[[#This Row],[Other Activities Professional Hours]])/NonNurse[[#This Row],[MDS Census]]</f>
        <v>0.19062128418549346</v>
      </c>
      <c r="S295" s="6">
        <v>4.773586956521739</v>
      </c>
      <c r="T295" s="6">
        <v>7.1017391304347823</v>
      </c>
      <c r="U295" s="6">
        <v>0</v>
      </c>
      <c r="V295" s="6">
        <f>SUM(NonNurse[[#This Row],[Occupational Therapist Hours]],NonNurse[[#This Row],[OT Assistant Hours]],NonNurse[[#This Row],[OT Aide Hours]])/NonNurse[[#This Row],[MDS Census]]</f>
        <v>0.10825703527546571</v>
      </c>
      <c r="W295" s="6">
        <v>5.5906521739130426</v>
      </c>
      <c r="X295" s="6">
        <v>9.9703260869565238</v>
      </c>
      <c r="Y295" s="6">
        <v>0</v>
      </c>
      <c r="Z295" s="6">
        <f>SUM(NonNurse[[#This Row],[Physical Therapist (PT) Hours]],NonNurse[[#This Row],[PT Assistant Hours]],NonNurse[[#This Row],[PT Aide Hours]])/NonNurse[[#This Row],[MDS Census]]</f>
        <v>0.14185592548553311</v>
      </c>
      <c r="AA295" s="6">
        <v>0</v>
      </c>
      <c r="AB295" s="6">
        <v>0</v>
      </c>
      <c r="AC295" s="6">
        <v>0</v>
      </c>
      <c r="AD295" s="6">
        <v>0</v>
      </c>
      <c r="AE295" s="6">
        <v>0</v>
      </c>
      <c r="AF295" s="6">
        <v>0</v>
      </c>
      <c r="AG295" s="6">
        <v>0</v>
      </c>
      <c r="AH295" s="1">
        <v>145307</v>
      </c>
      <c r="AI295">
        <v>5</v>
      </c>
    </row>
    <row r="296" spans="1:35" x14ac:dyDescent="0.25">
      <c r="A296" t="s">
        <v>702</v>
      </c>
      <c r="B296" t="s">
        <v>381</v>
      </c>
      <c r="C296" t="s">
        <v>921</v>
      </c>
      <c r="D296" t="s">
        <v>781</v>
      </c>
      <c r="E296" s="6">
        <v>111.6195652173913</v>
      </c>
      <c r="F296" s="6">
        <v>10.521739130434783</v>
      </c>
      <c r="G296" s="6">
        <v>0</v>
      </c>
      <c r="H296" s="6">
        <v>0</v>
      </c>
      <c r="I296" s="6">
        <v>0</v>
      </c>
      <c r="J296" s="6">
        <v>0</v>
      </c>
      <c r="K296" s="6">
        <v>0</v>
      </c>
      <c r="L296" s="6">
        <v>5.1371739130434779</v>
      </c>
      <c r="M296" s="6">
        <v>5.4891304347826084</v>
      </c>
      <c r="N296" s="6">
        <v>5.3559782608695654</v>
      </c>
      <c r="O296" s="6">
        <f>SUM(NonNurse[[#This Row],[Qualified Social Work Staff Hours]],NonNurse[[#This Row],[Other Social Work Staff Hours]])/NonNurse[[#This Row],[MDS Census]]</f>
        <v>9.7161359431298083E-2</v>
      </c>
      <c r="P296" s="6">
        <v>6.7826086956521738</v>
      </c>
      <c r="Q296" s="6">
        <v>19.108695652173914</v>
      </c>
      <c r="R296" s="6">
        <f>SUM(NonNurse[[#This Row],[Qualified Activities Professional Hours]],NonNurse[[#This Row],[Other Activities Professional Hours]])/NonNurse[[#This Row],[MDS Census]]</f>
        <v>0.23196026877008472</v>
      </c>
      <c r="S296" s="6">
        <v>2.9292391304347833</v>
      </c>
      <c r="T296" s="6">
        <v>4.8539130434782614</v>
      </c>
      <c r="U296" s="6">
        <v>0</v>
      </c>
      <c r="V296" s="6">
        <f>SUM(NonNurse[[#This Row],[Occupational Therapist Hours]],NonNurse[[#This Row],[OT Assistant Hours]],NonNurse[[#This Row],[OT Aide Hours]])/NonNurse[[#This Row],[MDS Census]]</f>
        <v>6.9729282305969448E-2</v>
      </c>
      <c r="W296" s="6">
        <v>4.8335869565217386</v>
      </c>
      <c r="X296" s="6">
        <v>5.5280434782608685</v>
      </c>
      <c r="Y296" s="6">
        <v>0</v>
      </c>
      <c r="Z296" s="6">
        <f>SUM(NonNurse[[#This Row],[Physical Therapist (PT) Hours]],NonNurse[[#This Row],[PT Assistant Hours]],NonNurse[[#This Row],[PT Aide Hours]])/NonNurse[[#This Row],[MDS Census]]</f>
        <v>9.2829876326808836E-2</v>
      </c>
      <c r="AA296" s="6">
        <v>0</v>
      </c>
      <c r="AB296" s="6">
        <v>0</v>
      </c>
      <c r="AC296" s="6">
        <v>0</v>
      </c>
      <c r="AD296" s="6">
        <v>0</v>
      </c>
      <c r="AE296" s="6">
        <v>0</v>
      </c>
      <c r="AF296" s="6">
        <v>0</v>
      </c>
      <c r="AG296" s="6">
        <v>0</v>
      </c>
      <c r="AH296" s="1">
        <v>145809</v>
      </c>
      <c r="AI296">
        <v>5</v>
      </c>
    </row>
    <row r="297" spans="1:35" x14ac:dyDescent="0.25">
      <c r="A297" t="s">
        <v>702</v>
      </c>
      <c r="B297" t="s">
        <v>414</v>
      </c>
      <c r="C297" t="s">
        <v>992</v>
      </c>
      <c r="D297" t="s">
        <v>781</v>
      </c>
      <c r="E297" s="6">
        <v>144.90217391304347</v>
      </c>
      <c r="F297" s="6">
        <v>10.421195652173912</v>
      </c>
      <c r="G297" s="6">
        <v>0</v>
      </c>
      <c r="H297" s="6">
        <v>0</v>
      </c>
      <c r="I297" s="6">
        <v>0</v>
      </c>
      <c r="J297" s="6">
        <v>0</v>
      </c>
      <c r="K297" s="6">
        <v>0</v>
      </c>
      <c r="L297" s="6">
        <v>4.5801086956521742</v>
      </c>
      <c r="M297" s="6">
        <v>5.25</v>
      </c>
      <c r="N297" s="6">
        <v>9.7391304347826093</v>
      </c>
      <c r="O297" s="6">
        <f>SUM(NonNurse[[#This Row],[Qualified Social Work Staff Hours]],NonNurse[[#This Row],[Other Social Work Staff Hours]])/NonNurse[[#This Row],[MDS Census]]</f>
        <v>0.10344310254294503</v>
      </c>
      <c r="P297" s="6">
        <v>5.375</v>
      </c>
      <c r="Q297" s="6">
        <v>25.149456521739129</v>
      </c>
      <c r="R297" s="6">
        <f>SUM(NonNurse[[#This Row],[Qualified Activities Professional Hours]],NonNurse[[#This Row],[Other Activities Professional Hours]])/NonNurse[[#This Row],[MDS Census]]</f>
        <v>0.21065561473257821</v>
      </c>
      <c r="S297" s="6">
        <v>7.7365217391304357</v>
      </c>
      <c r="T297" s="6">
        <v>9.3998913043478307</v>
      </c>
      <c r="U297" s="6">
        <v>0</v>
      </c>
      <c r="V297" s="6">
        <f>SUM(NonNurse[[#This Row],[Occupational Therapist Hours]],NonNurse[[#This Row],[OT Assistant Hours]],NonNurse[[#This Row],[OT Aide Hours]])/NonNurse[[#This Row],[MDS Census]]</f>
        <v>0.11826194584052215</v>
      </c>
      <c r="W297" s="6">
        <v>4.7816304347826089</v>
      </c>
      <c r="X297" s="6">
        <v>12.145652173913044</v>
      </c>
      <c r="Y297" s="6">
        <v>0</v>
      </c>
      <c r="Z297" s="6">
        <f>SUM(NonNurse[[#This Row],[Physical Therapist (PT) Hours]],NonNurse[[#This Row],[PT Assistant Hours]],NonNurse[[#This Row],[PT Aide Hours]])/NonNurse[[#This Row],[MDS Census]]</f>
        <v>0.11681869327132249</v>
      </c>
      <c r="AA297" s="6">
        <v>0</v>
      </c>
      <c r="AB297" s="6">
        <v>0</v>
      </c>
      <c r="AC297" s="6">
        <v>0</v>
      </c>
      <c r="AD297" s="6">
        <v>0</v>
      </c>
      <c r="AE297" s="6">
        <v>0</v>
      </c>
      <c r="AF297" s="6">
        <v>0</v>
      </c>
      <c r="AG297" s="6">
        <v>0</v>
      </c>
      <c r="AH297" s="1">
        <v>145860</v>
      </c>
      <c r="AI297">
        <v>5</v>
      </c>
    </row>
    <row r="298" spans="1:35" x14ac:dyDescent="0.25">
      <c r="A298" t="s">
        <v>702</v>
      </c>
      <c r="B298" t="s">
        <v>151</v>
      </c>
      <c r="C298" t="s">
        <v>976</v>
      </c>
      <c r="D298" t="s">
        <v>784</v>
      </c>
      <c r="E298" s="6">
        <v>86.793478260869563</v>
      </c>
      <c r="F298" s="6">
        <v>11.402173913043478</v>
      </c>
      <c r="G298" s="6">
        <v>0</v>
      </c>
      <c r="H298" s="6">
        <v>0</v>
      </c>
      <c r="I298" s="6">
        <v>0</v>
      </c>
      <c r="J298" s="6">
        <v>0</v>
      </c>
      <c r="K298" s="6">
        <v>0</v>
      </c>
      <c r="L298" s="6">
        <v>4.9203260869565222</v>
      </c>
      <c r="M298" s="6">
        <v>10.502717391304348</v>
      </c>
      <c r="N298" s="6">
        <v>0</v>
      </c>
      <c r="O298" s="6">
        <f>SUM(NonNurse[[#This Row],[Qualified Social Work Staff Hours]],NonNurse[[#This Row],[Other Social Work Staff Hours]])/NonNurse[[#This Row],[MDS Census]]</f>
        <v>0.12100814026299311</v>
      </c>
      <c r="P298" s="6">
        <v>5.9755434782608692</v>
      </c>
      <c r="Q298" s="6">
        <v>10.065217391304348</v>
      </c>
      <c r="R298" s="6">
        <f>SUM(NonNurse[[#This Row],[Qualified Activities Professional Hours]],NonNurse[[#This Row],[Other Activities Professional Hours]])/NonNurse[[#This Row],[MDS Census]]</f>
        <v>0.18481527864746403</v>
      </c>
      <c r="S298" s="6">
        <v>3.5666304347826085</v>
      </c>
      <c r="T298" s="6">
        <v>4.8695652173913047</v>
      </c>
      <c r="U298" s="6">
        <v>0</v>
      </c>
      <c r="V298" s="6">
        <f>SUM(NonNurse[[#This Row],[Occupational Therapist Hours]],NonNurse[[#This Row],[OT Assistant Hours]],NonNurse[[#This Row],[OT Aide Hours]])/NonNurse[[#This Row],[MDS Census]]</f>
        <v>9.7198497182216653E-2</v>
      </c>
      <c r="W298" s="6">
        <v>5.7011956521739133</v>
      </c>
      <c r="X298" s="6">
        <v>6.6229347826086942</v>
      </c>
      <c r="Y298" s="6">
        <v>0</v>
      </c>
      <c r="Z298" s="6">
        <f>SUM(NonNurse[[#This Row],[Physical Therapist (PT) Hours]],NonNurse[[#This Row],[PT Assistant Hours]],NonNurse[[#This Row],[PT Aide Hours]])/NonNurse[[#This Row],[MDS Census]]</f>
        <v>0.14199373825923606</v>
      </c>
      <c r="AA298" s="6">
        <v>0</v>
      </c>
      <c r="AB298" s="6">
        <v>0</v>
      </c>
      <c r="AC298" s="6">
        <v>0</v>
      </c>
      <c r="AD298" s="6">
        <v>0</v>
      </c>
      <c r="AE298" s="6">
        <v>0</v>
      </c>
      <c r="AF298" s="6">
        <v>0</v>
      </c>
      <c r="AG298" s="6">
        <v>0</v>
      </c>
      <c r="AH298" s="1">
        <v>145433</v>
      </c>
      <c r="AI298">
        <v>5</v>
      </c>
    </row>
    <row r="299" spans="1:35" x14ac:dyDescent="0.25">
      <c r="A299" t="s">
        <v>702</v>
      </c>
      <c r="B299" t="s">
        <v>543</v>
      </c>
      <c r="C299" t="s">
        <v>1123</v>
      </c>
      <c r="D299" t="s">
        <v>773</v>
      </c>
      <c r="E299" s="6">
        <v>52.75</v>
      </c>
      <c r="F299" s="6">
        <v>5.0434782608695654</v>
      </c>
      <c r="G299" s="6">
        <v>0</v>
      </c>
      <c r="H299" s="6">
        <v>0.3016304347826087</v>
      </c>
      <c r="I299" s="6">
        <v>0.28260869565217389</v>
      </c>
      <c r="J299" s="6">
        <v>0</v>
      </c>
      <c r="K299" s="6">
        <v>0</v>
      </c>
      <c r="L299" s="6">
        <v>4.3818478260869576</v>
      </c>
      <c r="M299" s="6">
        <v>0</v>
      </c>
      <c r="N299" s="6">
        <v>4.9646739130434785</v>
      </c>
      <c r="O299" s="6">
        <f>SUM(NonNurse[[#This Row],[Qualified Social Work Staff Hours]],NonNurse[[#This Row],[Other Social Work Staff Hours]])/NonNurse[[#This Row],[MDS Census]]</f>
        <v>9.4117041005563576E-2</v>
      </c>
      <c r="P299" s="6">
        <v>4.7934782608695654</v>
      </c>
      <c r="Q299" s="6">
        <v>9.258152173913043</v>
      </c>
      <c r="R299" s="6">
        <f>SUM(NonNurse[[#This Row],[Qualified Activities Professional Hours]],NonNurse[[#This Row],[Other Activities Professional Hours]])/NonNurse[[#This Row],[MDS Census]]</f>
        <v>0.26638161961673196</v>
      </c>
      <c r="S299" s="6">
        <v>0.52543478260869569</v>
      </c>
      <c r="T299" s="6">
        <v>5.5579347826086938</v>
      </c>
      <c r="U299" s="6">
        <v>0</v>
      </c>
      <c r="V299" s="6">
        <f>SUM(NonNurse[[#This Row],[Occupational Therapist Hours]],NonNurse[[#This Row],[OT Assistant Hours]],NonNurse[[#This Row],[OT Aide Hours]])/NonNurse[[#This Row],[MDS Census]]</f>
        <v>0.11532454152070881</v>
      </c>
      <c r="W299" s="6">
        <v>0.462608695652174</v>
      </c>
      <c r="X299" s="6">
        <v>6.4452173913043485</v>
      </c>
      <c r="Y299" s="6">
        <v>0</v>
      </c>
      <c r="Z299" s="6">
        <f>SUM(NonNurse[[#This Row],[Physical Therapist (PT) Hours]],NonNurse[[#This Row],[PT Assistant Hours]],NonNurse[[#This Row],[PT Aide Hours]])/NonNurse[[#This Row],[MDS Census]]</f>
        <v>0.13095404904182981</v>
      </c>
      <c r="AA299" s="6">
        <v>0</v>
      </c>
      <c r="AB299" s="6">
        <v>0</v>
      </c>
      <c r="AC299" s="6">
        <v>0</v>
      </c>
      <c r="AD299" s="6">
        <v>0</v>
      </c>
      <c r="AE299" s="6">
        <v>0</v>
      </c>
      <c r="AF299" s="6">
        <v>0</v>
      </c>
      <c r="AG299" s="6">
        <v>0</v>
      </c>
      <c r="AH299" s="1">
        <v>146042</v>
      </c>
      <c r="AI299">
        <v>5</v>
      </c>
    </row>
    <row r="300" spans="1:35" x14ac:dyDescent="0.25">
      <c r="A300" t="s">
        <v>702</v>
      </c>
      <c r="B300" t="s">
        <v>353</v>
      </c>
      <c r="C300" t="s">
        <v>987</v>
      </c>
      <c r="D300" t="s">
        <v>803</v>
      </c>
      <c r="E300" s="6">
        <v>39.510869565217391</v>
      </c>
      <c r="F300" s="6">
        <v>9.8106521739130432</v>
      </c>
      <c r="G300" s="6">
        <v>0.17652173913043476</v>
      </c>
      <c r="H300" s="6">
        <v>0.29891304347826086</v>
      </c>
      <c r="I300" s="6">
        <v>9.3695652173913047</v>
      </c>
      <c r="J300" s="6">
        <v>0</v>
      </c>
      <c r="K300" s="6">
        <v>0</v>
      </c>
      <c r="L300" s="6">
        <v>0.4986956521739131</v>
      </c>
      <c r="M300" s="6">
        <v>0</v>
      </c>
      <c r="N300" s="6">
        <v>5.4320652173913047</v>
      </c>
      <c r="O300" s="6">
        <f>SUM(NonNurse[[#This Row],[Qualified Social Work Staff Hours]],NonNurse[[#This Row],[Other Social Work Staff Hours]])/NonNurse[[#This Row],[MDS Census]]</f>
        <v>0.13748280605226962</v>
      </c>
      <c r="P300" s="6">
        <v>3.8559782608695654</v>
      </c>
      <c r="Q300" s="6">
        <v>4.8927173913043482</v>
      </c>
      <c r="R300" s="6">
        <f>SUM(NonNurse[[#This Row],[Qualified Activities Professional Hours]],NonNurse[[#This Row],[Other Activities Professional Hours]])/NonNurse[[#This Row],[MDS Census]]</f>
        <v>0.22142503438789551</v>
      </c>
      <c r="S300" s="6">
        <v>0.89315217391304347</v>
      </c>
      <c r="T300" s="6">
        <v>4.2345652173913049</v>
      </c>
      <c r="U300" s="6">
        <v>0</v>
      </c>
      <c r="V300" s="6">
        <f>SUM(NonNurse[[#This Row],[Occupational Therapist Hours]],NonNurse[[#This Row],[OT Assistant Hours]],NonNurse[[#This Row],[OT Aide Hours]])/NonNurse[[#This Row],[MDS Census]]</f>
        <v>0.1297799174690509</v>
      </c>
      <c r="W300" s="6">
        <v>0.97380434782608727</v>
      </c>
      <c r="X300" s="6">
        <v>3.198260869565217</v>
      </c>
      <c r="Y300" s="6">
        <v>0</v>
      </c>
      <c r="Z300" s="6">
        <f>SUM(NonNurse[[#This Row],[Physical Therapist (PT) Hours]],NonNurse[[#This Row],[PT Assistant Hours]],NonNurse[[#This Row],[PT Aide Hours]])/NonNurse[[#This Row],[MDS Census]]</f>
        <v>0.10559284731774414</v>
      </c>
      <c r="AA300" s="6">
        <v>0</v>
      </c>
      <c r="AB300" s="6">
        <v>0</v>
      </c>
      <c r="AC300" s="6">
        <v>0</v>
      </c>
      <c r="AD300" s="6">
        <v>0</v>
      </c>
      <c r="AE300" s="6">
        <v>0</v>
      </c>
      <c r="AF300" s="6">
        <v>0</v>
      </c>
      <c r="AG300" s="6">
        <v>0</v>
      </c>
      <c r="AH300" s="1">
        <v>145769</v>
      </c>
      <c r="AI300">
        <v>5</v>
      </c>
    </row>
    <row r="301" spans="1:35" x14ac:dyDescent="0.25">
      <c r="A301" t="s">
        <v>702</v>
      </c>
      <c r="B301" t="s">
        <v>299</v>
      </c>
      <c r="C301" t="s">
        <v>941</v>
      </c>
      <c r="D301" t="s">
        <v>783</v>
      </c>
      <c r="E301" s="6">
        <v>62.206521739130437</v>
      </c>
      <c r="F301" s="6">
        <v>16.177717391304348</v>
      </c>
      <c r="G301" s="6">
        <v>0</v>
      </c>
      <c r="H301" s="6">
        <v>0</v>
      </c>
      <c r="I301" s="6">
        <v>19.467391304347824</v>
      </c>
      <c r="J301" s="6">
        <v>0</v>
      </c>
      <c r="K301" s="6">
        <v>0</v>
      </c>
      <c r="L301" s="6">
        <v>1.8734782608695659</v>
      </c>
      <c r="M301" s="6">
        <v>0</v>
      </c>
      <c r="N301" s="6">
        <v>3.6179347826086961</v>
      </c>
      <c r="O301" s="6">
        <f>SUM(NonNurse[[#This Row],[Qualified Social Work Staff Hours]],NonNurse[[#This Row],[Other Social Work Staff Hours]])/NonNurse[[#This Row],[MDS Census]]</f>
        <v>5.8160055914730044E-2</v>
      </c>
      <c r="P301" s="6">
        <v>0</v>
      </c>
      <c r="Q301" s="6">
        <v>16.326413043478261</v>
      </c>
      <c r="R301" s="6">
        <f>SUM(NonNurse[[#This Row],[Qualified Activities Professional Hours]],NonNurse[[#This Row],[Other Activities Professional Hours]])/NonNurse[[#This Row],[MDS Census]]</f>
        <v>0.26245500611567357</v>
      </c>
      <c r="S301" s="6">
        <v>1.2349999999999999</v>
      </c>
      <c r="T301" s="6">
        <v>4.5433695652173922</v>
      </c>
      <c r="U301" s="6">
        <v>0</v>
      </c>
      <c r="V301" s="6">
        <f>SUM(NonNurse[[#This Row],[Occupational Therapist Hours]],NonNurse[[#This Row],[OT Assistant Hours]],NonNurse[[#This Row],[OT Aide Hours]])/NonNurse[[#This Row],[MDS Census]]</f>
        <v>9.2890092608771638E-2</v>
      </c>
      <c r="W301" s="6">
        <v>2.1399999999999997</v>
      </c>
      <c r="X301" s="6">
        <v>5.3333695652173905</v>
      </c>
      <c r="Y301" s="6">
        <v>0</v>
      </c>
      <c r="Z301" s="6">
        <f>SUM(NonNurse[[#This Row],[Physical Therapist (PT) Hours]],NonNurse[[#This Row],[PT Assistant Hours]],NonNurse[[#This Row],[PT Aide Hours]])/NonNurse[[#This Row],[MDS Census]]</f>
        <v>0.12013803948977807</v>
      </c>
      <c r="AA301" s="6">
        <v>0</v>
      </c>
      <c r="AB301" s="6">
        <v>0</v>
      </c>
      <c r="AC301" s="6">
        <v>0</v>
      </c>
      <c r="AD301" s="6">
        <v>0</v>
      </c>
      <c r="AE301" s="6">
        <v>0</v>
      </c>
      <c r="AF301" s="6">
        <v>0</v>
      </c>
      <c r="AG301" s="6">
        <v>0</v>
      </c>
      <c r="AH301" s="1">
        <v>145691</v>
      </c>
      <c r="AI301">
        <v>5</v>
      </c>
    </row>
    <row r="302" spans="1:35" x14ac:dyDescent="0.25">
      <c r="A302" t="s">
        <v>702</v>
      </c>
      <c r="B302" t="s">
        <v>172</v>
      </c>
      <c r="C302" t="s">
        <v>990</v>
      </c>
      <c r="D302" t="s">
        <v>762</v>
      </c>
      <c r="E302" s="6">
        <v>36.336956521739133</v>
      </c>
      <c r="F302" s="6">
        <v>4.5163043478260869</v>
      </c>
      <c r="G302" s="6">
        <v>0</v>
      </c>
      <c r="H302" s="6">
        <v>0</v>
      </c>
      <c r="I302" s="6">
        <v>1.0326086956521738</v>
      </c>
      <c r="J302" s="6">
        <v>0</v>
      </c>
      <c r="K302" s="6">
        <v>0</v>
      </c>
      <c r="L302" s="6">
        <v>0.20108695652173914</v>
      </c>
      <c r="M302" s="6">
        <v>0.75543478260869568</v>
      </c>
      <c r="N302" s="6">
        <v>0.99184782608695654</v>
      </c>
      <c r="O302" s="6">
        <f>SUM(NonNurse[[#This Row],[Qualified Social Work Staff Hours]],NonNurse[[#This Row],[Other Social Work Staff Hours]])/NonNurse[[#This Row],[MDS Census]]</f>
        <v>4.8085551899491479E-2</v>
      </c>
      <c r="P302" s="6">
        <v>5.2173913043478262</v>
      </c>
      <c r="Q302" s="6">
        <v>7.0489130434782608</v>
      </c>
      <c r="R302" s="6">
        <f>SUM(NonNurse[[#This Row],[Qualified Activities Professional Hours]],NonNurse[[#This Row],[Other Activities Professional Hours]])/NonNurse[[#This Row],[MDS Census]]</f>
        <v>0.33757104397247978</v>
      </c>
      <c r="S302" s="6">
        <v>1.0516304347826086</v>
      </c>
      <c r="T302" s="6">
        <v>1.2309782608695652</v>
      </c>
      <c r="U302" s="6">
        <v>0</v>
      </c>
      <c r="V302" s="6">
        <f>SUM(NonNurse[[#This Row],[Occupational Therapist Hours]],NonNurse[[#This Row],[OT Assistant Hours]],NonNurse[[#This Row],[OT Aide Hours]])/NonNurse[[#This Row],[MDS Census]]</f>
        <v>6.2817828297935974E-2</v>
      </c>
      <c r="W302" s="6">
        <v>0.79619565217391308</v>
      </c>
      <c r="X302" s="6">
        <v>3.7554347826086958</v>
      </c>
      <c r="Y302" s="6">
        <v>0</v>
      </c>
      <c r="Z302" s="6">
        <f>SUM(NonNurse[[#This Row],[Physical Therapist (PT) Hours]],NonNurse[[#This Row],[PT Assistant Hours]],NonNurse[[#This Row],[PT Aide Hours]])/NonNurse[[#This Row],[MDS Census]]</f>
        <v>0.1252617409512414</v>
      </c>
      <c r="AA302" s="6">
        <v>0</v>
      </c>
      <c r="AB302" s="6">
        <v>0</v>
      </c>
      <c r="AC302" s="6">
        <v>0</v>
      </c>
      <c r="AD302" s="6">
        <v>0</v>
      </c>
      <c r="AE302" s="6">
        <v>0</v>
      </c>
      <c r="AF302" s="6">
        <v>0</v>
      </c>
      <c r="AG302" s="6">
        <v>0</v>
      </c>
      <c r="AH302" s="1">
        <v>145464</v>
      </c>
      <c r="AI302">
        <v>5</v>
      </c>
    </row>
    <row r="303" spans="1:35" x14ac:dyDescent="0.25">
      <c r="A303" t="s">
        <v>702</v>
      </c>
      <c r="B303" t="s">
        <v>359</v>
      </c>
      <c r="C303" t="s">
        <v>917</v>
      </c>
      <c r="D303" t="s">
        <v>781</v>
      </c>
      <c r="E303" s="6">
        <v>159.67391304347825</v>
      </c>
      <c r="F303" s="6">
        <v>7.4673913043478262</v>
      </c>
      <c r="G303" s="6">
        <v>0.85869565217391308</v>
      </c>
      <c r="H303" s="6">
        <v>0.66304347826086951</v>
      </c>
      <c r="I303" s="6">
        <v>4.6086956521739131</v>
      </c>
      <c r="J303" s="6">
        <v>0</v>
      </c>
      <c r="K303" s="6">
        <v>1.7934782608695652</v>
      </c>
      <c r="L303" s="6">
        <v>5.0461956521739131</v>
      </c>
      <c r="M303" s="6">
        <v>4.4701086956521738</v>
      </c>
      <c r="N303" s="6">
        <v>5.5135869565217392</v>
      </c>
      <c r="O303" s="6">
        <f>SUM(NonNurse[[#This Row],[Qualified Social Work Staff Hours]],NonNurse[[#This Row],[Other Social Work Staff Hours]])/NonNurse[[#This Row],[MDS Census]]</f>
        <v>6.2525527569775363E-2</v>
      </c>
      <c r="P303" s="6">
        <v>0</v>
      </c>
      <c r="Q303" s="6">
        <v>29.497282608695652</v>
      </c>
      <c r="R303" s="6">
        <f>SUM(NonNurse[[#This Row],[Qualified Activities Professional Hours]],NonNurse[[#This Row],[Other Activities Professional Hours]])/NonNurse[[#This Row],[MDS Census]]</f>
        <v>0.18473451327433629</v>
      </c>
      <c r="S303" s="6">
        <v>11.125</v>
      </c>
      <c r="T303" s="6">
        <v>5.8423913043478262</v>
      </c>
      <c r="U303" s="6">
        <v>0</v>
      </c>
      <c r="V303" s="6">
        <f>SUM(NonNurse[[#This Row],[Occupational Therapist Hours]],NonNurse[[#This Row],[OT Assistant Hours]],NonNurse[[#This Row],[OT Aide Hours]])/NonNurse[[#This Row],[MDS Census]]</f>
        <v>0.10626276378488769</v>
      </c>
      <c r="W303" s="6">
        <v>11.339673913043478</v>
      </c>
      <c r="X303" s="6">
        <v>11.464673913043478</v>
      </c>
      <c r="Y303" s="6">
        <v>0</v>
      </c>
      <c r="Z303" s="6">
        <f>SUM(NonNurse[[#This Row],[Physical Therapist (PT) Hours]],NonNurse[[#This Row],[PT Assistant Hours]],NonNurse[[#This Row],[PT Aide Hours]])/NonNurse[[#This Row],[MDS Census]]</f>
        <v>0.14281824370319945</v>
      </c>
      <c r="AA303" s="6">
        <v>0</v>
      </c>
      <c r="AB303" s="6">
        <v>0</v>
      </c>
      <c r="AC303" s="6">
        <v>0</v>
      </c>
      <c r="AD303" s="6">
        <v>0</v>
      </c>
      <c r="AE303" s="6">
        <v>0</v>
      </c>
      <c r="AF303" s="6">
        <v>0</v>
      </c>
      <c r="AG303" s="6">
        <v>0</v>
      </c>
      <c r="AH303" s="1">
        <v>145775</v>
      </c>
      <c r="AI303">
        <v>5</v>
      </c>
    </row>
    <row r="304" spans="1:35" x14ac:dyDescent="0.25">
      <c r="A304" t="s">
        <v>702</v>
      </c>
      <c r="B304" t="s">
        <v>358</v>
      </c>
      <c r="C304" t="s">
        <v>1066</v>
      </c>
      <c r="D304" t="s">
        <v>820</v>
      </c>
      <c r="E304" s="6">
        <v>35.913043478260867</v>
      </c>
      <c r="F304" s="6">
        <v>4.8913043478260869</v>
      </c>
      <c r="G304" s="6">
        <v>0</v>
      </c>
      <c r="H304" s="6">
        <v>0.17206521739130434</v>
      </c>
      <c r="I304" s="6">
        <v>0.2608695652173913</v>
      </c>
      <c r="J304" s="6">
        <v>0</v>
      </c>
      <c r="K304" s="6">
        <v>0</v>
      </c>
      <c r="L304" s="6">
        <v>0.16739130434782606</v>
      </c>
      <c r="M304" s="6">
        <v>0</v>
      </c>
      <c r="N304" s="6">
        <v>0.70652173913043481</v>
      </c>
      <c r="O304" s="6">
        <f>SUM(NonNurse[[#This Row],[Qualified Social Work Staff Hours]],NonNurse[[#This Row],[Other Social Work Staff Hours]])/NonNurse[[#This Row],[MDS Census]]</f>
        <v>1.9673123486682809E-2</v>
      </c>
      <c r="P304" s="6">
        <v>5.5217391304347823</v>
      </c>
      <c r="Q304" s="6">
        <v>0</v>
      </c>
      <c r="R304" s="6">
        <f>SUM(NonNurse[[#This Row],[Qualified Activities Professional Hours]],NonNurse[[#This Row],[Other Activities Professional Hours]])/NonNurse[[#This Row],[MDS Census]]</f>
        <v>0.15375302663438256</v>
      </c>
      <c r="S304" s="6">
        <v>0.26010869565217393</v>
      </c>
      <c r="T304" s="6">
        <v>1.9583695652173918</v>
      </c>
      <c r="U304" s="6">
        <v>0</v>
      </c>
      <c r="V304" s="6">
        <f>SUM(NonNurse[[#This Row],[Occupational Therapist Hours]],NonNurse[[#This Row],[OT Assistant Hours]],NonNurse[[#This Row],[OT Aide Hours]])/NonNurse[[#This Row],[MDS Census]]</f>
        <v>6.1773607748184037E-2</v>
      </c>
      <c r="W304" s="6">
        <v>0.44260869565217398</v>
      </c>
      <c r="X304" s="6">
        <v>1.9682608695652173</v>
      </c>
      <c r="Y304" s="6">
        <v>0.17391304347826086</v>
      </c>
      <c r="Z304" s="6">
        <f>SUM(NonNurse[[#This Row],[Physical Therapist (PT) Hours]],NonNurse[[#This Row],[PT Assistant Hours]],NonNurse[[#This Row],[PT Aide Hours]])/NonNurse[[#This Row],[MDS Census]]</f>
        <v>7.1973365617433407E-2</v>
      </c>
      <c r="AA304" s="6">
        <v>0</v>
      </c>
      <c r="AB304" s="6">
        <v>0</v>
      </c>
      <c r="AC304" s="6">
        <v>0</v>
      </c>
      <c r="AD304" s="6">
        <v>0</v>
      </c>
      <c r="AE304" s="6">
        <v>0</v>
      </c>
      <c r="AF304" s="6">
        <v>0</v>
      </c>
      <c r="AG304" s="6">
        <v>0</v>
      </c>
      <c r="AH304" s="1">
        <v>145774</v>
      </c>
      <c r="AI304">
        <v>5</v>
      </c>
    </row>
    <row r="305" spans="1:35" x14ac:dyDescent="0.25">
      <c r="A305" t="s">
        <v>702</v>
      </c>
      <c r="B305" t="s">
        <v>578</v>
      </c>
      <c r="C305" t="s">
        <v>857</v>
      </c>
      <c r="D305" t="s">
        <v>798</v>
      </c>
      <c r="E305" s="6">
        <v>67.5</v>
      </c>
      <c r="F305" s="6">
        <v>5.5652173913043477</v>
      </c>
      <c r="G305" s="6">
        <v>0.56521739130434778</v>
      </c>
      <c r="H305" s="6">
        <v>0.35869565217391303</v>
      </c>
      <c r="I305" s="6">
        <v>0.38043478260869568</v>
      </c>
      <c r="J305" s="6">
        <v>0</v>
      </c>
      <c r="K305" s="6">
        <v>0</v>
      </c>
      <c r="L305" s="6">
        <v>0.8723913043478263</v>
      </c>
      <c r="M305" s="6">
        <v>0</v>
      </c>
      <c r="N305" s="6">
        <v>16.317934782608695</v>
      </c>
      <c r="O305" s="6">
        <f>SUM(NonNurse[[#This Row],[Qualified Social Work Staff Hours]],NonNurse[[#This Row],[Other Social Work Staff Hours]])/NonNurse[[#This Row],[MDS Census]]</f>
        <v>0.24174718196457326</v>
      </c>
      <c r="P305" s="6">
        <v>3.3614130434782608</v>
      </c>
      <c r="Q305" s="6">
        <v>11</v>
      </c>
      <c r="R305" s="6">
        <f>SUM(NonNurse[[#This Row],[Qualified Activities Professional Hours]],NonNurse[[#This Row],[Other Activities Professional Hours]])/NonNurse[[#This Row],[MDS Census]]</f>
        <v>0.21276167471819646</v>
      </c>
      <c r="S305" s="6">
        <v>2.8644565217391293</v>
      </c>
      <c r="T305" s="6">
        <v>9.0140217391304365</v>
      </c>
      <c r="U305" s="6">
        <v>0</v>
      </c>
      <c r="V305" s="6">
        <f>SUM(NonNurse[[#This Row],[Occupational Therapist Hours]],NonNurse[[#This Row],[OT Assistant Hours]],NonNurse[[#This Row],[OT Aide Hours]])/NonNurse[[#This Row],[MDS Census]]</f>
        <v>0.17597745571658616</v>
      </c>
      <c r="W305" s="6">
        <v>2.2434782608695643</v>
      </c>
      <c r="X305" s="6">
        <v>7.7869565217391328</v>
      </c>
      <c r="Y305" s="6">
        <v>0</v>
      </c>
      <c r="Z305" s="6">
        <f>SUM(NonNurse[[#This Row],[Physical Therapist (PT) Hours]],NonNurse[[#This Row],[PT Assistant Hours]],NonNurse[[#This Row],[PT Aide Hours]])/NonNurse[[#This Row],[MDS Census]]</f>
        <v>0.14859903381642514</v>
      </c>
      <c r="AA305" s="6">
        <v>0</v>
      </c>
      <c r="AB305" s="6">
        <v>0</v>
      </c>
      <c r="AC305" s="6">
        <v>0</v>
      </c>
      <c r="AD305" s="6">
        <v>0</v>
      </c>
      <c r="AE305" s="6">
        <v>0</v>
      </c>
      <c r="AF305" s="6">
        <v>0</v>
      </c>
      <c r="AG305" s="6">
        <v>0</v>
      </c>
      <c r="AH305" s="1">
        <v>146090</v>
      </c>
      <c r="AI305">
        <v>5</v>
      </c>
    </row>
    <row r="306" spans="1:35" x14ac:dyDescent="0.25">
      <c r="A306" t="s">
        <v>702</v>
      </c>
      <c r="B306" t="s">
        <v>651</v>
      </c>
      <c r="C306" t="s">
        <v>1158</v>
      </c>
      <c r="D306" t="s">
        <v>781</v>
      </c>
      <c r="E306" s="6">
        <v>41.826086956521742</v>
      </c>
      <c r="F306" s="6">
        <v>5.1739130434782608</v>
      </c>
      <c r="G306" s="6">
        <v>0.19565217391304349</v>
      </c>
      <c r="H306" s="6">
        <v>0.31858695652173913</v>
      </c>
      <c r="I306" s="6">
        <v>3.847826086956522</v>
      </c>
      <c r="J306" s="6">
        <v>0</v>
      </c>
      <c r="K306" s="6">
        <v>0</v>
      </c>
      <c r="L306" s="6">
        <v>7.7936956521739162</v>
      </c>
      <c r="M306" s="6">
        <v>4.7757608695652181</v>
      </c>
      <c r="N306" s="6">
        <v>0</v>
      </c>
      <c r="O306" s="6">
        <f>SUM(NonNurse[[#This Row],[Qualified Social Work Staff Hours]],NonNurse[[#This Row],[Other Social Work Staff Hours]])/NonNurse[[#This Row],[MDS Census]]</f>
        <v>0.11418139293139294</v>
      </c>
      <c r="P306" s="6">
        <v>3.6616304347826087</v>
      </c>
      <c r="Q306" s="6">
        <v>10.581630434782609</v>
      </c>
      <c r="R306" s="6">
        <f>SUM(NonNurse[[#This Row],[Qualified Activities Professional Hours]],NonNurse[[#This Row],[Other Activities Professional Hours]])/NonNurse[[#This Row],[MDS Census]]</f>
        <v>0.340535343035343</v>
      </c>
      <c r="S306" s="6">
        <v>29.992717391304335</v>
      </c>
      <c r="T306" s="6">
        <v>1.4373913043478266</v>
      </c>
      <c r="U306" s="6">
        <v>0</v>
      </c>
      <c r="V306" s="6">
        <f>SUM(NonNurse[[#This Row],[Occupational Therapist Hours]],NonNurse[[#This Row],[OT Assistant Hours]],NonNurse[[#This Row],[OT Aide Hours]])/NonNurse[[#This Row],[MDS Census]]</f>
        <v>0.75144750519750492</v>
      </c>
      <c r="W306" s="6">
        <v>25.299891304347824</v>
      </c>
      <c r="X306" s="6">
        <v>19.435543478260868</v>
      </c>
      <c r="Y306" s="6">
        <v>0</v>
      </c>
      <c r="Z306" s="6">
        <f>SUM(NonNurse[[#This Row],[Physical Therapist (PT) Hours]],NonNurse[[#This Row],[PT Assistant Hours]],NonNurse[[#This Row],[PT Aide Hours]])/NonNurse[[#This Row],[MDS Census]]</f>
        <v>1.0695582120582119</v>
      </c>
      <c r="AA306" s="6">
        <v>0</v>
      </c>
      <c r="AB306" s="6">
        <v>0</v>
      </c>
      <c r="AC306" s="6">
        <v>0</v>
      </c>
      <c r="AD306" s="6">
        <v>0</v>
      </c>
      <c r="AE306" s="6">
        <v>0</v>
      </c>
      <c r="AF306" s="6">
        <v>0</v>
      </c>
      <c r="AG306" s="6">
        <v>0</v>
      </c>
      <c r="AH306" s="1">
        <v>146179</v>
      </c>
      <c r="AI306">
        <v>5</v>
      </c>
    </row>
    <row r="307" spans="1:35" x14ac:dyDescent="0.25">
      <c r="A307" t="s">
        <v>702</v>
      </c>
      <c r="B307" t="s">
        <v>521</v>
      </c>
      <c r="C307" t="s">
        <v>887</v>
      </c>
      <c r="D307" t="s">
        <v>799</v>
      </c>
      <c r="E307" s="6">
        <v>48.543478260869563</v>
      </c>
      <c r="F307" s="6">
        <v>5.2173913043478262</v>
      </c>
      <c r="G307" s="6">
        <v>0</v>
      </c>
      <c r="H307" s="6">
        <v>0</v>
      </c>
      <c r="I307" s="6">
        <v>0</v>
      </c>
      <c r="J307" s="6">
        <v>0</v>
      </c>
      <c r="K307" s="6">
        <v>0</v>
      </c>
      <c r="L307" s="6">
        <v>0</v>
      </c>
      <c r="M307" s="6">
        <v>0</v>
      </c>
      <c r="N307" s="6">
        <v>11.75</v>
      </c>
      <c r="O307" s="6">
        <f>SUM(NonNurse[[#This Row],[Qualified Social Work Staff Hours]],NonNurse[[#This Row],[Other Social Work Staff Hours]])/NonNurse[[#This Row],[MDS Census]]</f>
        <v>0.24205105239587998</v>
      </c>
      <c r="P307" s="6">
        <v>0</v>
      </c>
      <c r="Q307" s="6">
        <v>20.331521739130434</v>
      </c>
      <c r="R307" s="6">
        <f>SUM(NonNurse[[#This Row],[Qualified Activities Professional Hours]],NonNurse[[#This Row],[Other Activities Professional Hours]])/NonNurse[[#This Row],[MDS Census]]</f>
        <v>0.41883116883116883</v>
      </c>
      <c r="S307" s="6">
        <v>0</v>
      </c>
      <c r="T307" s="6">
        <v>0</v>
      </c>
      <c r="U307" s="6">
        <v>0</v>
      </c>
      <c r="V307" s="6">
        <f>SUM(NonNurse[[#This Row],[Occupational Therapist Hours]],NonNurse[[#This Row],[OT Assistant Hours]],NonNurse[[#This Row],[OT Aide Hours]])/NonNurse[[#This Row],[MDS Census]]</f>
        <v>0</v>
      </c>
      <c r="W307" s="6">
        <v>0</v>
      </c>
      <c r="X307" s="6">
        <v>0</v>
      </c>
      <c r="Y307" s="6">
        <v>0</v>
      </c>
      <c r="Z307" s="6">
        <f>SUM(NonNurse[[#This Row],[Physical Therapist (PT) Hours]],NonNurse[[#This Row],[PT Assistant Hours]],NonNurse[[#This Row],[PT Aide Hours]])/NonNurse[[#This Row],[MDS Census]]</f>
        <v>0</v>
      </c>
      <c r="AA307" s="6">
        <v>0</v>
      </c>
      <c r="AB307" s="6">
        <v>0</v>
      </c>
      <c r="AC307" s="6">
        <v>0</v>
      </c>
      <c r="AD307" s="6">
        <v>0</v>
      </c>
      <c r="AE307" s="6">
        <v>0</v>
      </c>
      <c r="AF307" s="6">
        <v>0</v>
      </c>
      <c r="AG307" s="6">
        <v>0</v>
      </c>
      <c r="AH307" s="1">
        <v>146015</v>
      </c>
      <c r="AI307">
        <v>5</v>
      </c>
    </row>
    <row r="308" spans="1:35" x14ac:dyDescent="0.25">
      <c r="A308" t="s">
        <v>702</v>
      </c>
      <c r="B308" t="s">
        <v>140</v>
      </c>
      <c r="C308" t="s">
        <v>970</v>
      </c>
      <c r="D308" t="s">
        <v>770</v>
      </c>
      <c r="E308" s="6">
        <v>43.239130434782609</v>
      </c>
      <c r="F308" s="6">
        <v>4.6956521739130439</v>
      </c>
      <c r="G308" s="6">
        <v>0</v>
      </c>
      <c r="H308" s="6">
        <v>0</v>
      </c>
      <c r="I308" s="6">
        <v>0</v>
      </c>
      <c r="J308" s="6">
        <v>0</v>
      </c>
      <c r="K308" s="6">
        <v>0</v>
      </c>
      <c r="L308" s="6">
        <v>0</v>
      </c>
      <c r="M308" s="6">
        <v>5.5773913043478274</v>
      </c>
      <c r="N308" s="6">
        <v>0.95554347826086927</v>
      </c>
      <c r="O308" s="6">
        <f>SUM(NonNurse[[#This Row],[Qualified Social Work Staff Hours]],NonNurse[[#This Row],[Other Social Work Staff Hours]])/NonNurse[[#This Row],[MDS Census]]</f>
        <v>0.15108848667672201</v>
      </c>
      <c r="P308" s="6">
        <v>0</v>
      </c>
      <c r="Q308" s="6">
        <v>9.7939130434782573</v>
      </c>
      <c r="R308" s="6">
        <f>SUM(NonNurse[[#This Row],[Qualified Activities Professional Hours]],NonNurse[[#This Row],[Other Activities Professional Hours]])/NonNurse[[#This Row],[MDS Census]]</f>
        <v>0.22650578179989936</v>
      </c>
      <c r="S308" s="6">
        <v>0</v>
      </c>
      <c r="T308" s="6">
        <v>0</v>
      </c>
      <c r="U308" s="6">
        <v>0</v>
      </c>
      <c r="V308" s="6">
        <f>SUM(NonNurse[[#This Row],[Occupational Therapist Hours]],NonNurse[[#This Row],[OT Assistant Hours]],NonNurse[[#This Row],[OT Aide Hours]])/NonNurse[[#This Row],[MDS Census]]</f>
        <v>0</v>
      </c>
      <c r="W308" s="6">
        <v>0</v>
      </c>
      <c r="X308" s="6">
        <v>0</v>
      </c>
      <c r="Y308" s="6">
        <v>0</v>
      </c>
      <c r="Z308" s="6">
        <f>SUM(NonNurse[[#This Row],[Physical Therapist (PT) Hours]],NonNurse[[#This Row],[PT Assistant Hours]],NonNurse[[#This Row],[PT Aide Hours]])/NonNurse[[#This Row],[MDS Census]]</f>
        <v>0</v>
      </c>
      <c r="AA308" s="6">
        <v>0</v>
      </c>
      <c r="AB308" s="6">
        <v>0</v>
      </c>
      <c r="AC308" s="6">
        <v>0</v>
      </c>
      <c r="AD308" s="6">
        <v>0</v>
      </c>
      <c r="AE308" s="6">
        <v>0</v>
      </c>
      <c r="AF308" s="6">
        <v>0</v>
      </c>
      <c r="AG308" s="6">
        <v>0</v>
      </c>
      <c r="AH308" s="1">
        <v>145416</v>
      </c>
      <c r="AI308">
        <v>5</v>
      </c>
    </row>
    <row r="309" spans="1:35" x14ac:dyDescent="0.25">
      <c r="A309" t="s">
        <v>702</v>
      </c>
      <c r="B309" t="s">
        <v>532</v>
      </c>
      <c r="C309" t="s">
        <v>1118</v>
      </c>
      <c r="D309" t="s">
        <v>829</v>
      </c>
      <c r="E309" s="6">
        <v>65.054347826086953</v>
      </c>
      <c r="F309" s="6">
        <v>31.440217391304348</v>
      </c>
      <c r="G309" s="6">
        <v>1.7173913043478262</v>
      </c>
      <c r="H309" s="6">
        <v>0.41304347826086957</v>
      </c>
      <c r="I309" s="6">
        <v>0.52173913043478259</v>
      </c>
      <c r="J309" s="6">
        <v>0</v>
      </c>
      <c r="K309" s="6">
        <v>0</v>
      </c>
      <c r="L309" s="6">
        <v>2.3356521739130436</v>
      </c>
      <c r="M309" s="6">
        <v>5.7527173913043477</v>
      </c>
      <c r="N309" s="6">
        <v>0</v>
      </c>
      <c r="O309" s="6">
        <f>SUM(NonNurse[[#This Row],[Qualified Social Work Staff Hours]],NonNurse[[#This Row],[Other Social Work Staff Hours]])/NonNurse[[#This Row],[MDS Census]]</f>
        <v>8.8429406850459483E-2</v>
      </c>
      <c r="P309" s="6">
        <v>5.6684782608695654</v>
      </c>
      <c r="Q309" s="6">
        <v>11.444782608695652</v>
      </c>
      <c r="R309" s="6">
        <f>SUM(NonNurse[[#This Row],[Qualified Activities Professional Hours]],NonNurse[[#This Row],[Other Activities Professional Hours]])/NonNurse[[#This Row],[MDS Census]]</f>
        <v>0.26306098579782788</v>
      </c>
      <c r="S309" s="6">
        <v>1.7246739130434778</v>
      </c>
      <c r="T309" s="6">
        <v>3.7164130434782612</v>
      </c>
      <c r="U309" s="6">
        <v>0</v>
      </c>
      <c r="V309" s="6">
        <f>SUM(NonNurse[[#This Row],[Occupational Therapist Hours]],NonNurse[[#This Row],[OT Assistant Hours]],NonNurse[[#This Row],[OT Aide Hours]])/NonNurse[[#This Row],[MDS Census]]</f>
        <v>8.3639097744360902E-2</v>
      </c>
      <c r="W309" s="6">
        <v>1.9639130434782603</v>
      </c>
      <c r="X309" s="6">
        <v>6.632282608695653</v>
      </c>
      <c r="Y309" s="6">
        <v>1.5869565217391304</v>
      </c>
      <c r="Z309" s="6">
        <f>SUM(NonNurse[[#This Row],[Physical Therapist (PT) Hours]],NonNurse[[#This Row],[PT Assistant Hours]],NonNurse[[#This Row],[PT Aide Hours]])/NonNurse[[#This Row],[MDS Census]]</f>
        <v>0.15653299916457813</v>
      </c>
      <c r="AA309" s="6">
        <v>0</v>
      </c>
      <c r="AB309" s="6">
        <v>0</v>
      </c>
      <c r="AC309" s="6">
        <v>0</v>
      </c>
      <c r="AD309" s="6">
        <v>0</v>
      </c>
      <c r="AE309" s="6">
        <v>0</v>
      </c>
      <c r="AF309" s="6">
        <v>0</v>
      </c>
      <c r="AG309" s="6">
        <v>0</v>
      </c>
      <c r="AH309" s="1">
        <v>146030</v>
      </c>
      <c r="AI309">
        <v>5</v>
      </c>
    </row>
    <row r="310" spans="1:35" x14ac:dyDescent="0.25">
      <c r="A310" t="s">
        <v>702</v>
      </c>
      <c r="B310" t="s">
        <v>50</v>
      </c>
      <c r="C310" t="s">
        <v>922</v>
      </c>
      <c r="D310" t="s">
        <v>781</v>
      </c>
      <c r="E310" s="6">
        <v>126.57608695652173</v>
      </c>
      <c r="F310" s="6">
        <v>9.429347826086957</v>
      </c>
      <c r="G310" s="6">
        <v>0.75</v>
      </c>
      <c r="H310" s="6">
        <v>0.59782608695652173</v>
      </c>
      <c r="I310" s="6">
        <v>2.902173913043478</v>
      </c>
      <c r="J310" s="6">
        <v>0</v>
      </c>
      <c r="K310" s="6">
        <v>0</v>
      </c>
      <c r="L310" s="6">
        <v>1.2358695652173917</v>
      </c>
      <c r="M310" s="6">
        <v>4.3478260869565216E-2</v>
      </c>
      <c r="N310" s="6">
        <v>0</v>
      </c>
      <c r="O310" s="6">
        <f>SUM(NonNurse[[#This Row],[Qualified Social Work Staff Hours]],NonNurse[[#This Row],[Other Social Work Staff Hours]])/NonNurse[[#This Row],[MDS Census]]</f>
        <v>3.4349506225848003E-4</v>
      </c>
      <c r="P310" s="6">
        <v>4.3423913043478262</v>
      </c>
      <c r="Q310" s="6">
        <v>12.024456521739131</v>
      </c>
      <c r="R310" s="6">
        <f>SUM(NonNurse[[#This Row],[Qualified Activities Professional Hours]],NonNurse[[#This Row],[Other Activities Professional Hours]])/NonNurse[[#This Row],[MDS Census]]</f>
        <v>0.1293044224989266</v>
      </c>
      <c r="S310" s="6">
        <v>5.7291304347826095</v>
      </c>
      <c r="T310" s="6">
        <v>0</v>
      </c>
      <c r="U310" s="6">
        <v>0</v>
      </c>
      <c r="V310" s="6">
        <f>SUM(NonNurse[[#This Row],[Occupational Therapist Hours]],NonNurse[[#This Row],[OT Assistant Hours]],NonNurse[[#This Row],[OT Aide Hours]])/NonNurse[[#This Row],[MDS Census]]</f>
        <v>4.5262344353799923E-2</v>
      </c>
      <c r="W310" s="6">
        <v>1.6709782608695654</v>
      </c>
      <c r="X310" s="6">
        <v>3.197173913043478</v>
      </c>
      <c r="Y310" s="6">
        <v>0</v>
      </c>
      <c r="Z310" s="6">
        <f>SUM(NonNurse[[#This Row],[Physical Therapist (PT) Hours]],NonNurse[[#This Row],[PT Assistant Hours]],NonNurse[[#This Row],[PT Aide Hours]])/NonNurse[[#This Row],[MDS Census]]</f>
        <v>3.8460283383426365E-2</v>
      </c>
      <c r="AA310" s="6">
        <v>33.434782608695649</v>
      </c>
      <c r="AB310" s="6">
        <v>5.434782608695652E-2</v>
      </c>
      <c r="AC310" s="6">
        <v>0</v>
      </c>
      <c r="AD310" s="6">
        <v>0</v>
      </c>
      <c r="AE310" s="6">
        <v>0</v>
      </c>
      <c r="AF310" s="6">
        <v>0</v>
      </c>
      <c r="AG310" s="6">
        <v>0</v>
      </c>
      <c r="AH310" s="1">
        <v>145173</v>
      </c>
      <c r="AI310">
        <v>5</v>
      </c>
    </row>
    <row r="311" spans="1:35" x14ac:dyDescent="0.25">
      <c r="A311" t="s">
        <v>702</v>
      </c>
      <c r="B311" t="s">
        <v>87</v>
      </c>
      <c r="C311" t="s">
        <v>914</v>
      </c>
      <c r="D311" t="s">
        <v>758</v>
      </c>
      <c r="E311" s="6">
        <v>39.978260869565219</v>
      </c>
      <c r="F311" s="6">
        <v>5.6883695652173918</v>
      </c>
      <c r="G311" s="6">
        <v>0</v>
      </c>
      <c r="H311" s="6">
        <v>0</v>
      </c>
      <c r="I311" s="6">
        <v>0.25</v>
      </c>
      <c r="J311" s="6">
        <v>0</v>
      </c>
      <c r="K311" s="6">
        <v>0.15760869565217392</v>
      </c>
      <c r="L311" s="6">
        <v>2.549239130434783</v>
      </c>
      <c r="M311" s="6">
        <v>5.5796739130434787</v>
      </c>
      <c r="N311" s="6">
        <v>0</v>
      </c>
      <c r="O311" s="6">
        <f>SUM(NonNurse[[#This Row],[Qualified Social Work Staff Hours]],NonNurse[[#This Row],[Other Social Work Staff Hours]])/NonNurse[[#This Row],[MDS Census]]</f>
        <v>0.13956769983686787</v>
      </c>
      <c r="P311" s="6">
        <v>5.038913043478261</v>
      </c>
      <c r="Q311" s="6">
        <v>0</v>
      </c>
      <c r="R311" s="6">
        <f>SUM(NonNurse[[#This Row],[Qualified Activities Professional Hours]],NonNurse[[#This Row],[Other Activities Professional Hours]])/NonNurse[[#This Row],[MDS Census]]</f>
        <v>0.12604132680804786</v>
      </c>
      <c r="S311" s="6">
        <v>0.89652173913043465</v>
      </c>
      <c r="T311" s="6">
        <v>3.8855434782608707</v>
      </c>
      <c r="U311" s="6">
        <v>0</v>
      </c>
      <c r="V311" s="6">
        <f>SUM(NonNurse[[#This Row],[Occupational Therapist Hours]],NonNurse[[#This Row],[OT Assistant Hours]],NonNurse[[#This Row],[OT Aide Hours]])/NonNurse[[#This Row],[MDS Census]]</f>
        <v>0.11961663947797718</v>
      </c>
      <c r="W311" s="6">
        <v>0.76576086956521727</v>
      </c>
      <c r="X311" s="6">
        <v>5.5447826086956544</v>
      </c>
      <c r="Y311" s="6">
        <v>0</v>
      </c>
      <c r="Z311" s="6">
        <f>SUM(NonNurse[[#This Row],[Physical Therapist (PT) Hours]],NonNurse[[#This Row],[PT Assistant Hours]],NonNurse[[#This Row],[PT Aide Hours]])/NonNurse[[#This Row],[MDS Census]]</f>
        <v>0.15784937466014143</v>
      </c>
      <c r="AA311" s="6">
        <v>0</v>
      </c>
      <c r="AB311" s="6">
        <v>2.4239130434782608</v>
      </c>
      <c r="AC311" s="6">
        <v>7.6086956521739135E-2</v>
      </c>
      <c r="AD311" s="6">
        <v>0</v>
      </c>
      <c r="AE311" s="6">
        <v>41.673913043478258</v>
      </c>
      <c r="AF311" s="6">
        <v>0</v>
      </c>
      <c r="AG311" s="6">
        <v>1.0869565217391304E-2</v>
      </c>
      <c r="AH311" s="1">
        <v>145289</v>
      </c>
      <c r="AI311">
        <v>5</v>
      </c>
    </row>
    <row r="312" spans="1:35" x14ac:dyDescent="0.25">
      <c r="A312" t="s">
        <v>702</v>
      </c>
      <c r="B312" t="s">
        <v>577</v>
      </c>
      <c r="C312" t="s">
        <v>848</v>
      </c>
      <c r="D312" t="s">
        <v>740</v>
      </c>
      <c r="E312" s="6">
        <v>39.565217391304351</v>
      </c>
      <c r="F312" s="6">
        <v>11.88891304347826</v>
      </c>
      <c r="G312" s="6">
        <v>0</v>
      </c>
      <c r="H312" s="6">
        <v>0</v>
      </c>
      <c r="I312" s="6">
        <v>0</v>
      </c>
      <c r="J312" s="6">
        <v>0</v>
      </c>
      <c r="K312" s="6">
        <v>0</v>
      </c>
      <c r="L312" s="6">
        <v>2.9352173913043487</v>
      </c>
      <c r="M312" s="6">
        <v>4.9054347826086966</v>
      </c>
      <c r="N312" s="6">
        <v>0</v>
      </c>
      <c r="O312" s="6">
        <f>SUM(NonNurse[[#This Row],[Qualified Social Work Staff Hours]],NonNurse[[#This Row],[Other Social Work Staff Hours]])/NonNurse[[#This Row],[MDS Census]]</f>
        <v>0.12398351648351649</v>
      </c>
      <c r="P312" s="6">
        <v>6.6077173913043499</v>
      </c>
      <c r="Q312" s="6">
        <v>0</v>
      </c>
      <c r="R312" s="6">
        <f>SUM(NonNurse[[#This Row],[Qualified Activities Professional Hours]],NonNurse[[#This Row],[Other Activities Professional Hours]])/NonNurse[[#This Row],[MDS Census]]</f>
        <v>0.1670082417582418</v>
      </c>
      <c r="S312" s="6">
        <v>2.7974999999999994</v>
      </c>
      <c r="T312" s="6">
        <v>3.8266304347826083</v>
      </c>
      <c r="U312" s="6">
        <v>0</v>
      </c>
      <c r="V312" s="6">
        <f>SUM(NonNurse[[#This Row],[Occupational Therapist Hours]],NonNurse[[#This Row],[OT Assistant Hours]],NonNurse[[#This Row],[OT Aide Hours]])/NonNurse[[#This Row],[MDS Census]]</f>
        <v>0.16742307692307687</v>
      </c>
      <c r="W312" s="6">
        <v>1.9463043478260871</v>
      </c>
      <c r="X312" s="6">
        <v>5.6956521739130439</v>
      </c>
      <c r="Y312" s="6">
        <v>0</v>
      </c>
      <c r="Z312" s="6">
        <f>SUM(NonNurse[[#This Row],[Physical Therapist (PT) Hours]],NonNurse[[#This Row],[PT Assistant Hours]],NonNurse[[#This Row],[PT Aide Hours]])/NonNurse[[#This Row],[MDS Census]]</f>
        <v>0.19314835164835165</v>
      </c>
      <c r="AA312" s="6">
        <v>0</v>
      </c>
      <c r="AB312" s="6">
        <v>0</v>
      </c>
      <c r="AC312" s="6">
        <v>0</v>
      </c>
      <c r="AD312" s="6">
        <v>0</v>
      </c>
      <c r="AE312" s="6">
        <v>0</v>
      </c>
      <c r="AF312" s="6">
        <v>0</v>
      </c>
      <c r="AG312" s="6">
        <v>0</v>
      </c>
      <c r="AH312" s="1">
        <v>146088</v>
      </c>
      <c r="AI312">
        <v>5</v>
      </c>
    </row>
    <row r="313" spans="1:35" x14ac:dyDescent="0.25">
      <c r="A313" t="s">
        <v>702</v>
      </c>
      <c r="B313" t="s">
        <v>545</v>
      </c>
      <c r="C313" t="s">
        <v>1124</v>
      </c>
      <c r="D313" t="s">
        <v>824</v>
      </c>
      <c r="E313" s="6">
        <v>47.217391304347828</v>
      </c>
      <c r="F313" s="6">
        <v>8.3901086956521738</v>
      </c>
      <c r="G313" s="6">
        <v>0</v>
      </c>
      <c r="H313" s="6">
        <v>0</v>
      </c>
      <c r="I313" s="6">
        <v>0</v>
      </c>
      <c r="J313" s="6">
        <v>0</v>
      </c>
      <c r="K313" s="6">
        <v>0</v>
      </c>
      <c r="L313" s="6">
        <v>4.5946739130434784</v>
      </c>
      <c r="M313" s="6">
        <v>0.58402173913043487</v>
      </c>
      <c r="N313" s="6">
        <v>0</v>
      </c>
      <c r="O313" s="6">
        <f>SUM(NonNurse[[#This Row],[Qualified Social Work Staff Hours]],NonNurse[[#This Row],[Other Social Work Staff Hours]])/NonNurse[[#This Row],[MDS Census]]</f>
        <v>1.2368784530386742E-2</v>
      </c>
      <c r="P313" s="6">
        <v>5.3505434782608692</v>
      </c>
      <c r="Q313" s="6">
        <v>0</v>
      </c>
      <c r="R313" s="6">
        <f>SUM(NonNurse[[#This Row],[Qualified Activities Professional Hours]],NonNurse[[#This Row],[Other Activities Professional Hours]])/NonNurse[[#This Row],[MDS Census]]</f>
        <v>0.1133172191528545</v>
      </c>
      <c r="S313" s="6">
        <v>5.8127173913043491</v>
      </c>
      <c r="T313" s="6">
        <v>5.6429347826086955</v>
      </c>
      <c r="U313" s="6">
        <v>0</v>
      </c>
      <c r="V313" s="6">
        <f>SUM(NonNurse[[#This Row],[Occupational Therapist Hours]],NonNurse[[#This Row],[OT Assistant Hours]],NonNurse[[#This Row],[OT Aide Hours]])/NonNurse[[#This Row],[MDS Census]]</f>
        <v>0.24261510128913444</v>
      </c>
      <c r="W313" s="6">
        <v>3.059891304347826</v>
      </c>
      <c r="X313" s="6">
        <v>5.5851086956521732</v>
      </c>
      <c r="Y313" s="6">
        <v>0</v>
      </c>
      <c r="Z313" s="6">
        <f>SUM(NonNurse[[#This Row],[Physical Therapist (PT) Hours]],NonNurse[[#This Row],[PT Assistant Hours]],NonNurse[[#This Row],[PT Aide Hours]])/NonNurse[[#This Row],[MDS Census]]</f>
        <v>0.18308931860036831</v>
      </c>
      <c r="AA313" s="6">
        <v>0</v>
      </c>
      <c r="AB313" s="6">
        <v>0</v>
      </c>
      <c r="AC313" s="6">
        <v>0</v>
      </c>
      <c r="AD313" s="6">
        <v>0</v>
      </c>
      <c r="AE313" s="6">
        <v>0</v>
      </c>
      <c r="AF313" s="6">
        <v>0</v>
      </c>
      <c r="AG313" s="6">
        <v>0</v>
      </c>
      <c r="AH313" s="1">
        <v>146045</v>
      </c>
      <c r="AI313">
        <v>5</v>
      </c>
    </row>
    <row r="314" spans="1:35" x14ac:dyDescent="0.25">
      <c r="A314" t="s">
        <v>702</v>
      </c>
      <c r="B314" t="s">
        <v>380</v>
      </c>
      <c r="C314" t="s">
        <v>894</v>
      </c>
      <c r="D314" t="s">
        <v>782</v>
      </c>
      <c r="E314" s="6">
        <v>38.152173913043477</v>
      </c>
      <c r="F314" s="6">
        <v>9.0642391304347836</v>
      </c>
      <c r="G314" s="6">
        <v>0</v>
      </c>
      <c r="H314" s="6">
        <v>0</v>
      </c>
      <c r="I314" s="6">
        <v>0</v>
      </c>
      <c r="J314" s="6">
        <v>0</v>
      </c>
      <c r="K314" s="6">
        <v>0</v>
      </c>
      <c r="L314" s="6">
        <v>2.1324999999999998</v>
      </c>
      <c r="M314" s="6">
        <v>5.4060869565217393</v>
      </c>
      <c r="N314" s="6">
        <v>0</v>
      </c>
      <c r="O314" s="6">
        <f>SUM(NonNurse[[#This Row],[Qualified Social Work Staff Hours]],NonNurse[[#This Row],[Other Social Work Staff Hours]])/NonNurse[[#This Row],[MDS Census]]</f>
        <v>0.1416980056980057</v>
      </c>
      <c r="P314" s="6">
        <v>4.5071739130434789</v>
      </c>
      <c r="Q314" s="6">
        <v>0</v>
      </c>
      <c r="R314" s="6">
        <f>SUM(NonNurse[[#This Row],[Qualified Activities Professional Hours]],NonNurse[[#This Row],[Other Activities Professional Hours]])/NonNurse[[#This Row],[MDS Census]]</f>
        <v>0.11813675213675216</v>
      </c>
      <c r="S314" s="6">
        <v>5.5591304347826087</v>
      </c>
      <c r="T314" s="6">
        <v>3.0501086956521739</v>
      </c>
      <c r="U314" s="6">
        <v>0</v>
      </c>
      <c r="V314" s="6">
        <f>SUM(NonNurse[[#This Row],[Occupational Therapist Hours]],NonNurse[[#This Row],[OT Assistant Hours]],NonNurse[[#This Row],[OT Aide Hours]])/NonNurse[[#This Row],[MDS Census]]</f>
        <v>0.22565527065527069</v>
      </c>
      <c r="W314" s="6">
        <v>0.59217391304347833</v>
      </c>
      <c r="X314" s="6">
        <v>4.3363043478260863</v>
      </c>
      <c r="Y314" s="6">
        <v>0</v>
      </c>
      <c r="Z314" s="6">
        <f>SUM(NonNurse[[#This Row],[Physical Therapist (PT) Hours]],NonNurse[[#This Row],[PT Assistant Hours]],NonNurse[[#This Row],[PT Aide Hours]])/NonNurse[[#This Row],[MDS Census]]</f>
        <v>0.12917948717948716</v>
      </c>
      <c r="AA314" s="6">
        <v>0</v>
      </c>
      <c r="AB314" s="6">
        <v>0</v>
      </c>
      <c r="AC314" s="6">
        <v>0</v>
      </c>
      <c r="AD314" s="6">
        <v>0</v>
      </c>
      <c r="AE314" s="6">
        <v>0</v>
      </c>
      <c r="AF314" s="6">
        <v>0</v>
      </c>
      <c r="AG314" s="6">
        <v>0</v>
      </c>
      <c r="AH314" s="1">
        <v>145807</v>
      </c>
      <c r="AI314">
        <v>5</v>
      </c>
    </row>
    <row r="315" spans="1:35" x14ac:dyDescent="0.25">
      <c r="A315" t="s">
        <v>702</v>
      </c>
      <c r="B315" t="s">
        <v>127</v>
      </c>
      <c r="C315" t="s">
        <v>918</v>
      </c>
      <c r="D315" t="s">
        <v>795</v>
      </c>
      <c r="E315" s="6">
        <v>74.619565217391298</v>
      </c>
      <c r="F315" s="6">
        <v>8.9773913043478277</v>
      </c>
      <c r="G315" s="6">
        <v>0</v>
      </c>
      <c r="H315" s="6">
        <v>0</v>
      </c>
      <c r="I315" s="6">
        <v>0</v>
      </c>
      <c r="J315" s="6">
        <v>0</v>
      </c>
      <c r="K315" s="6">
        <v>0</v>
      </c>
      <c r="L315" s="6">
        <v>4.5871739130434772</v>
      </c>
      <c r="M315" s="6">
        <v>4.0984782608695669</v>
      </c>
      <c r="N315" s="6">
        <v>0</v>
      </c>
      <c r="O315" s="6">
        <f>SUM(NonNurse[[#This Row],[Qualified Social Work Staff Hours]],NonNurse[[#This Row],[Other Social Work Staff Hours]])/NonNurse[[#This Row],[MDS Census]]</f>
        <v>5.4924981791697039E-2</v>
      </c>
      <c r="P315" s="6">
        <v>10.007391304347827</v>
      </c>
      <c r="Q315" s="6">
        <v>0</v>
      </c>
      <c r="R315" s="6">
        <f>SUM(NonNurse[[#This Row],[Qualified Activities Professional Hours]],NonNurse[[#This Row],[Other Activities Professional Hours]])/NonNurse[[#This Row],[MDS Census]]</f>
        <v>0.13411216314639479</v>
      </c>
      <c r="S315" s="6">
        <v>4.2580434782608689</v>
      </c>
      <c r="T315" s="6">
        <v>6.7616304347826093</v>
      </c>
      <c r="U315" s="6">
        <v>0</v>
      </c>
      <c r="V315" s="6">
        <f>SUM(NonNurse[[#This Row],[Occupational Therapist Hours]],NonNurse[[#This Row],[OT Assistant Hours]],NonNurse[[#This Row],[OT Aide Hours]])/NonNurse[[#This Row],[MDS Census]]</f>
        <v>0.14767807720320467</v>
      </c>
      <c r="W315" s="6">
        <v>1.4491304347826086</v>
      </c>
      <c r="X315" s="6">
        <v>10.482826086956521</v>
      </c>
      <c r="Y315" s="6">
        <v>3.6413043478260869</v>
      </c>
      <c r="Z315" s="6">
        <f>SUM(NonNurse[[#This Row],[Physical Therapist (PT) Hours]],NonNurse[[#This Row],[PT Assistant Hours]],NonNurse[[#This Row],[PT Aide Hours]])/NonNurse[[#This Row],[MDS Census]]</f>
        <v>0.20870211216314641</v>
      </c>
      <c r="AA315" s="6">
        <v>0</v>
      </c>
      <c r="AB315" s="6">
        <v>0</v>
      </c>
      <c r="AC315" s="6">
        <v>0</v>
      </c>
      <c r="AD315" s="6">
        <v>0</v>
      </c>
      <c r="AE315" s="6">
        <v>0</v>
      </c>
      <c r="AF315" s="6">
        <v>0</v>
      </c>
      <c r="AG315" s="6">
        <v>0</v>
      </c>
      <c r="AH315" s="1">
        <v>145388</v>
      </c>
      <c r="AI315">
        <v>5</v>
      </c>
    </row>
    <row r="316" spans="1:35" x14ac:dyDescent="0.25">
      <c r="A316" t="s">
        <v>702</v>
      </c>
      <c r="B316" t="s">
        <v>69</v>
      </c>
      <c r="C316" t="s">
        <v>914</v>
      </c>
      <c r="D316" t="s">
        <v>758</v>
      </c>
      <c r="E316" s="6">
        <v>88.771739130434781</v>
      </c>
      <c r="F316" s="6">
        <v>7.7063043478260846</v>
      </c>
      <c r="G316" s="6">
        <v>0</v>
      </c>
      <c r="H316" s="6">
        <v>0</v>
      </c>
      <c r="I316" s="6">
        <v>0</v>
      </c>
      <c r="J316" s="6">
        <v>0</v>
      </c>
      <c r="K316" s="6">
        <v>0</v>
      </c>
      <c r="L316" s="6">
        <v>6.9635869565217385</v>
      </c>
      <c r="M316" s="6">
        <v>3.8875000000000002</v>
      </c>
      <c r="N316" s="6">
        <v>0</v>
      </c>
      <c r="O316" s="6">
        <f>SUM(NonNurse[[#This Row],[Qualified Social Work Staff Hours]],NonNurse[[#This Row],[Other Social Work Staff Hours]])/NonNurse[[#This Row],[MDS Census]]</f>
        <v>4.3792090118770666E-2</v>
      </c>
      <c r="P316" s="6">
        <v>10.910543478260873</v>
      </c>
      <c r="Q316" s="6">
        <v>0.69597826086956527</v>
      </c>
      <c r="R316" s="6">
        <f>SUM(NonNurse[[#This Row],[Qualified Activities Professional Hours]],NonNurse[[#This Row],[Other Activities Professional Hours]])/NonNurse[[#This Row],[MDS Census]]</f>
        <v>0.13074568384963883</v>
      </c>
      <c r="S316" s="6">
        <v>4.0444565217391295</v>
      </c>
      <c r="T316" s="6">
        <v>12.208260869565219</v>
      </c>
      <c r="U316" s="6">
        <v>0</v>
      </c>
      <c r="V316" s="6">
        <f>SUM(NonNurse[[#This Row],[Occupational Therapist Hours]],NonNurse[[#This Row],[OT Assistant Hours]],NonNurse[[#This Row],[OT Aide Hours]])/NonNurse[[#This Row],[MDS Census]]</f>
        <v>0.18308436390351415</v>
      </c>
      <c r="W316" s="6">
        <v>2.5498913043478257</v>
      </c>
      <c r="X316" s="6">
        <v>16.560108695652183</v>
      </c>
      <c r="Y316" s="6">
        <v>3.1956521739130435</v>
      </c>
      <c r="Z316" s="6">
        <f>SUM(NonNurse[[#This Row],[Physical Therapist (PT) Hours]],NonNurse[[#This Row],[PT Assistant Hours]],NonNurse[[#This Row],[PT Aide Hours]])/NonNurse[[#This Row],[MDS Census]]</f>
        <v>0.25126974409207797</v>
      </c>
      <c r="AA316" s="6">
        <v>0</v>
      </c>
      <c r="AB316" s="6">
        <v>0</v>
      </c>
      <c r="AC316" s="6">
        <v>0</v>
      </c>
      <c r="AD316" s="6">
        <v>0</v>
      </c>
      <c r="AE316" s="6">
        <v>0</v>
      </c>
      <c r="AF316" s="6">
        <v>0</v>
      </c>
      <c r="AG316" s="6">
        <v>0</v>
      </c>
      <c r="AH316" s="1">
        <v>145241</v>
      </c>
      <c r="AI316">
        <v>5</v>
      </c>
    </row>
    <row r="317" spans="1:35" x14ac:dyDescent="0.25">
      <c r="A317" t="s">
        <v>702</v>
      </c>
      <c r="B317" t="s">
        <v>591</v>
      </c>
      <c r="C317" t="s">
        <v>1139</v>
      </c>
      <c r="D317" t="s">
        <v>833</v>
      </c>
      <c r="E317" s="6">
        <v>34.934782608695649</v>
      </c>
      <c r="F317" s="6">
        <v>9.522608695652174</v>
      </c>
      <c r="G317" s="6">
        <v>0.26260869565217393</v>
      </c>
      <c r="H317" s="6">
        <v>0.10228260869565217</v>
      </c>
      <c r="I317" s="6">
        <v>0.2608695652173913</v>
      </c>
      <c r="J317" s="6">
        <v>0</v>
      </c>
      <c r="K317" s="6">
        <v>0</v>
      </c>
      <c r="L317" s="6">
        <v>0.63195652173913042</v>
      </c>
      <c r="M317" s="6">
        <v>0</v>
      </c>
      <c r="N317" s="6">
        <v>3.971847826086957</v>
      </c>
      <c r="O317" s="6">
        <f>SUM(NonNurse[[#This Row],[Qualified Social Work Staff Hours]],NonNurse[[#This Row],[Other Social Work Staff Hours]])/NonNurse[[#This Row],[MDS Census]]</f>
        <v>0.11369321717486001</v>
      </c>
      <c r="P317" s="6">
        <v>5.2489130434782618</v>
      </c>
      <c r="Q317" s="6">
        <v>4.6660869565217409</v>
      </c>
      <c r="R317" s="6">
        <f>SUM(NonNurse[[#This Row],[Qualified Activities Professional Hours]],NonNurse[[#This Row],[Other Activities Professional Hours]])/NonNurse[[#This Row],[MDS Census]]</f>
        <v>0.28381456129433735</v>
      </c>
      <c r="S317" s="6">
        <v>1.2338043478260869</v>
      </c>
      <c r="T317" s="6">
        <v>4.6931521739130444</v>
      </c>
      <c r="U317" s="6">
        <v>0</v>
      </c>
      <c r="V317" s="6">
        <f>SUM(NonNurse[[#This Row],[Occupational Therapist Hours]],NonNurse[[#This Row],[OT Assistant Hours]],NonNurse[[#This Row],[OT Aide Hours]])/NonNurse[[#This Row],[MDS Census]]</f>
        <v>0.16965774735532052</v>
      </c>
      <c r="W317" s="6">
        <v>2.6021739130434782</v>
      </c>
      <c r="X317" s="6">
        <v>2.007173913043478</v>
      </c>
      <c r="Y317" s="6">
        <v>0</v>
      </c>
      <c r="Z317" s="6">
        <f>SUM(NonNurse[[#This Row],[Physical Therapist (PT) Hours]],NonNurse[[#This Row],[PT Assistant Hours]],NonNurse[[#This Row],[PT Aide Hours]])/NonNurse[[#This Row],[MDS Census]]</f>
        <v>0.13194150591163661</v>
      </c>
      <c r="AA317" s="6">
        <v>0</v>
      </c>
      <c r="AB317" s="6">
        <v>0</v>
      </c>
      <c r="AC317" s="6">
        <v>0</v>
      </c>
      <c r="AD317" s="6">
        <v>0</v>
      </c>
      <c r="AE317" s="6">
        <v>0</v>
      </c>
      <c r="AF317" s="6">
        <v>0</v>
      </c>
      <c r="AG317" s="6">
        <v>0</v>
      </c>
      <c r="AH317" s="1">
        <v>146103</v>
      </c>
      <c r="AI317">
        <v>5</v>
      </c>
    </row>
    <row r="318" spans="1:35" x14ac:dyDescent="0.25">
      <c r="A318" t="s">
        <v>702</v>
      </c>
      <c r="B318" t="s">
        <v>234</v>
      </c>
      <c r="C318" t="s">
        <v>1019</v>
      </c>
      <c r="D318" t="s">
        <v>743</v>
      </c>
      <c r="E318" s="6">
        <v>59.315217391304351</v>
      </c>
      <c r="F318" s="6">
        <v>5.7391304347826084</v>
      </c>
      <c r="G318" s="6">
        <v>0</v>
      </c>
      <c r="H318" s="6">
        <v>0</v>
      </c>
      <c r="I318" s="6">
        <v>0.32608695652173914</v>
      </c>
      <c r="J318" s="6">
        <v>0</v>
      </c>
      <c r="K318" s="6">
        <v>0</v>
      </c>
      <c r="L318" s="6">
        <v>1.3093478260869564</v>
      </c>
      <c r="M318" s="6">
        <v>0</v>
      </c>
      <c r="N318" s="6">
        <v>5.7391304347826084</v>
      </c>
      <c r="O318" s="6">
        <f>SUM(NonNurse[[#This Row],[Qualified Social Work Staff Hours]],NonNurse[[#This Row],[Other Social Work Staff Hours]])/NonNurse[[#This Row],[MDS Census]]</f>
        <v>9.6756459593183061E-2</v>
      </c>
      <c r="P318" s="6">
        <v>0</v>
      </c>
      <c r="Q318" s="6">
        <v>4.0938043478260884</v>
      </c>
      <c r="R318" s="6">
        <f>SUM(NonNurse[[#This Row],[Qualified Activities Professional Hours]],NonNurse[[#This Row],[Other Activities Professional Hours]])/NonNurse[[#This Row],[MDS Census]]</f>
        <v>6.901777533443286E-2</v>
      </c>
      <c r="S318" s="6">
        <v>9.9054347826086957</v>
      </c>
      <c r="T318" s="6">
        <v>0.30978260869565216</v>
      </c>
      <c r="U318" s="6">
        <v>0</v>
      </c>
      <c r="V318" s="6">
        <f>SUM(NonNurse[[#This Row],[Occupational Therapist Hours]],NonNurse[[#This Row],[OT Assistant Hours]],NonNurse[[#This Row],[OT Aide Hours]])/NonNurse[[#This Row],[MDS Census]]</f>
        <v>0.1722191680410482</v>
      </c>
      <c r="W318" s="6">
        <v>5.7391304347826084</v>
      </c>
      <c r="X318" s="6">
        <v>4.5223913043478259</v>
      </c>
      <c r="Y318" s="6">
        <v>0</v>
      </c>
      <c r="Z318" s="6">
        <f>SUM(NonNurse[[#This Row],[Physical Therapist (PT) Hours]],NonNurse[[#This Row],[PT Assistant Hours]],NonNurse[[#This Row],[PT Aide Hours]])/NonNurse[[#This Row],[MDS Census]]</f>
        <v>0.17299981674912954</v>
      </c>
      <c r="AA318" s="6">
        <v>0</v>
      </c>
      <c r="AB318" s="6">
        <v>0</v>
      </c>
      <c r="AC318" s="6">
        <v>0</v>
      </c>
      <c r="AD318" s="6">
        <v>44.518586956521744</v>
      </c>
      <c r="AE318" s="6">
        <v>0</v>
      </c>
      <c r="AF318" s="6">
        <v>0</v>
      </c>
      <c r="AG318" s="6">
        <v>0</v>
      </c>
      <c r="AH318" s="1">
        <v>145604</v>
      </c>
      <c r="AI318">
        <v>5</v>
      </c>
    </row>
    <row r="319" spans="1:35" x14ac:dyDescent="0.25">
      <c r="A319" t="s">
        <v>702</v>
      </c>
      <c r="B319" t="s">
        <v>479</v>
      </c>
      <c r="C319" t="s">
        <v>1104</v>
      </c>
      <c r="D319" t="s">
        <v>828</v>
      </c>
      <c r="E319" s="6">
        <v>44.510869565217391</v>
      </c>
      <c r="F319" s="6">
        <v>5.2173913043478262</v>
      </c>
      <c r="G319" s="6">
        <v>0</v>
      </c>
      <c r="H319" s="6">
        <v>0.25</v>
      </c>
      <c r="I319" s="6">
        <v>0.43478260869565216</v>
      </c>
      <c r="J319" s="6">
        <v>0</v>
      </c>
      <c r="K319" s="6">
        <v>0</v>
      </c>
      <c r="L319" s="6">
        <v>2.9358695652173905</v>
      </c>
      <c r="M319" s="6">
        <v>0</v>
      </c>
      <c r="N319" s="6">
        <v>5.1005434782608692</v>
      </c>
      <c r="O319" s="6">
        <f>SUM(NonNurse[[#This Row],[Qualified Social Work Staff Hours]],NonNurse[[#This Row],[Other Social Work Staff Hours]])/NonNurse[[#This Row],[MDS Census]]</f>
        <v>0.11459096459096459</v>
      </c>
      <c r="P319" s="6">
        <v>4.2635869565217392</v>
      </c>
      <c r="Q319" s="6">
        <v>3.0489130434782608</v>
      </c>
      <c r="R319" s="6">
        <f>SUM(NonNurse[[#This Row],[Qualified Activities Professional Hours]],NonNurse[[#This Row],[Other Activities Professional Hours]])/NonNurse[[#This Row],[MDS Census]]</f>
        <v>0.16428571428571428</v>
      </c>
      <c r="S319" s="6">
        <v>0.41630434782608694</v>
      </c>
      <c r="T319" s="6">
        <v>6.1451086956521745</v>
      </c>
      <c r="U319" s="6">
        <v>0</v>
      </c>
      <c r="V319" s="6">
        <f>SUM(NonNurse[[#This Row],[Occupational Therapist Hours]],NonNurse[[#This Row],[OT Assistant Hours]],NonNurse[[#This Row],[OT Aide Hours]])/NonNurse[[#This Row],[MDS Census]]</f>
        <v>0.14741147741147745</v>
      </c>
      <c r="W319" s="6">
        <v>1.0598913043478264</v>
      </c>
      <c r="X319" s="6">
        <v>5.0967391304347833</v>
      </c>
      <c r="Y319" s="6">
        <v>0</v>
      </c>
      <c r="Z319" s="6">
        <f>SUM(NonNurse[[#This Row],[Physical Therapist (PT) Hours]],NonNurse[[#This Row],[PT Assistant Hours]],NonNurse[[#This Row],[PT Aide Hours]])/NonNurse[[#This Row],[MDS Census]]</f>
        <v>0.13831746031746034</v>
      </c>
      <c r="AA319" s="6">
        <v>0</v>
      </c>
      <c r="AB319" s="6">
        <v>0</v>
      </c>
      <c r="AC319" s="6">
        <v>0</v>
      </c>
      <c r="AD319" s="6">
        <v>0</v>
      </c>
      <c r="AE319" s="6">
        <v>0</v>
      </c>
      <c r="AF319" s="6">
        <v>0</v>
      </c>
      <c r="AG319" s="6">
        <v>0</v>
      </c>
      <c r="AH319" s="1">
        <v>145952</v>
      </c>
      <c r="AI319">
        <v>5</v>
      </c>
    </row>
    <row r="320" spans="1:35" x14ac:dyDescent="0.25">
      <c r="A320" t="s">
        <v>702</v>
      </c>
      <c r="B320" t="s">
        <v>23</v>
      </c>
      <c r="C320" t="s">
        <v>900</v>
      </c>
      <c r="D320" t="s">
        <v>786</v>
      </c>
      <c r="E320" s="6">
        <v>46.706521739130437</v>
      </c>
      <c r="F320" s="6">
        <v>4.6956521739130439</v>
      </c>
      <c r="G320" s="6">
        <v>8.6956521739130432E-2</v>
      </c>
      <c r="H320" s="6">
        <v>0.35597826086956524</v>
      </c>
      <c r="I320" s="6">
        <v>0.27173913043478259</v>
      </c>
      <c r="J320" s="6">
        <v>0</v>
      </c>
      <c r="K320" s="6">
        <v>0</v>
      </c>
      <c r="L320" s="6">
        <v>2.2052173913043482</v>
      </c>
      <c r="M320" s="6">
        <v>0</v>
      </c>
      <c r="N320" s="6">
        <v>10.394021739130435</v>
      </c>
      <c r="O320" s="6">
        <f>SUM(NonNurse[[#This Row],[Qualified Social Work Staff Hours]],NonNurse[[#This Row],[Other Social Work Staff Hours]])/NonNurse[[#This Row],[MDS Census]]</f>
        <v>0.22253898068419828</v>
      </c>
      <c r="P320" s="6">
        <v>4.4565217391304346</v>
      </c>
      <c r="Q320" s="6">
        <v>7.3532608695652177</v>
      </c>
      <c r="R320" s="6">
        <f>SUM(NonNurse[[#This Row],[Qualified Activities Professional Hours]],NonNurse[[#This Row],[Other Activities Professional Hours]])/NonNurse[[#This Row],[MDS Census]]</f>
        <v>0.25285082615778448</v>
      </c>
      <c r="S320" s="6">
        <v>3.0235869565217386</v>
      </c>
      <c r="T320" s="6">
        <v>7.4401086956521754</v>
      </c>
      <c r="U320" s="6">
        <v>0</v>
      </c>
      <c r="V320" s="6">
        <f>SUM(NonNurse[[#This Row],[Occupational Therapist Hours]],NonNurse[[#This Row],[OT Assistant Hours]],NonNurse[[#This Row],[OT Aide Hours]])/NonNurse[[#This Row],[MDS Census]]</f>
        <v>0.22403071910635328</v>
      </c>
      <c r="W320" s="6">
        <v>4.0964130434782593</v>
      </c>
      <c r="X320" s="6">
        <v>5.8501086956521755</v>
      </c>
      <c r="Y320" s="6">
        <v>0</v>
      </c>
      <c r="Z320" s="6">
        <f>SUM(NonNurse[[#This Row],[Physical Therapist (PT) Hours]],NonNurse[[#This Row],[PT Assistant Hours]],NonNurse[[#This Row],[PT Aide Hours]])/NonNurse[[#This Row],[MDS Census]]</f>
        <v>0.2129578775890156</v>
      </c>
      <c r="AA320" s="6">
        <v>0</v>
      </c>
      <c r="AB320" s="6">
        <v>0</v>
      </c>
      <c r="AC320" s="6">
        <v>0</v>
      </c>
      <c r="AD320" s="6">
        <v>0</v>
      </c>
      <c r="AE320" s="6">
        <v>0</v>
      </c>
      <c r="AF320" s="6">
        <v>0</v>
      </c>
      <c r="AG320" s="6">
        <v>0</v>
      </c>
      <c r="AH320" s="1">
        <v>145016</v>
      </c>
      <c r="AI320">
        <v>5</v>
      </c>
    </row>
    <row r="321" spans="1:35" x14ac:dyDescent="0.25">
      <c r="A321" t="s">
        <v>702</v>
      </c>
      <c r="B321" t="s">
        <v>168</v>
      </c>
      <c r="C321" t="s">
        <v>987</v>
      </c>
      <c r="D321" t="s">
        <v>803</v>
      </c>
      <c r="E321" s="6">
        <v>60.739130434782609</v>
      </c>
      <c r="F321" s="6">
        <v>6.2608695652173916</v>
      </c>
      <c r="G321" s="6">
        <v>0.28260869565217389</v>
      </c>
      <c r="H321" s="6">
        <v>0.29891304347826086</v>
      </c>
      <c r="I321" s="6">
        <v>0.33695652173913043</v>
      </c>
      <c r="J321" s="6">
        <v>0</v>
      </c>
      <c r="K321" s="6">
        <v>0</v>
      </c>
      <c r="L321" s="6">
        <v>1.7363043478260871</v>
      </c>
      <c r="M321" s="6">
        <v>6.5217391304347824E-2</v>
      </c>
      <c r="N321" s="6">
        <v>4.9945652173913047</v>
      </c>
      <c r="O321" s="6">
        <f>SUM(NonNurse[[#This Row],[Qualified Social Work Staff Hours]],NonNurse[[#This Row],[Other Social Work Staff Hours]])/NonNurse[[#This Row],[MDS Census]]</f>
        <v>8.3303507516105949E-2</v>
      </c>
      <c r="P321" s="6">
        <v>4.2554347826086953</v>
      </c>
      <c r="Q321" s="6">
        <v>8.9347826086956523</v>
      </c>
      <c r="R321" s="6">
        <f>SUM(NonNurse[[#This Row],[Qualified Activities Professional Hours]],NonNurse[[#This Row],[Other Activities Professional Hours]])/NonNurse[[#This Row],[MDS Census]]</f>
        <v>0.21716177523264138</v>
      </c>
      <c r="S321" s="6">
        <v>1.4578260869565214</v>
      </c>
      <c r="T321" s="6">
        <v>8.8396739130434785</v>
      </c>
      <c r="U321" s="6">
        <v>0</v>
      </c>
      <c r="V321" s="6">
        <f>SUM(NonNurse[[#This Row],[Occupational Therapist Hours]],NonNurse[[#This Row],[OT Assistant Hours]],NonNurse[[#This Row],[OT Aide Hours]])/NonNurse[[#This Row],[MDS Census]]</f>
        <v>0.16953650680028631</v>
      </c>
      <c r="W321" s="6">
        <v>2.3517391304347828</v>
      </c>
      <c r="X321" s="6">
        <v>4.5845652173913036</v>
      </c>
      <c r="Y321" s="6">
        <v>0</v>
      </c>
      <c r="Z321" s="6">
        <f>SUM(NonNurse[[#This Row],[Physical Therapist (PT) Hours]],NonNurse[[#This Row],[PT Assistant Hours]],NonNurse[[#This Row],[PT Aide Hours]])/NonNurse[[#This Row],[MDS Census]]</f>
        <v>0.11419828203292769</v>
      </c>
      <c r="AA321" s="6">
        <v>0</v>
      </c>
      <c r="AB321" s="6">
        <v>0</v>
      </c>
      <c r="AC321" s="6">
        <v>0</v>
      </c>
      <c r="AD321" s="6">
        <v>0</v>
      </c>
      <c r="AE321" s="6">
        <v>0</v>
      </c>
      <c r="AF321" s="6">
        <v>0</v>
      </c>
      <c r="AG321" s="6">
        <v>0</v>
      </c>
      <c r="AH321" s="1">
        <v>145456</v>
      </c>
      <c r="AI321">
        <v>5</v>
      </c>
    </row>
    <row r="322" spans="1:35" x14ac:dyDescent="0.25">
      <c r="A322" t="s">
        <v>702</v>
      </c>
      <c r="B322" t="s">
        <v>35</v>
      </c>
      <c r="C322" t="s">
        <v>910</v>
      </c>
      <c r="D322" t="s">
        <v>791</v>
      </c>
      <c r="E322" s="6">
        <v>70.804347826086953</v>
      </c>
      <c r="F322" s="6">
        <v>4.6956521739130439</v>
      </c>
      <c r="G322" s="6">
        <v>0</v>
      </c>
      <c r="H322" s="6">
        <v>0.39673913043478259</v>
      </c>
      <c r="I322" s="6">
        <v>0.53260869565217395</v>
      </c>
      <c r="J322" s="6">
        <v>0</v>
      </c>
      <c r="K322" s="6">
        <v>0</v>
      </c>
      <c r="L322" s="6">
        <v>1.7336956521739124</v>
      </c>
      <c r="M322" s="6">
        <v>0</v>
      </c>
      <c r="N322" s="6">
        <v>5.0815217391304346</v>
      </c>
      <c r="O322" s="6">
        <f>SUM(NonNurse[[#This Row],[Qualified Social Work Staff Hours]],NonNurse[[#This Row],[Other Social Work Staff Hours]])/NonNurse[[#This Row],[MDS Census]]</f>
        <v>7.176849861836046E-2</v>
      </c>
      <c r="P322" s="6">
        <v>5.3913043478260869</v>
      </c>
      <c r="Q322" s="6">
        <v>17.201086956521738</v>
      </c>
      <c r="R322" s="6">
        <f>SUM(NonNurse[[#This Row],[Qualified Activities Professional Hours]],NonNurse[[#This Row],[Other Activities Professional Hours]])/NonNurse[[#This Row],[MDS Census]]</f>
        <v>0.31908197727970522</v>
      </c>
      <c r="S322" s="6">
        <v>5.2283695652173909</v>
      </c>
      <c r="T322" s="6">
        <v>10.318695652173915</v>
      </c>
      <c r="U322" s="6">
        <v>0</v>
      </c>
      <c r="V322" s="6">
        <f>SUM(NonNurse[[#This Row],[Occupational Therapist Hours]],NonNurse[[#This Row],[OT Assistant Hours]],NonNurse[[#This Row],[OT Aide Hours]])/NonNurse[[#This Row],[MDS Census]]</f>
        <v>0.21957783236106851</v>
      </c>
      <c r="W322" s="6">
        <v>3.0814130434782596</v>
      </c>
      <c r="X322" s="6">
        <v>11.016195652173911</v>
      </c>
      <c r="Y322" s="6">
        <v>0</v>
      </c>
      <c r="Z322" s="6">
        <f>SUM(NonNurse[[#This Row],[Physical Therapist (PT) Hours]],NonNurse[[#This Row],[PT Assistant Hours]],NonNurse[[#This Row],[PT Aide Hours]])/NonNurse[[#This Row],[MDS Census]]</f>
        <v>0.19910653976051576</v>
      </c>
      <c r="AA322" s="6">
        <v>0</v>
      </c>
      <c r="AB322" s="6">
        <v>0</v>
      </c>
      <c r="AC322" s="6">
        <v>0</v>
      </c>
      <c r="AD322" s="6">
        <v>0</v>
      </c>
      <c r="AE322" s="6">
        <v>0</v>
      </c>
      <c r="AF322" s="6">
        <v>0</v>
      </c>
      <c r="AG322" s="6">
        <v>0</v>
      </c>
      <c r="AH322" s="1">
        <v>145058</v>
      </c>
      <c r="AI322">
        <v>5</v>
      </c>
    </row>
    <row r="323" spans="1:35" x14ac:dyDescent="0.25">
      <c r="A323" t="s">
        <v>702</v>
      </c>
      <c r="B323" t="s">
        <v>166</v>
      </c>
      <c r="C323" t="s">
        <v>985</v>
      </c>
      <c r="D323" t="s">
        <v>814</v>
      </c>
      <c r="E323" s="6">
        <v>62.239130434782609</v>
      </c>
      <c r="F323" s="6">
        <v>4.6086956521739131</v>
      </c>
      <c r="G323" s="6">
        <v>0.46739130434782611</v>
      </c>
      <c r="H323" s="6">
        <v>0.3641304347826087</v>
      </c>
      <c r="I323" s="6">
        <v>0.35869565217391303</v>
      </c>
      <c r="J323" s="6">
        <v>0</v>
      </c>
      <c r="K323" s="6">
        <v>0</v>
      </c>
      <c r="L323" s="6">
        <v>0.4017391304347826</v>
      </c>
      <c r="M323" s="6">
        <v>6.5217391304347824E-2</v>
      </c>
      <c r="N323" s="6">
        <v>3.7527173913043477</v>
      </c>
      <c r="O323" s="6">
        <f>SUM(NonNurse[[#This Row],[Qualified Social Work Staff Hours]],NonNurse[[#This Row],[Other Social Work Staff Hours]])/NonNurse[[#This Row],[MDS Census]]</f>
        <v>6.134299685644428E-2</v>
      </c>
      <c r="P323" s="6">
        <v>5.4565217391304346</v>
      </c>
      <c r="Q323" s="6">
        <v>17.578804347826086</v>
      </c>
      <c r="R323" s="6">
        <f>SUM(NonNurse[[#This Row],[Qualified Activities Professional Hours]],NonNurse[[#This Row],[Other Activities Professional Hours]])/NonNurse[[#This Row],[MDS Census]]</f>
        <v>0.37011002444987773</v>
      </c>
      <c r="S323" s="6">
        <v>5.2538043478260876</v>
      </c>
      <c r="T323" s="6">
        <v>4.9727173913043483</v>
      </c>
      <c r="U323" s="6">
        <v>0</v>
      </c>
      <c r="V323" s="6">
        <f>SUM(NonNurse[[#This Row],[Occupational Therapist Hours]],NonNurse[[#This Row],[OT Assistant Hours]],NonNurse[[#This Row],[OT Aide Hours]])/NonNurse[[#This Row],[MDS Census]]</f>
        <v>0.16431016416346492</v>
      </c>
      <c r="W323" s="6">
        <v>5.3335869565217386</v>
      </c>
      <c r="X323" s="6">
        <v>6.3706521739130446</v>
      </c>
      <c r="Y323" s="6">
        <v>0</v>
      </c>
      <c r="Z323" s="6">
        <f>SUM(NonNurse[[#This Row],[Physical Therapist (PT) Hours]],NonNurse[[#This Row],[PT Assistant Hours]],NonNurse[[#This Row],[PT Aide Hours]])/NonNurse[[#This Row],[MDS Census]]</f>
        <v>0.18805274187914775</v>
      </c>
      <c r="AA323" s="6">
        <v>0</v>
      </c>
      <c r="AB323" s="6">
        <v>0</v>
      </c>
      <c r="AC323" s="6">
        <v>0</v>
      </c>
      <c r="AD323" s="6">
        <v>0</v>
      </c>
      <c r="AE323" s="6">
        <v>0</v>
      </c>
      <c r="AF323" s="6">
        <v>0</v>
      </c>
      <c r="AG323" s="6">
        <v>0</v>
      </c>
      <c r="AH323" s="1">
        <v>145452</v>
      </c>
      <c r="AI323">
        <v>5</v>
      </c>
    </row>
    <row r="324" spans="1:35" x14ac:dyDescent="0.25">
      <c r="A324" t="s">
        <v>702</v>
      </c>
      <c r="B324" t="s">
        <v>97</v>
      </c>
      <c r="C324" t="s">
        <v>947</v>
      </c>
      <c r="D324" t="s">
        <v>804</v>
      </c>
      <c r="E324" s="6">
        <v>55.456521739130437</v>
      </c>
      <c r="F324" s="6">
        <v>4.1739130434782608</v>
      </c>
      <c r="G324" s="6">
        <v>0</v>
      </c>
      <c r="H324" s="6">
        <v>0.30434782608695654</v>
      </c>
      <c r="I324" s="6">
        <v>0.34782608695652173</v>
      </c>
      <c r="J324" s="6">
        <v>0</v>
      </c>
      <c r="K324" s="6">
        <v>0</v>
      </c>
      <c r="L324" s="6">
        <v>0.76652173913043475</v>
      </c>
      <c r="M324" s="6">
        <v>0</v>
      </c>
      <c r="N324" s="6">
        <v>4.9130434782608692</v>
      </c>
      <c r="O324" s="6">
        <f>SUM(NonNurse[[#This Row],[Qualified Social Work Staff Hours]],NonNurse[[#This Row],[Other Social Work Staff Hours]])/NonNurse[[#This Row],[MDS Census]]</f>
        <v>8.8592708741669926E-2</v>
      </c>
      <c r="P324" s="6">
        <v>4.7201086956521738</v>
      </c>
      <c r="Q324" s="6">
        <v>11.027173913043478</v>
      </c>
      <c r="R324" s="6">
        <f>SUM(NonNurse[[#This Row],[Qualified Activities Professional Hours]],NonNurse[[#This Row],[Other Activities Professional Hours]])/NonNurse[[#This Row],[MDS Census]]</f>
        <v>0.28395727165817325</v>
      </c>
      <c r="S324" s="6">
        <v>1.3870652173913043</v>
      </c>
      <c r="T324" s="6">
        <v>6.7847826086956529</v>
      </c>
      <c r="U324" s="6">
        <v>0</v>
      </c>
      <c r="V324" s="6">
        <f>SUM(NonNurse[[#This Row],[Occupational Therapist Hours]],NonNurse[[#This Row],[OT Assistant Hours]],NonNurse[[#This Row],[OT Aide Hours]])/NonNurse[[#This Row],[MDS Census]]</f>
        <v>0.14735593884751078</v>
      </c>
      <c r="W324" s="6">
        <v>0.84532608695652156</v>
      </c>
      <c r="X324" s="6">
        <v>10.027065217391305</v>
      </c>
      <c r="Y324" s="6">
        <v>0</v>
      </c>
      <c r="Z324" s="6">
        <f>SUM(NonNurse[[#This Row],[Physical Therapist (PT) Hours]],NonNurse[[#This Row],[PT Assistant Hours]],NonNurse[[#This Row],[PT Aide Hours]])/NonNurse[[#This Row],[MDS Census]]</f>
        <v>0.19605252842022738</v>
      </c>
      <c r="AA324" s="6">
        <v>0</v>
      </c>
      <c r="AB324" s="6">
        <v>0</v>
      </c>
      <c r="AC324" s="6">
        <v>0</v>
      </c>
      <c r="AD324" s="6">
        <v>0</v>
      </c>
      <c r="AE324" s="6">
        <v>0</v>
      </c>
      <c r="AF324" s="6">
        <v>0</v>
      </c>
      <c r="AG324" s="6">
        <v>0</v>
      </c>
      <c r="AH324" s="1">
        <v>145319</v>
      </c>
      <c r="AI324">
        <v>5</v>
      </c>
    </row>
    <row r="325" spans="1:35" x14ac:dyDescent="0.25">
      <c r="A325" t="s">
        <v>702</v>
      </c>
      <c r="B325" t="s">
        <v>163</v>
      </c>
      <c r="C325" t="s">
        <v>896</v>
      </c>
      <c r="D325" t="s">
        <v>784</v>
      </c>
      <c r="E325" s="6">
        <v>57.804347826086953</v>
      </c>
      <c r="F325" s="6">
        <v>4.0869565217391308</v>
      </c>
      <c r="G325" s="6">
        <v>0</v>
      </c>
      <c r="H325" s="6">
        <v>0.32608695652173914</v>
      </c>
      <c r="I325" s="6">
        <v>0.35869565217391303</v>
      </c>
      <c r="J325" s="6">
        <v>0</v>
      </c>
      <c r="K325" s="6">
        <v>0</v>
      </c>
      <c r="L325" s="6">
        <v>0.35184782608695647</v>
      </c>
      <c r="M325" s="6">
        <v>6.5217391304347824E-2</v>
      </c>
      <c r="N325" s="6">
        <v>4.1739130434782608</v>
      </c>
      <c r="O325" s="6">
        <f>SUM(NonNurse[[#This Row],[Qualified Social Work Staff Hours]],NonNurse[[#This Row],[Other Social Work Staff Hours]])/NonNurse[[#This Row],[MDS Census]]</f>
        <v>7.3335840541556979E-2</v>
      </c>
      <c r="P325" s="6">
        <v>5.0217391304347823</v>
      </c>
      <c r="Q325" s="6">
        <v>13.176630434782609</v>
      </c>
      <c r="R325" s="6">
        <f>SUM(NonNurse[[#This Row],[Qualified Activities Professional Hours]],NonNurse[[#This Row],[Other Activities Professional Hours]])/NonNurse[[#This Row],[MDS Census]]</f>
        <v>0.31482700263256863</v>
      </c>
      <c r="S325" s="6">
        <v>4.8383695652173913</v>
      </c>
      <c r="T325" s="6">
        <v>5.8551086956521718</v>
      </c>
      <c r="U325" s="6">
        <v>0</v>
      </c>
      <c r="V325" s="6">
        <f>SUM(NonNurse[[#This Row],[Occupational Therapist Hours]],NonNurse[[#This Row],[OT Assistant Hours]],NonNurse[[#This Row],[OT Aide Hours]])/NonNurse[[#This Row],[MDS Census]]</f>
        <v>0.18499435878149678</v>
      </c>
      <c r="W325" s="6">
        <v>5.3526086956521741</v>
      </c>
      <c r="X325" s="6">
        <v>4.3263043478260865</v>
      </c>
      <c r="Y325" s="6">
        <v>0</v>
      </c>
      <c r="Z325" s="6">
        <f>SUM(NonNurse[[#This Row],[Physical Therapist (PT) Hours]],NonNurse[[#This Row],[PT Assistant Hours]],NonNurse[[#This Row],[PT Aide Hours]])/NonNurse[[#This Row],[MDS Census]]</f>
        <v>0.16744264761188418</v>
      </c>
      <c r="AA325" s="6">
        <v>0</v>
      </c>
      <c r="AB325" s="6">
        <v>0</v>
      </c>
      <c r="AC325" s="6">
        <v>0</v>
      </c>
      <c r="AD325" s="6">
        <v>0</v>
      </c>
      <c r="AE325" s="6">
        <v>0</v>
      </c>
      <c r="AF325" s="6">
        <v>0</v>
      </c>
      <c r="AG325" s="6">
        <v>0</v>
      </c>
      <c r="AH325" s="1">
        <v>145447</v>
      </c>
      <c r="AI325">
        <v>5</v>
      </c>
    </row>
    <row r="326" spans="1:35" x14ac:dyDescent="0.25">
      <c r="A326" t="s">
        <v>702</v>
      </c>
      <c r="B326" t="s">
        <v>450</v>
      </c>
      <c r="C326" t="s">
        <v>1095</v>
      </c>
      <c r="D326" t="s">
        <v>813</v>
      </c>
      <c r="E326" s="6">
        <v>53.75</v>
      </c>
      <c r="F326" s="6">
        <v>5.0434782608695654</v>
      </c>
      <c r="G326" s="6">
        <v>0.28260869565217389</v>
      </c>
      <c r="H326" s="6">
        <v>0.35597826086956524</v>
      </c>
      <c r="I326" s="6">
        <v>0.2608695652173913</v>
      </c>
      <c r="J326" s="6">
        <v>0</v>
      </c>
      <c r="K326" s="6">
        <v>0.28260869565217389</v>
      </c>
      <c r="L326" s="6">
        <v>0.18663043478260871</v>
      </c>
      <c r="M326" s="6">
        <v>6.5217391304347824E-2</v>
      </c>
      <c r="N326" s="6">
        <v>3.5652173913043477</v>
      </c>
      <c r="O326" s="6">
        <f>SUM(NonNurse[[#This Row],[Qualified Social Work Staff Hours]],NonNurse[[#This Row],[Other Social Work Staff Hours]])/NonNurse[[#This Row],[MDS Census]]</f>
        <v>6.7542972699696655E-2</v>
      </c>
      <c r="P326" s="6">
        <v>4.7391304347826084</v>
      </c>
      <c r="Q326" s="6">
        <v>0</v>
      </c>
      <c r="R326" s="6">
        <f>SUM(NonNurse[[#This Row],[Qualified Activities Professional Hours]],NonNurse[[#This Row],[Other Activities Professional Hours]])/NonNurse[[#This Row],[MDS Census]]</f>
        <v>8.8169868554095046E-2</v>
      </c>
      <c r="S326" s="6">
        <v>0.79793478260869566</v>
      </c>
      <c r="T326" s="6">
        <v>6.4452173913043467</v>
      </c>
      <c r="U326" s="6">
        <v>0</v>
      </c>
      <c r="V326" s="6">
        <f>SUM(NonNurse[[#This Row],[Occupational Therapist Hours]],NonNurse[[#This Row],[OT Assistant Hours]],NonNurse[[#This Row],[OT Aide Hours]])/NonNurse[[#This Row],[MDS Census]]</f>
        <v>0.13475631951466124</v>
      </c>
      <c r="W326" s="6">
        <v>4.3983695652173935</v>
      </c>
      <c r="X326" s="6">
        <v>4.9143478260869555</v>
      </c>
      <c r="Y326" s="6">
        <v>0</v>
      </c>
      <c r="Z326" s="6">
        <f>SUM(NonNurse[[#This Row],[Physical Therapist (PT) Hours]],NonNurse[[#This Row],[PT Assistant Hours]],NonNurse[[#This Row],[PT Aide Hours]])/NonNurse[[#This Row],[MDS Census]]</f>
        <v>0.17325985844287162</v>
      </c>
      <c r="AA326" s="6">
        <v>0</v>
      </c>
      <c r="AB326" s="6">
        <v>0</v>
      </c>
      <c r="AC326" s="6">
        <v>0</v>
      </c>
      <c r="AD326" s="6">
        <v>0</v>
      </c>
      <c r="AE326" s="6">
        <v>0</v>
      </c>
      <c r="AF326" s="6">
        <v>0</v>
      </c>
      <c r="AG326" s="6">
        <v>0</v>
      </c>
      <c r="AH326" s="1">
        <v>145911</v>
      </c>
      <c r="AI326">
        <v>5</v>
      </c>
    </row>
    <row r="327" spans="1:35" x14ac:dyDescent="0.25">
      <c r="A327" t="s">
        <v>702</v>
      </c>
      <c r="B327" t="s">
        <v>115</v>
      </c>
      <c r="C327" t="s">
        <v>957</v>
      </c>
      <c r="D327" t="s">
        <v>803</v>
      </c>
      <c r="E327" s="6">
        <v>62.163043478260867</v>
      </c>
      <c r="F327" s="6">
        <v>5.0434782608695654</v>
      </c>
      <c r="G327" s="6">
        <v>0.17391304347826086</v>
      </c>
      <c r="H327" s="6">
        <v>0.30434782608695654</v>
      </c>
      <c r="I327" s="6">
        <v>0.25</v>
      </c>
      <c r="J327" s="6">
        <v>0</v>
      </c>
      <c r="K327" s="6">
        <v>0</v>
      </c>
      <c r="L327" s="6">
        <v>2.4501086956521734</v>
      </c>
      <c r="M327" s="6">
        <v>6.5217391304347824E-2</v>
      </c>
      <c r="N327" s="6">
        <v>4.8940217391304346</v>
      </c>
      <c r="O327" s="6">
        <f>SUM(NonNurse[[#This Row],[Qualified Social Work Staff Hours]],NonNurse[[#This Row],[Other Social Work Staff Hours]])/NonNurse[[#This Row],[MDS Census]]</f>
        <v>7.9777933205105789E-2</v>
      </c>
      <c r="P327" s="6">
        <v>4.9402173913043477</v>
      </c>
      <c r="Q327" s="6">
        <v>8.7038043478260878</v>
      </c>
      <c r="R327" s="6">
        <f>SUM(NonNurse[[#This Row],[Qualified Activities Professional Hours]],NonNurse[[#This Row],[Other Activities Professional Hours]])/NonNurse[[#This Row],[MDS Census]]</f>
        <v>0.21948767267004723</v>
      </c>
      <c r="S327" s="6">
        <v>1.5106521739130434</v>
      </c>
      <c r="T327" s="6">
        <v>6.8422826086956512</v>
      </c>
      <c r="U327" s="6">
        <v>0</v>
      </c>
      <c r="V327" s="6">
        <f>SUM(NonNurse[[#This Row],[Occupational Therapist Hours]],NonNurse[[#This Row],[OT Assistant Hours]],NonNurse[[#This Row],[OT Aide Hours]])/NonNurse[[#This Row],[MDS Census]]</f>
        <v>0.13437139360027978</v>
      </c>
      <c r="W327" s="6">
        <v>1.8057608695652176</v>
      </c>
      <c r="X327" s="6">
        <v>4.9886956521739139</v>
      </c>
      <c r="Y327" s="6">
        <v>0</v>
      </c>
      <c r="Z327" s="6">
        <f>SUM(NonNurse[[#This Row],[Physical Therapist (PT) Hours]],NonNurse[[#This Row],[PT Assistant Hours]],NonNurse[[#This Row],[PT Aide Hours]])/NonNurse[[#This Row],[MDS Census]]</f>
        <v>0.10930057702395525</v>
      </c>
      <c r="AA327" s="6">
        <v>0</v>
      </c>
      <c r="AB327" s="6">
        <v>0</v>
      </c>
      <c r="AC327" s="6">
        <v>0</v>
      </c>
      <c r="AD327" s="6">
        <v>0</v>
      </c>
      <c r="AE327" s="6">
        <v>0</v>
      </c>
      <c r="AF327" s="6">
        <v>0</v>
      </c>
      <c r="AG327" s="6">
        <v>0</v>
      </c>
      <c r="AH327" s="1">
        <v>145367</v>
      </c>
      <c r="AI327">
        <v>5</v>
      </c>
    </row>
    <row r="328" spans="1:35" x14ac:dyDescent="0.25">
      <c r="A328" t="s">
        <v>702</v>
      </c>
      <c r="B328" t="s">
        <v>177</v>
      </c>
      <c r="C328" t="s">
        <v>993</v>
      </c>
      <c r="D328" t="s">
        <v>798</v>
      </c>
      <c r="E328" s="6">
        <v>52.510869565217391</v>
      </c>
      <c r="F328" s="6">
        <v>5.4211956521739131</v>
      </c>
      <c r="G328" s="6">
        <v>0</v>
      </c>
      <c r="H328" s="6">
        <v>0.35054347826086957</v>
      </c>
      <c r="I328" s="6">
        <v>0.34782608695652173</v>
      </c>
      <c r="J328" s="6">
        <v>0</v>
      </c>
      <c r="K328" s="6">
        <v>0</v>
      </c>
      <c r="L328" s="6">
        <v>0.69945652173913042</v>
      </c>
      <c r="M328" s="6">
        <v>0</v>
      </c>
      <c r="N328" s="6">
        <v>5.4538043478260869</v>
      </c>
      <c r="O328" s="6">
        <f>SUM(NonNurse[[#This Row],[Qualified Social Work Staff Hours]],NonNurse[[#This Row],[Other Social Work Staff Hours]])/NonNurse[[#This Row],[MDS Census]]</f>
        <v>0.10386048437176568</v>
      </c>
      <c r="P328" s="6">
        <v>5.3043478260869561</v>
      </c>
      <c r="Q328" s="6">
        <v>6.0217391304347823</v>
      </c>
      <c r="R328" s="6">
        <f>SUM(NonNurse[[#This Row],[Qualified Activities Professional Hours]],NonNurse[[#This Row],[Other Activities Professional Hours]])/NonNurse[[#This Row],[MDS Census]]</f>
        <v>0.21569033326433448</v>
      </c>
      <c r="S328" s="6">
        <v>0.61271739130434788</v>
      </c>
      <c r="T328" s="6">
        <v>3.4939130434782619</v>
      </c>
      <c r="U328" s="6">
        <v>0</v>
      </c>
      <c r="V328" s="6">
        <f>SUM(NonNurse[[#This Row],[Occupational Therapist Hours]],NonNurse[[#This Row],[OT Assistant Hours]],NonNurse[[#This Row],[OT Aide Hours]])/NonNurse[[#This Row],[MDS Census]]</f>
        <v>7.8205340509211366E-2</v>
      </c>
      <c r="W328" s="6">
        <v>0.53065217391304342</v>
      </c>
      <c r="X328" s="6">
        <v>4.6245652173913037</v>
      </c>
      <c r="Y328" s="6">
        <v>0</v>
      </c>
      <c r="Z328" s="6">
        <f>SUM(NonNurse[[#This Row],[Physical Therapist (PT) Hours]],NonNurse[[#This Row],[PT Assistant Hours]],NonNurse[[#This Row],[PT Aide Hours]])/NonNurse[[#This Row],[MDS Census]]</f>
        <v>9.8174291037052372E-2</v>
      </c>
      <c r="AA328" s="6">
        <v>0</v>
      </c>
      <c r="AB328" s="6">
        <v>0</v>
      </c>
      <c r="AC328" s="6">
        <v>0</v>
      </c>
      <c r="AD328" s="6">
        <v>0</v>
      </c>
      <c r="AE328" s="6">
        <v>0</v>
      </c>
      <c r="AF328" s="6">
        <v>0</v>
      </c>
      <c r="AG328" s="6">
        <v>0</v>
      </c>
      <c r="AH328" s="1">
        <v>145470</v>
      </c>
      <c r="AI328">
        <v>5</v>
      </c>
    </row>
    <row r="329" spans="1:35" x14ac:dyDescent="0.25">
      <c r="A329" t="s">
        <v>702</v>
      </c>
      <c r="B329" t="s">
        <v>556</v>
      </c>
      <c r="C329" t="s">
        <v>843</v>
      </c>
      <c r="D329" t="s">
        <v>744</v>
      </c>
      <c r="E329" s="6">
        <v>101.3695652173913</v>
      </c>
      <c r="F329" s="6">
        <v>5.1304347826086953</v>
      </c>
      <c r="G329" s="6">
        <v>0</v>
      </c>
      <c r="H329" s="6">
        <v>0.53804347826086951</v>
      </c>
      <c r="I329" s="6">
        <v>0.73913043478260865</v>
      </c>
      <c r="J329" s="6">
        <v>0</v>
      </c>
      <c r="K329" s="6">
        <v>0</v>
      </c>
      <c r="L329" s="6">
        <v>6.7510869565217382</v>
      </c>
      <c r="M329" s="6">
        <v>0</v>
      </c>
      <c r="N329" s="6">
        <v>5.2173913043478262</v>
      </c>
      <c r="O329" s="6">
        <f>SUM(NonNurse[[#This Row],[Qualified Social Work Staff Hours]],NonNurse[[#This Row],[Other Social Work Staff Hours]])/NonNurse[[#This Row],[MDS Census]]</f>
        <v>5.1469011366073347E-2</v>
      </c>
      <c r="P329" s="6">
        <v>5.4864130434782608</v>
      </c>
      <c r="Q329" s="6">
        <v>14.915760869565217</v>
      </c>
      <c r="R329" s="6">
        <f>SUM(NonNurse[[#This Row],[Qualified Activities Professional Hours]],NonNurse[[#This Row],[Other Activities Professional Hours]])/NonNurse[[#This Row],[MDS Census]]</f>
        <v>0.20126527986274931</v>
      </c>
      <c r="S329" s="6">
        <v>1.0999999999999999</v>
      </c>
      <c r="T329" s="6">
        <v>13.518152173913045</v>
      </c>
      <c r="U329" s="6">
        <v>0</v>
      </c>
      <c r="V329" s="6">
        <f>SUM(NonNurse[[#This Row],[Occupational Therapist Hours]],NonNurse[[#This Row],[OT Assistant Hours]],NonNurse[[#This Row],[OT Aide Hours]])/NonNurse[[#This Row],[MDS Census]]</f>
        <v>0.14420651940810639</v>
      </c>
      <c r="W329" s="6">
        <v>5.1792391304347847</v>
      </c>
      <c r="X329" s="6">
        <v>14.67608695652174</v>
      </c>
      <c r="Y329" s="6">
        <v>0</v>
      </c>
      <c r="Z329" s="6">
        <f>SUM(NonNurse[[#This Row],[Physical Therapist (PT) Hours]],NonNurse[[#This Row],[PT Assistant Hours]],NonNurse[[#This Row],[PT Aide Hours]])/NonNurse[[#This Row],[MDS Census]]</f>
        <v>0.19587068410894276</v>
      </c>
      <c r="AA329" s="6">
        <v>0</v>
      </c>
      <c r="AB329" s="6">
        <v>0</v>
      </c>
      <c r="AC329" s="6">
        <v>0</v>
      </c>
      <c r="AD329" s="6">
        <v>0</v>
      </c>
      <c r="AE329" s="6">
        <v>0</v>
      </c>
      <c r="AF329" s="6">
        <v>0</v>
      </c>
      <c r="AG329" s="6">
        <v>0</v>
      </c>
      <c r="AH329" s="1">
        <v>146059</v>
      </c>
      <c r="AI329">
        <v>5</v>
      </c>
    </row>
    <row r="330" spans="1:35" x14ac:dyDescent="0.25">
      <c r="A330" t="s">
        <v>702</v>
      </c>
      <c r="B330" t="s">
        <v>81</v>
      </c>
      <c r="C330" t="s">
        <v>940</v>
      </c>
      <c r="D330" t="s">
        <v>742</v>
      </c>
      <c r="E330" s="6">
        <v>48.826086956521742</v>
      </c>
      <c r="F330" s="6">
        <v>4.7826086956521738</v>
      </c>
      <c r="G330" s="6">
        <v>4.8913043478260872E-2</v>
      </c>
      <c r="H330" s="6">
        <v>0.22826086956521738</v>
      </c>
      <c r="I330" s="6">
        <v>0.27173913043478259</v>
      </c>
      <c r="J330" s="6">
        <v>0</v>
      </c>
      <c r="K330" s="6">
        <v>0</v>
      </c>
      <c r="L330" s="6">
        <v>0.88967391304347809</v>
      </c>
      <c r="M330" s="6">
        <v>7.0652173913043473E-2</v>
      </c>
      <c r="N330" s="6">
        <v>5.0679347826086953</v>
      </c>
      <c r="O330" s="6">
        <f>SUM(NonNurse[[#This Row],[Qualified Social Work Staff Hours]],NonNurse[[#This Row],[Other Social Work Staff Hours]])/NonNurse[[#This Row],[MDS Census]]</f>
        <v>0.1052426536064114</v>
      </c>
      <c r="P330" s="6">
        <v>4.9375</v>
      </c>
      <c r="Q330" s="6">
        <v>4.7201086956521738</v>
      </c>
      <c r="R330" s="6">
        <f>SUM(NonNurse[[#This Row],[Qualified Activities Professional Hours]],NonNurse[[#This Row],[Other Activities Professional Hours]])/NonNurse[[#This Row],[MDS Census]]</f>
        <v>0.19779608192341941</v>
      </c>
      <c r="S330" s="6">
        <v>0.28271739130434775</v>
      </c>
      <c r="T330" s="6">
        <v>2.1877173913043482</v>
      </c>
      <c r="U330" s="6">
        <v>0</v>
      </c>
      <c r="V330" s="6">
        <f>SUM(NonNurse[[#This Row],[Occupational Therapist Hours]],NonNurse[[#This Row],[OT Assistant Hours]],NonNurse[[#This Row],[OT Aide Hours]])/NonNurse[[#This Row],[MDS Census]]</f>
        <v>5.0596616206589499E-2</v>
      </c>
      <c r="W330" s="6">
        <v>0.4336956521739132</v>
      </c>
      <c r="X330" s="6">
        <v>3.2141304347826094</v>
      </c>
      <c r="Y330" s="6">
        <v>0</v>
      </c>
      <c r="Z330" s="6">
        <f>SUM(NonNurse[[#This Row],[Physical Therapist (PT) Hours]],NonNurse[[#This Row],[PT Assistant Hours]],NonNurse[[#This Row],[PT Aide Hours]])/NonNurse[[#This Row],[MDS Census]]</f>
        <v>7.4710596616206604E-2</v>
      </c>
      <c r="AA330" s="6">
        <v>0</v>
      </c>
      <c r="AB330" s="6">
        <v>0</v>
      </c>
      <c r="AC330" s="6">
        <v>0</v>
      </c>
      <c r="AD330" s="6">
        <v>0</v>
      </c>
      <c r="AE330" s="6">
        <v>0</v>
      </c>
      <c r="AF330" s="6">
        <v>0</v>
      </c>
      <c r="AG330" s="6">
        <v>8.152173913043478E-3</v>
      </c>
      <c r="AH330" s="1">
        <v>145271</v>
      </c>
      <c r="AI330">
        <v>5</v>
      </c>
    </row>
    <row r="331" spans="1:35" x14ac:dyDescent="0.25">
      <c r="A331" t="s">
        <v>702</v>
      </c>
      <c r="B331" t="s">
        <v>47</v>
      </c>
      <c r="C331" t="s">
        <v>920</v>
      </c>
      <c r="D331" t="s">
        <v>793</v>
      </c>
      <c r="E331" s="6">
        <v>61.608695652173914</v>
      </c>
      <c r="F331" s="6">
        <v>4.8260869565217392</v>
      </c>
      <c r="G331" s="6">
        <v>0.11956521739130435</v>
      </c>
      <c r="H331" s="6">
        <v>0.36956521739130432</v>
      </c>
      <c r="I331" s="6">
        <v>0.34782608695652173</v>
      </c>
      <c r="J331" s="6">
        <v>0</v>
      </c>
      <c r="K331" s="6">
        <v>0</v>
      </c>
      <c r="L331" s="6">
        <v>2.8205434782608689</v>
      </c>
      <c r="M331" s="6">
        <v>1.0869565217391304E-2</v>
      </c>
      <c r="N331" s="6">
        <v>4.5081521739130439</v>
      </c>
      <c r="O331" s="6">
        <f>SUM(NonNurse[[#This Row],[Qualified Social Work Staff Hours]],NonNurse[[#This Row],[Other Social Work Staff Hours]])/NonNurse[[#This Row],[MDS Census]]</f>
        <v>7.3350388143966133E-2</v>
      </c>
      <c r="P331" s="6">
        <v>4.9673913043478262</v>
      </c>
      <c r="Q331" s="6">
        <v>12.711956521739131</v>
      </c>
      <c r="R331" s="6">
        <f>SUM(NonNurse[[#This Row],[Qualified Activities Professional Hours]],NonNurse[[#This Row],[Other Activities Professional Hours]])/NonNurse[[#This Row],[MDS Census]]</f>
        <v>0.28696189131968947</v>
      </c>
      <c r="S331" s="6">
        <v>2.589130434782609</v>
      </c>
      <c r="T331" s="6">
        <v>9.156630434782608</v>
      </c>
      <c r="U331" s="6">
        <v>0</v>
      </c>
      <c r="V331" s="6">
        <f>SUM(NonNurse[[#This Row],[Occupational Therapist Hours]],NonNurse[[#This Row],[OT Assistant Hours]],NonNurse[[#This Row],[OT Aide Hours]])/NonNurse[[#This Row],[MDS Census]]</f>
        <v>0.19065102328863795</v>
      </c>
      <c r="W331" s="6">
        <v>4.205869565217391</v>
      </c>
      <c r="X331" s="6">
        <v>6.2638043478260883</v>
      </c>
      <c r="Y331" s="6">
        <v>0</v>
      </c>
      <c r="Z331" s="6">
        <f>SUM(NonNurse[[#This Row],[Physical Therapist (PT) Hours]],NonNurse[[#This Row],[PT Assistant Hours]],NonNurse[[#This Row],[PT Aide Hours]])/NonNurse[[#This Row],[MDS Census]]</f>
        <v>0.16993824982357095</v>
      </c>
      <c r="AA331" s="6">
        <v>0</v>
      </c>
      <c r="AB331" s="6">
        <v>0</v>
      </c>
      <c r="AC331" s="6">
        <v>0</v>
      </c>
      <c r="AD331" s="6">
        <v>0</v>
      </c>
      <c r="AE331" s="6">
        <v>0</v>
      </c>
      <c r="AF331" s="6">
        <v>0</v>
      </c>
      <c r="AG331" s="6">
        <v>0</v>
      </c>
      <c r="AH331" s="1">
        <v>145151</v>
      </c>
      <c r="AI331">
        <v>5</v>
      </c>
    </row>
    <row r="332" spans="1:35" x14ac:dyDescent="0.25">
      <c r="A332" t="s">
        <v>702</v>
      </c>
      <c r="B332" t="s">
        <v>339</v>
      </c>
      <c r="C332" t="s">
        <v>1061</v>
      </c>
      <c r="D332" t="s">
        <v>804</v>
      </c>
      <c r="E332" s="6">
        <v>24.771739130434781</v>
      </c>
      <c r="F332" s="6">
        <v>5.1304347826086953</v>
      </c>
      <c r="G332" s="6">
        <v>0</v>
      </c>
      <c r="H332" s="6">
        <v>0.16576086956521738</v>
      </c>
      <c r="I332" s="6">
        <v>0.27173913043478259</v>
      </c>
      <c r="J332" s="6">
        <v>0</v>
      </c>
      <c r="K332" s="6">
        <v>0</v>
      </c>
      <c r="L332" s="6">
        <v>0.31999999999999995</v>
      </c>
      <c r="M332" s="6">
        <v>3.2608695652173912E-2</v>
      </c>
      <c r="N332" s="6">
        <v>4.8695652173913047</v>
      </c>
      <c r="O332" s="6">
        <f>SUM(NonNurse[[#This Row],[Qualified Social Work Staff Hours]],NonNurse[[#This Row],[Other Social Work Staff Hours]])/NonNurse[[#This Row],[MDS Census]]</f>
        <v>0.1978938130759105</v>
      </c>
      <c r="P332" s="6">
        <v>5.25</v>
      </c>
      <c r="Q332" s="6">
        <v>5.0869565217391308</v>
      </c>
      <c r="R332" s="6">
        <f>SUM(NonNurse[[#This Row],[Qualified Activities Professional Hours]],NonNurse[[#This Row],[Other Activities Professional Hours]])/NonNurse[[#This Row],[MDS Census]]</f>
        <v>0.41728828433523479</v>
      </c>
      <c r="S332" s="6">
        <v>0.65869565217391302</v>
      </c>
      <c r="T332" s="6">
        <v>3.6213043478260856</v>
      </c>
      <c r="U332" s="6">
        <v>0</v>
      </c>
      <c r="V332" s="6">
        <f>SUM(NonNurse[[#This Row],[Occupational Therapist Hours]],NonNurse[[#This Row],[OT Assistant Hours]],NonNurse[[#This Row],[OT Aide Hours]])/NonNurse[[#This Row],[MDS Census]]</f>
        <v>0.17277753400614299</v>
      </c>
      <c r="W332" s="6">
        <v>0.45543478260869563</v>
      </c>
      <c r="X332" s="6">
        <v>4.2151086956521739</v>
      </c>
      <c r="Y332" s="6">
        <v>0</v>
      </c>
      <c r="Z332" s="6">
        <f>SUM(NonNurse[[#This Row],[Physical Therapist (PT) Hours]],NonNurse[[#This Row],[PT Assistant Hours]],NonNurse[[#This Row],[PT Aide Hours]])/NonNurse[[#This Row],[MDS Census]]</f>
        <v>0.18854322071083809</v>
      </c>
      <c r="AA332" s="6">
        <v>0</v>
      </c>
      <c r="AB332" s="6">
        <v>0</v>
      </c>
      <c r="AC332" s="6">
        <v>0</v>
      </c>
      <c r="AD332" s="6">
        <v>0</v>
      </c>
      <c r="AE332" s="6">
        <v>0</v>
      </c>
      <c r="AF332" s="6">
        <v>0</v>
      </c>
      <c r="AG332" s="6">
        <v>0</v>
      </c>
      <c r="AH332" s="1">
        <v>145744</v>
      </c>
      <c r="AI332">
        <v>5</v>
      </c>
    </row>
    <row r="333" spans="1:35" x14ac:dyDescent="0.25">
      <c r="A333" t="s">
        <v>702</v>
      </c>
      <c r="B333" t="s">
        <v>386</v>
      </c>
      <c r="C333" t="s">
        <v>1077</v>
      </c>
      <c r="D333" t="s">
        <v>823</v>
      </c>
      <c r="E333" s="6">
        <v>40.413043478260867</v>
      </c>
      <c r="F333" s="6">
        <v>3.0434782608695654</v>
      </c>
      <c r="G333" s="6">
        <v>0</v>
      </c>
      <c r="H333" s="6">
        <v>0.23369565217391305</v>
      </c>
      <c r="I333" s="6">
        <v>0.36956521739130432</v>
      </c>
      <c r="J333" s="6">
        <v>0</v>
      </c>
      <c r="K333" s="6">
        <v>0</v>
      </c>
      <c r="L333" s="6">
        <v>0.53423913043478255</v>
      </c>
      <c r="M333" s="6">
        <v>0</v>
      </c>
      <c r="N333" s="6">
        <v>5.3913043478260869</v>
      </c>
      <c r="O333" s="6">
        <f>SUM(NonNurse[[#This Row],[Qualified Social Work Staff Hours]],NonNurse[[#This Row],[Other Social Work Staff Hours]])/NonNurse[[#This Row],[MDS Census]]</f>
        <v>0.13340505648197956</v>
      </c>
      <c r="P333" s="6">
        <v>5.1548913043478262</v>
      </c>
      <c r="Q333" s="6">
        <v>4.2527173913043477</v>
      </c>
      <c r="R333" s="6">
        <f>SUM(NonNurse[[#This Row],[Qualified Activities Professional Hours]],NonNurse[[#This Row],[Other Activities Professional Hours]])/NonNurse[[#This Row],[MDS Census]]</f>
        <v>0.23278644432490586</v>
      </c>
      <c r="S333" s="6">
        <v>0.23402173913043481</v>
      </c>
      <c r="T333" s="6">
        <v>3.386847826086957</v>
      </c>
      <c r="U333" s="6">
        <v>0</v>
      </c>
      <c r="V333" s="6">
        <f>SUM(NonNurse[[#This Row],[Occupational Therapist Hours]],NonNurse[[#This Row],[OT Assistant Hours]],NonNurse[[#This Row],[OT Aide Hours]])/NonNurse[[#This Row],[MDS Census]]</f>
        <v>8.9596557288864995E-2</v>
      </c>
      <c r="W333" s="6">
        <v>0.72739130434782595</v>
      </c>
      <c r="X333" s="6">
        <v>4.2676086956521715</v>
      </c>
      <c r="Y333" s="6">
        <v>0</v>
      </c>
      <c r="Z333" s="6">
        <f>SUM(NonNurse[[#This Row],[Physical Therapist (PT) Hours]],NonNurse[[#This Row],[PT Assistant Hours]],NonNurse[[#This Row],[PT Aide Hours]])/NonNurse[[#This Row],[MDS Census]]</f>
        <v>0.12359870898332431</v>
      </c>
      <c r="AA333" s="6">
        <v>0</v>
      </c>
      <c r="AB333" s="6">
        <v>0</v>
      </c>
      <c r="AC333" s="6">
        <v>0</v>
      </c>
      <c r="AD333" s="6">
        <v>0</v>
      </c>
      <c r="AE333" s="6">
        <v>0</v>
      </c>
      <c r="AF333" s="6">
        <v>0</v>
      </c>
      <c r="AG333" s="6">
        <v>0</v>
      </c>
      <c r="AH333" s="1">
        <v>145820</v>
      </c>
      <c r="AI333">
        <v>5</v>
      </c>
    </row>
    <row r="334" spans="1:35" x14ac:dyDescent="0.25">
      <c r="A334" t="s">
        <v>702</v>
      </c>
      <c r="B334" t="s">
        <v>208</v>
      </c>
      <c r="C334" t="s">
        <v>1008</v>
      </c>
      <c r="D334" t="s">
        <v>747</v>
      </c>
      <c r="E334" s="6">
        <v>63.391304347826086</v>
      </c>
      <c r="F334" s="6">
        <v>5.0434782608695654</v>
      </c>
      <c r="G334" s="6">
        <v>0</v>
      </c>
      <c r="H334" s="6">
        <v>0.34510869565217389</v>
      </c>
      <c r="I334" s="6">
        <v>0.40217391304347827</v>
      </c>
      <c r="J334" s="6">
        <v>0</v>
      </c>
      <c r="K334" s="6">
        <v>0</v>
      </c>
      <c r="L334" s="6">
        <v>1.8760869565217388</v>
      </c>
      <c r="M334" s="6">
        <v>0</v>
      </c>
      <c r="N334" s="6">
        <v>5.4483695652173916</v>
      </c>
      <c r="O334" s="6">
        <f>SUM(NonNurse[[#This Row],[Qualified Social Work Staff Hours]],NonNurse[[#This Row],[Other Social Work Staff Hours]])/NonNurse[[#This Row],[MDS Census]]</f>
        <v>8.5948216735253782E-2</v>
      </c>
      <c r="P334" s="6">
        <v>4.2173913043478262</v>
      </c>
      <c r="Q334" s="6">
        <v>8.4510869565217384</v>
      </c>
      <c r="R334" s="6">
        <f>SUM(NonNurse[[#This Row],[Qualified Activities Professional Hours]],NonNurse[[#This Row],[Other Activities Professional Hours]])/NonNurse[[#This Row],[MDS Census]]</f>
        <v>0.19984567901234568</v>
      </c>
      <c r="S334" s="6">
        <v>1.1146739130434782</v>
      </c>
      <c r="T334" s="6">
        <v>10.320000000000002</v>
      </c>
      <c r="U334" s="6">
        <v>0</v>
      </c>
      <c r="V334" s="6">
        <f>SUM(NonNurse[[#This Row],[Occupational Therapist Hours]],NonNurse[[#This Row],[OT Assistant Hours]],NonNurse[[#This Row],[OT Aide Hours]])/NonNurse[[#This Row],[MDS Census]]</f>
        <v>0.18038237311385463</v>
      </c>
      <c r="W334" s="6">
        <v>1.4202173913043479</v>
      </c>
      <c r="X334" s="6">
        <v>9.5772826086956542</v>
      </c>
      <c r="Y334" s="6">
        <v>0</v>
      </c>
      <c r="Z334" s="6">
        <f>SUM(NonNurse[[#This Row],[Physical Therapist (PT) Hours]],NonNurse[[#This Row],[PT Assistant Hours]],NonNurse[[#This Row],[PT Aide Hours]])/NonNurse[[#This Row],[MDS Census]]</f>
        <v>0.17348593964334708</v>
      </c>
      <c r="AA334" s="6">
        <v>0</v>
      </c>
      <c r="AB334" s="6">
        <v>0</v>
      </c>
      <c r="AC334" s="6">
        <v>0</v>
      </c>
      <c r="AD334" s="6">
        <v>0</v>
      </c>
      <c r="AE334" s="6">
        <v>0</v>
      </c>
      <c r="AF334" s="6">
        <v>0</v>
      </c>
      <c r="AG334" s="6">
        <v>0</v>
      </c>
      <c r="AH334" s="1">
        <v>145546</v>
      </c>
      <c r="AI334">
        <v>5</v>
      </c>
    </row>
    <row r="335" spans="1:35" x14ac:dyDescent="0.25">
      <c r="A335" t="s">
        <v>702</v>
      </c>
      <c r="B335" t="s">
        <v>329</v>
      </c>
      <c r="C335" t="s">
        <v>905</v>
      </c>
      <c r="D335" t="s">
        <v>786</v>
      </c>
      <c r="E335" s="6">
        <v>103.68478260869566</v>
      </c>
      <c r="F335" s="6">
        <v>9.2717391304347831</v>
      </c>
      <c r="G335" s="6">
        <v>0</v>
      </c>
      <c r="H335" s="6">
        <v>0.53260869565217395</v>
      </c>
      <c r="I335" s="6">
        <v>0.61956521739130432</v>
      </c>
      <c r="J335" s="6">
        <v>0</v>
      </c>
      <c r="K335" s="6">
        <v>0</v>
      </c>
      <c r="L335" s="6">
        <v>5.3786956521739135</v>
      </c>
      <c r="M335" s="6">
        <v>0</v>
      </c>
      <c r="N335" s="6">
        <v>6.1847826086956523</v>
      </c>
      <c r="O335" s="6">
        <f>SUM(NonNurse[[#This Row],[Qualified Social Work Staff Hours]],NonNurse[[#This Row],[Other Social Work Staff Hours]])/NonNurse[[#This Row],[MDS Census]]</f>
        <v>5.9649858475731211E-2</v>
      </c>
      <c r="P335" s="6">
        <v>5.0869565217391308</v>
      </c>
      <c r="Q335" s="6">
        <v>18.790760869565219</v>
      </c>
      <c r="R335" s="6">
        <f>SUM(NonNurse[[#This Row],[Qualified Activities Professional Hours]],NonNurse[[#This Row],[Other Activities Professional Hours]])/NonNurse[[#This Row],[MDS Census]]</f>
        <v>0.23029143516091835</v>
      </c>
      <c r="S335" s="6">
        <v>3.2098913043478254</v>
      </c>
      <c r="T335" s="6">
        <v>8.8410869565217354</v>
      </c>
      <c r="U335" s="6">
        <v>0</v>
      </c>
      <c r="V335" s="6">
        <f>SUM(NonNurse[[#This Row],[Occupational Therapist Hours]],NonNurse[[#This Row],[OT Assistant Hours]],NonNurse[[#This Row],[OT Aide Hours]])/NonNurse[[#This Row],[MDS Census]]</f>
        <v>0.11622706782681619</v>
      </c>
      <c r="W335" s="6">
        <v>4.4582608695652173</v>
      </c>
      <c r="X335" s="6">
        <v>8.9835869565217426</v>
      </c>
      <c r="Y335" s="6">
        <v>0</v>
      </c>
      <c r="Z335" s="6">
        <f>SUM(NonNurse[[#This Row],[Physical Therapist (PT) Hours]],NonNurse[[#This Row],[PT Assistant Hours]],NonNurse[[#This Row],[PT Aide Hours]])/NonNurse[[#This Row],[MDS Census]]</f>
        <v>0.12964147185239547</v>
      </c>
      <c r="AA335" s="6">
        <v>0</v>
      </c>
      <c r="AB335" s="6">
        <v>0</v>
      </c>
      <c r="AC335" s="6">
        <v>0</v>
      </c>
      <c r="AD335" s="6">
        <v>0</v>
      </c>
      <c r="AE335" s="6">
        <v>4.4782608695652177</v>
      </c>
      <c r="AF335" s="6">
        <v>0</v>
      </c>
      <c r="AG335" s="6">
        <v>0</v>
      </c>
      <c r="AH335" s="1">
        <v>145732</v>
      </c>
      <c r="AI335">
        <v>5</v>
      </c>
    </row>
    <row r="336" spans="1:35" x14ac:dyDescent="0.25">
      <c r="A336" t="s">
        <v>702</v>
      </c>
      <c r="B336" t="s">
        <v>78</v>
      </c>
      <c r="C336" t="s">
        <v>937</v>
      </c>
      <c r="D336" t="s">
        <v>801</v>
      </c>
      <c r="E336" s="6">
        <v>82.478260869565219</v>
      </c>
      <c r="F336" s="6">
        <v>5.1304347826086953</v>
      </c>
      <c r="G336" s="6">
        <v>0</v>
      </c>
      <c r="H336" s="6">
        <v>0.44293478260869568</v>
      </c>
      <c r="I336" s="6">
        <v>0.52173913043478259</v>
      </c>
      <c r="J336" s="6">
        <v>0</v>
      </c>
      <c r="K336" s="6">
        <v>0</v>
      </c>
      <c r="L336" s="6">
        <v>2.1107608695652176</v>
      </c>
      <c r="M336" s="6">
        <v>4.3478260869565216E-2</v>
      </c>
      <c r="N336" s="6">
        <v>7.8668478260869561</v>
      </c>
      <c r="O336" s="6">
        <f>SUM(NonNurse[[#This Row],[Qualified Social Work Staff Hours]],NonNurse[[#This Row],[Other Social Work Staff Hours]])/NonNurse[[#This Row],[MDS Census]]</f>
        <v>9.5908012651555088E-2</v>
      </c>
      <c r="P336" s="6">
        <v>5.3695652173913047</v>
      </c>
      <c r="Q336" s="6">
        <v>12.157608695652174</v>
      </c>
      <c r="R336" s="6">
        <f>SUM(NonNurse[[#This Row],[Qualified Activities Professional Hours]],NonNurse[[#This Row],[Other Activities Professional Hours]])/NonNurse[[#This Row],[MDS Census]]</f>
        <v>0.21250658935160777</v>
      </c>
      <c r="S336" s="6">
        <v>1.3004347826086957</v>
      </c>
      <c r="T336" s="6">
        <v>18.505978260869561</v>
      </c>
      <c r="U336" s="6">
        <v>0</v>
      </c>
      <c r="V336" s="6">
        <f>SUM(NonNurse[[#This Row],[Occupational Therapist Hours]],NonNurse[[#This Row],[OT Assistant Hours]],NonNurse[[#This Row],[OT Aide Hours]])/NonNurse[[#This Row],[MDS Census]]</f>
        <v>0.24014101212440692</v>
      </c>
      <c r="W336" s="6">
        <v>1.5085869565217391</v>
      </c>
      <c r="X336" s="6">
        <v>20.139347826086965</v>
      </c>
      <c r="Y336" s="6">
        <v>0</v>
      </c>
      <c r="Z336" s="6">
        <f>SUM(NonNurse[[#This Row],[Physical Therapist (PT) Hours]],NonNurse[[#This Row],[PT Assistant Hours]],NonNurse[[#This Row],[PT Aide Hours]])/NonNurse[[#This Row],[MDS Census]]</f>
        <v>0.26246837111228266</v>
      </c>
      <c r="AA336" s="6">
        <v>0</v>
      </c>
      <c r="AB336" s="6">
        <v>0</v>
      </c>
      <c r="AC336" s="6">
        <v>0</v>
      </c>
      <c r="AD336" s="6">
        <v>0</v>
      </c>
      <c r="AE336" s="6">
        <v>0</v>
      </c>
      <c r="AF336" s="6">
        <v>0</v>
      </c>
      <c r="AG336" s="6">
        <v>0</v>
      </c>
      <c r="AH336" s="1">
        <v>145267</v>
      </c>
      <c r="AI336">
        <v>5</v>
      </c>
    </row>
    <row r="337" spans="1:35" x14ac:dyDescent="0.25">
      <c r="A337" t="s">
        <v>702</v>
      </c>
      <c r="B337" t="s">
        <v>32</v>
      </c>
      <c r="C337" t="s">
        <v>907</v>
      </c>
      <c r="D337" t="s">
        <v>793</v>
      </c>
      <c r="E337" s="6">
        <v>68.032608695652172</v>
      </c>
      <c r="F337" s="6">
        <v>4.6521739130434785</v>
      </c>
      <c r="G337" s="6">
        <v>1.0869565217391304E-2</v>
      </c>
      <c r="H337" s="6">
        <v>0.41304347826086957</v>
      </c>
      <c r="I337" s="6">
        <v>0.36956521739130432</v>
      </c>
      <c r="J337" s="6">
        <v>0</v>
      </c>
      <c r="K337" s="6">
        <v>0</v>
      </c>
      <c r="L337" s="6">
        <v>1.0580434782608696</v>
      </c>
      <c r="M337" s="6">
        <v>2.1739130434782608E-2</v>
      </c>
      <c r="N337" s="6">
        <v>5.2391304347826084</v>
      </c>
      <c r="O337" s="6">
        <f>SUM(NonNurse[[#This Row],[Qualified Social Work Staff Hours]],NonNurse[[#This Row],[Other Social Work Staff Hours]])/NonNurse[[#This Row],[MDS Census]]</f>
        <v>7.7328646748681895E-2</v>
      </c>
      <c r="P337" s="6">
        <v>5.1304347826086953</v>
      </c>
      <c r="Q337" s="6">
        <v>14.760869565217391</v>
      </c>
      <c r="R337" s="6">
        <f>SUM(NonNurse[[#This Row],[Qualified Activities Professional Hours]],NonNurse[[#This Row],[Other Activities Professional Hours]])/NonNurse[[#This Row],[MDS Census]]</f>
        <v>0.29237897427704107</v>
      </c>
      <c r="S337" s="6">
        <v>5.0372826086956524</v>
      </c>
      <c r="T337" s="6">
        <v>8.1553260869565225</v>
      </c>
      <c r="U337" s="6">
        <v>0</v>
      </c>
      <c r="V337" s="6">
        <f>SUM(NonNurse[[#This Row],[Occupational Therapist Hours]],NonNurse[[#This Row],[OT Assistant Hours]],NonNurse[[#This Row],[OT Aide Hours]])/NonNurse[[#This Row],[MDS Census]]</f>
        <v>0.19391596101613678</v>
      </c>
      <c r="W337" s="6">
        <v>4.6665217391304346</v>
      </c>
      <c r="X337" s="6">
        <v>11.936195652173915</v>
      </c>
      <c r="Y337" s="6">
        <v>0</v>
      </c>
      <c r="Z337" s="6">
        <f>SUM(NonNurse[[#This Row],[Physical Therapist (PT) Hours]],NonNurse[[#This Row],[PT Assistant Hours]],NonNurse[[#This Row],[PT Aide Hours]])/NonNurse[[#This Row],[MDS Census]]</f>
        <v>0.24404058156254996</v>
      </c>
      <c r="AA337" s="6">
        <v>0</v>
      </c>
      <c r="AB337" s="6">
        <v>0</v>
      </c>
      <c r="AC337" s="6">
        <v>0</v>
      </c>
      <c r="AD337" s="6">
        <v>0</v>
      </c>
      <c r="AE337" s="6">
        <v>4.1739130434782608</v>
      </c>
      <c r="AF337" s="6">
        <v>0</v>
      </c>
      <c r="AG337" s="6">
        <v>0</v>
      </c>
      <c r="AH337" s="1">
        <v>145044</v>
      </c>
      <c r="AI337">
        <v>5</v>
      </c>
    </row>
    <row r="338" spans="1:35" x14ac:dyDescent="0.25">
      <c r="A338" t="s">
        <v>702</v>
      </c>
      <c r="B338" t="s">
        <v>347</v>
      </c>
      <c r="C338" t="s">
        <v>1064</v>
      </c>
      <c r="D338" t="s">
        <v>763</v>
      </c>
      <c r="E338" s="6">
        <v>38.815217391304351</v>
      </c>
      <c r="F338" s="6">
        <v>4.1739130434782608</v>
      </c>
      <c r="G338" s="6">
        <v>0</v>
      </c>
      <c r="H338" s="6">
        <v>0.16304347826086957</v>
      </c>
      <c r="I338" s="6">
        <v>0.29347826086956524</v>
      </c>
      <c r="J338" s="6">
        <v>0</v>
      </c>
      <c r="K338" s="6">
        <v>0</v>
      </c>
      <c r="L338" s="6">
        <v>0.68152173913043479</v>
      </c>
      <c r="M338" s="6">
        <v>0</v>
      </c>
      <c r="N338" s="6">
        <v>8.0679347826086953</v>
      </c>
      <c r="O338" s="6">
        <f>SUM(NonNurse[[#This Row],[Qualified Social Work Staff Hours]],NonNurse[[#This Row],[Other Social Work Staff Hours]])/NonNurse[[#This Row],[MDS Census]]</f>
        <v>0.20785494259311116</v>
      </c>
      <c r="P338" s="6">
        <v>5.375</v>
      </c>
      <c r="Q338" s="6">
        <v>0.55434782608695654</v>
      </c>
      <c r="R338" s="6">
        <f>SUM(NonNurse[[#This Row],[Qualified Activities Professional Hours]],NonNurse[[#This Row],[Other Activities Professional Hours]])/NonNurse[[#This Row],[MDS Census]]</f>
        <v>0.15275833099971997</v>
      </c>
      <c r="S338" s="6">
        <v>4.8334782608695646</v>
      </c>
      <c r="T338" s="6">
        <v>0.90130434782608693</v>
      </c>
      <c r="U338" s="6">
        <v>0</v>
      </c>
      <c r="V338" s="6">
        <f>SUM(NonNurse[[#This Row],[Occupational Therapist Hours]],NonNurse[[#This Row],[OT Assistant Hours]],NonNurse[[#This Row],[OT Aide Hours]])/NonNurse[[#This Row],[MDS Census]]</f>
        <v>0.14774572948753847</v>
      </c>
      <c r="W338" s="6">
        <v>0.39543478260869558</v>
      </c>
      <c r="X338" s="6">
        <v>4.5533695652173911</v>
      </c>
      <c r="Y338" s="6">
        <v>0</v>
      </c>
      <c r="Z338" s="6">
        <f>SUM(NonNurse[[#This Row],[Physical Therapist (PT) Hours]],NonNurse[[#This Row],[PT Assistant Hours]],NonNurse[[#This Row],[PT Aide Hours]])/NonNurse[[#This Row],[MDS Census]]</f>
        <v>0.12749649957994957</v>
      </c>
      <c r="AA338" s="6">
        <v>0</v>
      </c>
      <c r="AB338" s="6">
        <v>0</v>
      </c>
      <c r="AC338" s="6">
        <v>0</v>
      </c>
      <c r="AD338" s="6">
        <v>0</v>
      </c>
      <c r="AE338" s="6">
        <v>0</v>
      </c>
      <c r="AF338" s="6">
        <v>0</v>
      </c>
      <c r="AG338" s="6">
        <v>0</v>
      </c>
      <c r="AH338" s="1">
        <v>145760</v>
      </c>
      <c r="AI338">
        <v>5</v>
      </c>
    </row>
    <row r="339" spans="1:35" x14ac:dyDescent="0.25">
      <c r="A339" t="s">
        <v>702</v>
      </c>
      <c r="B339" t="s">
        <v>64</v>
      </c>
      <c r="C339" t="s">
        <v>876</v>
      </c>
      <c r="D339" t="s">
        <v>796</v>
      </c>
      <c r="E339" s="6">
        <v>42.293478260869563</v>
      </c>
      <c r="F339" s="6">
        <v>3.8260869565217392</v>
      </c>
      <c r="G339" s="6">
        <v>0</v>
      </c>
      <c r="H339" s="6">
        <v>0.25</v>
      </c>
      <c r="I339" s="6">
        <v>0.36956521739130432</v>
      </c>
      <c r="J339" s="6">
        <v>0</v>
      </c>
      <c r="K339" s="6">
        <v>0</v>
      </c>
      <c r="L339" s="6">
        <v>1.7643478260869567</v>
      </c>
      <c r="M339" s="6">
        <v>0</v>
      </c>
      <c r="N339" s="6">
        <v>6.7038043478260869</v>
      </c>
      <c r="O339" s="6">
        <f>SUM(NonNurse[[#This Row],[Qualified Social Work Staff Hours]],NonNurse[[#This Row],[Other Social Work Staff Hours]])/NonNurse[[#This Row],[MDS Census]]</f>
        <v>0.15850681058853766</v>
      </c>
      <c r="P339" s="6">
        <v>0</v>
      </c>
      <c r="Q339" s="6">
        <v>11.307065217391305</v>
      </c>
      <c r="R339" s="6">
        <f>SUM(NonNurse[[#This Row],[Qualified Activities Professional Hours]],NonNurse[[#This Row],[Other Activities Professional Hours]])/NonNurse[[#This Row],[MDS Census]]</f>
        <v>0.26734772552043179</v>
      </c>
      <c r="S339" s="6">
        <v>1.3368478260869567</v>
      </c>
      <c r="T339" s="6">
        <v>5.4775</v>
      </c>
      <c r="U339" s="6">
        <v>0</v>
      </c>
      <c r="V339" s="6">
        <f>SUM(NonNurse[[#This Row],[Occupational Therapist Hours]],NonNurse[[#This Row],[OT Assistant Hours]],NonNurse[[#This Row],[OT Aide Hours]])/NonNurse[[#This Row],[MDS Census]]</f>
        <v>0.16112053456694939</v>
      </c>
      <c r="W339" s="6">
        <v>0.66260869565217395</v>
      </c>
      <c r="X339" s="6">
        <v>4.4040217391304353</v>
      </c>
      <c r="Y339" s="6">
        <v>2.5652173913043477</v>
      </c>
      <c r="Z339" s="6">
        <f>SUM(NonNurse[[#This Row],[Physical Therapist (PT) Hours]],NonNurse[[#This Row],[PT Assistant Hours]],NonNurse[[#This Row],[PT Aide Hours]])/NonNurse[[#This Row],[MDS Census]]</f>
        <v>0.18044975584682602</v>
      </c>
      <c r="AA339" s="6">
        <v>0</v>
      </c>
      <c r="AB339" s="6">
        <v>0</v>
      </c>
      <c r="AC339" s="6">
        <v>0</v>
      </c>
      <c r="AD339" s="6">
        <v>0</v>
      </c>
      <c r="AE339" s="6">
        <v>2.3152173913043477</v>
      </c>
      <c r="AF339" s="6">
        <v>0</v>
      </c>
      <c r="AG339" s="6">
        <v>0</v>
      </c>
      <c r="AH339" s="1">
        <v>145229</v>
      </c>
      <c r="AI339">
        <v>5</v>
      </c>
    </row>
    <row r="340" spans="1:35" x14ac:dyDescent="0.25">
      <c r="A340" t="s">
        <v>702</v>
      </c>
      <c r="B340" t="s">
        <v>86</v>
      </c>
      <c r="C340" t="s">
        <v>942</v>
      </c>
      <c r="D340" t="s">
        <v>803</v>
      </c>
      <c r="E340" s="6">
        <v>38.152173913043477</v>
      </c>
      <c r="F340" s="6">
        <v>4.8695652173913047</v>
      </c>
      <c r="G340" s="6">
        <v>1.0869565217391304E-2</v>
      </c>
      <c r="H340" s="6">
        <v>0.21739130434782608</v>
      </c>
      <c r="I340" s="6">
        <v>0.15217391304347827</v>
      </c>
      <c r="J340" s="6">
        <v>0</v>
      </c>
      <c r="K340" s="6">
        <v>0</v>
      </c>
      <c r="L340" s="6">
        <v>0.86913043478260843</v>
      </c>
      <c r="M340" s="6">
        <v>0</v>
      </c>
      <c r="N340" s="6">
        <v>4.4375</v>
      </c>
      <c r="O340" s="6">
        <f>SUM(NonNurse[[#This Row],[Qualified Social Work Staff Hours]],NonNurse[[#This Row],[Other Social Work Staff Hours]])/NonNurse[[#This Row],[MDS Census]]</f>
        <v>0.11631054131054132</v>
      </c>
      <c r="P340" s="6">
        <v>5.6141304347826084</v>
      </c>
      <c r="Q340" s="6">
        <v>3.8532608695652173</v>
      </c>
      <c r="R340" s="6">
        <f>SUM(NonNurse[[#This Row],[Qualified Activities Professional Hours]],NonNurse[[#This Row],[Other Activities Professional Hours]])/NonNurse[[#This Row],[MDS Census]]</f>
        <v>0.24814814814814817</v>
      </c>
      <c r="S340" s="6">
        <v>0.99749999999999994</v>
      </c>
      <c r="T340" s="6">
        <v>5.3680434782608675</v>
      </c>
      <c r="U340" s="6">
        <v>0</v>
      </c>
      <c r="V340" s="6">
        <f>SUM(NonNurse[[#This Row],[Occupational Therapist Hours]],NonNurse[[#This Row],[OT Assistant Hours]],NonNurse[[#This Row],[OT Aide Hours]])/NonNurse[[#This Row],[MDS Census]]</f>
        <v>0.16684615384615378</v>
      </c>
      <c r="W340" s="6">
        <v>1.6208695652173908</v>
      </c>
      <c r="X340" s="6">
        <v>3.7155434782608694</v>
      </c>
      <c r="Y340" s="6">
        <v>0</v>
      </c>
      <c r="Z340" s="6">
        <f>SUM(NonNurse[[#This Row],[Physical Therapist (PT) Hours]],NonNurse[[#This Row],[PT Assistant Hours]],NonNurse[[#This Row],[PT Aide Hours]])/NonNurse[[#This Row],[MDS Census]]</f>
        <v>0.13987179487179485</v>
      </c>
      <c r="AA340" s="6">
        <v>0</v>
      </c>
      <c r="AB340" s="6">
        <v>0</v>
      </c>
      <c r="AC340" s="6">
        <v>0</v>
      </c>
      <c r="AD340" s="6">
        <v>0</v>
      </c>
      <c r="AE340" s="6">
        <v>0</v>
      </c>
      <c r="AF340" s="6">
        <v>0</v>
      </c>
      <c r="AG340" s="6">
        <v>0</v>
      </c>
      <c r="AH340" s="1">
        <v>145286</v>
      </c>
      <c r="AI340">
        <v>5</v>
      </c>
    </row>
    <row r="341" spans="1:35" x14ac:dyDescent="0.25">
      <c r="A341" t="s">
        <v>702</v>
      </c>
      <c r="B341" t="s">
        <v>36</v>
      </c>
      <c r="C341" t="s">
        <v>911</v>
      </c>
      <c r="D341" t="s">
        <v>793</v>
      </c>
      <c r="E341" s="6">
        <v>56.010869565217391</v>
      </c>
      <c r="F341" s="6">
        <v>4.2608695652173916</v>
      </c>
      <c r="G341" s="6">
        <v>2.1739130434782608E-2</v>
      </c>
      <c r="H341" s="6">
        <v>0.41032608695652173</v>
      </c>
      <c r="I341" s="6">
        <v>0.45652173913043476</v>
      </c>
      <c r="J341" s="6">
        <v>0</v>
      </c>
      <c r="K341" s="6">
        <v>0</v>
      </c>
      <c r="L341" s="6">
        <v>3.0152173913043483</v>
      </c>
      <c r="M341" s="6">
        <v>9.7826086956521743E-2</v>
      </c>
      <c r="N341" s="6">
        <v>4.9565217391304346</v>
      </c>
      <c r="O341" s="6">
        <f>SUM(NonNurse[[#This Row],[Qualified Social Work Staff Hours]],NonNurse[[#This Row],[Other Social Work Staff Hours]])/NonNurse[[#This Row],[MDS Census]]</f>
        <v>9.0238695905297872E-2</v>
      </c>
      <c r="P341" s="6">
        <v>4.8260869565217392</v>
      </c>
      <c r="Q341" s="6">
        <v>4.7527173913043477</v>
      </c>
      <c r="R341" s="6">
        <f>SUM(NonNurse[[#This Row],[Qualified Activities Professional Hours]],NonNurse[[#This Row],[Other Activities Professional Hours]])/NonNurse[[#This Row],[MDS Census]]</f>
        <v>0.1710168833689113</v>
      </c>
      <c r="S341" s="6">
        <v>5.5276086956521731</v>
      </c>
      <c r="T341" s="6">
        <v>7.3198913043478253</v>
      </c>
      <c r="U341" s="6">
        <v>0</v>
      </c>
      <c r="V341" s="6">
        <f>SUM(NonNurse[[#This Row],[Occupational Therapist Hours]],NonNurse[[#This Row],[OT Assistant Hours]],NonNurse[[#This Row],[OT Aide Hours]])/NonNurse[[#This Row],[MDS Census]]</f>
        <v>0.22937512128856974</v>
      </c>
      <c r="W341" s="6">
        <v>4.7015217391304338</v>
      </c>
      <c r="X341" s="6">
        <v>11.250978260869568</v>
      </c>
      <c r="Y341" s="6">
        <v>0</v>
      </c>
      <c r="Z341" s="6">
        <f>SUM(NonNurse[[#This Row],[Physical Therapist (PT) Hours]],NonNurse[[#This Row],[PT Assistant Hours]],NonNurse[[#This Row],[PT Aide Hours]])/NonNurse[[#This Row],[MDS Census]]</f>
        <v>0.28481078983116631</v>
      </c>
      <c r="AA341" s="6">
        <v>0</v>
      </c>
      <c r="AB341" s="6">
        <v>0</v>
      </c>
      <c r="AC341" s="6">
        <v>0</v>
      </c>
      <c r="AD341" s="6">
        <v>0.11956521739130435</v>
      </c>
      <c r="AE341" s="6">
        <v>0</v>
      </c>
      <c r="AF341" s="6">
        <v>0</v>
      </c>
      <c r="AG341" s="6">
        <v>0</v>
      </c>
      <c r="AH341" s="1">
        <v>145062</v>
      </c>
      <c r="AI341">
        <v>5</v>
      </c>
    </row>
    <row r="342" spans="1:35" x14ac:dyDescent="0.25">
      <c r="A342" t="s">
        <v>702</v>
      </c>
      <c r="B342" t="s">
        <v>559</v>
      </c>
      <c r="C342" t="s">
        <v>1129</v>
      </c>
      <c r="D342" t="s">
        <v>811</v>
      </c>
      <c r="E342" s="6">
        <v>42.489130434782609</v>
      </c>
      <c r="F342" s="6">
        <v>3.3668478260869565</v>
      </c>
      <c r="G342" s="6">
        <v>2.1739130434782608E-2</v>
      </c>
      <c r="H342" s="6">
        <v>0.28532608695652173</v>
      </c>
      <c r="I342" s="6">
        <v>0.28260869565217389</v>
      </c>
      <c r="J342" s="6">
        <v>0</v>
      </c>
      <c r="K342" s="6">
        <v>0</v>
      </c>
      <c r="L342" s="6">
        <v>0.35249999999999992</v>
      </c>
      <c r="M342" s="6">
        <v>0</v>
      </c>
      <c r="N342" s="6">
        <v>5.1847826086956523</v>
      </c>
      <c r="O342" s="6">
        <f>SUM(NonNurse[[#This Row],[Qualified Social Work Staff Hours]],NonNurse[[#This Row],[Other Social Work Staff Hours]])/NonNurse[[#This Row],[MDS Census]]</f>
        <v>0.12202609363008442</v>
      </c>
      <c r="P342" s="6">
        <v>4.8233695652173916</v>
      </c>
      <c r="Q342" s="6">
        <v>3.9157608695652173</v>
      </c>
      <c r="R342" s="6">
        <f>SUM(NonNurse[[#This Row],[Qualified Activities Professional Hours]],NonNurse[[#This Row],[Other Activities Professional Hours]])/NonNurse[[#This Row],[MDS Census]]</f>
        <v>0.2056792018419033</v>
      </c>
      <c r="S342" s="6">
        <v>0.84673913043478255</v>
      </c>
      <c r="T342" s="6">
        <v>4.2982608695652162</v>
      </c>
      <c r="U342" s="6">
        <v>0</v>
      </c>
      <c r="V342" s="6">
        <f>SUM(NonNurse[[#This Row],[Occupational Therapist Hours]],NonNurse[[#This Row],[OT Assistant Hours]],NonNurse[[#This Row],[OT Aide Hours]])/NonNurse[[#This Row],[MDS Census]]</f>
        <v>0.12108979278587871</v>
      </c>
      <c r="W342" s="6">
        <v>0.71630434782608698</v>
      </c>
      <c r="X342" s="6">
        <v>4.9867391304347821</v>
      </c>
      <c r="Y342" s="6">
        <v>0</v>
      </c>
      <c r="Z342" s="6">
        <f>SUM(NonNurse[[#This Row],[Physical Therapist (PT) Hours]],NonNurse[[#This Row],[PT Assistant Hours]],NonNurse[[#This Row],[PT Aide Hours]])/NonNurse[[#This Row],[MDS Census]]</f>
        <v>0.13422358659503708</v>
      </c>
      <c r="AA342" s="6">
        <v>0</v>
      </c>
      <c r="AB342" s="6">
        <v>0</v>
      </c>
      <c r="AC342" s="6">
        <v>0</v>
      </c>
      <c r="AD342" s="6">
        <v>0</v>
      </c>
      <c r="AE342" s="6">
        <v>0</v>
      </c>
      <c r="AF342" s="6">
        <v>0</v>
      </c>
      <c r="AG342" s="6">
        <v>0</v>
      </c>
      <c r="AH342" s="1">
        <v>146063</v>
      </c>
      <c r="AI342">
        <v>5</v>
      </c>
    </row>
    <row r="343" spans="1:35" x14ac:dyDescent="0.25">
      <c r="A343" t="s">
        <v>702</v>
      </c>
      <c r="B343" t="s">
        <v>667</v>
      </c>
      <c r="C343" t="s">
        <v>1161</v>
      </c>
      <c r="D343" t="s">
        <v>759</v>
      </c>
      <c r="E343" s="6">
        <v>19.543478260869566</v>
      </c>
      <c r="F343" s="6">
        <v>5.7391304347826084</v>
      </c>
      <c r="G343" s="6">
        <v>0.2608695652173913</v>
      </c>
      <c r="H343" s="6">
        <v>9.2391304347826081E-2</v>
      </c>
      <c r="I343" s="6">
        <v>0.2608695652173913</v>
      </c>
      <c r="J343" s="6">
        <v>0</v>
      </c>
      <c r="K343" s="6">
        <v>0</v>
      </c>
      <c r="L343" s="6">
        <v>0</v>
      </c>
      <c r="M343" s="6">
        <v>5.3695652173913047</v>
      </c>
      <c r="N343" s="6">
        <v>4.4619565217391308</v>
      </c>
      <c r="O343" s="6">
        <f>SUM(NonNurse[[#This Row],[Qualified Social Work Staff Hours]],NonNurse[[#This Row],[Other Social Work Staff Hours]])/NonNurse[[#This Row],[MDS Census]]</f>
        <v>0.50305895439377091</v>
      </c>
      <c r="P343" s="6">
        <v>5.3695652173913047</v>
      </c>
      <c r="Q343" s="6">
        <v>3.3940217391304346</v>
      </c>
      <c r="R343" s="6">
        <f>SUM(NonNurse[[#This Row],[Qualified Activities Professional Hours]],NonNurse[[#This Row],[Other Activities Professional Hours]])/NonNurse[[#This Row],[MDS Census]]</f>
        <v>0.4484149054505005</v>
      </c>
      <c r="S343" s="6">
        <v>0</v>
      </c>
      <c r="T343" s="6">
        <v>0</v>
      </c>
      <c r="U343" s="6">
        <v>0</v>
      </c>
      <c r="V343" s="6">
        <f>SUM(NonNurse[[#This Row],[Occupational Therapist Hours]],NonNurse[[#This Row],[OT Assistant Hours]],NonNurse[[#This Row],[OT Aide Hours]])/NonNurse[[#This Row],[MDS Census]]</f>
        <v>0</v>
      </c>
      <c r="W343" s="6">
        <v>7.3369565217391311E-2</v>
      </c>
      <c r="X343" s="6">
        <v>0</v>
      </c>
      <c r="Y343" s="6">
        <v>0</v>
      </c>
      <c r="Z343" s="6">
        <f>SUM(NonNurse[[#This Row],[Physical Therapist (PT) Hours]],NonNurse[[#This Row],[PT Assistant Hours]],NonNurse[[#This Row],[PT Aide Hours]])/NonNurse[[#This Row],[MDS Census]]</f>
        <v>3.7541713014460514E-3</v>
      </c>
      <c r="AA343" s="6">
        <v>0</v>
      </c>
      <c r="AB343" s="6">
        <v>0</v>
      </c>
      <c r="AC343" s="6">
        <v>0</v>
      </c>
      <c r="AD343" s="6">
        <v>0.31521739130434784</v>
      </c>
      <c r="AE343" s="6">
        <v>0</v>
      </c>
      <c r="AF343" s="6">
        <v>0</v>
      </c>
      <c r="AG343" s="6">
        <v>0</v>
      </c>
      <c r="AH343" t="s">
        <v>1</v>
      </c>
      <c r="AI343">
        <v>5</v>
      </c>
    </row>
    <row r="344" spans="1:35" x14ac:dyDescent="0.25">
      <c r="A344" t="s">
        <v>702</v>
      </c>
      <c r="B344" t="s">
        <v>418</v>
      </c>
      <c r="C344" t="s">
        <v>1085</v>
      </c>
      <c r="D344" t="s">
        <v>781</v>
      </c>
      <c r="E344" s="6">
        <v>62.152173913043477</v>
      </c>
      <c r="F344" s="6">
        <v>5.4782608695652177</v>
      </c>
      <c r="G344" s="6">
        <v>0</v>
      </c>
      <c r="H344" s="6">
        <v>0</v>
      </c>
      <c r="I344" s="6">
        <v>0</v>
      </c>
      <c r="J344" s="6">
        <v>0</v>
      </c>
      <c r="K344" s="6">
        <v>0</v>
      </c>
      <c r="L344" s="6">
        <v>0.26717391304347826</v>
      </c>
      <c r="M344" s="6">
        <v>0</v>
      </c>
      <c r="N344" s="6">
        <v>16.032608695652176</v>
      </c>
      <c r="O344" s="6">
        <f>SUM(NonNurse[[#This Row],[Qualified Social Work Staff Hours]],NonNurse[[#This Row],[Other Social Work Staff Hours]])/NonNurse[[#This Row],[MDS Census]]</f>
        <v>0.257957327736971</v>
      </c>
      <c r="P344" s="6">
        <v>0</v>
      </c>
      <c r="Q344" s="6">
        <v>13.701086956521738</v>
      </c>
      <c r="R344" s="6">
        <f>SUM(NonNurse[[#This Row],[Qualified Activities Professional Hours]],NonNurse[[#This Row],[Other Activities Professional Hours]])/NonNurse[[#This Row],[MDS Census]]</f>
        <v>0.22044421126267924</v>
      </c>
      <c r="S344" s="6">
        <v>0.31271739130434778</v>
      </c>
      <c r="T344" s="6">
        <v>0.60054347826086951</v>
      </c>
      <c r="U344" s="6">
        <v>0</v>
      </c>
      <c r="V344" s="6">
        <f>SUM(NonNurse[[#This Row],[Occupational Therapist Hours]],NonNurse[[#This Row],[OT Assistant Hours]],NonNurse[[#This Row],[OT Aide Hours]])/NonNurse[[#This Row],[MDS Census]]</f>
        <v>1.4693948933193424E-2</v>
      </c>
      <c r="W344" s="6">
        <v>1.5333695652173909</v>
      </c>
      <c r="X344" s="6">
        <v>0</v>
      </c>
      <c r="Y344" s="6">
        <v>0</v>
      </c>
      <c r="Z344" s="6">
        <f>SUM(NonNurse[[#This Row],[Physical Therapist (PT) Hours]],NonNurse[[#This Row],[PT Assistant Hours]],NonNurse[[#This Row],[PT Aide Hours]])/NonNurse[[#This Row],[MDS Census]]</f>
        <v>2.4671213711087787E-2</v>
      </c>
      <c r="AA344" s="6">
        <v>0</v>
      </c>
      <c r="AB344" s="6">
        <v>0</v>
      </c>
      <c r="AC344" s="6">
        <v>0</v>
      </c>
      <c r="AD344" s="6">
        <v>0</v>
      </c>
      <c r="AE344" s="6">
        <v>0</v>
      </c>
      <c r="AF344" s="6">
        <v>0</v>
      </c>
      <c r="AG344" s="6">
        <v>0</v>
      </c>
      <c r="AH344" s="1">
        <v>145866</v>
      </c>
      <c r="AI344">
        <v>5</v>
      </c>
    </row>
    <row r="345" spans="1:35" x14ac:dyDescent="0.25">
      <c r="A345" t="s">
        <v>702</v>
      </c>
      <c r="B345" t="s">
        <v>627</v>
      </c>
      <c r="C345" t="s">
        <v>885</v>
      </c>
      <c r="D345" t="s">
        <v>747</v>
      </c>
      <c r="E345" s="6">
        <v>50.154929577464792</v>
      </c>
      <c r="F345" s="6">
        <v>5.6338028169014081</v>
      </c>
      <c r="G345" s="6">
        <v>0.62450704225352116</v>
      </c>
      <c r="H345" s="6">
        <v>0.27464788732394368</v>
      </c>
      <c r="I345" s="6">
        <v>0.46478873239436619</v>
      </c>
      <c r="J345" s="6">
        <v>0</v>
      </c>
      <c r="K345" s="6">
        <v>0</v>
      </c>
      <c r="L345" s="6">
        <v>8.0909859154929578</v>
      </c>
      <c r="M345" s="6">
        <v>16.345070422535212</v>
      </c>
      <c r="N345" s="6">
        <v>4.341549295774648</v>
      </c>
      <c r="O345" s="6">
        <f>SUM(NonNurse[[#This Row],[Qualified Social Work Staff Hours]],NonNurse[[#This Row],[Other Social Work Staff Hours]])/NonNurse[[#This Row],[MDS Census]]</f>
        <v>0.41245436675091268</v>
      </c>
      <c r="P345" s="6">
        <v>5.707746478873239</v>
      </c>
      <c r="Q345" s="6">
        <v>5.595070422535211</v>
      </c>
      <c r="R345" s="6">
        <f>SUM(NonNurse[[#This Row],[Qualified Activities Professional Hours]],NonNurse[[#This Row],[Other Activities Professional Hours]])/NonNurse[[#This Row],[MDS Census]]</f>
        <v>0.22535804549283905</v>
      </c>
      <c r="S345" s="6">
        <v>4.8416901408450714</v>
      </c>
      <c r="T345" s="6">
        <v>15.482535211267599</v>
      </c>
      <c r="U345" s="6">
        <v>0</v>
      </c>
      <c r="V345" s="6">
        <f>SUM(NonNurse[[#This Row],[Occupational Therapist Hours]],NonNurse[[#This Row],[OT Assistant Hours]],NonNurse[[#This Row],[OT Aide Hours]])/NonNurse[[#This Row],[MDS Census]]</f>
        <v>0.40522886829542248</v>
      </c>
      <c r="W345" s="6">
        <v>4.4952112676056331</v>
      </c>
      <c r="X345" s="6">
        <v>14.924084507042256</v>
      </c>
      <c r="Y345" s="6">
        <v>3.408450704225352</v>
      </c>
      <c r="Z345" s="6">
        <f>SUM(NonNurse[[#This Row],[Physical Therapist (PT) Hours]],NonNurse[[#This Row],[PT Assistant Hours]],NonNurse[[#This Row],[PT Aide Hours]])/NonNurse[[#This Row],[MDS Census]]</f>
        <v>0.45514462229710756</v>
      </c>
      <c r="AA345" s="6">
        <v>0</v>
      </c>
      <c r="AB345" s="6">
        <v>0</v>
      </c>
      <c r="AC345" s="6">
        <v>0</v>
      </c>
      <c r="AD345" s="6">
        <v>0</v>
      </c>
      <c r="AE345" s="6">
        <v>0</v>
      </c>
      <c r="AF345" s="6">
        <v>0</v>
      </c>
      <c r="AG345" s="6">
        <v>0</v>
      </c>
      <c r="AH345" s="1">
        <v>146148</v>
      </c>
      <c r="AI345">
        <v>5</v>
      </c>
    </row>
    <row r="346" spans="1:35" x14ac:dyDescent="0.25">
      <c r="A346" t="s">
        <v>702</v>
      </c>
      <c r="B346" t="s">
        <v>194</v>
      </c>
      <c r="C346" t="s">
        <v>866</v>
      </c>
      <c r="D346" t="s">
        <v>746</v>
      </c>
      <c r="E346" s="6">
        <v>78.673913043478265</v>
      </c>
      <c r="F346" s="6">
        <v>16.355326086956516</v>
      </c>
      <c r="G346" s="6">
        <v>0.10869565217391304</v>
      </c>
      <c r="H346" s="6">
        <v>0</v>
      </c>
      <c r="I346" s="6">
        <v>24.706521739130434</v>
      </c>
      <c r="J346" s="6">
        <v>0</v>
      </c>
      <c r="K346" s="6">
        <v>0</v>
      </c>
      <c r="L346" s="6">
        <v>0</v>
      </c>
      <c r="M346" s="6">
        <v>0</v>
      </c>
      <c r="N346" s="6">
        <v>5.8668478260869561</v>
      </c>
      <c r="O346" s="6">
        <f>SUM(NonNurse[[#This Row],[Qualified Social Work Staff Hours]],NonNurse[[#This Row],[Other Social Work Staff Hours]])/NonNurse[[#This Row],[MDS Census]]</f>
        <v>7.4571704890853824E-2</v>
      </c>
      <c r="P346" s="6">
        <v>5.3818478260869567</v>
      </c>
      <c r="Q346" s="6">
        <v>14.427499999999998</v>
      </c>
      <c r="R346" s="6">
        <f>SUM(NonNurse[[#This Row],[Qualified Activities Professional Hours]],NonNurse[[#This Row],[Other Activities Professional Hours]])/NonNurse[[#This Row],[MDS Census]]</f>
        <v>0.25179054987565624</v>
      </c>
      <c r="S346" s="6">
        <v>0</v>
      </c>
      <c r="T346" s="6">
        <v>0</v>
      </c>
      <c r="U346" s="6">
        <v>0</v>
      </c>
      <c r="V346" s="6">
        <f>SUM(NonNurse[[#This Row],[Occupational Therapist Hours]],NonNurse[[#This Row],[OT Assistant Hours]],NonNurse[[#This Row],[OT Aide Hours]])/NonNurse[[#This Row],[MDS Census]]</f>
        <v>0</v>
      </c>
      <c r="W346" s="6">
        <v>0</v>
      </c>
      <c r="X346" s="6">
        <v>0</v>
      </c>
      <c r="Y346" s="6">
        <v>0</v>
      </c>
      <c r="Z346" s="6">
        <f>SUM(NonNurse[[#This Row],[Physical Therapist (PT) Hours]],NonNurse[[#This Row],[PT Assistant Hours]],NonNurse[[#This Row],[PT Aide Hours]])/NonNurse[[#This Row],[MDS Census]]</f>
        <v>0</v>
      </c>
      <c r="AA346" s="6">
        <v>0</v>
      </c>
      <c r="AB346" s="6">
        <v>0</v>
      </c>
      <c r="AC346" s="6">
        <v>0</v>
      </c>
      <c r="AD346" s="6">
        <v>0</v>
      </c>
      <c r="AE346" s="6">
        <v>0</v>
      </c>
      <c r="AF346" s="6">
        <v>0</v>
      </c>
      <c r="AG346" s="6">
        <v>0</v>
      </c>
      <c r="AH346" s="1">
        <v>145508</v>
      </c>
      <c r="AI346">
        <v>5</v>
      </c>
    </row>
    <row r="347" spans="1:35" x14ac:dyDescent="0.25">
      <c r="A347" t="s">
        <v>702</v>
      </c>
      <c r="B347" t="s">
        <v>14</v>
      </c>
      <c r="C347" t="s">
        <v>990</v>
      </c>
      <c r="D347" t="s">
        <v>762</v>
      </c>
      <c r="E347" s="6">
        <v>72.934782608695656</v>
      </c>
      <c r="F347" s="6">
        <v>5.3043478260869561</v>
      </c>
      <c r="G347" s="6">
        <v>1.0869565217391304E-2</v>
      </c>
      <c r="H347" s="6">
        <v>0.34543478260869576</v>
      </c>
      <c r="I347" s="6">
        <v>0.38043478260869568</v>
      </c>
      <c r="J347" s="6">
        <v>0</v>
      </c>
      <c r="K347" s="6">
        <v>0</v>
      </c>
      <c r="L347" s="6">
        <v>1.25</v>
      </c>
      <c r="M347" s="6">
        <v>5.2173913043478262</v>
      </c>
      <c r="N347" s="6">
        <v>0</v>
      </c>
      <c r="O347" s="6">
        <f>SUM(NonNurse[[#This Row],[Qualified Social Work Staff Hours]],NonNurse[[#This Row],[Other Social Work Staff Hours]])/NonNurse[[#This Row],[MDS Census]]</f>
        <v>7.1535022354694486E-2</v>
      </c>
      <c r="P347" s="6">
        <v>0</v>
      </c>
      <c r="Q347" s="6">
        <v>13.921195652173912</v>
      </c>
      <c r="R347" s="6">
        <f>SUM(NonNurse[[#This Row],[Qualified Activities Professional Hours]],NonNurse[[#This Row],[Other Activities Professional Hours]])/NonNurse[[#This Row],[MDS Census]]</f>
        <v>0.19087183308494782</v>
      </c>
      <c r="S347" s="6">
        <v>6.1766304347826084</v>
      </c>
      <c r="T347" s="6">
        <v>0</v>
      </c>
      <c r="U347" s="6">
        <v>0</v>
      </c>
      <c r="V347" s="6">
        <f>SUM(NonNurse[[#This Row],[Occupational Therapist Hours]],NonNurse[[#This Row],[OT Assistant Hours]],NonNurse[[#This Row],[OT Aide Hours]])/NonNurse[[#This Row],[MDS Census]]</f>
        <v>8.4687034277198203E-2</v>
      </c>
      <c r="W347" s="6">
        <v>0.66576086956521741</v>
      </c>
      <c r="X347" s="6">
        <v>8.945652173913043</v>
      </c>
      <c r="Y347" s="6">
        <v>0</v>
      </c>
      <c r="Z347" s="6">
        <f>SUM(NonNurse[[#This Row],[Physical Therapist (PT) Hours]],NonNurse[[#This Row],[PT Assistant Hours]],NonNurse[[#This Row],[PT Aide Hours]])/NonNurse[[#This Row],[MDS Census]]</f>
        <v>0.13178092399403873</v>
      </c>
      <c r="AA347" s="6">
        <v>0</v>
      </c>
      <c r="AB347" s="6">
        <v>0</v>
      </c>
      <c r="AC347" s="6">
        <v>0</v>
      </c>
      <c r="AD347" s="6">
        <v>0</v>
      </c>
      <c r="AE347" s="6">
        <v>0</v>
      </c>
      <c r="AF347" s="6">
        <v>0</v>
      </c>
      <c r="AG347" s="6">
        <v>0</v>
      </c>
      <c r="AH347" s="1">
        <v>145949</v>
      </c>
      <c r="AI347">
        <v>5</v>
      </c>
    </row>
    <row r="348" spans="1:35" x14ac:dyDescent="0.25">
      <c r="A348" t="s">
        <v>702</v>
      </c>
      <c r="B348" t="s">
        <v>612</v>
      </c>
      <c r="C348" t="s">
        <v>1149</v>
      </c>
      <c r="D348" t="s">
        <v>774</v>
      </c>
      <c r="E348" s="6">
        <v>107.19565217391305</v>
      </c>
      <c r="F348" s="6">
        <v>4.2418478260869561</v>
      </c>
      <c r="G348" s="6">
        <v>0</v>
      </c>
      <c r="H348" s="6">
        <v>0.63043478260869568</v>
      </c>
      <c r="I348" s="6">
        <v>5.0434782608695654</v>
      </c>
      <c r="J348" s="6">
        <v>0</v>
      </c>
      <c r="K348" s="6">
        <v>0</v>
      </c>
      <c r="L348" s="6">
        <v>3.206521739130435E-2</v>
      </c>
      <c r="M348" s="6">
        <v>4.2717391304347823</v>
      </c>
      <c r="N348" s="6">
        <v>0</v>
      </c>
      <c r="O348" s="6">
        <f>SUM(NonNurse[[#This Row],[Qualified Social Work Staff Hours]],NonNurse[[#This Row],[Other Social Work Staff Hours]])/NonNurse[[#This Row],[MDS Census]]</f>
        <v>3.9849929020482656E-2</v>
      </c>
      <c r="P348" s="6">
        <v>4.9456521739130439</v>
      </c>
      <c r="Q348" s="6">
        <v>19.815760869565217</v>
      </c>
      <c r="R348" s="6">
        <f>SUM(NonNurse[[#This Row],[Qualified Activities Professional Hours]],NonNurse[[#This Row],[Other Activities Professional Hours]])/NonNurse[[#This Row],[MDS Census]]</f>
        <v>0.23099269924964508</v>
      </c>
      <c r="S348" s="6">
        <v>3.7467391304347819</v>
      </c>
      <c r="T348" s="6">
        <v>0</v>
      </c>
      <c r="U348" s="6">
        <v>0</v>
      </c>
      <c r="V348" s="6">
        <f>SUM(NonNurse[[#This Row],[Occupational Therapist Hours]],NonNurse[[#This Row],[OT Assistant Hours]],NonNurse[[#This Row],[OT Aide Hours]])/NonNurse[[#This Row],[MDS Census]]</f>
        <v>3.495234232407219E-2</v>
      </c>
      <c r="W348" s="6">
        <v>4.8143478260869568</v>
      </c>
      <c r="X348" s="6">
        <v>0</v>
      </c>
      <c r="Y348" s="6">
        <v>0</v>
      </c>
      <c r="Z348" s="6">
        <f>SUM(NonNurse[[#This Row],[Physical Therapist (PT) Hours]],NonNurse[[#This Row],[PT Assistant Hours]],NonNurse[[#This Row],[PT Aide Hours]])/NonNurse[[#This Row],[MDS Census]]</f>
        <v>4.4911782599878325E-2</v>
      </c>
      <c r="AA348" s="6">
        <v>0</v>
      </c>
      <c r="AB348" s="6">
        <v>0</v>
      </c>
      <c r="AC348" s="6">
        <v>0</v>
      </c>
      <c r="AD348" s="6">
        <v>24.384782608695652</v>
      </c>
      <c r="AE348" s="6">
        <v>0</v>
      </c>
      <c r="AF348" s="6">
        <v>0</v>
      </c>
      <c r="AG348" s="6">
        <v>0</v>
      </c>
      <c r="AH348" s="1">
        <v>146130</v>
      </c>
      <c r="AI348">
        <v>5</v>
      </c>
    </row>
    <row r="349" spans="1:35" x14ac:dyDescent="0.25">
      <c r="A349" t="s">
        <v>702</v>
      </c>
      <c r="B349" t="s">
        <v>238</v>
      </c>
      <c r="C349" t="s">
        <v>1023</v>
      </c>
      <c r="D349" t="s">
        <v>819</v>
      </c>
      <c r="E349" s="6">
        <v>29.576086956521738</v>
      </c>
      <c r="F349" s="6">
        <v>10.391413043478257</v>
      </c>
      <c r="G349" s="6">
        <v>0</v>
      </c>
      <c r="H349" s="6">
        <v>0</v>
      </c>
      <c r="I349" s="6">
        <v>0</v>
      </c>
      <c r="J349" s="6">
        <v>0</v>
      </c>
      <c r="K349" s="6">
        <v>0</v>
      </c>
      <c r="L349" s="6">
        <v>1.257717391304348</v>
      </c>
      <c r="M349" s="6">
        <v>5.3486956521739115</v>
      </c>
      <c r="N349" s="6">
        <v>0</v>
      </c>
      <c r="O349" s="6">
        <f>SUM(NonNurse[[#This Row],[Qualified Social Work Staff Hours]],NonNurse[[#This Row],[Other Social Work Staff Hours]])/NonNurse[[#This Row],[MDS Census]]</f>
        <v>0.18084527747151777</v>
      </c>
      <c r="P349" s="6">
        <v>1.3541304347826086</v>
      </c>
      <c r="Q349" s="6">
        <v>0</v>
      </c>
      <c r="R349" s="6">
        <f>SUM(NonNurse[[#This Row],[Qualified Activities Professional Hours]],NonNurse[[#This Row],[Other Activities Professional Hours]])/NonNurse[[#This Row],[MDS Census]]</f>
        <v>4.5784638000735026E-2</v>
      </c>
      <c r="S349" s="6">
        <v>2.5917391304347825</v>
      </c>
      <c r="T349" s="6">
        <v>5.7391304347826084</v>
      </c>
      <c r="U349" s="6">
        <v>0</v>
      </c>
      <c r="V349" s="6">
        <f>SUM(NonNurse[[#This Row],[Occupational Therapist Hours]],NonNurse[[#This Row],[OT Assistant Hours]],NonNurse[[#This Row],[OT Aide Hours]])/NonNurse[[#This Row],[MDS Census]]</f>
        <v>0.2816758544652701</v>
      </c>
      <c r="W349" s="6">
        <v>1.2885869565217396</v>
      </c>
      <c r="X349" s="6">
        <v>5.4445652173913048</v>
      </c>
      <c r="Y349" s="6">
        <v>0</v>
      </c>
      <c r="Z349" s="6">
        <f>SUM(NonNurse[[#This Row],[Physical Therapist (PT) Hours]],NonNurse[[#This Row],[PT Assistant Hours]],NonNurse[[#This Row],[PT Aide Hours]])/NonNurse[[#This Row],[MDS Census]]</f>
        <v>0.22765527379639841</v>
      </c>
      <c r="AA349" s="6">
        <v>0</v>
      </c>
      <c r="AB349" s="6">
        <v>0</v>
      </c>
      <c r="AC349" s="6">
        <v>0</v>
      </c>
      <c r="AD349" s="6">
        <v>0</v>
      </c>
      <c r="AE349" s="6">
        <v>0</v>
      </c>
      <c r="AF349" s="6">
        <v>0</v>
      </c>
      <c r="AG349" s="6">
        <v>0</v>
      </c>
      <c r="AH349" s="1">
        <v>145609</v>
      </c>
      <c r="AI349">
        <v>5</v>
      </c>
    </row>
    <row r="350" spans="1:35" x14ac:dyDescent="0.25">
      <c r="A350" t="s">
        <v>702</v>
      </c>
      <c r="B350" t="s">
        <v>415</v>
      </c>
      <c r="C350" t="s">
        <v>856</v>
      </c>
      <c r="D350" t="s">
        <v>818</v>
      </c>
      <c r="E350" s="6">
        <v>67.076086956521735</v>
      </c>
      <c r="F350" s="6">
        <v>28.224999999999994</v>
      </c>
      <c r="G350" s="6">
        <v>0.68478260869565222</v>
      </c>
      <c r="H350" s="6">
        <v>0</v>
      </c>
      <c r="I350" s="6">
        <v>22.413043478260871</v>
      </c>
      <c r="J350" s="6">
        <v>0</v>
      </c>
      <c r="K350" s="6">
        <v>0</v>
      </c>
      <c r="L350" s="6">
        <v>3.4434782608695658</v>
      </c>
      <c r="M350" s="6">
        <v>1.5108695652173914</v>
      </c>
      <c r="N350" s="6">
        <v>1.7193478260869566</v>
      </c>
      <c r="O350" s="6">
        <f>SUM(NonNurse[[#This Row],[Qualified Social Work Staff Hours]],NonNurse[[#This Row],[Other Social Work Staff Hours]])/NonNurse[[#This Row],[MDS Census]]</f>
        <v>4.8157510938259603E-2</v>
      </c>
      <c r="P350" s="6">
        <v>2.3559782608695654</v>
      </c>
      <c r="Q350" s="6">
        <v>5.5534782608695652</v>
      </c>
      <c r="R350" s="6">
        <f>SUM(NonNurse[[#This Row],[Qualified Activities Professional Hours]],NonNurse[[#This Row],[Other Activities Professional Hours]])/NonNurse[[#This Row],[MDS Census]]</f>
        <v>0.11791767946848161</v>
      </c>
      <c r="S350" s="6">
        <v>3.3942391304347819</v>
      </c>
      <c r="T350" s="6">
        <v>5.3690217391304342</v>
      </c>
      <c r="U350" s="6">
        <v>0</v>
      </c>
      <c r="V350" s="6">
        <f>SUM(NonNurse[[#This Row],[Occupational Therapist Hours]],NonNurse[[#This Row],[OT Assistant Hours]],NonNurse[[#This Row],[OT Aide Hours]])/NonNurse[[#This Row],[MDS Census]]</f>
        <v>0.13064657267865823</v>
      </c>
      <c r="W350" s="6">
        <v>3.9361956521739141</v>
      </c>
      <c r="X350" s="6">
        <v>5.3404347826086971</v>
      </c>
      <c r="Y350" s="6">
        <v>0</v>
      </c>
      <c r="Z350" s="6">
        <f>SUM(NonNurse[[#This Row],[Physical Therapist (PT) Hours]],NonNurse[[#This Row],[PT Assistant Hours]],NonNurse[[#This Row],[PT Aide Hours]])/NonNurse[[#This Row],[MDS Census]]</f>
        <v>0.1383001134338033</v>
      </c>
      <c r="AA350" s="6">
        <v>0</v>
      </c>
      <c r="AB350" s="6">
        <v>0</v>
      </c>
      <c r="AC350" s="6">
        <v>0</v>
      </c>
      <c r="AD350" s="6">
        <v>0</v>
      </c>
      <c r="AE350" s="6">
        <v>0</v>
      </c>
      <c r="AF350" s="6">
        <v>0</v>
      </c>
      <c r="AG350" s="6">
        <v>0</v>
      </c>
      <c r="AH350" s="1">
        <v>145862</v>
      </c>
      <c r="AI350">
        <v>5</v>
      </c>
    </row>
    <row r="351" spans="1:35" x14ac:dyDescent="0.25">
      <c r="A351" t="s">
        <v>702</v>
      </c>
      <c r="B351" t="s">
        <v>428</v>
      </c>
      <c r="C351" t="s">
        <v>1087</v>
      </c>
      <c r="D351" t="s">
        <v>765</v>
      </c>
      <c r="E351" s="6">
        <v>37.065217391304351</v>
      </c>
      <c r="F351" s="6">
        <v>6.7391304347826084</v>
      </c>
      <c r="G351" s="6">
        <v>0.2608695652173913</v>
      </c>
      <c r="H351" s="6">
        <v>0.13043478260869565</v>
      </c>
      <c r="I351" s="6">
        <v>0.2608695652173913</v>
      </c>
      <c r="J351" s="6">
        <v>0</v>
      </c>
      <c r="K351" s="6">
        <v>0</v>
      </c>
      <c r="L351" s="6">
        <v>6.9456521739130445E-2</v>
      </c>
      <c r="M351" s="6">
        <v>6.5217391304347824E-2</v>
      </c>
      <c r="N351" s="6">
        <v>4.0434782608695654</v>
      </c>
      <c r="O351" s="6">
        <f>SUM(NonNurse[[#This Row],[Qualified Social Work Staff Hours]],NonNurse[[#This Row],[Other Social Work Staff Hours]])/NonNurse[[#This Row],[MDS Census]]</f>
        <v>0.11085043988269794</v>
      </c>
      <c r="P351" s="6">
        <v>6.5217391304347824E-2</v>
      </c>
      <c r="Q351" s="6">
        <v>4.25</v>
      </c>
      <c r="R351" s="6">
        <f>SUM(NonNurse[[#This Row],[Qualified Activities Professional Hours]],NonNurse[[#This Row],[Other Activities Professional Hours]])/NonNurse[[#This Row],[MDS Census]]</f>
        <v>0.11642228739002931</v>
      </c>
      <c r="S351" s="6">
        <v>0</v>
      </c>
      <c r="T351" s="6">
        <v>5.467391304347826E-2</v>
      </c>
      <c r="U351" s="6">
        <v>0</v>
      </c>
      <c r="V351" s="6">
        <f>SUM(NonNurse[[#This Row],[Occupational Therapist Hours]],NonNurse[[#This Row],[OT Assistant Hours]],NonNurse[[#This Row],[OT Aide Hours]])/NonNurse[[#This Row],[MDS Census]]</f>
        <v>1.475073313782991E-3</v>
      </c>
      <c r="W351" s="6">
        <v>0.95652173913043481</v>
      </c>
      <c r="X351" s="6">
        <v>4.0073913043478253</v>
      </c>
      <c r="Y351" s="6">
        <v>0</v>
      </c>
      <c r="Z351" s="6">
        <f>SUM(NonNurse[[#This Row],[Physical Therapist (PT) Hours]],NonNurse[[#This Row],[PT Assistant Hours]],NonNurse[[#This Row],[PT Aide Hours]])/NonNurse[[#This Row],[MDS Census]]</f>
        <v>0.13392375366568912</v>
      </c>
      <c r="AA351" s="6">
        <v>0</v>
      </c>
      <c r="AB351" s="6">
        <v>0</v>
      </c>
      <c r="AC351" s="6">
        <v>0</v>
      </c>
      <c r="AD351" s="6">
        <v>0</v>
      </c>
      <c r="AE351" s="6">
        <v>0</v>
      </c>
      <c r="AF351" s="6">
        <v>0</v>
      </c>
      <c r="AG351" s="6">
        <v>0</v>
      </c>
      <c r="AH351" s="1">
        <v>145880</v>
      </c>
      <c r="AI351">
        <v>5</v>
      </c>
    </row>
    <row r="352" spans="1:35" x14ac:dyDescent="0.25">
      <c r="A352" t="s">
        <v>702</v>
      </c>
      <c r="B352" t="s">
        <v>456</v>
      </c>
      <c r="C352" t="s">
        <v>862</v>
      </c>
      <c r="D352" t="s">
        <v>746</v>
      </c>
      <c r="E352" s="6">
        <v>37.706521739130437</v>
      </c>
      <c r="F352" s="6">
        <v>4.8913043478260869</v>
      </c>
      <c r="G352" s="6">
        <v>0.15217391304347827</v>
      </c>
      <c r="H352" s="6">
        <v>0</v>
      </c>
      <c r="I352" s="6">
        <v>0.2608695652173913</v>
      </c>
      <c r="J352" s="6">
        <v>0</v>
      </c>
      <c r="K352" s="6">
        <v>0</v>
      </c>
      <c r="L352" s="6">
        <v>0.25065217391304345</v>
      </c>
      <c r="M352" s="6">
        <v>0</v>
      </c>
      <c r="N352" s="6">
        <v>6.496956521739131</v>
      </c>
      <c r="O352" s="6">
        <f>SUM(NonNurse[[#This Row],[Qualified Social Work Staff Hours]],NonNurse[[#This Row],[Other Social Work Staff Hours]])/NonNurse[[#This Row],[MDS Census]]</f>
        <v>0.17230325742288843</v>
      </c>
      <c r="P352" s="6">
        <v>0</v>
      </c>
      <c r="Q352" s="6">
        <v>2.0603260869565214</v>
      </c>
      <c r="R352" s="6">
        <f>SUM(NonNurse[[#This Row],[Qualified Activities Professional Hours]],NonNurse[[#This Row],[Other Activities Professional Hours]])/NonNurse[[#This Row],[MDS Census]]</f>
        <v>5.4641106947247033E-2</v>
      </c>
      <c r="S352" s="6">
        <v>0.34521739130434786</v>
      </c>
      <c r="T352" s="6">
        <v>3.9148913043478233</v>
      </c>
      <c r="U352" s="6">
        <v>0</v>
      </c>
      <c r="V352" s="6">
        <f>SUM(NonNurse[[#This Row],[Occupational Therapist Hours]],NonNurse[[#This Row],[OT Assistant Hours]],NonNurse[[#This Row],[OT Aide Hours]])/NonNurse[[#This Row],[MDS Census]]</f>
        <v>0.11298068607667908</v>
      </c>
      <c r="W352" s="6">
        <v>0.60184782608695653</v>
      </c>
      <c r="X352" s="6">
        <v>2.3052173913043479</v>
      </c>
      <c r="Y352" s="6">
        <v>0</v>
      </c>
      <c r="Z352" s="6">
        <f>SUM(NonNurse[[#This Row],[Physical Therapist (PT) Hours]],NonNurse[[#This Row],[PT Assistant Hours]],NonNurse[[#This Row],[PT Aide Hours]])/NonNurse[[#This Row],[MDS Census]]</f>
        <v>7.7097146151628701E-2</v>
      </c>
      <c r="AA352" s="6">
        <v>0</v>
      </c>
      <c r="AB352" s="6">
        <v>0</v>
      </c>
      <c r="AC352" s="6">
        <v>0</v>
      </c>
      <c r="AD352" s="6">
        <v>0</v>
      </c>
      <c r="AE352" s="6">
        <v>0</v>
      </c>
      <c r="AF352" s="6">
        <v>0</v>
      </c>
      <c r="AG352" s="6">
        <v>0</v>
      </c>
      <c r="AH352" s="1">
        <v>145921</v>
      </c>
      <c r="AI352">
        <v>5</v>
      </c>
    </row>
    <row r="353" spans="1:35" x14ac:dyDescent="0.25">
      <c r="A353" t="s">
        <v>702</v>
      </c>
      <c r="B353" t="s">
        <v>80</v>
      </c>
      <c r="C353" t="s">
        <v>939</v>
      </c>
      <c r="D353" t="s">
        <v>789</v>
      </c>
      <c r="E353" s="6">
        <v>133.20652173913044</v>
      </c>
      <c r="F353" s="6">
        <v>6.0951086956521738</v>
      </c>
      <c r="G353" s="6">
        <v>0</v>
      </c>
      <c r="H353" s="6">
        <v>0</v>
      </c>
      <c r="I353" s="6">
        <v>3.25</v>
      </c>
      <c r="J353" s="6">
        <v>0</v>
      </c>
      <c r="K353" s="6">
        <v>0</v>
      </c>
      <c r="L353" s="6">
        <v>4.3960869565217404</v>
      </c>
      <c r="M353" s="6">
        <v>4.9347826086956523</v>
      </c>
      <c r="N353" s="6">
        <v>1.1630434782608696</v>
      </c>
      <c r="O353" s="6">
        <f>SUM(NonNurse[[#This Row],[Qualified Social Work Staff Hours]],NonNurse[[#This Row],[Other Social Work Staff Hours]])/NonNurse[[#This Row],[MDS Census]]</f>
        <v>4.5777233782129743E-2</v>
      </c>
      <c r="P353" s="6">
        <v>9.1032608695652169</v>
      </c>
      <c r="Q353" s="6">
        <v>40.673913043478258</v>
      </c>
      <c r="R353" s="6">
        <f>SUM(NonNurse[[#This Row],[Qualified Activities Professional Hours]],NonNurse[[#This Row],[Other Activities Professional Hours]])/NonNurse[[#This Row],[MDS Census]]</f>
        <v>0.37368421052631579</v>
      </c>
      <c r="S353" s="6">
        <v>5.0786956521739137</v>
      </c>
      <c r="T353" s="6">
        <v>7.9897826086956503</v>
      </c>
      <c r="U353" s="6">
        <v>0</v>
      </c>
      <c r="V353" s="6">
        <f>SUM(NonNurse[[#This Row],[Occupational Therapist Hours]],NonNurse[[#This Row],[OT Assistant Hours]],NonNurse[[#This Row],[OT Aide Hours]])/NonNurse[[#This Row],[MDS Census]]</f>
        <v>9.8106895144838835E-2</v>
      </c>
      <c r="W353" s="6">
        <v>6.9710869565217406</v>
      </c>
      <c r="X353" s="6">
        <v>7.6832608695652196</v>
      </c>
      <c r="Y353" s="6">
        <v>0</v>
      </c>
      <c r="Z353" s="6">
        <f>SUM(NonNurse[[#This Row],[Physical Therapist (PT) Hours]],NonNurse[[#This Row],[PT Assistant Hours]],NonNurse[[#This Row],[PT Aide Hours]])/NonNurse[[#This Row],[MDS Census]]</f>
        <v>0.11001223990208081</v>
      </c>
      <c r="AA353" s="6">
        <v>0</v>
      </c>
      <c r="AB353" s="6">
        <v>0</v>
      </c>
      <c r="AC353" s="6">
        <v>0</v>
      </c>
      <c r="AD353" s="6">
        <v>0</v>
      </c>
      <c r="AE353" s="6">
        <v>0</v>
      </c>
      <c r="AF353" s="6">
        <v>0</v>
      </c>
      <c r="AG353" s="6">
        <v>0</v>
      </c>
      <c r="AH353" s="1">
        <v>145269</v>
      </c>
      <c r="AI353">
        <v>5</v>
      </c>
    </row>
    <row r="354" spans="1:35" x14ac:dyDescent="0.25">
      <c r="A354" t="s">
        <v>702</v>
      </c>
      <c r="B354" t="s">
        <v>664</v>
      </c>
      <c r="C354" t="s">
        <v>986</v>
      </c>
      <c r="D354" t="s">
        <v>799</v>
      </c>
      <c r="E354" s="6">
        <v>77.847826086956516</v>
      </c>
      <c r="F354" s="6">
        <v>5.2771739130434785</v>
      </c>
      <c r="G354" s="6">
        <v>0</v>
      </c>
      <c r="H354" s="6">
        <v>0</v>
      </c>
      <c r="I354" s="6">
        <v>0</v>
      </c>
      <c r="J354" s="6">
        <v>0</v>
      </c>
      <c r="K354" s="6">
        <v>0</v>
      </c>
      <c r="L354" s="6">
        <v>5.6985869565217389</v>
      </c>
      <c r="M354" s="6">
        <v>10.872282608695652</v>
      </c>
      <c r="N354" s="6">
        <v>0</v>
      </c>
      <c r="O354" s="6">
        <f>SUM(NonNurse[[#This Row],[Qualified Social Work Staff Hours]],NonNurse[[#This Row],[Other Social Work Staff Hours]])/NonNurse[[#This Row],[MDS Census]]</f>
        <v>0.13966070929907848</v>
      </c>
      <c r="P354" s="6">
        <v>0</v>
      </c>
      <c r="Q354" s="6">
        <v>3.2119565217391304</v>
      </c>
      <c r="R354" s="6">
        <f>SUM(NonNurse[[#This Row],[Qualified Activities Professional Hours]],NonNurse[[#This Row],[Other Activities Professional Hours]])/NonNurse[[#This Row],[MDS Census]]</f>
        <v>4.1259424741692266E-2</v>
      </c>
      <c r="S354" s="6">
        <v>3.7864130434782606</v>
      </c>
      <c r="T354" s="6">
        <v>14.350108695652171</v>
      </c>
      <c r="U354" s="6">
        <v>0</v>
      </c>
      <c r="V354" s="6">
        <f>SUM(NonNurse[[#This Row],[Occupational Therapist Hours]],NonNurse[[#This Row],[OT Assistant Hours]],NonNurse[[#This Row],[OT Aide Hours]])/NonNurse[[#This Row],[MDS Census]]</f>
        <v>0.23297402960067015</v>
      </c>
      <c r="W354" s="6">
        <v>12.557826086956524</v>
      </c>
      <c r="X354" s="6">
        <v>12.759565217391303</v>
      </c>
      <c r="Y354" s="6">
        <v>8.1847826086956523</v>
      </c>
      <c r="Z354" s="6">
        <f>SUM(NonNurse[[#This Row],[Physical Therapist (PT) Hours]],NonNurse[[#This Row],[PT Assistant Hours]],NonNurse[[#This Row],[PT Aide Hours]])/NonNurse[[#This Row],[MDS Census]]</f>
        <v>0.43035464953923486</v>
      </c>
      <c r="AA354" s="6">
        <v>0</v>
      </c>
      <c r="AB354" s="6">
        <v>0</v>
      </c>
      <c r="AC354" s="6">
        <v>0</v>
      </c>
      <c r="AD354" s="6">
        <v>0</v>
      </c>
      <c r="AE354" s="6">
        <v>0</v>
      </c>
      <c r="AF354" s="6">
        <v>0</v>
      </c>
      <c r="AG354" s="6">
        <v>0</v>
      </c>
      <c r="AH354" s="1">
        <v>146195</v>
      </c>
      <c r="AI354">
        <v>5</v>
      </c>
    </row>
    <row r="355" spans="1:35" x14ac:dyDescent="0.25">
      <c r="A355" t="s">
        <v>702</v>
      </c>
      <c r="B355" t="s">
        <v>523</v>
      </c>
      <c r="C355" t="s">
        <v>1114</v>
      </c>
      <c r="D355" t="s">
        <v>806</v>
      </c>
      <c r="E355" s="6">
        <v>33.478260869565219</v>
      </c>
      <c r="F355" s="6">
        <v>5.3097826086956523</v>
      </c>
      <c r="G355" s="6">
        <v>0</v>
      </c>
      <c r="H355" s="6">
        <v>0.16304347826086957</v>
      </c>
      <c r="I355" s="6">
        <v>0</v>
      </c>
      <c r="J355" s="6">
        <v>0</v>
      </c>
      <c r="K355" s="6">
        <v>0</v>
      </c>
      <c r="L355" s="6">
        <v>0.80608695652173912</v>
      </c>
      <c r="M355" s="6">
        <v>0</v>
      </c>
      <c r="N355" s="6">
        <v>0</v>
      </c>
      <c r="O355" s="6">
        <f>SUM(NonNurse[[#This Row],[Qualified Social Work Staff Hours]],NonNurse[[#This Row],[Other Social Work Staff Hours]])/NonNurse[[#This Row],[MDS Census]]</f>
        <v>0</v>
      </c>
      <c r="P355" s="6">
        <v>0</v>
      </c>
      <c r="Q355" s="6">
        <v>0</v>
      </c>
      <c r="R355" s="6">
        <f>SUM(NonNurse[[#This Row],[Qualified Activities Professional Hours]],NonNurse[[#This Row],[Other Activities Professional Hours]])/NonNurse[[#This Row],[MDS Census]]</f>
        <v>0</v>
      </c>
      <c r="S355" s="6">
        <v>0.40782608695652178</v>
      </c>
      <c r="T355" s="6">
        <v>3.1776086956521743</v>
      </c>
      <c r="U355" s="6">
        <v>0</v>
      </c>
      <c r="V355" s="6">
        <f>SUM(NonNurse[[#This Row],[Occupational Therapist Hours]],NonNurse[[#This Row],[OT Assistant Hours]],NonNurse[[#This Row],[OT Aide Hours]])/NonNurse[[#This Row],[MDS Census]]</f>
        <v>0.10709740259740261</v>
      </c>
      <c r="W355" s="6">
        <v>0.30119565217391303</v>
      </c>
      <c r="X355" s="6">
        <v>2.4045652173913048</v>
      </c>
      <c r="Y355" s="6">
        <v>0</v>
      </c>
      <c r="Z355" s="6">
        <f>SUM(NonNurse[[#This Row],[Physical Therapist (PT) Hours]],NonNurse[[#This Row],[PT Assistant Hours]],NonNurse[[#This Row],[PT Aide Hours]])/NonNurse[[#This Row],[MDS Census]]</f>
        <v>8.0821428571428586E-2</v>
      </c>
      <c r="AA355" s="6">
        <v>0</v>
      </c>
      <c r="AB355" s="6">
        <v>0</v>
      </c>
      <c r="AC355" s="6">
        <v>0</v>
      </c>
      <c r="AD355" s="6">
        <v>0</v>
      </c>
      <c r="AE355" s="6">
        <v>0</v>
      </c>
      <c r="AF355" s="6">
        <v>0</v>
      </c>
      <c r="AG355" s="6">
        <v>0</v>
      </c>
      <c r="AH355" s="1">
        <v>146017</v>
      </c>
      <c r="AI355">
        <v>5</v>
      </c>
    </row>
    <row r="356" spans="1:35" x14ac:dyDescent="0.25">
      <c r="A356" t="s">
        <v>702</v>
      </c>
      <c r="B356" t="s">
        <v>307</v>
      </c>
      <c r="C356" t="s">
        <v>1045</v>
      </c>
      <c r="D356" t="s">
        <v>789</v>
      </c>
      <c r="E356" s="6">
        <v>59.782608695652172</v>
      </c>
      <c r="F356" s="6">
        <v>0</v>
      </c>
      <c r="G356" s="6">
        <v>0</v>
      </c>
      <c r="H356" s="6">
        <v>0.61413043478260865</v>
      </c>
      <c r="I356" s="6">
        <v>3.3695652173913042</v>
      </c>
      <c r="J356" s="6">
        <v>0</v>
      </c>
      <c r="K356" s="6">
        <v>4.3043478260869561</v>
      </c>
      <c r="L356" s="6">
        <v>2.3820652173913044</v>
      </c>
      <c r="M356" s="6">
        <v>8.5597826086956523</v>
      </c>
      <c r="N356" s="6">
        <v>0</v>
      </c>
      <c r="O356" s="6">
        <f>SUM(NonNurse[[#This Row],[Qualified Social Work Staff Hours]],NonNurse[[#This Row],[Other Social Work Staff Hours]])/NonNurse[[#This Row],[MDS Census]]</f>
        <v>0.14318181818181819</v>
      </c>
      <c r="P356" s="6">
        <v>5.3505434782608692</v>
      </c>
      <c r="Q356" s="6">
        <v>4.9647826086956517</v>
      </c>
      <c r="R356" s="6">
        <f>SUM(NonNurse[[#This Row],[Qualified Activities Professional Hours]],NonNurse[[#This Row],[Other Activities Professional Hours]])/NonNurse[[#This Row],[MDS Census]]</f>
        <v>0.17254727272727272</v>
      </c>
      <c r="S356" s="6">
        <v>5.4675000000000002</v>
      </c>
      <c r="T356" s="6">
        <v>4.2992391304347839</v>
      </c>
      <c r="U356" s="6">
        <v>0</v>
      </c>
      <c r="V356" s="6">
        <f>SUM(NonNurse[[#This Row],[Occupational Therapist Hours]],NonNurse[[#This Row],[OT Assistant Hours]],NonNurse[[#This Row],[OT Aide Hours]])/NonNurse[[#This Row],[MDS Census]]</f>
        <v>0.16337090909090912</v>
      </c>
      <c r="W356" s="6">
        <v>4.8757608695652177</v>
      </c>
      <c r="X356" s="6">
        <v>5.760108695652173</v>
      </c>
      <c r="Y356" s="6">
        <v>0</v>
      </c>
      <c r="Z356" s="6">
        <f>SUM(NonNurse[[#This Row],[Physical Therapist (PT) Hours]],NonNurse[[#This Row],[PT Assistant Hours]],NonNurse[[#This Row],[PT Aide Hours]])/NonNurse[[#This Row],[MDS Census]]</f>
        <v>0.17790909090909091</v>
      </c>
      <c r="AA356" s="6">
        <v>0</v>
      </c>
      <c r="AB356" s="6">
        <v>0</v>
      </c>
      <c r="AC356" s="6">
        <v>0</v>
      </c>
      <c r="AD356" s="6">
        <v>0</v>
      </c>
      <c r="AE356" s="6">
        <v>0</v>
      </c>
      <c r="AF356" s="6">
        <v>0</v>
      </c>
      <c r="AG356" s="6">
        <v>0.70652173913043481</v>
      </c>
      <c r="AH356" s="1">
        <v>145703</v>
      </c>
      <c r="AI356">
        <v>5</v>
      </c>
    </row>
    <row r="357" spans="1:35" x14ac:dyDescent="0.25">
      <c r="A357" t="s">
        <v>702</v>
      </c>
      <c r="B357" t="s">
        <v>473</v>
      </c>
      <c r="C357" t="s">
        <v>837</v>
      </c>
      <c r="D357" t="s">
        <v>747</v>
      </c>
      <c r="E357" s="6">
        <v>63.076086956521742</v>
      </c>
      <c r="F357" s="6">
        <v>10.3225</v>
      </c>
      <c r="G357" s="6">
        <v>0.52173913043478259</v>
      </c>
      <c r="H357" s="6">
        <v>0.33695652173913043</v>
      </c>
      <c r="I357" s="6">
        <v>1.0108695652173914</v>
      </c>
      <c r="J357" s="6">
        <v>0</v>
      </c>
      <c r="K357" s="6">
        <v>1.9076086956521738</v>
      </c>
      <c r="L357" s="6">
        <v>2.7910869565217387</v>
      </c>
      <c r="M357" s="6">
        <v>10.537934782608694</v>
      </c>
      <c r="N357" s="6">
        <v>0</v>
      </c>
      <c r="O357" s="6">
        <f>SUM(NonNurse[[#This Row],[Qualified Social Work Staff Hours]],NonNurse[[#This Row],[Other Social Work Staff Hours]])/NonNurse[[#This Row],[MDS Census]]</f>
        <v>0.16706703429260725</v>
      </c>
      <c r="P357" s="6">
        <v>5.4347826086956523</v>
      </c>
      <c r="Q357" s="6">
        <v>24.189021739130432</v>
      </c>
      <c r="R357" s="6">
        <f>SUM(NonNurse[[#This Row],[Qualified Activities Professional Hours]],NonNurse[[#This Row],[Other Activities Professional Hours]])/NonNurse[[#This Row],[MDS Census]]</f>
        <v>0.46965190418748914</v>
      </c>
      <c r="S357" s="6">
        <v>2.9367391304347827</v>
      </c>
      <c r="T357" s="6">
        <v>6.8691304347826101</v>
      </c>
      <c r="U357" s="6">
        <v>0</v>
      </c>
      <c r="V357" s="6">
        <f>SUM(NonNurse[[#This Row],[Occupational Therapist Hours]],NonNurse[[#This Row],[OT Assistant Hours]],NonNurse[[#This Row],[OT Aide Hours]])/NonNurse[[#This Row],[MDS Census]]</f>
        <v>0.15546096846458729</v>
      </c>
      <c r="W357" s="6">
        <v>3.4361956521739132</v>
      </c>
      <c r="X357" s="6">
        <v>8.5611956521739163</v>
      </c>
      <c r="Y357" s="6">
        <v>0</v>
      </c>
      <c r="Z357" s="6">
        <f>SUM(NonNurse[[#This Row],[Physical Therapist (PT) Hours]],NonNurse[[#This Row],[PT Assistant Hours]],NonNurse[[#This Row],[PT Aide Hours]])/NonNurse[[#This Row],[MDS Census]]</f>
        <v>0.19020506634499401</v>
      </c>
      <c r="AA357" s="6">
        <v>0</v>
      </c>
      <c r="AB357" s="6">
        <v>0</v>
      </c>
      <c r="AC357" s="6">
        <v>0</v>
      </c>
      <c r="AD357" s="6">
        <v>0</v>
      </c>
      <c r="AE357" s="6">
        <v>0</v>
      </c>
      <c r="AF357" s="6">
        <v>0</v>
      </c>
      <c r="AG357" s="6">
        <v>0</v>
      </c>
      <c r="AH357" s="1">
        <v>145945</v>
      </c>
      <c r="AI357">
        <v>5</v>
      </c>
    </row>
    <row r="358" spans="1:35" x14ac:dyDescent="0.25">
      <c r="A358" t="s">
        <v>702</v>
      </c>
      <c r="B358" t="s">
        <v>147</v>
      </c>
      <c r="C358" t="s">
        <v>916</v>
      </c>
      <c r="D358" t="s">
        <v>746</v>
      </c>
      <c r="E358" s="6">
        <v>59.228260869565219</v>
      </c>
      <c r="F358" s="6">
        <v>7.5461956521739131</v>
      </c>
      <c r="G358" s="6">
        <v>0</v>
      </c>
      <c r="H358" s="6">
        <v>0.16304347826086957</v>
      </c>
      <c r="I358" s="6">
        <v>0.43478260869565216</v>
      </c>
      <c r="J358" s="6">
        <v>0</v>
      </c>
      <c r="K358" s="6">
        <v>0</v>
      </c>
      <c r="L358" s="6">
        <v>1.7206521739130436</v>
      </c>
      <c r="M358" s="6">
        <v>0.10869565217391304</v>
      </c>
      <c r="N358" s="6">
        <v>4.2934782608695654</v>
      </c>
      <c r="O358" s="6">
        <f>SUM(NonNurse[[#This Row],[Qualified Social Work Staff Hours]],NonNurse[[#This Row],[Other Social Work Staff Hours]])/NonNurse[[#This Row],[MDS Census]]</f>
        <v>7.4325564323729124E-2</v>
      </c>
      <c r="P358" s="6">
        <v>5.5353260869565215</v>
      </c>
      <c r="Q358" s="6">
        <v>3.847826086956522</v>
      </c>
      <c r="R358" s="6">
        <f>SUM(NonNurse[[#This Row],[Qualified Activities Professional Hours]],NonNurse[[#This Row],[Other Activities Professional Hours]])/NonNurse[[#This Row],[MDS Census]]</f>
        <v>0.1584235639566893</v>
      </c>
      <c r="S358" s="6">
        <v>2.1635869565217387</v>
      </c>
      <c r="T358" s="6">
        <v>4.0672826086956535</v>
      </c>
      <c r="U358" s="6">
        <v>0</v>
      </c>
      <c r="V358" s="6">
        <f>SUM(NonNurse[[#This Row],[Occupational Therapist Hours]],NonNurse[[#This Row],[OT Assistant Hours]],NonNurse[[#This Row],[OT Aide Hours]])/NonNurse[[#This Row],[MDS Census]]</f>
        <v>0.10520095430354194</v>
      </c>
      <c r="W358" s="6">
        <v>1.5155434782608697</v>
      </c>
      <c r="X358" s="6">
        <v>8.1</v>
      </c>
      <c r="Y358" s="6">
        <v>0</v>
      </c>
      <c r="Z358" s="6">
        <f>SUM(NonNurse[[#This Row],[Physical Therapist (PT) Hours]],NonNurse[[#This Row],[PT Assistant Hours]],NonNurse[[#This Row],[PT Aide Hours]])/NonNurse[[#This Row],[MDS Census]]</f>
        <v>0.16234721967333457</v>
      </c>
      <c r="AA358" s="6">
        <v>0</v>
      </c>
      <c r="AB358" s="6">
        <v>0</v>
      </c>
      <c r="AC358" s="6">
        <v>0</v>
      </c>
      <c r="AD358" s="6">
        <v>0</v>
      </c>
      <c r="AE358" s="6">
        <v>0</v>
      </c>
      <c r="AF358" s="6">
        <v>0</v>
      </c>
      <c r="AG358" s="6">
        <v>0.40217391304347827</v>
      </c>
      <c r="AH358" s="1">
        <v>145427</v>
      </c>
      <c r="AI358">
        <v>5</v>
      </c>
    </row>
    <row r="359" spans="1:35" x14ac:dyDescent="0.25">
      <c r="A359" t="s">
        <v>702</v>
      </c>
      <c r="B359" t="s">
        <v>513</v>
      </c>
      <c r="C359" t="s">
        <v>1112</v>
      </c>
      <c r="D359" t="s">
        <v>767</v>
      </c>
      <c r="E359" s="6">
        <v>54.847826086956523</v>
      </c>
      <c r="F359" s="6">
        <v>5.7336956521739131</v>
      </c>
      <c r="G359" s="6">
        <v>0.48369565217391303</v>
      </c>
      <c r="H359" s="6">
        <v>0</v>
      </c>
      <c r="I359" s="6">
        <v>0.2608695652173913</v>
      </c>
      <c r="J359" s="6">
        <v>0</v>
      </c>
      <c r="K359" s="6">
        <v>0</v>
      </c>
      <c r="L359" s="6">
        <v>2.6360869565217397</v>
      </c>
      <c r="M359" s="6">
        <v>8.4239130434782608E-2</v>
      </c>
      <c r="N359" s="6">
        <v>4.9103260869565215</v>
      </c>
      <c r="O359" s="6">
        <f>SUM(NonNurse[[#This Row],[Qualified Social Work Staff Hours]],NonNurse[[#This Row],[Other Social Work Staff Hours]])/NonNurse[[#This Row],[MDS Census]]</f>
        <v>9.1062227506936169E-2</v>
      </c>
      <c r="P359" s="6">
        <v>4.7989130434782608</v>
      </c>
      <c r="Q359" s="6">
        <v>7.9021739130434785</v>
      </c>
      <c r="R359" s="6">
        <f>SUM(NonNurse[[#This Row],[Qualified Activities Professional Hours]],NonNurse[[#This Row],[Other Activities Professional Hours]])/NonNurse[[#This Row],[MDS Census]]</f>
        <v>0.23156956004756241</v>
      </c>
      <c r="S359" s="6">
        <v>1.588152173913044</v>
      </c>
      <c r="T359" s="6">
        <v>4.783695652173912</v>
      </c>
      <c r="U359" s="6">
        <v>0</v>
      </c>
      <c r="V359" s="6">
        <f>SUM(NonNurse[[#This Row],[Occupational Therapist Hours]],NonNurse[[#This Row],[OT Assistant Hours]],NonNurse[[#This Row],[OT Aide Hours]])/NonNurse[[#This Row],[MDS Census]]</f>
        <v>0.11617320650019816</v>
      </c>
      <c r="W359" s="6">
        <v>0.94304347826086965</v>
      </c>
      <c r="X359" s="6">
        <v>6.5355434782608679</v>
      </c>
      <c r="Y359" s="6">
        <v>0</v>
      </c>
      <c r="Z359" s="6">
        <f>SUM(NonNurse[[#This Row],[Physical Therapist (PT) Hours]],NonNurse[[#This Row],[PT Assistant Hours]],NonNurse[[#This Row],[PT Aide Hours]])/NonNurse[[#This Row],[MDS Census]]</f>
        <v>0.13635156559651204</v>
      </c>
      <c r="AA359" s="6">
        <v>0</v>
      </c>
      <c r="AB359" s="6">
        <v>0</v>
      </c>
      <c r="AC359" s="6">
        <v>0</v>
      </c>
      <c r="AD359" s="6">
        <v>0</v>
      </c>
      <c r="AE359" s="6">
        <v>0</v>
      </c>
      <c r="AF359" s="6">
        <v>0</v>
      </c>
      <c r="AG359" s="6">
        <v>0</v>
      </c>
      <c r="AH359" s="1">
        <v>146006</v>
      </c>
      <c r="AI359">
        <v>5</v>
      </c>
    </row>
    <row r="360" spans="1:35" x14ac:dyDescent="0.25">
      <c r="A360" t="s">
        <v>702</v>
      </c>
      <c r="B360" t="s">
        <v>88</v>
      </c>
      <c r="C360" t="s">
        <v>914</v>
      </c>
      <c r="D360" t="s">
        <v>758</v>
      </c>
      <c r="E360" s="6">
        <v>104.97826086956522</v>
      </c>
      <c r="F360" s="6">
        <v>19.024456521739129</v>
      </c>
      <c r="G360" s="6">
        <v>0</v>
      </c>
      <c r="H360" s="6">
        <v>0</v>
      </c>
      <c r="I360" s="6">
        <v>0</v>
      </c>
      <c r="J360" s="6">
        <v>0</v>
      </c>
      <c r="K360" s="6">
        <v>0</v>
      </c>
      <c r="L360" s="6">
        <v>0.24934782608695649</v>
      </c>
      <c r="M360" s="6">
        <v>0</v>
      </c>
      <c r="N360" s="6">
        <v>12.980978260869565</v>
      </c>
      <c r="O360" s="6">
        <f>SUM(NonNurse[[#This Row],[Qualified Social Work Staff Hours]],NonNurse[[#This Row],[Other Social Work Staff Hours]])/NonNurse[[#This Row],[MDS Census]]</f>
        <v>0.12365396562435287</v>
      </c>
      <c r="P360" s="6">
        <v>0</v>
      </c>
      <c r="Q360" s="6">
        <v>5.1711956521739131</v>
      </c>
      <c r="R360" s="6">
        <f>SUM(NonNurse[[#This Row],[Qualified Activities Professional Hours]],NonNurse[[#This Row],[Other Activities Professional Hours]])/NonNurse[[#This Row],[MDS Census]]</f>
        <v>4.9259681093394077E-2</v>
      </c>
      <c r="S360" s="6">
        <v>0.52521739130434786</v>
      </c>
      <c r="T360" s="6">
        <v>2.4054347826086953</v>
      </c>
      <c r="U360" s="6">
        <v>0</v>
      </c>
      <c r="V360" s="6">
        <f>SUM(NonNurse[[#This Row],[Occupational Therapist Hours]],NonNurse[[#This Row],[OT Assistant Hours]],NonNurse[[#This Row],[OT Aide Hours]])/NonNurse[[#This Row],[MDS Census]]</f>
        <v>2.7916752950921515E-2</v>
      </c>
      <c r="W360" s="6">
        <v>0.57054347826086949</v>
      </c>
      <c r="X360" s="6">
        <v>4.4345652173913059</v>
      </c>
      <c r="Y360" s="6">
        <v>0</v>
      </c>
      <c r="Z360" s="6">
        <f>SUM(NonNurse[[#This Row],[Physical Therapist (PT) Hours]],NonNurse[[#This Row],[PT Assistant Hours]],NonNurse[[#This Row],[PT Aide Hours]])/NonNurse[[#This Row],[MDS Census]]</f>
        <v>4.7677572996479622E-2</v>
      </c>
      <c r="AA360" s="6">
        <v>0</v>
      </c>
      <c r="AB360" s="6">
        <v>0</v>
      </c>
      <c r="AC360" s="6">
        <v>6.5217391304347824E-2</v>
      </c>
      <c r="AD360" s="6">
        <v>0</v>
      </c>
      <c r="AE360" s="6">
        <v>0</v>
      </c>
      <c r="AF360" s="6">
        <v>0</v>
      </c>
      <c r="AG360" s="6">
        <v>6.5217391304347824E-2</v>
      </c>
      <c r="AH360" s="1">
        <v>145290</v>
      </c>
      <c r="AI360">
        <v>5</v>
      </c>
    </row>
    <row r="361" spans="1:35" x14ac:dyDescent="0.25">
      <c r="A361" t="s">
        <v>702</v>
      </c>
      <c r="B361" t="s">
        <v>344</v>
      </c>
      <c r="C361" t="s">
        <v>874</v>
      </c>
      <c r="D361" t="s">
        <v>757</v>
      </c>
      <c r="E361" s="6">
        <v>44.532608695652172</v>
      </c>
      <c r="F361" s="6">
        <v>10.461956521739131</v>
      </c>
      <c r="G361" s="6">
        <v>0</v>
      </c>
      <c r="H361" s="6">
        <v>0</v>
      </c>
      <c r="I361" s="6">
        <v>0</v>
      </c>
      <c r="J361" s="6">
        <v>0</v>
      </c>
      <c r="K361" s="6">
        <v>0</v>
      </c>
      <c r="L361" s="6">
        <v>1.419565217391304</v>
      </c>
      <c r="M361" s="6">
        <v>0</v>
      </c>
      <c r="N361" s="6">
        <v>4.7418478260869561</v>
      </c>
      <c r="O361" s="6">
        <f>SUM(NonNurse[[#This Row],[Qualified Social Work Staff Hours]],NonNurse[[#This Row],[Other Social Work Staff Hours]])/NonNurse[[#This Row],[MDS Census]]</f>
        <v>0.10648035147669026</v>
      </c>
      <c r="P361" s="6">
        <v>4.8994565217391308</v>
      </c>
      <c r="Q361" s="6">
        <v>7.9836956521739131</v>
      </c>
      <c r="R361" s="6">
        <f>SUM(NonNurse[[#This Row],[Qualified Activities Professional Hours]],NonNurse[[#This Row],[Other Activities Professional Hours]])/NonNurse[[#This Row],[MDS Census]]</f>
        <v>0.28929704661947769</v>
      </c>
      <c r="S361" s="6">
        <v>1.0034782608695654</v>
      </c>
      <c r="T361" s="6">
        <v>4.656847826086957</v>
      </c>
      <c r="U361" s="6">
        <v>0</v>
      </c>
      <c r="V361" s="6">
        <f>SUM(NonNurse[[#This Row],[Occupational Therapist Hours]],NonNurse[[#This Row],[OT Assistant Hours]],NonNurse[[#This Row],[OT Aide Hours]])/NonNurse[[#This Row],[MDS Census]]</f>
        <v>0.12710519892604347</v>
      </c>
      <c r="W361" s="6">
        <v>0.76641304347826078</v>
      </c>
      <c r="X361" s="6">
        <v>3.9831521739130453</v>
      </c>
      <c r="Y361" s="6">
        <v>0</v>
      </c>
      <c r="Z361" s="6">
        <f>SUM(NonNurse[[#This Row],[Physical Therapist (PT) Hours]],NonNurse[[#This Row],[PT Assistant Hours]],NonNurse[[#This Row],[PT Aide Hours]])/NonNurse[[#This Row],[MDS Census]]</f>
        <v>0.10665364901147185</v>
      </c>
      <c r="AA361" s="6">
        <v>0</v>
      </c>
      <c r="AB361" s="6">
        <v>0</v>
      </c>
      <c r="AC361" s="6">
        <v>0</v>
      </c>
      <c r="AD361" s="6">
        <v>0</v>
      </c>
      <c r="AE361" s="6">
        <v>0</v>
      </c>
      <c r="AF361" s="6">
        <v>0</v>
      </c>
      <c r="AG361" s="6">
        <v>0</v>
      </c>
      <c r="AH361" s="1">
        <v>145757</v>
      </c>
      <c r="AI361">
        <v>5</v>
      </c>
    </row>
    <row r="362" spans="1:35" x14ac:dyDescent="0.25">
      <c r="A362" t="s">
        <v>702</v>
      </c>
      <c r="B362" t="s">
        <v>457</v>
      </c>
      <c r="C362" t="s">
        <v>1096</v>
      </c>
      <c r="D362" t="s">
        <v>767</v>
      </c>
      <c r="E362" s="6">
        <v>64.402173913043484</v>
      </c>
      <c r="F362" s="6">
        <v>5.9239130434782608</v>
      </c>
      <c r="G362" s="6">
        <v>0.25</v>
      </c>
      <c r="H362" s="6">
        <v>7.6086956521739135E-2</v>
      </c>
      <c r="I362" s="6">
        <v>0.15217391304347827</v>
      </c>
      <c r="J362" s="6">
        <v>0</v>
      </c>
      <c r="K362" s="6">
        <v>0</v>
      </c>
      <c r="L362" s="6">
        <v>1.7480434782608698</v>
      </c>
      <c r="M362" s="6">
        <v>0</v>
      </c>
      <c r="N362" s="6">
        <v>8.2798913043478262</v>
      </c>
      <c r="O362" s="6">
        <f>SUM(NonNurse[[#This Row],[Qualified Social Work Staff Hours]],NonNurse[[#This Row],[Other Social Work Staff Hours]])/NonNurse[[#This Row],[MDS Census]]</f>
        <v>0.12856540084388185</v>
      </c>
      <c r="P362" s="6">
        <v>4.7092391304347823</v>
      </c>
      <c r="Q362" s="6">
        <v>1.8478260869565217</v>
      </c>
      <c r="R362" s="6">
        <f>SUM(NonNurse[[#This Row],[Qualified Activities Professional Hours]],NonNurse[[#This Row],[Other Activities Professional Hours]])/NonNurse[[#This Row],[MDS Census]]</f>
        <v>0.10181434599156117</v>
      </c>
      <c r="S362" s="6">
        <v>0.61760869565217402</v>
      </c>
      <c r="T362" s="6">
        <v>2.7327173913043481</v>
      </c>
      <c r="U362" s="6">
        <v>0</v>
      </c>
      <c r="V362" s="6">
        <f>SUM(NonNurse[[#This Row],[Occupational Therapist Hours]],NonNurse[[#This Row],[OT Assistant Hours]],NonNurse[[#This Row],[OT Aide Hours]])/NonNurse[[#This Row],[MDS Census]]</f>
        <v>5.202194092827004E-2</v>
      </c>
      <c r="W362" s="6">
        <v>0.44456521739130433</v>
      </c>
      <c r="X362" s="6">
        <v>2.9769565217391309</v>
      </c>
      <c r="Y362" s="6">
        <v>0</v>
      </c>
      <c r="Z362" s="6">
        <f>SUM(NonNurse[[#This Row],[Physical Therapist (PT) Hours]],NonNurse[[#This Row],[PT Assistant Hours]],NonNurse[[#This Row],[PT Aide Hours]])/NonNurse[[#This Row],[MDS Census]]</f>
        <v>5.3127426160337554E-2</v>
      </c>
      <c r="AA362" s="6">
        <v>0</v>
      </c>
      <c r="AB362" s="6">
        <v>0</v>
      </c>
      <c r="AC362" s="6">
        <v>0</v>
      </c>
      <c r="AD362" s="6">
        <v>0</v>
      </c>
      <c r="AE362" s="6">
        <v>0</v>
      </c>
      <c r="AF362" s="6">
        <v>0</v>
      </c>
      <c r="AG362" s="6">
        <v>1.0869565217391304E-2</v>
      </c>
      <c r="AH362" s="1">
        <v>145922</v>
      </c>
      <c r="AI362">
        <v>5</v>
      </c>
    </row>
    <row r="363" spans="1:35" x14ac:dyDescent="0.25">
      <c r="A363" t="s">
        <v>702</v>
      </c>
      <c r="B363" t="s">
        <v>317</v>
      </c>
      <c r="C363" t="s">
        <v>1051</v>
      </c>
      <c r="D363" t="s">
        <v>761</v>
      </c>
      <c r="E363" s="6">
        <v>63.836956521739133</v>
      </c>
      <c r="F363" s="6">
        <v>6.0923913043478262</v>
      </c>
      <c r="G363" s="6">
        <v>0</v>
      </c>
      <c r="H363" s="6">
        <v>0</v>
      </c>
      <c r="I363" s="6">
        <v>0</v>
      </c>
      <c r="J363" s="6">
        <v>0.27173913043478259</v>
      </c>
      <c r="K363" s="6">
        <v>0</v>
      </c>
      <c r="L363" s="6">
        <v>4.3032608695652161</v>
      </c>
      <c r="M363" s="6">
        <v>0</v>
      </c>
      <c r="N363" s="6">
        <v>4.8423913043478262</v>
      </c>
      <c r="O363" s="6">
        <f>SUM(NonNurse[[#This Row],[Qualified Social Work Staff Hours]],NonNurse[[#This Row],[Other Social Work Staff Hours]])/NonNurse[[#This Row],[MDS Census]]</f>
        <v>7.5855610420568709E-2</v>
      </c>
      <c r="P363" s="6">
        <v>5.3614130434782608</v>
      </c>
      <c r="Q363" s="6">
        <v>11.345108695652174</v>
      </c>
      <c r="R363" s="6">
        <f>SUM(NonNurse[[#This Row],[Qualified Activities Professional Hours]],NonNurse[[#This Row],[Other Activities Professional Hours]])/NonNurse[[#This Row],[MDS Census]]</f>
        <v>0.26170611271922356</v>
      </c>
      <c r="S363" s="6">
        <v>6.3069565217391306</v>
      </c>
      <c r="T363" s="6">
        <v>2.2892391304347828</v>
      </c>
      <c r="U363" s="6">
        <v>0</v>
      </c>
      <c r="V363" s="6">
        <f>SUM(NonNurse[[#This Row],[Occupational Therapist Hours]],NonNurse[[#This Row],[OT Assistant Hours]],NonNurse[[#This Row],[OT Aide Hours]])/NonNurse[[#This Row],[MDS Census]]</f>
        <v>0.13465860718542483</v>
      </c>
      <c r="W363" s="6">
        <v>2.3290217391304351</v>
      </c>
      <c r="X363" s="6">
        <v>7.2040217391304342</v>
      </c>
      <c r="Y363" s="6">
        <v>0</v>
      </c>
      <c r="Z363" s="6">
        <f>SUM(NonNurse[[#This Row],[Physical Therapist (PT) Hours]],NonNurse[[#This Row],[PT Assistant Hours]],NonNurse[[#This Row],[PT Aide Hours]])/NonNurse[[#This Row],[MDS Census]]</f>
        <v>0.14933424144389576</v>
      </c>
      <c r="AA363" s="6">
        <v>0.21739130434782608</v>
      </c>
      <c r="AB363" s="6">
        <v>0</v>
      </c>
      <c r="AC363" s="6">
        <v>0</v>
      </c>
      <c r="AD363" s="6">
        <v>0</v>
      </c>
      <c r="AE363" s="6">
        <v>0</v>
      </c>
      <c r="AF363" s="6">
        <v>0</v>
      </c>
      <c r="AG363" s="6">
        <v>0.30434782608695654</v>
      </c>
      <c r="AH363" s="1">
        <v>145717</v>
      </c>
      <c r="AI363">
        <v>5</v>
      </c>
    </row>
    <row r="364" spans="1:35" x14ac:dyDescent="0.25">
      <c r="A364" t="s">
        <v>702</v>
      </c>
      <c r="B364" t="s">
        <v>274</v>
      </c>
      <c r="C364" t="s">
        <v>1035</v>
      </c>
      <c r="D364" t="s">
        <v>746</v>
      </c>
      <c r="E364" s="6">
        <v>50.206521739130437</v>
      </c>
      <c r="F364" s="6">
        <v>5.4402173913043477</v>
      </c>
      <c r="G364" s="6">
        <v>0.13043478260869565</v>
      </c>
      <c r="H364" s="6">
        <v>7.6086956521739135E-2</v>
      </c>
      <c r="I364" s="6">
        <v>0.17391304347826086</v>
      </c>
      <c r="J364" s="6">
        <v>0</v>
      </c>
      <c r="K364" s="6">
        <v>0.43478260869565216</v>
      </c>
      <c r="L364" s="6">
        <v>1.7689130434782607</v>
      </c>
      <c r="M364" s="6">
        <v>3.2608695652173912E-2</v>
      </c>
      <c r="N364" s="6">
        <v>4.6793478260869561</v>
      </c>
      <c r="O364" s="6">
        <f>SUM(NonNurse[[#This Row],[Qualified Social Work Staff Hours]],NonNurse[[#This Row],[Other Social Work Staff Hours]])/NonNurse[[#This Row],[MDS Census]]</f>
        <v>9.3851483004979419E-2</v>
      </c>
      <c r="P364" s="6">
        <v>5.2880434782608692</v>
      </c>
      <c r="Q364" s="6">
        <v>5.1304347826086953</v>
      </c>
      <c r="R364" s="6">
        <f>SUM(NonNurse[[#This Row],[Qualified Activities Professional Hours]],NonNurse[[#This Row],[Other Activities Professional Hours]])/NonNurse[[#This Row],[MDS Census]]</f>
        <v>0.20751244858194412</v>
      </c>
      <c r="S364" s="6">
        <v>0.70902173913043487</v>
      </c>
      <c r="T364" s="6">
        <v>3.7861956521739129</v>
      </c>
      <c r="U364" s="6">
        <v>0</v>
      </c>
      <c r="V364" s="6">
        <f>SUM(NonNurse[[#This Row],[Occupational Therapist Hours]],NonNurse[[#This Row],[OT Assistant Hours]],NonNurse[[#This Row],[OT Aide Hours]])/NonNurse[[#This Row],[MDS Census]]</f>
        <v>8.9534531283827656E-2</v>
      </c>
      <c r="W364" s="6">
        <v>1.7388043478260866</v>
      </c>
      <c r="X364" s="6">
        <v>3.1948913043478266</v>
      </c>
      <c r="Y364" s="6">
        <v>0</v>
      </c>
      <c r="Z364" s="6">
        <f>SUM(NonNurse[[#This Row],[Physical Therapist (PT) Hours]],NonNurse[[#This Row],[PT Assistant Hours]],NonNurse[[#This Row],[PT Aide Hours]])/NonNurse[[#This Row],[MDS Census]]</f>
        <v>9.8268023381684347E-2</v>
      </c>
      <c r="AA364" s="6">
        <v>0</v>
      </c>
      <c r="AB364" s="6">
        <v>0</v>
      </c>
      <c r="AC364" s="6">
        <v>0</v>
      </c>
      <c r="AD364" s="6">
        <v>0</v>
      </c>
      <c r="AE364" s="6">
        <v>0</v>
      </c>
      <c r="AF364" s="6">
        <v>0</v>
      </c>
      <c r="AG364" s="6">
        <v>0.16304347826086957</v>
      </c>
      <c r="AH364" s="1">
        <v>145656</v>
      </c>
      <c r="AI364">
        <v>5</v>
      </c>
    </row>
    <row r="365" spans="1:35" x14ac:dyDescent="0.25">
      <c r="A365" t="s">
        <v>702</v>
      </c>
      <c r="B365" t="s">
        <v>580</v>
      </c>
      <c r="C365" t="s">
        <v>1120</v>
      </c>
      <c r="D365" t="s">
        <v>824</v>
      </c>
      <c r="E365" s="6">
        <v>24.565217391304348</v>
      </c>
      <c r="F365" s="6">
        <v>8.7228260869565215</v>
      </c>
      <c r="G365" s="6">
        <v>0</v>
      </c>
      <c r="H365" s="6">
        <v>0</v>
      </c>
      <c r="I365" s="6">
        <v>0</v>
      </c>
      <c r="J365" s="6">
        <v>0</v>
      </c>
      <c r="K365" s="6">
        <v>0</v>
      </c>
      <c r="L365" s="6">
        <v>0.92489130434782607</v>
      </c>
      <c r="M365" s="6">
        <v>0</v>
      </c>
      <c r="N365" s="6">
        <v>4.7472826086956523</v>
      </c>
      <c r="O365" s="6">
        <f>SUM(NonNurse[[#This Row],[Qualified Social Work Staff Hours]],NonNurse[[#This Row],[Other Social Work Staff Hours]])/NonNurse[[#This Row],[MDS Census]]</f>
        <v>0.19325221238938053</v>
      </c>
      <c r="P365" s="6">
        <v>2.1413043478260869</v>
      </c>
      <c r="Q365" s="6">
        <v>0.51086956521739135</v>
      </c>
      <c r="R365" s="6">
        <f>SUM(NonNurse[[#This Row],[Qualified Activities Professional Hours]],NonNurse[[#This Row],[Other Activities Professional Hours]])/NonNurse[[#This Row],[MDS Census]]</f>
        <v>0.10796460176991152</v>
      </c>
      <c r="S365" s="6">
        <v>0.68076086956521731</v>
      </c>
      <c r="T365" s="6">
        <v>3.4282608695652179</v>
      </c>
      <c r="U365" s="6">
        <v>0</v>
      </c>
      <c r="V365" s="6">
        <f>SUM(NonNurse[[#This Row],[Occupational Therapist Hours]],NonNurse[[#This Row],[OT Assistant Hours]],NonNurse[[#This Row],[OT Aide Hours]])/NonNurse[[#This Row],[MDS Census]]</f>
        <v>0.1672699115044248</v>
      </c>
      <c r="W365" s="6">
        <v>0.62945652173913047</v>
      </c>
      <c r="X365" s="6">
        <v>3.9741304347826101</v>
      </c>
      <c r="Y365" s="6">
        <v>0</v>
      </c>
      <c r="Z365" s="6">
        <f>SUM(NonNurse[[#This Row],[Physical Therapist (PT) Hours]],NonNurse[[#This Row],[PT Assistant Hours]],NonNurse[[#This Row],[PT Aide Hours]])/NonNurse[[#This Row],[MDS Census]]</f>
        <v>0.18740265486725671</v>
      </c>
      <c r="AA365" s="6">
        <v>0</v>
      </c>
      <c r="AB365" s="6">
        <v>0</v>
      </c>
      <c r="AC365" s="6">
        <v>0</v>
      </c>
      <c r="AD365" s="6">
        <v>0</v>
      </c>
      <c r="AE365" s="6">
        <v>0</v>
      </c>
      <c r="AF365" s="6">
        <v>0</v>
      </c>
      <c r="AG365" s="6">
        <v>0</v>
      </c>
      <c r="AH365" s="1">
        <v>146092</v>
      </c>
      <c r="AI365">
        <v>5</v>
      </c>
    </row>
    <row r="366" spans="1:35" x14ac:dyDescent="0.25">
      <c r="A366" t="s">
        <v>702</v>
      </c>
      <c r="B366" t="s">
        <v>416</v>
      </c>
      <c r="C366" t="s">
        <v>836</v>
      </c>
      <c r="D366" t="s">
        <v>824</v>
      </c>
      <c r="E366" s="6">
        <v>67.956521739130437</v>
      </c>
      <c r="F366" s="6">
        <v>5.8179347826086953</v>
      </c>
      <c r="G366" s="6">
        <v>0.89130434782608692</v>
      </c>
      <c r="H366" s="6">
        <v>0</v>
      </c>
      <c r="I366" s="6">
        <v>0</v>
      </c>
      <c r="J366" s="6">
        <v>0</v>
      </c>
      <c r="K366" s="6">
        <v>0</v>
      </c>
      <c r="L366" s="6">
        <v>3.0622826086956532</v>
      </c>
      <c r="M366" s="6">
        <v>7.6086956521739135E-2</v>
      </c>
      <c r="N366" s="6">
        <v>4.6576086956521738</v>
      </c>
      <c r="O366" s="6">
        <f>SUM(NonNurse[[#This Row],[Qualified Social Work Staff Hours]],NonNurse[[#This Row],[Other Social Work Staff Hours]])/NonNurse[[#This Row],[MDS Census]]</f>
        <v>6.9657709532949461E-2</v>
      </c>
      <c r="P366" s="6">
        <v>5.2608695652173916</v>
      </c>
      <c r="Q366" s="6">
        <v>7.8777173913043477</v>
      </c>
      <c r="R366" s="6">
        <f>SUM(NonNurse[[#This Row],[Qualified Activities Professional Hours]],NonNurse[[#This Row],[Other Activities Professional Hours]])/NonNurse[[#This Row],[MDS Census]]</f>
        <v>0.19333813179782466</v>
      </c>
      <c r="S366" s="6">
        <v>1.5803260869565217</v>
      </c>
      <c r="T366" s="6">
        <v>9.6748913043478222</v>
      </c>
      <c r="U366" s="6">
        <v>0</v>
      </c>
      <c r="V366" s="6">
        <f>SUM(NonNurse[[#This Row],[Occupational Therapist Hours]],NonNurse[[#This Row],[OT Assistant Hours]],NonNurse[[#This Row],[OT Aide Hours]])/NonNurse[[#This Row],[MDS Census]]</f>
        <v>0.16562380038387708</v>
      </c>
      <c r="W366" s="6">
        <v>1.3335869565217391</v>
      </c>
      <c r="X366" s="6">
        <v>9.1561956521739152</v>
      </c>
      <c r="Y366" s="6">
        <v>0</v>
      </c>
      <c r="Z366" s="6">
        <f>SUM(NonNurse[[#This Row],[Physical Therapist (PT) Hours]],NonNurse[[#This Row],[PT Assistant Hours]],NonNurse[[#This Row],[PT Aide Hours]])/NonNurse[[#This Row],[MDS Census]]</f>
        <v>0.15436020473448497</v>
      </c>
      <c r="AA366" s="6">
        <v>0</v>
      </c>
      <c r="AB366" s="6">
        <v>0</v>
      </c>
      <c r="AC366" s="6">
        <v>0</v>
      </c>
      <c r="AD366" s="6">
        <v>0</v>
      </c>
      <c r="AE366" s="6">
        <v>2.1739130434782608E-2</v>
      </c>
      <c r="AF366" s="6">
        <v>0</v>
      </c>
      <c r="AG366" s="6">
        <v>0</v>
      </c>
      <c r="AH366" s="1">
        <v>145863</v>
      </c>
      <c r="AI366">
        <v>5</v>
      </c>
    </row>
    <row r="367" spans="1:35" x14ac:dyDescent="0.25">
      <c r="A367" t="s">
        <v>702</v>
      </c>
      <c r="B367" t="s">
        <v>658</v>
      </c>
      <c r="C367" t="s">
        <v>1160</v>
      </c>
      <c r="D367" t="s">
        <v>758</v>
      </c>
      <c r="E367" s="6">
        <v>47.554347826086953</v>
      </c>
      <c r="F367" s="6">
        <v>8.8016304347826093</v>
      </c>
      <c r="G367" s="6">
        <v>0.28260869565217389</v>
      </c>
      <c r="H367" s="6">
        <v>0</v>
      </c>
      <c r="I367" s="6">
        <v>0</v>
      </c>
      <c r="J367" s="6">
        <v>0</v>
      </c>
      <c r="K367" s="6">
        <v>0.34782608695652173</v>
      </c>
      <c r="L367" s="6">
        <v>1.4757608695652176</v>
      </c>
      <c r="M367" s="6">
        <v>0.2608695652173913</v>
      </c>
      <c r="N367" s="6">
        <v>7.7065217391304346</v>
      </c>
      <c r="O367" s="6">
        <f>SUM(NonNurse[[#This Row],[Qualified Social Work Staff Hours]],NonNurse[[#This Row],[Other Social Work Staff Hours]])/NonNurse[[#This Row],[MDS Census]]</f>
        <v>0.16754285714285716</v>
      </c>
      <c r="P367" s="6">
        <v>3.4076086956521738</v>
      </c>
      <c r="Q367" s="6">
        <v>3.7717391304347827</v>
      </c>
      <c r="R367" s="6">
        <f>SUM(NonNurse[[#This Row],[Qualified Activities Professional Hours]],NonNurse[[#This Row],[Other Activities Professional Hours]])/NonNurse[[#This Row],[MDS Census]]</f>
        <v>0.15097142857142859</v>
      </c>
      <c r="S367" s="6">
        <v>1.0279347826086955</v>
      </c>
      <c r="T367" s="6">
        <v>4.0169565217391296</v>
      </c>
      <c r="U367" s="6">
        <v>0</v>
      </c>
      <c r="V367" s="6">
        <f>SUM(NonNurse[[#This Row],[Occupational Therapist Hours]],NonNurse[[#This Row],[OT Assistant Hours]],NonNurse[[#This Row],[OT Aide Hours]])/NonNurse[[#This Row],[MDS Census]]</f>
        <v>0.10608685714285712</v>
      </c>
      <c r="W367" s="6">
        <v>0.56739130434782603</v>
      </c>
      <c r="X367" s="6">
        <v>3.5749999999999993</v>
      </c>
      <c r="Y367" s="6">
        <v>0</v>
      </c>
      <c r="Z367" s="6">
        <f>SUM(NonNurse[[#This Row],[Physical Therapist (PT) Hours]],NonNurse[[#This Row],[PT Assistant Hours]],NonNurse[[#This Row],[PT Aide Hours]])/NonNurse[[#This Row],[MDS Census]]</f>
        <v>8.710857142857141E-2</v>
      </c>
      <c r="AA367" s="6">
        <v>0</v>
      </c>
      <c r="AB367" s="6">
        <v>0</v>
      </c>
      <c r="AC367" s="6">
        <v>0</v>
      </c>
      <c r="AD367" s="6">
        <v>0</v>
      </c>
      <c r="AE367" s="6">
        <v>0</v>
      </c>
      <c r="AF367" s="6">
        <v>0</v>
      </c>
      <c r="AG367" s="6">
        <v>0</v>
      </c>
      <c r="AH367" s="1">
        <v>146188</v>
      </c>
      <c r="AI367">
        <v>5</v>
      </c>
    </row>
    <row r="368" spans="1:35" x14ac:dyDescent="0.25">
      <c r="A368" t="s">
        <v>702</v>
      </c>
      <c r="B368" t="s">
        <v>273</v>
      </c>
      <c r="C368" t="s">
        <v>1034</v>
      </c>
      <c r="D368" t="s">
        <v>746</v>
      </c>
      <c r="E368" s="6">
        <v>79.923913043478265</v>
      </c>
      <c r="F368" s="6">
        <v>5.6603260869565215</v>
      </c>
      <c r="G368" s="6">
        <v>0</v>
      </c>
      <c r="H368" s="6">
        <v>6.5217391304347824E-2</v>
      </c>
      <c r="I368" s="6">
        <v>0.11956521739130435</v>
      </c>
      <c r="J368" s="6">
        <v>0</v>
      </c>
      <c r="K368" s="6">
        <v>0.25</v>
      </c>
      <c r="L368" s="6">
        <v>3.5666304347826081</v>
      </c>
      <c r="M368" s="6">
        <v>0.35869565217391303</v>
      </c>
      <c r="N368" s="6">
        <v>10.991847826086957</v>
      </c>
      <c r="O368" s="6">
        <f>SUM(NonNurse[[#This Row],[Qualified Social Work Staff Hours]],NonNurse[[#This Row],[Other Social Work Staff Hours]])/NonNurse[[#This Row],[MDS Census]]</f>
        <v>0.14201686386508908</v>
      </c>
      <c r="P368" s="6">
        <v>5.8722826086956523</v>
      </c>
      <c r="Q368" s="6">
        <v>5.8342391304347823</v>
      </c>
      <c r="R368" s="6">
        <f>SUM(NonNurse[[#This Row],[Qualified Activities Professional Hours]],NonNurse[[#This Row],[Other Activities Professional Hours]])/NonNurse[[#This Row],[MDS Census]]</f>
        <v>0.14647082823337412</v>
      </c>
      <c r="S368" s="6">
        <v>0.78336956521739154</v>
      </c>
      <c r="T368" s="6">
        <v>3.6504347826086958</v>
      </c>
      <c r="U368" s="6">
        <v>0</v>
      </c>
      <c r="V368" s="6">
        <f>SUM(NonNurse[[#This Row],[Occupational Therapist Hours]],NonNurse[[#This Row],[OT Assistant Hours]],NonNurse[[#This Row],[OT Aide Hours]])/NonNurse[[#This Row],[MDS Census]]</f>
        <v>5.5475316197470419E-2</v>
      </c>
      <c r="W368" s="6">
        <v>2.0255434782608694</v>
      </c>
      <c r="X368" s="6">
        <v>5.3261956521739133</v>
      </c>
      <c r="Y368" s="6">
        <v>0</v>
      </c>
      <c r="Z368" s="6">
        <f>SUM(NonNurse[[#This Row],[Physical Therapist (PT) Hours]],NonNurse[[#This Row],[PT Assistant Hours]],NonNurse[[#This Row],[PT Aide Hours]])/NonNurse[[#This Row],[MDS Census]]</f>
        <v>9.1984224126206993E-2</v>
      </c>
      <c r="AA368" s="6">
        <v>0</v>
      </c>
      <c r="AB368" s="6">
        <v>0</v>
      </c>
      <c r="AC368" s="6">
        <v>0</v>
      </c>
      <c r="AD368" s="6">
        <v>0</v>
      </c>
      <c r="AE368" s="6">
        <v>0</v>
      </c>
      <c r="AF368" s="6">
        <v>0</v>
      </c>
      <c r="AG368" s="6">
        <v>0.21739130434782608</v>
      </c>
      <c r="AH368" s="1">
        <v>145655</v>
      </c>
      <c r="AI368">
        <v>5</v>
      </c>
    </row>
    <row r="369" spans="1:35" x14ac:dyDescent="0.25">
      <c r="A369" t="s">
        <v>702</v>
      </c>
      <c r="B369" t="s">
        <v>505</v>
      </c>
      <c r="C369" t="s">
        <v>883</v>
      </c>
      <c r="D369" t="s">
        <v>781</v>
      </c>
      <c r="E369" s="6">
        <v>121.30434782608695</v>
      </c>
      <c r="F369" s="6">
        <v>5.6521739130434785</v>
      </c>
      <c r="G369" s="6">
        <v>0.32608695652173914</v>
      </c>
      <c r="H369" s="6">
        <v>0.45108695652173914</v>
      </c>
      <c r="I369" s="6">
        <v>4.4347826086956523</v>
      </c>
      <c r="J369" s="6">
        <v>0</v>
      </c>
      <c r="K369" s="6">
        <v>0</v>
      </c>
      <c r="L369" s="6">
        <v>1.6161956521739129</v>
      </c>
      <c r="M369" s="6">
        <v>5.3913043478260869</v>
      </c>
      <c r="N369" s="6">
        <v>0</v>
      </c>
      <c r="O369" s="6">
        <f>SUM(NonNurse[[#This Row],[Qualified Social Work Staff Hours]],NonNurse[[#This Row],[Other Social Work Staff Hours]])/NonNurse[[#This Row],[MDS Census]]</f>
        <v>4.4444444444444446E-2</v>
      </c>
      <c r="P369" s="6">
        <v>4.6956521739130439</v>
      </c>
      <c r="Q369" s="6">
        <v>0.39673913043478259</v>
      </c>
      <c r="R369" s="6">
        <f>SUM(NonNurse[[#This Row],[Qualified Activities Professional Hours]],NonNurse[[#This Row],[Other Activities Professional Hours]])/NonNurse[[#This Row],[MDS Census]]</f>
        <v>4.1980286738351254E-2</v>
      </c>
      <c r="S369" s="6">
        <v>4.553260869565217</v>
      </c>
      <c r="T369" s="6">
        <v>10.58771739130435</v>
      </c>
      <c r="U369" s="6">
        <v>0</v>
      </c>
      <c r="V369" s="6">
        <f>SUM(NonNurse[[#This Row],[Occupational Therapist Hours]],NonNurse[[#This Row],[OT Assistant Hours]],NonNurse[[#This Row],[OT Aide Hours]])/NonNurse[[#This Row],[MDS Census]]</f>
        <v>0.12481810035842296</v>
      </c>
      <c r="W369" s="6">
        <v>10.014239130434786</v>
      </c>
      <c r="X369" s="6">
        <v>13.775326086956518</v>
      </c>
      <c r="Y369" s="6">
        <v>0</v>
      </c>
      <c r="Z369" s="6">
        <f>SUM(NonNurse[[#This Row],[Physical Therapist (PT) Hours]],NonNurse[[#This Row],[PT Assistant Hours]],NonNurse[[#This Row],[PT Aide Hours]])/NonNurse[[#This Row],[MDS Census]]</f>
        <v>0.19611469534050183</v>
      </c>
      <c r="AA369" s="6">
        <v>0</v>
      </c>
      <c r="AB369" s="6">
        <v>0</v>
      </c>
      <c r="AC369" s="6">
        <v>0</v>
      </c>
      <c r="AD369" s="6">
        <v>0</v>
      </c>
      <c r="AE369" s="6">
        <v>0</v>
      </c>
      <c r="AF369" s="6">
        <v>0</v>
      </c>
      <c r="AG369" s="6">
        <v>0</v>
      </c>
      <c r="AH369" s="1">
        <v>145994</v>
      </c>
      <c r="AI369">
        <v>5</v>
      </c>
    </row>
    <row r="370" spans="1:35" x14ac:dyDescent="0.25">
      <c r="A370" t="s">
        <v>702</v>
      </c>
      <c r="B370" t="s">
        <v>549</v>
      </c>
      <c r="C370" t="s">
        <v>964</v>
      </c>
      <c r="D370" t="s">
        <v>805</v>
      </c>
      <c r="E370" s="6">
        <v>30.793478260869566</v>
      </c>
      <c r="F370" s="6">
        <v>5.4021739130434785</v>
      </c>
      <c r="G370" s="6">
        <v>0.13043478260869565</v>
      </c>
      <c r="H370" s="6">
        <v>0.10141304347826087</v>
      </c>
      <c r="I370" s="6">
        <v>2.3913043478260869</v>
      </c>
      <c r="J370" s="6">
        <v>0</v>
      </c>
      <c r="K370" s="6">
        <v>0</v>
      </c>
      <c r="L370" s="6">
        <v>0.68478260869565222</v>
      </c>
      <c r="M370" s="6">
        <v>5.4864130434782608</v>
      </c>
      <c r="N370" s="6">
        <v>0</v>
      </c>
      <c r="O370" s="6">
        <f>SUM(NonNurse[[#This Row],[Qualified Social Work Staff Hours]],NonNurse[[#This Row],[Other Social Work Staff Hours]])/NonNurse[[#This Row],[MDS Census]]</f>
        <v>0.17816801976703139</v>
      </c>
      <c r="P370" s="6">
        <v>5.1956521739130439</v>
      </c>
      <c r="Q370" s="6">
        <v>4.6494565217391308</v>
      </c>
      <c r="R370" s="6">
        <f>SUM(NonNurse[[#This Row],[Qualified Activities Professional Hours]],NonNurse[[#This Row],[Other Activities Professional Hours]])/NonNurse[[#This Row],[MDS Census]]</f>
        <v>0.31971408400988355</v>
      </c>
      <c r="S370" s="6">
        <v>0.34239130434782611</v>
      </c>
      <c r="T370" s="6">
        <v>2.4619565217391304</v>
      </c>
      <c r="U370" s="6">
        <v>0</v>
      </c>
      <c r="V370" s="6">
        <f>SUM(NonNurse[[#This Row],[Occupational Therapist Hours]],NonNurse[[#This Row],[OT Assistant Hours]],NonNurse[[#This Row],[OT Aide Hours]])/NonNurse[[#This Row],[MDS Census]]</f>
        <v>9.1069537592657956E-2</v>
      </c>
      <c r="W370" s="6">
        <v>0.42119565217391303</v>
      </c>
      <c r="X370" s="6">
        <v>3.5298913043478262</v>
      </c>
      <c r="Y370" s="6">
        <v>0</v>
      </c>
      <c r="Z370" s="6">
        <f>SUM(NonNurse[[#This Row],[Physical Therapist (PT) Hours]],NonNurse[[#This Row],[PT Assistant Hours]],NonNurse[[#This Row],[PT Aide Hours]])/NonNurse[[#This Row],[MDS Census]]</f>
        <v>0.12830921284857041</v>
      </c>
      <c r="AA370" s="6">
        <v>0</v>
      </c>
      <c r="AB370" s="6">
        <v>0</v>
      </c>
      <c r="AC370" s="6">
        <v>0</v>
      </c>
      <c r="AD370" s="6">
        <v>0</v>
      </c>
      <c r="AE370" s="6">
        <v>0</v>
      </c>
      <c r="AF370" s="6">
        <v>0</v>
      </c>
      <c r="AG370" s="6">
        <v>0</v>
      </c>
      <c r="AH370" s="1">
        <v>146049</v>
      </c>
      <c r="AI370">
        <v>5</v>
      </c>
    </row>
    <row r="371" spans="1:35" x14ac:dyDescent="0.25">
      <c r="A371" t="s">
        <v>702</v>
      </c>
      <c r="B371" t="s">
        <v>82</v>
      </c>
      <c r="C371" t="s">
        <v>843</v>
      </c>
      <c r="D371" t="s">
        <v>744</v>
      </c>
      <c r="E371" s="6">
        <v>66.847826086956516</v>
      </c>
      <c r="F371" s="6">
        <v>17.026304347826084</v>
      </c>
      <c r="G371" s="6">
        <v>0.2608695652173913</v>
      </c>
      <c r="H371" s="6">
        <v>0.54891304347826086</v>
      </c>
      <c r="I371" s="6">
        <v>27.380434782608695</v>
      </c>
      <c r="J371" s="6">
        <v>0</v>
      </c>
      <c r="K371" s="6">
        <v>0</v>
      </c>
      <c r="L371" s="6">
        <v>5.2740217391304345</v>
      </c>
      <c r="M371" s="6">
        <v>5.9067391304347838</v>
      </c>
      <c r="N371" s="6">
        <v>0</v>
      </c>
      <c r="O371" s="6">
        <f>SUM(NonNurse[[#This Row],[Qualified Social Work Staff Hours]],NonNurse[[#This Row],[Other Social Work Staff Hours]])/NonNurse[[#This Row],[MDS Census]]</f>
        <v>8.8360975609756129E-2</v>
      </c>
      <c r="P371" s="6">
        <v>4.3989130434782604</v>
      </c>
      <c r="Q371" s="6">
        <v>13.874673913043479</v>
      </c>
      <c r="R371" s="6">
        <f>SUM(NonNurse[[#This Row],[Qualified Activities Professional Hours]],NonNurse[[#This Row],[Other Activities Professional Hours]])/NonNurse[[#This Row],[MDS Census]]</f>
        <v>0.27336097560975614</v>
      </c>
      <c r="S371" s="6">
        <v>2.4514130434782602</v>
      </c>
      <c r="T371" s="6">
        <v>10.896956521739133</v>
      </c>
      <c r="U371" s="6">
        <v>0</v>
      </c>
      <c r="V371" s="6">
        <f>SUM(NonNurse[[#This Row],[Occupational Therapist Hours]],NonNurse[[#This Row],[OT Assistant Hours]],NonNurse[[#This Row],[OT Aide Hours]])/NonNurse[[#This Row],[MDS Census]]</f>
        <v>0.19968292682926833</v>
      </c>
      <c r="W371" s="6">
        <v>4.9269565217391307</v>
      </c>
      <c r="X371" s="6">
        <v>4.9601086956521723</v>
      </c>
      <c r="Y371" s="6">
        <v>0</v>
      </c>
      <c r="Z371" s="6">
        <f>SUM(NonNurse[[#This Row],[Physical Therapist (PT) Hours]],NonNurse[[#This Row],[PT Assistant Hours]],NonNurse[[#This Row],[PT Aide Hours]])/NonNurse[[#This Row],[MDS Census]]</f>
        <v>0.1479040650406504</v>
      </c>
      <c r="AA371" s="6">
        <v>0</v>
      </c>
      <c r="AB371" s="6">
        <v>0</v>
      </c>
      <c r="AC371" s="6">
        <v>0</v>
      </c>
      <c r="AD371" s="6">
        <v>0</v>
      </c>
      <c r="AE371" s="6">
        <v>0</v>
      </c>
      <c r="AF371" s="6">
        <v>0</v>
      </c>
      <c r="AG371" s="6">
        <v>0</v>
      </c>
      <c r="AH371" s="1">
        <v>145273</v>
      </c>
      <c r="AI371">
        <v>5</v>
      </c>
    </row>
    <row r="372" spans="1:35" x14ac:dyDescent="0.25">
      <c r="A372" t="s">
        <v>702</v>
      </c>
      <c r="B372" t="s">
        <v>330</v>
      </c>
      <c r="C372" t="s">
        <v>991</v>
      </c>
      <c r="D372" t="s">
        <v>815</v>
      </c>
      <c r="E372" s="6">
        <v>139.20652173913044</v>
      </c>
      <c r="F372" s="6">
        <v>4.7826086956521738</v>
      </c>
      <c r="G372" s="6">
        <v>0.15217391304347827</v>
      </c>
      <c r="H372" s="6">
        <v>0.57608695652173914</v>
      </c>
      <c r="I372" s="6">
        <v>0.41304347826086957</v>
      </c>
      <c r="J372" s="6">
        <v>0</v>
      </c>
      <c r="K372" s="6">
        <v>0.14130434782608695</v>
      </c>
      <c r="L372" s="6">
        <v>4.8678260869565229</v>
      </c>
      <c r="M372" s="6">
        <v>0</v>
      </c>
      <c r="N372" s="6">
        <v>7.8913043478260869</v>
      </c>
      <c r="O372" s="6">
        <f>SUM(NonNurse[[#This Row],[Qualified Social Work Staff Hours]],NonNurse[[#This Row],[Other Social Work Staff Hours]])/NonNurse[[#This Row],[MDS Census]]</f>
        <v>5.6687748887327243E-2</v>
      </c>
      <c r="P372" s="6">
        <v>6.1222826086956523</v>
      </c>
      <c r="Q372" s="6">
        <v>12.804347826086957</v>
      </c>
      <c r="R372" s="6">
        <f>SUM(NonNurse[[#This Row],[Qualified Activities Professional Hours]],NonNurse[[#This Row],[Other Activities Professional Hours]])/NonNurse[[#This Row],[MDS Census]]</f>
        <v>0.13596080268603108</v>
      </c>
      <c r="S372" s="6">
        <v>9.6794565217391302</v>
      </c>
      <c r="T372" s="6">
        <v>19.682173913043485</v>
      </c>
      <c r="U372" s="6">
        <v>0</v>
      </c>
      <c r="V372" s="6">
        <f>SUM(NonNurse[[#This Row],[Occupational Therapist Hours]],NonNurse[[#This Row],[OT Assistant Hours]],NonNurse[[#This Row],[OT Aide Hours]])/NonNurse[[#This Row],[MDS Census]]</f>
        <v>0.21092137112516596</v>
      </c>
      <c r="W372" s="6">
        <v>5.1594565217391306</v>
      </c>
      <c r="X372" s="6">
        <v>13.284347826086952</v>
      </c>
      <c r="Y372" s="6">
        <v>0</v>
      </c>
      <c r="Z372" s="6">
        <f>SUM(NonNurse[[#This Row],[Physical Therapist (PT) Hours]],NonNurse[[#This Row],[PT Assistant Hours]],NonNurse[[#This Row],[PT Aide Hours]])/NonNurse[[#This Row],[MDS Census]]</f>
        <v>0.13249238697587251</v>
      </c>
      <c r="AA372" s="6">
        <v>0</v>
      </c>
      <c r="AB372" s="6">
        <v>0</v>
      </c>
      <c r="AC372" s="6">
        <v>0</v>
      </c>
      <c r="AD372" s="6">
        <v>0</v>
      </c>
      <c r="AE372" s="6">
        <v>0</v>
      </c>
      <c r="AF372" s="6">
        <v>0</v>
      </c>
      <c r="AG372" s="6">
        <v>0</v>
      </c>
      <c r="AH372" s="1">
        <v>145733</v>
      </c>
      <c r="AI372">
        <v>5</v>
      </c>
    </row>
    <row r="373" spans="1:35" x14ac:dyDescent="0.25">
      <c r="A373" t="s">
        <v>702</v>
      </c>
      <c r="B373" t="s">
        <v>173</v>
      </c>
      <c r="C373" t="s">
        <v>991</v>
      </c>
      <c r="D373" t="s">
        <v>815</v>
      </c>
      <c r="E373" s="6">
        <v>51.271739130434781</v>
      </c>
      <c r="F373" s="6">
        <v>13.129347826086962</v>
      </c>
      <c r="G373" s="6">
        <v>0</v>
      </c>
      <c r="H373" s="6">
        <v>0</v>
      </c>
      <c r="I373" s="6">
        <v>0</v>
      </c>
      <c r="J373" s="6">
        <v>0</v>
      </c>
      <c r="K373" s="6">
        <v>0</v>
      </c>
      <c r="L373" s="6">
        <v>1.6269565217391311</v>
      </c>
      <c r="M373" s="6">
        <v>5.7497826086956527</v>
      </c>
      <c r="N373" s="6">
        <v>0</v>
      </c>
      <c r="O373" s="6">
        <f>SUM(NonNurse[[#This Row],[Qualified Social Work Staff Hours]],NonNurse[[#This Row],[Other Social Work Staff Hours]])/NonNurse[[#This Row],[MDS Census]]</f>
        <v>0.11214331142675431</v>
      </c>
      <c r="P373" s="6">
        <v>8.4042391304347834</v>
      </c>
      <c r="Q373" s="6">
        <v>0</v>
      </c>
      <c r="R373" s="6">
        <f>SUM(NonNurse[[#This Row],[Qualified Activities Professional Hours]],NonNurse[[#This Row],[Other Activities Professional Hours]])/NonNurse[[#This Row],[MDS Census]]</f>
        <v>0.16391562433750267</v>
      </c>
      <c r="S373" s="6">
        <v>0.90217391304347827</v>
      </c>
      <c r="T373" s="6">
        <v>4.348478260869566</v>
      </c>
      <c r="U373" s="6">
        <v>0</v>
      </c>
      <c r="V373" s="6">
        <f>SUM(NonNurse[[#This Row],[Occupational Therapist Hours]],NonNurse[[#This Row],[OT Assistant Hours]],NonNurse[[#This Row],[OT Aide Hours]])/NonNurse[[#This Row],[MDS Census]]</f>
        <v>0.10240831036675856</v>
      </c>
      <c r="W373" s="6">
        <v>2.9311956521739124</v>
      </c>
      <c r="X373" s="6">
        <v>7.2340217391304371</v>
      </c>
      <c r="Y373" s="6">
        <v>0</v>
      </c>
      <c r="Z373" s="6">
        <f>SUM(NonNurse[[#This Row],[Physical Therapist (PT) Hours]],NonNurse[[#This Row],[PT Assistant Hours]],NonNurse[[#This Row],[PT Aide Hours]])/NonNurse[[#This Row],[MDS Census]]</f>
        <v>0.19826160695357223</v>
      </c>
      <c r="AA373" s="6">
        <v>0</v>
      </c>
      <c r="AB373" s="6">
        <v>0</v>
      </c>
      <c r="AC373" s="6">
        <v>0</v>
      </c>
      <c r="AD373" s="6">
        <v>0</v>
      </c>
      <c r="AE373" s="6">
        <v>0</v>
      </c>
      <c r="AF373" s="6">
        <v>0</v>
      </c>
      <c r="AG373" s="6">
        <v>0</v>
      </c>
      <c r="AH373" s="1">
        <v>145465</v>
      </c>
      <c r="AI373">
        <v>5</v>
      </c>
    </row>
    <row r="374" spans="1:35" x14ac:dyDescent="0.25">
      <c r="A374" t="s">
        <v>702</v>
      </c>
      <c r="B374" t="s">
        <v>673</v>
      </c>
      <c r="C374" t="s">
        <v>904</v>
      </c>
      <c r="D374" t="s">
        <v>790</v>
      </c>
      <c r="E374" s="6">
        <v>95.239130434782609</v>
      </c>
      <c r="F374" s="6">
        <v>5.8804347826086953</v>
      </c>
      <c r="G374" s="6">
        <v>0</v>
      </c>
      <c r="H374" s="6">
        <v>0</v>
      </c>
      <c r="I374" s="6">
        <v>0</v>
      </c>
      <c r="J374" s="6">
        <v>0</v>
      </c>
      <c r="K374" s="6">
        <v>0</v>
      </c>
      <c r="L374" s="6">
        <v>0</v>
      </c>
      <c r="M374" s="6">
        <v>0</v>
      </c>
      <c r="N374" s="6">
        <v>0</v>
      </c>
      <c r="O374" s="6">
        <f>SUM(NonNurse[[#This Row],[Qualified Social Work Staff Hours]],NonNurse[[#This Row],[Other Social Work Staff Hours]])/NonNurse[[#This Row],[MDS Census]]</f>
        <v>0</v>
      </c>
      <c r="P374" s="6">
        <v>2.4130434782608696</v>
      </c>
      <c r="Q374" s="6">
        <v>18.108695652173914</v>
      </c>
      <c r="R374" s="6">
        <f>SUM(NonNurse[[#This Row],[Qualified Activities Professional Hours]],NonNurse[[#This Row],[Other Activities Professional Hours]])/NonNurse[[#This Row],[MDS Census]]</f>
        <v>0.21547591874001371</v>
      </c>
      <c r="S374" s="6">
        <v>0</v>
      </c>
      <c r="T374" s="6">
        <v>0</v>
      </c>
      <c r="U374" s="6">
        <v>0</v>
      </c>
      <c r="V374" s="6">
        <f>SUM(NonNurse[[#This Row],[Occupational Therapist Hours]],NonNurse[[#This Row],[OT Assistant Hours]],NonNurse[[#This Row],[OT Aide Hours]])/NonNurse[[#This Row],[MDS Census]]</f>
        <v>0</v>
      </c>
      <c r="W374" s="6">
        <v>0</v>
      </c>
      <c r="X374" s="6">
        <v>0</v>
      </c>
      <c r="Y374" s="6">
        <v>0</v>
      </c>
      <c r="Z374" s="6">
        <f>SUM(NonNurse[[#This Row],[Physical Therapist (PT) Hours]],NonNurse[[#This Row],[PT Assistant Hours]],NonNurse[[#This Row],[PT Aide Hours]])/NonNurse[[#This Row],[MDS Census]]</f>
        <v>0</v>
      </c>
      <c r="AA374" s="6">
        <v>32.717391304347828</v>
      </c>
      <c r="AB374" s="6">
        <v>0</v>
      </c>
      <c r="AC374" s="6">
        <v>0</v>
      </c>
      <c r="AD374" s="6">
        <v>0</v>
      </c>
      <c r="AE374" s="6">
        <v>0</v>
      </c>
      <c r="AF374" s="6">
        <v>0</v>
      </c>
      <c r="AG374" s="6">
        <v>0</v>
      </c>
      <c r="AH374" s="7">
        <v>1.4000000000000001E+248</v>
      </c>
      <c r="AI374">
        <v>5</v>
      </c>
    </row>
    <row r="375" spans="1:35" x14ac:dyDescent="0.25">
      <c r="A375" t="s">
        <v>702</v>
      </c>
      <c r="B375" t="s">
        <v>445</v>
      </c>
      <c r="C375" t="s">
        <v>845</v>
      </c>
      <c r="D375" t="s">
        <v>767</v>
      </c>
      <c r="E375" s="6">
        <v>22.380434782608695</v>
      </c>
      <c r="F375" s="6">
        <v>5.3804347826086953</v>
      </c>
      <c r="G375" s="6">
        <v>0</v>
      </c>
      <c r="H375" s="6">
        <v>0.10054347826086957</v>
      </c>
      <c r="I375" s="6">
        <v>0.18478260869565216</v>
      </c>
      <c r="J375" s="6">
        <v>0</v>
      </c>
      <c r="K375" s="6">
        <v>0</v>
      </c>
      <c r="L375" s="6">
        <v>9.7391304347826099E-2</v>
      </c>
      <c r="M375" s="6">
        <v>0</v>
      </c>
      <c r="N375" s="6">
        <v>4.761304347826087</v>
      </c>
      <c r="O375" s="6">
        <f>SUM(NonNurse[[#This Row],[Qualified Social Work Staff Hours]],NonNurse[[#This Row],[Other Social Work Staff Hours]])/NonNurse[[#This Row],[MDS Census]]</f>
        <v>0.21274405050995629</v>
      </c>
      <c r="P375" s="6">
        <v>0</v>
      </c>
      <c r="Q375" s="6">
        <v>0</v>
      </c>
      <c r="R375" s="6">
        <f>SUM(NonNurse[[#This Row],[Qualified Activities Professional Hours]],NonNurse[[#This Row],[Other Activities Professional Hours]])/NonNurse[[#This Row],[MDS Census]]</f>
        <v>0</v>
      </c>
      <c r="S375" s="6">
        <v>0.16999999999999998</v>
      </c>
      <c r="T375" s="6">
        <v>0.63108695652173896</v>
      </c>
      <c r="U375" s="6">
        <v>0</v>
      </c>
      <c r="V375" s="6">
        <f>SUM(NonNurse[[#This Row],[Occupational Therapist Hours]],NonNurse[[#This Row],[OT Assistant Hours]],NonNurse[[#This Row],[OT Aide Hours]])/NonNurse[[#This Row],[MDS Census]]</f>
        <v>3.5794074793589113E-2</v>
      </c>
      <c r="W375" s="6">
        <v>0.13565217391304343</v>
      </c>
      <c r="X375" s="6">
        <v>2.4346739130434791</v>
      </c>
      <c r="Y375" s="6">
        <v>0</v>
      </c>
      <c r="Z375" s="6">
        <f>SUM(NonNurse[[#This Row],[Physical Therapist (PT) Hours]],NonNurse[[#This Row],[PT Assistant Hours]],NonNurse[[#This Row],[PT Aide Hours]])/NonNurse[[#This Row],[MDS Census]]</f>
        <v>0.11484701311316177</v>
      </c>
      <c r="AA375" s="6">
        <v>0</v>
      </c>
      <c r="AB375" s="6">
        <v>0</v>
      </c>
      <c r="AC375" s="6">
        <v>0</v>
      </c>
      <c r="AD375" s="6">
        <v>0</v>
      </c>
      <c r="AE375" s="6">
        <v>0</v>
      </c>
      <c r="AF375" s="6">
        <v>0</v>
      </c>
      <c r="AG375" s="6">
        <v>0</v>
      </c>
      <c r="AH375" s="1">
        <v>145905</v>
      </c>
      <c r="AI375">
        <v>5</v>
      </c>
    </row>
    <row r="376" spans="1:35" x14ac:dyDescent="0.25">
      <c r="A376" t="s">
        <v>702</v>
      </c>
      <c r="B376" t="s">
        <v>391</v>
      </c>
      <c r="C376" t="s">
        <v>917</v>
      </c>
      <c r="D376" t="s">
        <v>781</v>
      </c>
      <c r="E376" s="6">
        <v>113.23913043478261</v>
      </c>
      <c r="F376" s="6">
        <v>43.565217391304344</v>
      </c>
      <c r="G376" s="6">
        <v>0</v>
      </c>
      <c r="H376" s="6">
        <v>0</v>
      </c>
      <c r="I376" s="6">
        <v>0</v>
      </c>
      <c r="J376" s="6">
        <v>0</v>
      </c>
      <c r="K376" s="6">
        <v>0</v>
      </c>
      <c r="L376" s="6">
        <v>4.7860869565217392</v>
      </c>
      <c r="M376" s="6">
        <v>5.3869565217391298</v>
      </c>
      <c r="N376" s="6">
        <v>17.205434782608691</v>
      </c>
      <c r="O376" s="6">
        <f>SUM(NonNurse[[#This Row],[Qualified Social Work Staff Hours]],NonNurse[[#This Row],[Other Social Work Staff Hours]])/NonNurse[[#This Row],[MDS Census]]</f>
        <v>0.19951046266077938</v>
      </c>
      <c r="P376" s="6">
        <v>4.5195652173913041</v>
      </c>
      <c r="Q376" s="6">
        <v>9.1445652173913068</v>
      </c>
      <c r="R376" s="6">
        <f>SUM(NonNurse[[#This Row],[Qualified Activities Professional Hours]],NonNurse[[#This Row],[Other Activities Professional Hours]])/NonNurse[[#This Row],[MDS Census]]</f>
        <v>0.12066615473219429</v>
      </c>
      <c r="S376" s="6">
        <v>4.7622826086956511</v>
      </c>
      <c r="T376" s="6">
        <v>14.200434782608694</v>
      </c>
      <c r="U376" s="6">
        <v>0</v>
      </c>
      <c r="V376" s="6">
        <f>SUM(NonNurse[[#This Row],[Occupational Therapist Hours]],NonNurse[[#This Row],[OT Assistant Hours]],NonNurse[[#This Row],[OT Aide Hours]])/NonNurse[[#This Row],[MDS Census]]</f>
        <v>0.16745728546746014</v>
      </c>
      <c r="W376" s="6">
        <v>5.2820652173913061</v>
      </c>
      <c r="X376" s="6">
        <v>10.027391304347825</v>
      </c>
      <c r="Y376" s="6">
        <v>0.69565217391304346</v>
      </c>
      <c r="Z376" s="6">
        <f>SUM(NonNurse[[#This Row],[Physical Therapist (PT) Hours]],NonNurse[[#This Row],[PT Assistant Hours]],NonNurse[[#This Row],[PT Aide Hours]])/NonNurse[[#This Row],[MDS Census]]</f>
        <v>0.14133902860433867</v>
      </c>
      <c r="AA376" s="6">
        <v>0</v>
      </c>
      <c r="AB376" s="6">
        <v>0</v>
      </c>
      <c r="AC376" s="6">
        <v>0</v>
      </c>
      <c r="AD376" s="6">
        <v>0</v>
      </c>
      <c r="AE376" s="6">
        <v>0</v>
      </c>
      <c r="AF376" s="6">
        <v>0</v>
      </c>
      <c r="AG376" s="6">
        <v>0</v>
      </c>
      <c r="AH376" s="1">
        <v>145829</v>
      </c>
      <c r="AI376">
        <v>5</v>
      </c>
    </row>
    <row r="377" spans="1:35" x14ac:dyDescent="0.25">
      <c r="A377" t="s">
        <v>702</v>
      </c>
      <c r="B377" t="s">
        <v>487</v>
      </c>
      <c r="C377" t="s">
        <v>971</v>
      </c>
      <c r="D377" t="s">
        <v>762</v>
      </c>
      <c r="E377" s="6">
        <v>49.369565217391305</v>
      </c>
      <c r="F377" s="6">
        <v>5.1358695652173916</v>
      </c>
      <c r="G377" s="6">
        <v>0</v>
      </c>
      <c r="H377" s="6">
        <v>0.21195652173913043</v>
      </c>
      <c r="I377" s="6">
        <v>0.46739130434782611</v>
      </c>
      <c r="J377" s="6">
        <v>0</v>
      </c>
      <c r="K377" s="6">
        <v>0</v>
      </c>
      <c r="L377" s="6">
        <v>1.0498913043478257</v>
      </c>
      <c r="M377" s="6">
        <v>0</v>
      </c>
      <c r="N377" s="6">
        <v>4.5248913043478263</v>
      </c>
      <c r="O377" s="6">
        <f>SUM(NonNurse[[#This Row],[Qualified Social Work Staff Hours]],NonNurse[[#This Row],[Other Social Work Staff Hours]])/NonNurse[[#This Row],[MDS Census]]</f>
        <v>9.1653456627036556E-2</v>
      </c>
      <c r="P377" s="6">
        <v>5.3323913043478282</v>
      </c>
      <c r="Q377" s="6">
        <v>0</v>
      </c>
      <c r="R377" s="6">
        <f>SUM(NonNurse[[#This Row],[Qualified Activities Professional Hours]],NonNurse[[#This Row],[Other Activities Professional Hours]])/NonNurse[[#This Row],[MDS Census]]</f>
        <v>0.10800968736239547</v>
      </c>
      <c r="S377" s="6">
        <v>0.53500000000000003</v>
      </c>
      <c r="T377" s="6">
        <v>3.9358695652173914</v>
      </c>
      <c r="U377" s="6">
        <v>0</v>
      </c>
      <c r="V377" s="6">
        <f>SUM(NonNurse[[#This Row],[Occupational Therapist Hours]],NonNurse[[#This Row],[OT Assistant Hours]],NonNurse[[#This Row],[OT Aide Hours]])/NonNurse[[#This Row],[MDS Census]]</f>
        <v>9.0559225011008368E-2</v>
      </c>
      <c r="W377" s="6">
        <v>0.90413043478260879</v>
      </c>
      <c r="X377" s="6">
        <v>3.1954347826086953</v>
      </c>
      <c r="Y377" s="6">
        <v>0</v>
      </c>
      <c r="Z377" s="6">
        <f>SUM(NonNurse[[#This Row],[Physical Therapist (PT) Hours]],NonNurse[[#This Row],[PT Assistant Hours]],NonNurse[[#This Row],[PT Aide Hours]])/NonNurse[[#This Row],[MDS Census]]</f>
        <v>8.3038309114927336E-2</v>
      </c>
      <c r="AA377" s="6">
        <v>0</v>
      </c>
      <c r="AB377" s="6">
        <v>0</v>
      </c>
      <c r="AC377" s="6">
        <v>0</v>
      </c>
      <c r="AD377" s="6">
        <v>0</v>
      </c>
      <c r="AE377" s="6">
        <v>0</v>
      </c>
      <c r="AF377" s="6">
        <v>0</v>
      </c>
      <c r="AG377" s="6">
        <v>0</v>
      </c>
      <c r="AH377" s="1">
        <v>145968</v>
      </c>
      <c r="AI377">
        <v>5</v>
      </c>
    </row>
    <row r="378" spans="1:35" x14ac:dyDescent="0.25">
      <c r="A378" t="s">
        <v>702</v>
      </c>
      <c r="B378" t="s">
        <v>303</v>
      </c>
      <c r="C378" t="s">
        <v>892</v>
      </c>
      <c r="D378" t="s">
        <v>785</v>
      </c>
      <c r="E378" s="6">
        <v>64.967391304347828</v>
      </c>
      <c r="F378" s="6">
        <v>5.4701086956521738</v>
      </c>
      <c r="G378" s="6">
        <v>2.1739130434782608E-2</v>
      </c>
      <c r="H378" s="6">
        <v>0.25</v>
      </c>
      <c r="I378" s="6">
        <v>0.60869565217391308</v>
      </c>
      <c r="J378" s="6">
        <v>0</v>
      </c>
      <c r="K378" s="6">
        <v>0</v>
      </c>
      <c r="L378" s="6">
        <v>1.2580434782608694</v>
      </c>
      <c r="M378" s="6">
        <v>4.7744565217391308</v>
      </c>
      <c r="N378" s="6">
        <v>0</v>
      </c>
      <c r="O378" s="6">
        <f>SUM(NonNurse[[#This Row],[Qualified Social Work Staff Hours]],NonNurse[[#This Row],[Other Social Work Staff Hours]])/NonNurse[[#This Row],[MDS Census]]</f>
        <v>7.3490045173163793E-2</v>
      </c>
      <c r="P378" s="6">
        <v>4.625</v>
      </c>
      <c r="Q378" s="6">
        <v>13.029891304347826</v>
      </c>
      <c r="R378" s="6">
        <f>SUM(NonNurse[[#This Row],[Qualified Activities Professional Hours]],NonNurse[[#This Row],[Other Activities Professional Hours]])/NonNurse[[#This Row],[MDS Census]]</f>
        <v>0.27175004182700352</v>
      </c>
      <c r="S378" s="6">
        <v>0.55663043478260865</v>
      </c>
      <c r="T378" s="6">
        <v>2.8711956521739133</v>
      </c>
      <c r="U378" s="6">
        <v>0</v>
      </c>
      <c r="V378" s="6">
        <f>SUM(NonNurse[[#This Row],[Occupational Therapist Hours]],NonNurse[[#This Row],[OT Assistant Hours]],NonNurse[[#This Row],[OT Aide Hours]])/NonNurse[[#This Row],[MDS Census]]</f>
        <v>5.2762255312029452E-2</v>
      </c>
      <c r="W378" s="6">
        <v>0.57630434782608697</v>
      </c>
      <c r="X378" s="6">
        <v>3.8298913043478255</v>
      </c>
      <c r="Y378" s="6">
        <v>0</v>
      </c>
      <c r="Z378" s="6">
        <f>SUM(NonNurse[[#This Row],[Physical Therapist (PT) Hours]],NonNurse[[#This Row],[PT Assistant Hours]],NonNurse[[#This Row],[PT Aide Hours]])/NonNurse[[#This Row],[MDS Census]]</f>
        <v>6.7821649657018562E-2</v>
      </c>
      <c r="AA378" s="6">
        <v>0</v>
      </c>
      <c r="AB378" s="6">
        <v>0</v>
      </c>
      <c r="AC378" s="6">
        <v>0</v>
      </c>
      <c r="AD378" s="6">
        <v>0</v>
      </c>
      <c r="AE378" s="6">
        <v>0</v>
      </c>
      <c r="AF378" s="6">
        <v>0</v>
      </c>
      <c r="AG378" s="6">
        <v>0</v>
      </c>
      <c r="AH378" s="1">
        <v>145697</v>
      </c>
      <c r="AI378">
        <v>5</v>
      </c>
    </row>
    <row r="379" spans="1:35" x14ac:dyDescent="0.25">
      <c r="A379" t="s">
        <v>702</v>
      </c>
      <c r="B379" t="s">
        <v>601</v>
      </c>
      <c r="C379" t="s">
        <v>975</v>
      </c>
      <c r="D379" t="s">
        <v>793</v>
      </c>
      <c r="E379" s="6">
        <v>42.695652173913047</v>
      </c>
      <c r="F379" s="6">
        <v>4.8070652173913047</v>
      </c>
      <c r="G379" s="6">
        <v>0</v>
      </c>
      <c r="H379" s="6">
        <v>0.19293478260869565</v>
      </c>
      <c r="I379" s="6">
        <v>0.51086956521739135</v>
      </c>
      <c r="J379" s="6">
        <v>0</v>
      </c>
      <c r="K379" s="6">
        <v>0</v>
      </c>
      <c r="L379" s="6">
        <v>0.84967391304347817</v>
      </c>
      <c r="M379" s="6">
        <v>5.1630434782608692</v>
      </c>
      <c r="N379" s="6">
        <v>3.8967391304347827</v>
      </c>
      <c r="O379" s="6">
        <f>SUM(NonNurse[[#This Row],[Qualified Social Work Staff Hours]],NonNurse[[#This Row],[Other Social Work Staff Hours]])/NonNurse[[#This Row],[MDS Census]]</f>
        <v>0.21219450101832993</v>
      </c>
      <c r="P379" s="6">
        <v>5.2173913043478262</v>
      </c>
      <c r="Q379" s="6">
        <v>16.869565217391305</v>
      </c>
      <c r="R379" s="6">
        <f>SUM(NonNurse[[#This Row],[Qualified Activities Professional Hours]],NonNurse[[#This Row],[Other Activities Professional Hours]])/NonNurse[[#This Row],[MDS Census]]</f>
        <v>0.51731160896130346</v>
      </c>
      <c r="S379" s="6">
        <v>3.1323913043478258</v>
      </c>
      <c r="T379" s="6">
        <v>4.2148913043478275</v>
      </c>
      <c r="U379" s="6">
        <v>0</v>
      </c>
      <c r="V379" s="6">
        <f>SUM(NonNurse[[#This Row],[Occupational Therapist Hours]],NonNurse[[#This Row],[OT Assistant Hours]],NonNurse[[#This Row],[OT Aide Hours]])/NonNurse[[#This Row],[MDS Census]]</f>
        <v>0.17208503054989818</v>
      </c>
      <c r="W379" s="6">
        <v>0.94760869565217387</v>
      </c>
      <c r="X379" s="6">
        <v>4.2865217391304347</v>
      </c>
      <c r="Y379" s="6">
        <v>0</v>
      </c>
      <c r="Z379" s="6">
        <f>SUM(NonNurse[[#This Row],[Physical Therapist (PT) Hours]],NonNurse[[#This Row],[PT Assistant Hours]],NonNurse[[#This Row],[PT Aide Hours]])/NonNurse[[#This Row],[MDS Census]]</f>
        <v>0.12259164969450101</v>
      </c>
      <c r="AA379" s="6">
        <v>0</v>
      </c>
      <c r="AB379" s="6">
        <v>4.3478260869565216E-2</v>
      </c>
      <c r="AC379" s="6">
        <v>0</v>
      </c>
      <c r="AD379" s="6">
        <v>0</v>
      </c>
      <c r="AE379" s="6">
        <v>0</v>
      </c>
      <c r="AF379" s="6">
        <v>0</v>
      </c>
      <c r="AG379" s="6">
        <v>0</v>
      </c>
      <c r="AH379" s="1">
        <v>146116</v>
      </c>
      <c r="AI379">
        <v>5</v>
      </c>
    </row>
    <row r="380" spans="1:35" x14ac:dyDescent="0.25">
      <c r="A380" t="s">
        <v>702</v>
      </c>
      <c r="B380" t="s">
        <v>606</v>
      </c>
      <c r="C380" t="s">
        <v>1147</v>
      </c>
      <c r="D380" t="s">
        <v>743</v>
      </c>
      <c r="E380" s="6">
        <v>59.989130434782609</v>
      </c>
      <c r="F380" s="6">
        <v>5.7391304347826084</v>
      </c>
      <c r="G380" s="6">
        <v>0</v>
      </c>
      <c r="H380" s="6">
        <v>0</v>
      </c>
      <c r="I380" s="6">
        <v>0.2608695652173913</v>
      </c>
      <c r="J380" s="6">
        <v>0</v>
      </c>
      <c r="K380" s="6">
        <v>0</v>
      </c>
      <c r="L380" s="6">
        <v>2.8552173913043486</v>
      </c>
      <c r="M380" s="6">
        <v>0</v>
      </c>
      <c r="N380" s="6">
        <v>5.7391304347826084</v>
      </c>
      <c r="O380" s="6">
        <f>SUM(NonNurse[[#This Row],[Qualified Social Work Staff Hours]],NonNurse[[#This Row],[Other Social Work Staff Hours]])/NonNurse[[#This Row],[MDS Census]]</f>
        <v>9.5669505345171227E-2</v>
      </c>
      <c r="P380" s="6">
        <v>0</v>
      </c>
      <c r="Q380" s="6">
        <v>23.666413043478261</v>
      </c>
      <c r="R380" s="6">
        <f>SUM(NonNurse[[#This Row],[Qualified Activities Professional Hours]],NonNurse[[#This Row],[Other Activities Professional Hours]])/NonNurse[[#This Row],[MDS Census]]</f>
        <v>0.39451168689980071</v>
      </c>
      <c r="S380" s="6">
        <v>6.3369565217391302E-2</v>
      </c>
      <c r="T380" s="6">
        <v>4.8269565217391293</v>
      </c>
      <c r="U380" s="6">
        <v>0</v>
      </c>
      <c r="V380" s="6">
        <f>SUM(NonNurse[[#This Row],[Occupational Therapist Hours]],NonNurse[[#This Row],[OT Assistant Hours]],NonNurse[[#This Row],[OT Aide Hours]])/NonNurse[[#This Row],[MDS Census]]</f>
        <v>8.152020293531434E-2</v>
      </c>
      <c r="W380" s="6">
        <v>5.0421739130434773</v>
      </c>
      <c r="X380" s="6">
        <v>5.3470652173913038</v>
      </c>
      <c r="Y380" s="6">
        <v>0</v>
      </c>
      <c r="Z380" s="6">
        <f>SUM(NonNurse[[#This Row],[Physical Therapist (PT) Hours]],NonNurse[[#This Row],[PT Assistant Hours]],NonNurse[[#This Row],[PT Aide Hours]])/NonNurse[[#This Row],[MDS Census]]</f>
        <v>0.17318535966660625</v>
      </c>
      <c r="AA380" s="6">
        <v>0</v>
      </c>
      <c r="AB380" s="6">
        <v>0</v>
      </c>
      <c r="AC380" s="6">
        <v>0</v>
      </c>
      <c r="AD380" s="6">
        <v>44.899782608695652</v>
      </c>
      <c r="AE380" s="6">
        <v>0</v>
      </c>
      <c r="AF380" s="6">
        <v>0</v>
      </c>
      <c r="AG380" s="6">
        <v>0</v>
      </c>
      <c r="AH380" s="1">
        <v>146123</v>
      </c>
      <c r="AI380">
        <v>5</v>
      </c>
    </row>
    <row r="381" spans="1:35" x14ac:dyDescent="0.25">
      <c r="A381" t="s">
        <v>702</v>
      </c>
      <c r="B381" t="s">
        <v>501</v>
      </c>
      <c r="C381" t="s">
        <v>869</v>
      </c>
      <c r="D381" t="s">
        <v>774</v>
      </c>
      <c r="E381" s="6">
        <v>45.352112676056336</v>
      </c>
      <c r="F381" s="6">
        <v>5.28169014084507</v>
      </c>
      <c r="G381" s="6">
        <v>0.77464788732394363</v>
      </c>
      <c r="H381" s="6">
        <v>0.23591549295774647</v>
      </c>
      <c r="I381" s="6">
        <v>5.746478873239437</v>
      </c>
      <c r="J381" s="6">
        <v>0</v>
      </c>
      <c r="K381" s="6">
        <v>0</v>
      </c>
      <c r="L381" s="6">
        <v>4.7942253521126759</v>
      </c>
      <c r="M381" s="6">
        <v>8.97887323943662</v>
      </c>
      <c r="N381" s="6">
        <v>0</v>
      </c>
      <c r="O381" s="6">
        <f>SUM(NonNurse[[#This Row],[Qualified Social Work Staff Hours]],NonNurse[[#This Row],[Other Social Work Staff Hours]])/NonNurse[[#This Row],[MDS Census]]</f>
        <v>0.19798136645962736</v>
      </c>
      <c r="P381" s="6">
        <v>13.299295774647888</v>
      </c>
      <c r="Q381" s="6">
        <v>1.0809859154929577</v>
      </c>
      <c r="R381" s="6">
        <f>SUM(NonNurse[[#This Row],[Qualified Activities Professional Hours]],NonNurse[[#This Row],[Other Activities Professional Hours]])/NonNurse[[#This Row],[MDS Census]]</f>
        <v>0.31708074534161496</v>
      </c>
      <c r="S381" s="6">
        <v>5.4684507042253525</v>
      </c>
      <c r="T381" s="6">
        <v>7.8380281690140876</v>
      </c>
      <c r="U381" s="6">
        <v>0</v>
      </c>
      <c r="V381" s="6">
        <f>SUM(NonNurse[[#This Row],[Occupational Therapist Hours]],NonNurse[[#This Row],[OT Assistant Hours]],NonNurse[[#This Row],[OT Aide Hours]])/NonNurse[[#This Row],[MDS Census]]</f>
        <v>0.29340372670807463</v>
      </c>
      <c r="W381" s="6">
        <v>7.3825352112676033</v>
      </c>
      <c r="X381" s="6">
        <v>17.312957746478876</v>
      </c>
      <c r="Y381" s="6">
        <v>0</v>
      </c>
      <c r="Z381" s="6">
        <f>SUM(NonNurse[[#This Row],[Physical Therapist (PT) Hours]],NonNurse[[#This Row],[PT Assistant Hours]],NonNurse[[#This Row],[PT Aide Hours]])/NonNurse[[#This Row],[MDS Census]]</f>
        <v>0.54452795031055912</v>
      </c>
      <c r="AA381" s="6">
        <v>0</v>
      </c>
      <c r="AB381" s="6">
        <v>0</v>
      </c>
      <c r="AC381" s="6">
        <v>0</v>
      </c>
      <c r="AD381" s="6">
        <v>0</v>
      </c>
      <c r="AE381" s="6">
        <v>0</v>
      </c>
      <c r="AF381" s="6">
        <v>0</v>
      </c>
      <c r="AG381" s="6">
        <v>0</v>
      </c>
      <c r="AH381" s="1">
        <v>145986</v>
      </c>
      <c r="AI381">
        <v>5</v>
      </c>
    </row>
    <row r="382" spans="1:35" x14ac:dyDescent="0.25">
      <c r="A382" t="s">
        <v>702</v>
      </c>
      <c r="B382" t="s">
        <v>66</v>
      </c>
      <c r="C382" t="s">
        <v>917</v>
      </c>
      <c r="D382" t="s">
        <v>781</v>
      </c>
      <c r="E382" s="6">
        <v>93.228260869565219</v>
      </c>
      <c r="F382" s="6">
        <v>16.660326086956523</v>
      </c>
      <c r="G382" s="6">
        <v>0</v>
      </c>
      <c r="H382" s="6">
        <v>0</v>
      </c>
      <c r="I382" s="6">
        <v>0</v>
      </c>
      <c r="J382" s="6">
        <v>0</v>
      </c>
      <c r="K382" s="6">
        <v>0</v>
      </c>
      <c r="L382" s="6">
        <v>1.9003260869565215</v>
      </c>
      <c r="M382" s="6">
        <v>5.1195652173913047</v>
      </c>
      <c r="N382" s="6">
        <v>10.073369565217391</v>
      </c>
      <c r="O382" s="6">
        <f>SUM(NonNurse[[#This Row],[Qualified Social Work Staff Hours]],NonNurse[[#This Row],[Other Social Work Staff Hours]])/NonNurse[[#This Row],[MDS Census]]</f>
        <v>0.16296490614433951</v>
      </c>
      <c r="P382" s="6">
        <v>0</v>
      </c>
      <c r="Q382" s="6">
        <v>10.269021739130435</v>
      </c>
      <c r="R382" s="6">
        <f>SUM(NonNurse[[#This Row],[Qualified Activities Professional Hours]],NonNurse[[#This Row],[Other Activities Professional Hours]])/NonNurse[[#This Row],[MDS Census]]</f>
        <v>0.11014923632971903</v>
      </c>
      <c r="S382" s="6">
        <v>0.77445652173913049</v>
      </c>
      <c r="T382" s="6">
        <v>1.9283695652173909</v>
      </c>
      <c r="U382" s="6">
        <v>0</v>
      </c>
      <c r="V382" s="6">
        <f>SUM(NonNurse[[#This Row],[Occupational Therapist Hours]],NonNurse[[#This Row],[OT Assistant Hours]],NonNurse[[#This Row],[OT Aide Hours]])/NonNurse[[#This Row],[MDS Census]]</f>
        <v>2.8991488865570708E-2</v>
      </c>
      <c r="W382" s="6">
        <v>4.4945652173913047</v>
      </c>
      <c r="X382" s="6">
        <v>0.96989130434782633</v>
      </c>
      <c r="Y382" s="6">
        <v>0</v>
      </c>
      <c r="Z382" s="6">
        <f>SUM(NonNurse[[#This Row],[Physical Therapist (PT) Hours]],NonNurse[[#This Row],[PT Assistant Hours]],NonNurse[[#This Row],[PT Aide Hours]])/NonNurse[[#This Row],[MDS Census]]</f>
        <v>5.861373440596946E-2</v>
      </c>
      <c r="AA382" s="6">
        <v>0</v>
      </c>
      <c r="AB382" s="6">
        <v>0</v>
      </c>
      <c r="AC382" s="6">
        <v>0</v>
      </c>
      <c r="AD382" s="6">
        <v>0</v>
      </c>
      <c r="AE382" s="6">
        <v>0</v>
      </c>
      <c r="AF382" s="6">
        <v>0</v>
      </c>
      <c r="AG382" s="6">
        <v>0</v>
      </c>
      <c r="AH382" s="1">
        <v>145235</v>
      </c>
      <c r="AI382">
        <v>5</v>
      </c>
    </row>
    <row r="383" spans="1:35" x14ac:dyDescent="0.25">
      <c r="A383" t="s">
        <v>702</v>
      </c>
      <c r="B383" t="s">
        <v>272</v>
      </c>
      <c r="C383" t="s">
        <v>917</v>
      </c>
      <c r="D383" t="s">
        <v>781</v>
      </c>
      <c r="E383" s="6">
        <v>120.69565217391305</v>
      </c>
      <c r="F383" s="6">
        <v>5.8260869565217392</v>
      </c>
      <c r="G383" s="6">
        <v>0</v>
      </c>
      <c r="H383" s="6">
        <v>0</v>
      </c>
      <c r="I383" s="6">
        <v>6.0543478260869561</v>
      </c>
      <c r="J383" s="6">
        <v>0</v>
      </c>
      <c r="K383" s="6">
        <v>0</v>
      </c>
      <c r="L383" s="6">
        <v>7.7359782608695653</v>
      </c>
      <c r="M383" s="6">
        <v>5.6929347826086953</v>
      </c>
      <c r="N383" s="6">
        <v>0</v>
      </c>
      <c r="O383" s="6">
        <f>SUM(NonNurse[[#This Row],[Qualified Social Work Staff Hours]],NonNurse[[#This Row],[Other Social Work Staff Hours]])/NonNurse[[#This Row],[MDS Census]]</f>
        <v>4.7167687319884723E-2</v>
      </c>
      <c r="P383" s="6">
        <v>5.5298913043478262</v>
      </c>
      <c r="Q383" s="6">
        <v>20.190217391304348</v>
      </c>
      <c r="R383" s="6">
        <f>SUM(NonNurse[[#This Row],[Qualified Activities Professional Hours]],NonNurse[[#This Row],[Other Activities Professional Hours]])/NonNurse[[#This Row],[MDS Census]]</f>
        <v>0.21309888328530258</v>
      </c>
      <c r="S383" s="6">
        <v>4.8551086956521727</v>
      </c>
      <c r="T383" s="6">
        <v>6.6781521739130421</v>
      </c>
      <c r="U383" s="6">
        <v>0</v>
      </c>
      <c r="V383" s="6">
        <f>SUM(NonNurse[[#This Row],[Occupational Therapist Hours]],NonNurse[[#This Row],[OT Assistant Hours]],NonNurse[[#This Row],[OT Aide Hours]])/NonNurse[[#This Row],[MDS Census]]</f>
        <v>9.5556556195965398E-2</v>
      </c>
      <c r="W383" s="6">
        <v>4.8021739130434788</v>
      </c>
      <c r="X383" s="6">
        <v>9.6819565217391297</v>
      </c>
      <c r="Y383" s="6">
        <v>0.96739130434782605</v>
      </c>
      <c r="Z383" s="6">
        <f>SUM(NonNurse[[#This Row],[Physical Therapist (PT) Hours]],NonNurse[[#This Row],[PT Assistant Hours]],NonNurse[[#This Row],[PT Aide Hours]])/NonNurse[[#This Row],[MDS Census]]</f>
        <v>0.12802053314121037</v>
      </c>
      <c r="AA383" s="6">
        <v>0</v>
      </c>
      <c r="AB383" s="6">
        <v>0</v>
      </c>
      <c r="AC383" s="6">
        <v>0</v>
      </c>
      <c r="AD383" s="6">
        <v>0</v>
      </c>
      <c r="AE383" s="6">
        <v>0</v>
      </c>
      <c r="AF383" s="6">
        <v>0</v>
      </c>
      <c r="AG383" s="6">
        <v>0</v>
      </c>
      <c r="AH383" s="1">
        <v>145654</v>
      </c>
      <c r="AI383">
        <v>5</v>
      </c>
    </row>
    <row r="384" spans="1:35" x14ac:dyDescent="0.25">
      <c r="A384" t="s">
        <v>702</v>
      </c>
      <c r="B384" t="s">
        <v>348</v>
      </c>
      <c r="C384" t="s">
        <v>877</v>
      </c>
      <c r="D384" t="s">
        <v>790</v>
      </c>
      <c r="E384" s="6">
        <v>93.217391304347828</v>
      </c>
      <c r="F384" s="6">
        <v>42.583152173913028</v>
      </c>
      <c r="G384" s="6">
        <v>0</v>
      </c>
      <c r="H384" s="6">
        <v>0.21739130434782608</v>
      </c>
      <c r="I384" s="6">
        <v>1.8369565217391304</v>
      </c>
      <c r="J384" s="6">
        <v>0</v>
      </c>
      <c r="K384" s="6">
        <v>0</v>
      </c>
      <c r="L384" s="6">
        <v>4.8959782608695637</v>
      </c>
      <c r="M384" s="6">
        <v>5.3913043478260869</v>
      </c>
      <c r="N384" s="6">
        <v>2.7478260869565219</v>
      </c>
      <c r="O384" s="6">
        <f>SUM(NonNurse[[#This Row],[Qualified Social Work Staff Hours]],NonNurse[[#This Row],[Other Social Work Staff Hours]])/NonNurse[[#This Row],[MDS Census]]</f>
        <v>8.7313432835820881E-2</v>
      </c>
      <c r="P384" s="6">
        <v>5.6521739130434785</v>
      </c>
      <c r="Q384" s="6">
        <v>7.7842391304347833</v>
      </c>
      <c r="R384" s="6">
        <f>SUM(NonNurse[[#This Row],[Qualified Activities Professional Hours]],NonNurse[[#This Row],[Other Activities Professional Hours]])/NonNurse[[#This Row],[MDS Census]]</f>
        <v>0.14414062499999999</v>
      </c>
      <c r="S384" s="6">
        <v>7.3919565217391323</v>
      </c>
      <c r="T384" s="6">
        <v>13.217608695652171</v>
      </c>
      <c r="U384" s="6">
        <v>0</v>
      </c>
      <c r="V384" s="6">
        <f>SUM(NonNurse[[#This Row],[Occupational Therapist Hours]],NonNurse[[#This Row],[OT Assistant Hours]],NonNurse[[#This Row],[OT Aide Hours]])/NonNurse[[#This Row],[MDS Census]]</f>
        <v>0.22109141791044773</v>
      </c>
      <c r="W384" s="6">
        <v>9.5020652173913032</v>
      </c>
      <c r="X384" s="6">
        <v>7.9555434782608678</v>
      </c>
      <c r="Y384" s="6">
        <v>0</v>
      </c>
      <c r="Z384" s="6">
        <f>SUM(NonNurse[[#This Row],[Physical Therapist (PT) Hours]],NonNurse[[#This Row],[PT Assistant Hours]],NonNurse[[#This Row],[PT Aide Hours]])/NonNurse[[#This Row],[MDS Census]]</f>
        <v>0.18727845149253725</v>
      </c>
      <c r="AA384" s="6">
        <v>0</v>
      </c>
      <c r="AB384" s="6">
        <v>0</v>
      </c>
      <c r="AC384" s="6">
        <v>0</v>
      </c>
      <c r="AD384" s="6">
        <v>0</v>
      </c>
      <c r="AE384" s="6">
        <v>0</v>
      </c>
      <c r="AF384" s="6">
        <v>0</v>
      </c>
      <c r="AG384" s="6">
        <v>0</v>
      </c>
      <c r="AH384" s="1">
        <v>145761</v>
      </c>
      <c r="AI384">
        <v>5</v>
      </c>
    </row>
    <row r="385" spans="1:35" x14ac:dyDescent="0.25">
      <c r="A385" t="s">
        <v>702</v>
      </c>
      <c r="B385" t="s">
        <v>102</v>
      </c>
      <c r="C385" t="s">
        <v>952</v>
      </c>
      <c r="D385" t="s">
        <v>781</v>
      </c>
      <c r="E385" s="6">
        <v>140.2608695652174</v>
      </c>
      <c r="F385" s="6">
        <v>5.5760869565217392</v>
      </c>
      <c r="G385" s="6">
        <v>0</v>
      </c>
      <c r="H385" s="6">
        <v>0</v>
      </c>
      <c r="I385" s="6">
        <v>0</v>
      </c>
      <c r="J385" s="6">
        <v>0</v>
      </c>
      <c r="K385" s="6">
        <v>0</v>
      </c>
      <c r="L385" s="6">
        <v>4.7347826086956513</v>
      </c>
      <c r="M385" s="6">
        <v>5.2092391304347823</v>
      </c>
      <c r="N385" s="6">
        <v>5.8559782608695654</v>
      </c>
      <c r="O385" s="6">
        <f>SUM(NonNurse[[#This Row],[Qualified Social Work Staff Hours]],NonNurse[[#This Row],[Other Social Work Staff Hours]])/NonNurse[[#This Row],[MDS Census]]</f>
        <v>7.8890266584004956E-2</v>
      </c>
      <c r="P385" s="6">
        <v>5.6277173913043477</v>
      </c>
      <c r="Q385" s="6">
        <v>21.184782608695652</v>
      </c>
      <c r="R385" s="6">
        <f>SUM(NonNurse[[#This Row],[Qualified Activities Professional Hours]],NonNurse[[#This Row],[Other Activities Professional Hours]])/NonNurse[[#This Row],[MDS Census]]</f>
        <v>0.19116165530068194</v>
      </c>
      <c r="S385" s="6">
        <v>6.267282608695651</v>
      </c>
      <c r="T385" s="6">
        <v>9.8219565217391267</v>
      </c>
      <c r="U385" s="6">
        <v>0</v>
      </c>
      <c r="V385" s="6">
        <f>SUM(NonNurse[[#This Row],[Occupational Therapist Hours]],NonNurse[[#This Row],[OT Assistant Hours]],NonNurse[[#This Row],[OT Aide Hours]])/NonNurse[[#This Row],[MDS Census]]</f>
        <v>0.11470939243645376</v>
      </c>
      <c r="W385" s="6">
        <v>10.234239130434787</v>
      </c>
      <c r="X385" s="6">
        <v>12.506847826086952</v>
      </c>
      <c r="Y385" s="6">
        <v>1.076086956521739</v>
      </c>
      <c r="Z385" s="6">
        <f>SUM(NonNurse[[#This Row],[Physical Therapist (PT) Hours]],NonNurse[[#This Row],[PT Assistant Hours]],NonNurse[[#This Row],[PT Aide Hours]])/NonNurse[[#This Row],[MDS Census]]</f>
        <v>0.16980626162430254</v>
      </c>
      <c r="AA385" s="6">
        <v>0</v>
      </c>
      <c r="AB385" s="6">
        <v>0</v>
      </c>
      <c r="AC385" s="6">
        <v>0</v>
      </c>
      <c r="AD385" s="6">
        <v>0</v>
      </c>
      <c r="AE385" s="6">
        <v>77.380434782608702</v>
      </c>
      <c r="AF385" s="6">
        <v>0</v>
      </c>
      <c r="AG385" s="6">
        <v>0</v>
      </c>
      <c r="AH385" s="1">
        <v>145334</v>
      </c>
      <c r="AI385">
        <v>5</v>
      </c>
    </row>
    <row r="386" spans="1:35" x14ac:dyDescent="0.25">
      <c r="A386" t="s">
        <v>702</v>
      </c>
      <c r="B386" t="s">
        <v>145</v>
      </c>
      <c r="C386" t="s">
        <v>974</v>
      </c>
      <c r="D386" t="s">
        <v>781</v>
      </c>
      <c r="E386" s="6">
        <v>170.15217391304347</v>
      </c>
      <c r="F386" s="6">
        <v>5.3804347826086953</v>
      </c>
      <c r="G386" s="6">
        <v>0</v>
      </c>
      <c r="H386" s="6">
        <v>0</v>
      </c>
      <c r="I386" s="6">
        <v>5.2173913043478262</v>
      </c>
      <c r="J386" s="6">
        <v>0</v>
      </c>
      <c r="K386" s="6">
        <v>0</v>
      </c>
      <c r="L386" s="6">
        <v>2.0006521739130436</v>
      </c>
      <c r="M386" s="6">
        <v>26.451304347826088</v>
      </c>
      <c r="N386" s="6">
        <v>62.997282608695649</v>
      </c>
      <c r="O386" s="6">
        <f>SUM(NonNurse[[#This Row],[Qualified Social Work Staff Hours]],NonNurse[[#This Row],[Other Social Work Staff Hours]])/NonNurse[[#This Row],[MDS Census]]</f>
        <v>0.52569758528171717</v>
      </c>
      <c r="P386" s="6">
        <v>4.8016304347826084</v>
      </c>
      <c r="Q386" s="6">
        <v>11.508152173913043</v>
      </c>
      <c r="R386" s="6">
        <f>SUM(NonNurse[[#This Row],[Qualified Activities Professional Hours]],NonNurse[[#This Row],[Other Activities Professional Hours]])/NonNurse[[#This Row],[MDS Census]]</f>
        <v>9.5854094800051109E-2</v>
      </c>
      <c r="S386" s="6">
        <v>2.5719565217391303</v>
      </c>
      <c r="T386" s="6">
        <v>2.8386956521739126</v>
      </c>
      <c r="U386" s="6">
        <v>0</v>
      </c>
      <c r="V386" s="6">
        <f>SUM(NonNurse[[#This Row],[Occupational Therapist Hours]],NonNurse[[#This Row],[OT Assistant Hours]],NonNurse[[#This Row],[OT Aide Hours]])/NonNurse[[#This Row],[MDS Census]]</f>
        <v>3.1798901239299855E-2</v>
      </c>
      <c r="W386" s="6">
        <v>5.2142391304347822</v>
      </c>
      <c r="X386" s="6">
        <v>7.9027173913043471</v>
      </c>
      <c r="Y386" s="6">
        <v>0</v>
      </c>
      <c r="Z386" s="6">
        <f>SUM(NonNurse[[#This Row],[Physical Therapist (PT) Hours]],NonNurse[[#This Row],[PT Assistant Hours]],NonNurse[[#This Row],[PT Aide Hours]])/NonNurse[[#This Row],[MDS Census]]</f>
        <v>7.7089561773348664E-2</v>
      </c>
      <c r="AA386" s="6">
        <v>0</v>
      </c>
      <c r="AB386" s="6">
        <v>0</v>
      </c>
      <c r="AC386" s="6">
        <v>0</v>
      </c>
      <c r="AD386" s="6">
        <v>0</v>
      </c>
      <c r="AE386" s="6">
        <v>48.521739130434781</v>
      </c>
      <c r="AF386" s="6">
        <v>0</v>
      </c>
      <c r="AG386" s="6">
        <v>0</v>
      </c>
      <c r="AH386" s="1">
        <v>145424</v>
      </c>
      <c r="AI386">
        <v>5</v>
      </c>
    </row>
    <row r="387" spans="1:35" x14ac:dyDescent="0.25">
      <c r="A387" t="s">
        <v>702</v>
      </c>
      <c r="B387" t="s">
        <v>439</v>
      </c>
      <c r="C387" t="s">
        <v>1012</v>
      </c>
      <c r="D387" t="s">
        <v>758</v>
      </c>
      <c r="E387" s="6">
        <v>51.5</v>
      </c>
      <c r="F387" s="6">
        <v>5.3804347826086953</v>
      </c>
      <c r="G387" s="6">
        <v>0</v>
      </c>
      <c r="H387" s="6">
        <v>0.20652173913043478</v>
      </c>
      <c r="I387" s="6">
        <v>0.29347826086956524</v>
      </c>
      <c r="J387" s="6">
        <v>0</v>
      </c>
      <c r="K387" s="6">
        <v>0</v>
      </c>
      <c r="L387" s="6">
        <v>2.5251086956521744</v>
      </c>
      <c r="M387" s="6">
        <v>0</v>
      </c>
      <c r="N387" s="6">
        <v>5.7228260869565215</v>
      </c>
      <c r="O387" s="6">
        <f>SUM(NonNurse[[#This Row],[Qualified Social Work Staff Hours]],NonNurse[[#This Row],[Other Social Work Staff Hours]])/NonNurse[[#This Row],[MDS Census]]</f>
        <v>0.11112283663993246</v>
      </c>
      <c r="P387" s="6">
        <v>5.0541304347826088</v>
      </c>
      <c r="Q387" s="6">
        <v>3.9782608695652173</v>
      </c>
      <c r="R387" s="6">
        <f>SUM(NonNurse[[#This Row],[Qualified Activities Professional Hours]],NonNurse[[#This Row],[Other Activities Professional Hours]])/NonNurse[[#This Row],[MDS Census]]</f>
        <v>0.17538623891937524</v>
      </c>
      <c r="S387" s="6">
        <v>1.0607608695652175</v>
      </c>
      <c r="T387" s="6">
        <v>4.2027173913043478</v>
      </c>
      <c r="U387" s="6">
        <v>0</v>
      </c>
      <c r="V387" s="6">
        <f>SUM(NonNurse[[#This Row],[Occupational Therapist Hours]],NonNurse[[#This Row],[OT Assistant Hours]],NonNurse[[#This Row],[OT Aide Hours]])/NonNurse[[#This Row],[MDS Census]]</f>
        <v>0.10220346137610806</v>
      </c>
      <c r="W387" s="6">
        <v>0.61</v>
      </c>
      <c r="X387" s="6">
        <v>3.5342391304347838</v>
      </c>
      <c r="Y387" s="6">
        <v>0</v>
      </c>
      <c r="Z387" s="6">
        <f>SUM(NonNurse[[#This Row],[Physical Therapist (PT) Hours]],NonNurse[[#This Row],[PT Assistant Hours]],NonNurse[[#This Row],[PT Aide Hours]])/NonNurse[[#This Row],[MDS Census]]</f>
        <v>8.0470662726889006E-2</v>
      </c>
      <c r="AA387" s="6">
        <v>0</v>
      </c>
      <c r="AB387" s="6">
        <v>0</v>
      </c>
      <c r="AC387" s="6">
        <v>0</v>
      </c>
      <c r="AD387" s="6">
        <v>0</v>
      </c>
      <c r="AE387" s="6">
        <v>0</v>
      </c>
      <c r="AF387" s="6">
        <v>0</v>
      </c>
      <c r="AG387" s="6">
        <v>0</v>
      </c>
      <c r="AH387" s="1">
        <v>145897</v>
      </c>
      <c r="AI387">
        <v>5</v>
      </c>
    </row>
    <row r="388" spans="1:35" x14ac:dyDescent="0.25">
      <c r="A388" t="s">
        <v>702</v>
      </c>
      <c r="B388" t="s">
        <v>123</v>
      </c>
      <c r="C388" t="s">
        <v>952</v>
      </c>
      <c r="D388" t="s">
        <v>781</v>
      </c>
      <c r="E388" s="6">
        <v>203.79347826086956</v>
      </c>
      <c r="F388" s="6">
        <v>5.0543478260869561</v>
      </c>
      <c r="G388" s="6">
        <v>0.32608695652173914</v>
      </c>
      <c r="H388" s="6">
        <v>1.7205434782608695</v>
      </c>
      <c r="I388" s="6">
        <v>0.36956521739130432</v>
      </c>
      <c r="J388" s="6">
        <v>0</v>
      </c>
      <c r="K388" s="6">
        <v>0</v>
      </c>
      <c r="L388" s="6">
        <v>6.2024999999999997</v>
      </c>
      <c r="M388" s="6">
        <v>4.8695652173913047</v>
      </c>
      <c r="N388" s="6">
        <v>11.529891304347826</v>
      </c>
      <c r="O388" s="6">
        <f>SUM(NonNurse[[#This Row],[Qualified Social Work Staff Hours]],NonNurse[[#This Row],[Other Social Work Staff Hours]])/NonNurse[[#This Row],[MDS Census]]</f>
        <v>8.0470958451117403E-2</v>
      </c>
      <c r="P388" s="6">
        <v>11.108695652173912</v>
      </c>
      <c r="Q388" s="6">
        <v>22.445652173913043</v>
      </c>
      <c r="R388" s="6">
        <f>SUM(NonNurse[[#This Row],[Qualified Activities Professional Hours]],NonNurse[[#This Row],[Other Activities Professional Hours]])/NonNurse[[#This Row],[MDS Census]]</f>
        <v>0.16464878126833429</v>
      </c>
      <c r="S388" s="6">
        <v>9.7259782608695655</v>
      </c>
      <c r="T388" s="6">
        <v>12.001413043478257</v>
      </c>
      <c r="U388" s="6">
        <v>0</v>
      </c>
      <c r="V388" s="6">
        <f>SUM(NonNurse[[#This Row],[Occupational Therapist Hours]],NonNurse[[#This Row],[OT Assistant Hours]],NonNurse[[#This Row],[OT Aide Hours]])/NonNurse[[#This Row],[MDS Census]]</f>
        <v>0.10661475278681529</v>
      </c>
      <c r="W388" s="6">
        <v>18.208152173913046</v>
      </c>
      <c r="X388" s="6">
        <v>1.6292391304347824</v>
      </c>
      <c r="Y388" s="6">
        <v>0</v>
      </c>
      <c r="Z388" s="6">
        <f>SUM(NonNurse[[#This Row],[Physical Therapist (PT) Hours]],NonNurse[[#This Row],[PT Assistant Hours]],NonNurse[[#This Row],[PT Aide Hours]])/NonNurse[[#This Row],[MDS Census]]</f>
        <v>9.7340658168435665E-2</v>
      </c>
      <c r="AA388" s="6">
        <v>0</v>
      </c>
      <c r="AB388" s="6">
        <v>4.3478260869565216E-2</v>
      </c>
      <c r="AC388" s="6">
        <v>0</v>
      </c>
      <c r="AD388" s="6">
        <v>0</v>
      </c>
      <c r="AE388" s="6">
        <v>1.5326086956521738</v>
      </c>
      <c r="AF388" s="6">
        <v>0</v>
      </c>
      <c r="AG388" s="6">
        <v>0</v>
      </c>
      <c r="AH388" s="1">
        <v>145382</v>
      </c>
      <c r="AI388">
        <v>5</v>
      </c>
    </row>
    <row r="389" spans="1:35" x14ac:dyDescent="0.25">
      <c r="A389" t="s">
        <v>702</v>
      </c>
      <c r="B389" t="s">
        <v>442</v>
      </c>
      <c r="C389" t="s">
        <v>1093</v>
      </c>
      <c r="D389" t="s">
        <v>781</v>
      </c>
      <c r="E389" s="6">
        <v>86.739130434782609</v>
      </c>
      <c r="F389" s="6">
        <v>41.530434782608687</v>
      </c>
      <c r="G389" s="6">
        <v>0.2608695652173913</v>
      </c>
      <c r="H389" s="6">
        <v>0.39130434782608697</v>
      </c>
      <c r="I389" s="6">
        <v>1.673913043478261</v>
      </c>
      <c r="J389" s="6">
        <v>0</v>
      </c>
      <c r="K389" s="6">
        <v>0</v>
      </c>
      <c r="L389" s="6">
        <v>4.4901086956521725</v>
      </c>
      <c r="M389" s="6">
        <v>5.6782608695652188</v>
      </c>
      <c r="N389" s="6">
        <v>5.9347826086956532</v>
      </c>
      <c r="O389" s="6">
        <f>SUM(NonNurse[[#This Row],[Qualified Social Work Staff Hours]],NonNurse[[#This Row],[Other Social Work Staff Hours]])/NonNurse[[#This Row],[MDS Census]]</f>
        <v>0.13388471177944866</v>
      </c>
      <c r="P389" s="6">
        <v>5.2173913043478262</v>
      </c>
      <c r="Q389" s="6">
        <v>22.757608695652181</v>
      </c>
      <c r="R389" s="6">
        <f>SUM(NonNurse[[#This Row],[Qualified Activities Professional Hours]],NonNurse[[#This Row],[Other Activities Professional Hours]])/NonNurse[[#This Row],[MDS Census]]</f>
        <v>0.32251879699248132</v>
      </c>
      <c r="S389" s="6">
        <v>13.944239130434786</v>
      </c>
      <c r="T389" s="6">
        <v>8.6770652173913057</v>
      </c>
      <c r="U389" s="6">
        <v>0</v>
      </c>
      <c r="V389" s="6">
        <f>SUM(NonNurse[[#This Row],[Occupational Therapist Hours]],NonNurse[[#This Row],[OT Assistant Hours]],NonNurse[[#This Row],[OT Aide Hours]])/NonNurse[[#This Row],[MDS Census]]</f>
        <v>0.26079699248120303</v>
      </c>
      <c r="W389" s="6">
        <v>13.498260869565218</v>
      </c>
      <c r="X389" s="6">
        <v>10.17532608695652</v>
      </c>
      <c r="Y389" s="6">
        <v>0</v>
      </c>
      <c r="Z389" s="6">
        <f>SUM(NonNurse[[#This Row],[Physical Therapist (PT) Hours]],NonNurse[[#This Row],[PT Assistant Hours]],NonNurse[[#This Row],[PT Aide Hours]])/NonNurse[[#This Row],[MDS Census]]</f>
        <v>0.27292857142857141</v>
      </c>
      <c r="AA389" s="6">
        <v>0</v>
      </c>
      <c r="AB389" s="6">
        <v>0</v>
      </c>
      <c r="AC389" s="6">
        <v>0</v>
      </c>
      <c r="AD389" s="6">
        <v>0</v>
      </c>
      <c r="AE389" s="6">
        <v>0</v>
      </c>
      <c r="AF389" s="6">
        <v>0</v>
      </c>
      <c r="AG389" s="6">
        <v>0</v>
      </c>
      <c r="AH389" s="1">
        <v>145901</v>
      </c>
      <c r="AI389">
        <v>5</v>
      </c>
    </row>
    <row r="390" spans="1:35" x14ac:dyDescent="0.25">
      <c r="A390" t="s">
        <v>702</v>
      </c>
      <c r="B390" t="s">
        <v>600</v>
      </c>
      <c r="C390" t="s">
        <v>1145</v>
      </c>
      <c r="D390" t="s">
        <v>800</v>
      </c>
      <c r="E390" s="6">
        <v>63.423913043478258</v>
      </c>
      <c r="F390" s="6">
        <v>1.826086956521739</v>
      </c>
      <c r="G390" s="6">
        <v>0.3233695652173913</v>
      </c>
      <c r="H390" s="6">
        <v>0.2543478260869565</v>
      </c>
      <c r="I390" s="6">
        <v>0.2608695652173913</v>
      </c>
      <c r="J390" s="6">
        <v>0</v>
      </c>
      <c r="K390" s="6">
        <v>0</v>
      </c>
      <c r="L390" s="6">
        <v>0.13695652173913042</v>
      </c>
      <c r="M390" s="6">
        <v>0</v>
      </c>
      <c r="N390" s="6">
        <v>0</v>
      </c>
      <c r="O390" s="6">
        <f>SUM(NonNurse[[#This Row],[Qualified Social Work Staff Hours]],NonNurse[[#This Row],[Other Social Work Staff Hours]])/NonNurse[[#This Row],[MDS Census]]</f>
        <v>0</v>
      </c>
      <c r="P390" s="6">
        <v>0</v>
      </c>
      <c r="Q390" s="6">
        <v>5.3315217391304346</v>
      </c>
      <c r="R390" s="6">
        <f>SUM(NonNurse[[#This Row],[Qualified Activities Professional Hours]],NonNurse[[#This Row],[Other Activities Professional Hours]])/NonNurse[[#This Row],[MDS Census]]</f>
        <v>8.4061696658097693E-2</v>
      </c>
      <c r="S390" s="6">
        <v>5.1175000000000015</v>
      </c>
      <c r="T390" s="6">
        <v>3.9940217391304329</v>
      </c>
      <c r="U390" s="6">
        <v>0</v>
      </c>
      <c r="V390" s="6">
        <f>SUM(NonNurse[[#This Row],[Occupational Therapist Hours]],NonNurse[[#This Row],[OT Assistant Hours]],NonNurse[[#This Row],[OT Aide Hours]])/NonNurse[[#This Row],[MDS Census]]</f>
        <v>0.14366066838046274</v>
      </c>
      <c r="W390" s="6">
        <v>3.127934782608695</v>
      </c>
      <c r="X390" s="6">
        <v>4.2669565217391305</v>
      </c>
      <c r="Y390" s="6">
        <v>0</v>
      </c>
      <c r="Z390" s="6">
        <f>SUM(NonNurse[[#This Row],[Physical Therapist (PT) Hours]],NonNurse[[#This Row],[PT Assistant Hours]],NonNurse[[#This Row],[PT Aide Hours]])/NonNurse[[#This Row],[MDS Census]]</f>
        <v>0.11659468723221936</v>
      </c>
      <c r="AA390" s="6">
        <v>0</v>
      </c>
      <c r="AB390" s="6">
        <v>0</v>
      </c>
      <c r="AC390" s="6">
        <v>0</v>
      </c>
      <c r="AD390" s="6">
        <v>0</v>
      </c>
      <c r="AE390" s="6">
        <v>0</v>
      </c>
      <c r="AF390" s="6">
        <v>0</v>
      </c>
      <c r="AG390" s="6">
        <v>0</v>
      </c>
      <c r="AH390" s="1">
        <v>146114</v>
      </c>
      <c r="AI390">
        <v>5</v>
      </c>
    </row>
    <row r="391" spans="1:35" x14ac:dyDescent="0.25">
      <c r="A391" t="s">
        <v>702</v>
      </c>
      <c r="B391" t="s">
        <v>529</v>
      </c>
      <c r="C391" t="s">
        <v>876</v>
      </c>
      <c r="D391" t="s">
        <v>796</v>
      </c>
      <c r="E391" s="6">
        <v>108.83098591549296</v>
      </c>
      <c r="F391" s="6">
        <v>5.52112676056338</v>
      </c>
      <c r="G391" s="6">
        <v>3.3212676056338029</v>
      </c>
      <c r="H391" s="6">
        <v>1.0950704225352113</v>
      </c>
      <c r="I391" s="6">
        <v>0.971830985915493</v>
      </c>
      <c r="J391" s="6">
        <v>0</v>
      </c>
      <c r="K391" s="6">
        <v>0</v>
      </c>
      <c r="L391" s="6">
        <v>4.795774647887324</v>
      </c>
      <c r="M391" s="6">
        <v>7.908450704225352</v>
      </c>
      <c r="N391" s="6">
        <v>20.18661971830986</v>
      </c>
      <c r="O391" s="6">
        <f>SUM(NonNurse[[#This Row],[Qualified Social Work Staff Hours]],NonNurse[[#This Row],[Other Social Work Staff Hours]])/NonNurse[[#This Row],[MDS Census]]</f>
        <v>0.25815322893749193</v>
      </c>
      <c r="P391" s="6">
        <v>7.76056338028169</v>
      </c>
      <c r="Q391" s="6">
        <v>6.570422535211268</v>
      </c>
      <c r="R391" s="6">
        <f>SUM(NonNurse[[#This Row],[Qualified Activities Professional Hours]],NonNurse[[#This Row],[Other Activities Professional Hours]])/NonNurse[[#This Row],[MDS Census]]</f>
        <v>0.13168111815711142</v>
      </c>
      <c r="S391" s="6">
        <v>6.5612676056338035</v>
      </c>
      <c r="T391" s="6">
        <v>17.753802816901413</v>
      </c>
      <c r="U391" s="6">
        <v>0</v>
      </c>
      <c r="V391" s="6">
        <f>SUM(NonNurse[[#This Row],[Occupational Therapist Hours]],NonNurse[[#This Row],[OT Assistant Hours]],NonNurse[[#This Row],[OT Aide Hours]])/NonNurse[[#This Row],[MDS Census]]</f>
        <v>0.2234204736637764</v>
      </c>
      <c r="W391" s="6">
        <v>4.5267605633802814</v>
      </c>
      <c r="X391" s="6">
        <v>14.266197183098594</v>
      </c>
      <c r="Y391" s="6">
        <v>5.070422535211268</v>
      </c>
      <c r="Z391" s="6">
        <f>SUM(NonNurse[[#This Row],[Physical Therapist (PT) Hours]],NonNurse[[#This Row],[PT Assistant Hours]],NonNurse[[#This Row],[PT Aide Hours]])/NonNurse[[#This Row],[MDS Census]]</f>
        <v>0.21927009188559599</v>
      </c>
      <c r="AA391" s="6">
        <v>0</v>
      </c>
      <c r="AB391" s="6">
        <v>0</v>
      </c>
      <c r="AC391" s="6">
        <v>0</v>
      </c>
      <c r="AD391" s="6">
        <v>0</v>
      </c>
      <c r="AE391" s="6">
        <v>0</v>
      </c>
      <c r="AF391" s="6">
        <v>0</v>
      </c>
      <c r="AG391" s="6">
        <v>0</v>
      </c>
      <c r="AH391" s="1">
        <v>146026</v>
      </c>
      <c r="AI391">
        <v>5</v>
      </c>
    </row>
    <row r="392" spans="1:35" x14ac:dyDescent="0.25">
      <c r="A392" t="s">
        <v>702</v>
      </c>
      <c r="B392" t="s">
        <v>109</v>
      </c>
      <c r="C392" t="s">
        <v>954</v>
      </c>
      <c r="D392" t="s">
        <v>774</v>
      </c>
      <c r="E392" s="6">
        <v>16.315217391304348</v>
      </c>
      <c r="F392" s="6">
        <v>11.478260869565217</v>
      </c>
      <c r="G392" s="6">
        <v>0</v>
      </c>
      <c r="H392" s="6">
        <v>0.19565217391304349</v>
      </c>
      <c r="I392" s="6">
        <v>0</v>
      </c>
      <c r="J392" s="6">
        <v>0</v>
      </c>
      <c r="K392" s="6">
        <v>0</v>
      </c>
      <c r="L392" s="6">
        <v>0.41847826086956524</v>
      </c>
      <c r="M392" s="6">
        <v>0</v>
      </c>
      <c r="N392" s="6">
        <v>0</v>
      </c>
      <c r="O392" s="6">
        <f>SUM(NonNurse[[#This Row],[Qualified Social Work Staff Hours]],NonNurse[[#This Row],[Other Social Work Staff Hours]])/NonNurse[[#This Row],[MDS Census]]</f>
        <v>0</v>
      </c>
      <c r="P392" s="6">
        <v>0</v>
      </c>
      <c r="Q392" s="6">
        <v>13.323369565217391</v>
      </c>
      <c r="R392" s="6">
        <f>SUM(NonNurse[[#This Row],[Qualified Activities Professional Hours]],NonNurse[[#This Row],[Other Activities Professional Hours]])/NonNurse[[#This Row],[MDS Census]]</f>
        <v>0.8166222518321119</v>
      </c>
      <c r="S392" s="6">
        <v>0.23641304347826086</v>
      </c>
      <c r="T392" s="6">
        <v>0</v>
      </c>
      <c r="U392" s="6">
        <v>5.2826086956521738</v>
      </c>
      <c r="V392" s="6">
        <f>SUM(NonNurse[[#This Row],[Occupational Therapist Hours]],NonNurse[[#This Row],[OT Assistant Hours]],NonNurse[[#This Row],[OT Aide Hours]])/NonNurse[[#This Row],[MDS Census]]</f>
        <v>0.33827448367754831</v>
      </c>
      <c r="W392" s="6">
        <v>9.820652173913043</v>
      </c>
      <c r="X392" s="6">
        <v>0</v>
      </c>
      <c r="Y392" s="6">
        <v>0</v>
      </c>
      <c r="Z392" s="6">
        <f>SUM(NonNurse[[#This Row],[Physical Therapist (PT) Hours]],NonNurse[[#This Row],[PT Assistant Hours]],NonNurse[[#This Row],[PT Aide Hours]])/NonNurse[[#This Row],[MDS Census]]</f>
        <v>0.60193204530313127</v>
      </c>
      <c r="AA392" s="6">
        <v>0</v>
      </c>
      <c r="AB392" s="6">
        <v>0</v>
      </c>
      <c r="AC392" s="6">
        <v>0</v>
      </c>
      <c r="AD392" s="6">
        <v>0</v>
      </c>
      <c r="AE392" s="6">
        <v>0</v>
      </c>
      <c r="AF392" s="6">
        <v>0</v>
      </c>
      <c r="AG392" s="6">
        <v>0</v>
      </c>
      <c r="AH392" s="1">
        <v>145344</v>
      </c>
      <c r="AI392">
        <v>5</v>
      </c>
    </row>
    <row r="393" spans="1:35" x14ac:dyDescent="0.25">
      <c r="A393" t="s">
        <v>702</v>
      </c>
      <c r="B393" t="s">
        <v>319</v>
      </c>
      <c r="C393" t="s">
        <v>870</v>
      </c>
      <c r="D393" t="s">
        <v>773</v>
      </c>
      <c r="E393" s="6">
        <v>69.326086956521735</v>
      </c>
      <c r="F393" s="6">
        <v>23.993478260869562</v>
      </c>
      <c r="G393" s="6">
        <v>0</v>
      </c>
      <c r="H393" s="6">
        <v>0</v>
      </c>
      <c r="I393" s="6">
        <v>0</v>
      </c>
      <c r="J393" s="6">
        <v>0</v>
      </c>
      <c r="K393" s="6">
        <v>0</v>
      </c>
      <c r="L393" s="6">
        <v>1.6509782608695658</v>
      </c>
      <c r="M393" s="6">
        <v>4.0467391304347844</v>
      </c>
      <c r="N393" s="6">
        <v>0</v>
      </c>
      <c r="O393" s="6">
        <f>SUM(NonNurse[[#This Row],[Qualified Social Work Staff Hours]],NonNurse[[#This Row],[Other Social Work Staff Hours]])/NonNurse[[#This Row],[MDS Census]]</f>
        <v>5.8372530573847628E-2</v>
      </c>
      <c r="P393" s="6">
        <v>6.2315217391304332</v>
      </c>
      <c r="Q393" s="6">
        <v>1.3880434782608695</v>
      </c>
      <c r="R393" s="6">
        <f>SUM(NonNurse[[#This Row],[Qualified Activities Professional Hours]],NonNurse[[#This Row],[Other Activities Professional Hours]])/NonNurse[[#This Row],[MDS Census]]</f>
        <v>0.10990906240200689</v>
      </c>
      <c r="S393" s="6">
        <v>3.7631521739130434</v>
      </c>
      <c r="T393" s="6">
        <v>0.49445652173913029</v>
      </c>
      <c r="U393" s="6">
        <v>0</v>
      </c>
      <c r="V393" s="6">
        <f>SUM(NonNurse[[#This Row],[Occupational Therapist Hours]],NonNurse[[#This Row],[OT Assistant Hours]],NonNurse[[#This Row],[OT Aide Hours]])/NonNurse[[#This Row],[MDS Census]]</f>
        <v>6.1414236437754781E-2</v>
      </c>
      <c r="W393" s="6">
        <v>5.6383695652173911</v>
      </c>
      <c r="X393" s="6">
        <v>5.9809782608695654</v>
      </c>
      <c r="Y393" s="6">
        <v>0</v>
      </c>
      <c r="Z393" s="6">
        <f>SUM(NonNurse[[#This Row],[Physical Therapist (PT) Hours]],NonNurse[[#This Row],[PT Assistant Hours]],NonNurse[[#This Row],[PT Aide Hours]])/NonNurse[[#This Row],[MDS Census]]</f>
        <v>0.16760426465976797</v>
      </c>
      <c r="AA393" s="6">
        <v>0</v>
      </c>
      <c r="AB393" s="6">
        <v>0</v>
      </c>
      <c r="AC393" s="6">
        <v>0</v>
      </c>
      <c r="AD393" s="6">
        <v>0</v>
      </c>
      <c r="AE393" s="6">
        <v>35.771739130434781</v>
      </c>
      <c r="AF393" s="6">
        <v>0</v>
      </c>
      <c r="AG393" s="6">
        <v>0</v>
      </c>
      <c r="AH393" s="1">
        <v>145719</v>
      </c>
      <c r="AI393">
        <v>5</v>
      </c>
    </row>
    <row r="394" spans="1:35" x14ac:dyDescent="0.25">
      <c r="A394" t="s">
        <v>702</v>
      </c>
      <c r="B394" t="s">
        <v>366</v>
      </c>
      <c r="C394" t="s">
        <v>1071</v>
      </c>
      <c r="D394" t="s">
        <v>781</v>
      </c>
      <c r="E394" s="6">
        <v>24.076086956521738</v>
      </c>
      <c r="F394" s="6">
        <v>5.4347826086956523</v>
      </c>
      <c r="G394" s="6">
        <v>8.4239130434782608E-2</v>
      </c>
      <c r="H394" s="6">
        <v>0.18478260869565216</v>
      </c>
      <c r="I394" s="6">
        <v>0.47826086956521741</v>
      </c>
      <c r="J394" s="6">
        <v>0</v>
      </c>
      <c r="K394" s="6">
        <v>0</v>
      </c>
      <c r="L394" s="6">
        <v>1.9374999999999998</v>
      </c>
      <c r="M394" s="6">
        <v>5.0434782608695654</v>
      </c>
      <c r="N394" s="6">
        <v>0</v>
      </c>
      <c r="O394" s="6">
        <f>SUM(NonNurse[[#This Row],[Qualified Social Work Staff Hours]],NonNurse[[#This Row],[Other Social Work Staff Hours]])/NonNurse[[#This Row],[MDS Census]]</f>
        <v>0.20948081264108354</v>
      </c>
      <c r="P394" s="6">
        <v>11.285326086956522</v>
      </c>
      <c r="Q394" s="6">
        <v>0</v>
      </c>
      <c r="R394" s="6">
        <f>SUM(NonNurse[[#This Row],[Qualified Activities Professional Hours]],NonNurse[[#This Row],[Other Activities Professional Hours]])/NonNurse[[#This Row],[MDS Census]]</f>
        <v>0.46873589164785556</v>
      </c>
      <c r="S394" s="6">
        <v>3.1482608695652172</v>
      </c>
      <c r="T394" s="6">
        <v>7.3752173913043491</v>
      </c>
      <c r="U394" s="6">
        <v>0</v>
      </c>
      <c r="V394" s="6">
        <f>SUM(NonNurse[[#This Row],[Occupational Therapist Hours]],NonNurse[[#This Row],[OT Assistant Hours]],NonNurse[[#This Row],[OT Aide Hours]])/NonNurse[[#This Row],[MDS Census]]</f>
        <v>0.43709255079006781</v>
      </c>
      <c r="W394" s="6">
        <v>4.1505434782608699</v>
      </c>
      <c r="X394" s="6">
        <v>3.7071739130434782</v>
      </c>
      <c r="Y394" s="6">
        <v>0</v>
      </c>
      <c r="Z394" s="6">
        <f>SUM(NonNurse[[#This Row],[Physical Therapist (PT) Hours]],NonNurse[[#This Row],[PT Assistant Hours]],NonNurse[[#This Row],[PT Aide Hours]])/NonNurse[[#This Row],[MDS Census]]</f>
        <v>0.32637020316027088</v>
      </c>
      <c r="AA394" s="6">
        <v>0</v>
      </c>
      <c r="AB394" s="6">
        <v>0</v>
      </c>
      <c r="AC394" s="6">
        <v>0</v>
      </c>
      <c r="AD394" s="6">
        <v>0</v>
      </c>
      <c r="AE394" s="6">
        <v>0</v>
      </c>
      <c r="AF394" s="6">
        <v>0</v>
      </c>
      <c r="AG394" s="6">
        <v>0</v>
      </c>
      <c r="AH394" s="1">
        <v>145786</v>
      </c>
      <c r="AI394">
        <v>5</v>
      </c>
    </row>
    <row r="395" spans="1:35" x14ac:dyDescent="0.25">
      <c r="A395" t="s">
        <v>702</v>
      </c>
      <c r="B395" t="s">
        <v>16</v>
      </c>
      <c r="C395" t="s">
        <v>917</v>
      </c>
      <c r="D395" t="s">
        <v>781</v>
      </c>
      <c r="E395" s="6">
        <v>37.804347826086953</v>
      </c>
      <c r="F395" s="6">
        <v>5.6521739130434785</v>
      </c>
      <c r="G395" s="6">
        <v>0</v>
      </c>
      <c r="H395" s="6">
        <v>0</v>
      </c>
      <c r="I395" s="6">
        <v>0</v>
      </c>
      <c r="J395" s="6">
        <v>0</v>
      </c>
      <c r="K395" s="6">
        <v>0</v>
      </c>
      <c r="L395" s="6">
        <v>0.20478260869565212</v>
      </c>
      <c r="M395" s="6">
        <v>5.5097826086956534</v>
      </c>
      <c r="N395" s="6">
        <v>0</v>
      </c>
      <c r="O395" s="6">
        <f>SUM(NonNurse[[#This Row],[Qualified Social Work Staff Hours]],NonNurse[[#This Row],[Other Social Work Staff Hours]])/NonNurse[[#This Row],[MDS Census]]</f>
        <v>0.14574468085106387</v>
      </c>
      <c r="P395" s="6">
        <v>5.3293478260869565</v>
      </c>
      <c r="Q395" s="6">
        <v>9.2369565217391312</v>
      </c>
      <c r="R395" s="6">
        <f>SUM(NonNurse[[#This Row],[Qualified Activities Professional Hours]],NonNurse[[#This Row],[Other Activities Professional Hours]])/NonNurse[[#This Row],[MDS Census]]</f>
        <v>0.38530764807360557</v>
      </c>
      <c r="S395" s="6">
        <v>3.0873913043478263</v>
      </c>
      <c r="T395" s="6">
        <v>0</v>
      </c>
      <c r="U395" s="6">
        <v>0</v>
      </c>
      <c r="V395" s="6">
        <f>SUM(NonNurse[[#This Row],[Occupational Therapist Hours]],NonNurse[[#This Row],[OT Assistant Hours]],NonNurse[[#This Row],[OT Aide Hours]])/NonNurse[[#This Row],[MDS Census]]</f>
        <v>8.1667625071880398E-2</v>
      </c>
      <c r="W395" s="6">
        <v>2.4251086956521735</v>
      </c>
      <c r="X395" s="6">
        <v>0.10293478260869564</v>
      </c>
      <c r="Y395" s="6">
        <v>0</v>
      </c>
      <c r="Z395" s="6">
        <f>SUM(NonNurse[[#This Row],[Physical Therapist (PT) Hours]],NonNurse[[#This Row],[PT Assistant Hours]],NonNurse[[#This Row],[PT Aide Hours]])/NonNurse[[#This Row],[MDS Census]]</f>
        <v>6.6871765382403664E-2</v>
      </c>
      <c r="AA395" s="6">
        <v>0</v>
      </c>
      <c r="AB395" s="6">
        <v>0</v>
      </c>
      <c r="AC395" s="6">
        <v>0</v>
      </c>
      <c r="AD395" s="6">
        <v>0</v>
      </c>
      <c r="AE395" s="6">
        <v>0</v>
      </c>
      <c r="AF395" s="6">
        <v>0</v>
      </c>
      <c r="AG395" s="6">
        <v>0.39673913043478259</v>
      </c>
      <c r="AH395" s="1">
        <v>146185</v>
      </c>
      <c r="AI395">
        <v>5</v>
      </c>
    </row>
    <row r="396" spans="1:35" x14ac:dyDescent="0.25">
      <c r="A396" t="s">
        <v>702</v>
      </c>
      <c r="B396" t="s">
        <v>659</v>
      </c>
      <c r="C396" t="s">
        <v>1037</v>
      </c>
      <c r="D396" t="s">
        <v>781</v>
      </c>
      <c r="E396" s="6">
        <v>40.478260869565219</v>
      </c>
      <c r="F396" s="6">
        <v>3.8260869565217392</v>
      </c>
      <c r="G396" s="6">
        <v>4.3478260869565216E-2</v>
      </c>
      <c r="H396" s="6">
        <v>0</v>
      </c>
      <c r="I396" s="6">
        <v>0.54347826086956519</v>
      </c>
      <c r="J396" s="6">
        <v>0</v>
      </c>
      <c r="K396" s="6">
        <v>0</v>
      </c>
      <c r="L396" s="6">
        <v>0</v>
      </c>
      <c r="M396" s="6">
        <v>0</v>
      </c>
      <c r="N396" s="6">
        <v>3.4173913043478263</v>
      </c>
      <c r="O396" s="6">
        <f>SUM(NonNurse[[#This Row],[Qualified Social Work Staff Hours]],NonNurse[[#This Row],[Other Social Work Staff Hours]])/NonNurse[[#This Row],[MDS Census]]</f>
        <v>8.4425349087003221E-2</v>
      </c>
      <c r="P396" s="6">
        <v>0</v>
      </c>
      <c r="Q396" s="6">
        <v>8.1586956521739129</v>
      </c>
      <c r="R396" s="6">
        <f>SUM(NonNurse[[#This Row],[Qualified Activities Professional Hours]],NonNurse[[#This Row],[Other Activities Professional Hours]])/NonNurse[[#This Row],[MDS Census]]</f>
        <v>0.20155746509129968</v>
      </c>
      <c r="S396" s="6">
        <v>0</v>
      </c>
      <c r="T396" s="6">
        <v>0</v>
      </c>
      <c r="U396" s="6">
        <v>0</v>
      </c>
      <c r="V396" s="6">
        <f>SUM(NonNurse[[#This Row],[Occupational Therapist Hours]],NonNurse[[#This Row],[OT Assistant Hours]],NonNurse[[#This Row],[OT Aide Hours]])/NonNurse[[#This Row],[MDS Census]]</f>
        <v>0</v>
      </c>
      <c r="W396" s="6">
        <v>0</v>
      </c>
      <c r="X396" s="6">
        <v>0</v>
      </c>
      <c r="Y396" s="6">
        <v>10.652173913043478</v>
      </c>
      <c r="Z396" s="6">
        <f>SUM(NonNurse[[#This Row],[Physical Therapist (PT) Hours]],NonNurse[[#This Row],[PT Assistant Hours]],NonNurse[[#This Row],[PT Aide Hours]])/NonNurse[[#This Row],[MDS Census]]</f>
        <v>0.26315789473684209</v>
      </c>
      <c r="AA396" s="6">
        <v>0</v>
      </c>
      <c r="AB396" s="6">
        <v>0</v>
      </c>
      <c r="AC396" s="6">
        <v>0</v>
      </c>
      <c r="AD396" s="6">
        <v>0</v>
      </c>
      <c r="AE396" s="6">
        <v>0</v>
      </c>
      <c r="AF396" s="6">
        <v>0</v>
      </c>
      <c r="AG396" s="6">
        <v>0</v>
      </c>
      <c r="AH396" s="1">
        <v>146189</v>
      </c>
      <c r="AI396">
        <v>5</v>
      </c>
    </row>
    <row r="397" spans="1:35" x14ac:dyDescent="0.25">
      <c r="A397" t="s">
        <v>702</v>
      </c>
      <c r="B397" t="s">
        <v>524</v>
      </c>
      <c r="C397" t="s">
        <v>917</v>
      </c>
      <c r="D397" t="s">
        <v>781</v>
      </c>
      <c r="E397" s="6">
        <v>83.282608695652172</v>
      </c>
      <c r="F397" s="6">
        <v>26.364130434782609</v>
      </c>
      <c r="G397" s="6">
        <v>0</v>
      </c>
      <c r="H397" s="6">
        <v>0</v>
      </c>
      <c r="I397" s="6">
        <v>0</v>
      </c>
      <c r="J397" s="6">
        <v>0</v>
      </c>
      <c r="K397" s="6">
        <v>0</v>
      </c>
      <c r="L397" s="6">
        <v>5.19</v>
      </c>
      <c r="M397" s="6">
        <v>0</v>
      </c>
      <c r="N397" s="6">
        <v>0</v>
      </c>
      <c r="O397" s="6">
        <f>SUM(NonNurse[[#This Row],[Qualified Social Work Staff Hours]],NonNurse[[#This Row],[Other Social Work Staff Hours]])/NonNurse[[#This Row],[MDS Census]]</f>
        <v>0</v>
      </c>
      <c r="P397" s="6">
        <v>6.3804347826086953</v>
      </c>
      <c r="Q397" s="6">
        <v>17.595108695652176</v>
      </c>
      <c r="R397" s="6">
        <f>SUM(NonNurse[[#This Row],[Qualified Activities Professional Hours]],NonNurse[[#This Row],[Other Activities Professional Hours]])/NonNurse[[#This Row],[MDS Census]]</f>
        <v>0.28788175411119815</v>
      </c>
      <c r="S397" s="6">
        <v>3.9283695652173898</v>
      </c>
      <c r="T397" s="6">
        <v>5.1036956521739123</v>
      </c>
      <c r="U397" s="6">
        <v>0</v>
      </c>
      <c r="V397" s="6">
        <f>SUM(NonNurse[[#This Row],[Occupational Therapist Hours]],NonNurse[[#This Row],[OT Assistant Hours]],NonNurse[[#This Row],[OT Aide Hours]])/NonNurse[[#This Row],[MDS Census]]</f>
        <v>0.1084507961367789</v>
      </c>
      <c r="W397" s="6">
        <v>2.3885869565217392</v>
      </c>
      <c r="X397" s="6">
        <v>6.6258695652173891</v>
      </c>
      <c r="Y397" s="6">
        <v>0</v>
      </c>
      <c r="Z397" s="6">
        <f>SUM(NonNurse[[#This Row],[Physical Therapist (PT) Hours]],NonNurse[[#This Row],[PT Assistant Hours]],NonNurse[[#This Row],[PT Aide Hours]])/NonNurse[[#This Row],[MDS Census]]</f>
        <v>0.10823936309057684</v>
      </c>
      <c r="AA397" s="6">
        <v>0</v>
      </c>
      <c r="AB397" s="6">
        <v>0</v>
      </c>
      <c r="AC397" s="6">
        <v>0</v>
      </c>
      <c r="AD397" s="6">
        <v>0</v>
      </c>
      <c r="AE397" s="6">
        <v>0</v>
      </c>
      <c r="AF397" s="6">
        <v>0</v>
      </c>
      <c r="AG397" s="6">
        <v>0</v>
      </c>
      <c r="AH397" s="1">
        <v>146018</v>
      </c>
      <c r="AI397">
        <v>5</v>
      </c>
    </row>
    <row r="398" spans="1:35" x14ac:dyDescent="0.25">
      <c r="A398" t="s">
        <v>702</v>
      </c>
      <c r="B398" t="s">
        <v>230</v>
      </c>
      <c r="C398" t="s">
        <v>888</v>
      </c>
      <c r="D398" t="s">
        <v>772</v>
      </c>
      <c r="E398" s="6">
        <v>56.521739130434781</v>
      </c>
      <c r="F398" s="6">
        <v>27.144021739130434</v>
      </c>
      <c r="G398" s="6">
        <v>0.2608695652173913</v>
      </c>
      <c r="H398" s="6">
        <v>0.22826086956521738</v>
      </c>
      <c r="I398" s="6">
        <v>0.63043478260869568</v>
      </c>
      <c r="J398" s="6">
        <v>0</v>
      </c>
      <c r="K398" s="6">
        <v>0</v>
      </c>
      <c r="L398" s="6">
        <v>2.7504347826086959</v>
      </c>
      <c r="M398" s="6">
        <v>6.5217391304347824E-2</v>
      </c>
      <c r="N398" s="6">
        <v>5.4864130434782608</v>
      </c>
      <c r="O398" s="6">
        <f>SUM(NonNurse[[#This Row],[Qualified Social Work Staff Hours]],NonNurse[[#This Row],[Other Social Work Staff Hours]])/NonNurse[[#This Row],[MDS Census]]</f>
        <v>9.8221153846153847E-2</v>
      </c>
      <c r="P398" s="6">
        <v>4.4510869565217392</v>
      </c>
      <c r="Q398" s="6">
        <v>3.2717391304347827</v>
      </c>
      <c r="R398" s="6">
        <f>SUM(NonNurse[[#This Row],[Qualified Activities Professional Hours]],NonNurse[[#This Row],[Other Activities Professional Hours]])/NonNurse[[#This Row],[MDS Census]]</f>
        <v>0.13663461538461538</v>
      </c>
      <c r="S398" s="6">
        <v>1.813478260869565</v>
      </c>
      <c r="T398" s="6">
        <v>10.829565217391309</v>
      </c>
      <c r="U398" s="6">
        <v>0</v>
      </c>
      <c r="V398" s="6">
        <f>SUM(NonNurse[[#This Row],[Occupational Therapist Hours]],NonNurse[[#This Row],[OT Assistant Hours]],NonNurse[[#This Row],[OT Aide Hours]])/NonNurse[[#This Row],[MDS Census]]</f>
        <v>0.22368461538461548</v>
      </c>
      <c r="W398" s="6">
        <v>3.1557608695652171</v>
      </c>
      <c r="X398" s="6">
        <v>6.3441304347826106</v>
      </c>
      <c r="Y398" s="6">
        <v>0</v>
      </c>
      <c r="Z398" s="6">
        <f>SUM(NonNurse[[#This Row],[Physical Therapist (PT) Hours]],NonNurse[[#This Row],[PT Assistant Hours]],NonNurse[[#This Row],[PT Aide Hours]])/NonNurse[[#This Row],[MDS Census]]</f>
        <v>0.16807500000000003</v>
      </c>
      <c r="AA398" s="6">
        <v>0</v>
      </c>
      <c r="AB398" s="6">
        <v>0</v>
      </c>
      <c r="AC398" s="6">
        <v>0</v>
      </c>
      <c r="AD398" s="6">
        <v>0</v>
      </c>
      <c r="AE398" s="6">
        <v>0</v>
      </c>
      <c r="AF398" s="6">
        <v>0</v>
      </c>
      <c r="AG398" s="6">
        <v>0</v>
      </c>
      <c r="AH398" s="1">
        <v>145600</v>
      </c>
      <c r="AI398">
        <v>5</v>
      </c>
    </row>
    <row r="399" spans="1:35" x14ac:dyDescent="0.25">
      <c r="A399" t="s">
        <v>702</v>
      </c>
      <c r="B399" t="s">
        <v>29</v>
      </c>
      <c r="C399" t="s">
        <v>905</v>
      </c>
      <c r="D399" t="s">
        <v>786</v>
      </c>
      <c r="E399" s="6">
        <v>81.760869565217391</v>
      </c>
      <c r="F399" s="6">
        <v>28.584239130434781</v>
      </c>
      <c r="G399" s="6">
        <v>0.42391304347826086</v>
      </c>
      <c r="H399" s="6">
        <v>0.2608695652173913</v>
      </c>
      <c r="I399" s="6">
        <v>0.43478260869565216</v>
      </c>
      <c r="J399" s="6">
        <v>0</v>
      </c>
      <c r="K399" s="6">
        <v>0</v>
      </c>
      <c r="L399" s="6">
        <v>3.2993478260869562</v>
      </c>
      <c r="M399" s="6">
        <v>6.5217391304347824E-2</v>
      </c>
      <c r="N399" s="6">
        <v>5.0570652173913047</v>
      </c>
      <c r="O399" s="6">
        <f>SUM(NonNurse[[#This Row],[Qualified Social Work Staff Hours]],NonNurse[[#This Row],[Other Social Work Staff Hours]])/NonNurse[[#This Row],[MDS Census]]</f>
        <v>6.2649561286891781E-2</v>
      </c>
      <c r="P399" s="6">
        <v>6.1766304347826084</v>
      </c>
      <c r="Q399" s="6">
        <v>21.934782608695652</v>
      </c>
      <c r="R399" s="6">
        <f>SUM(NonNurse[[#This Row],[Qualified Activities Professional Hours]],NonNurse[[#This Row],[Other Activities Professional Hours]])/NonNurse[[#This Row],[MDS Census]]</f>
        <v>0.3438247806434459</v>
      </c>
      <c r="S399" s="6">
        <v>2.0927173913043475</v>
      </c>
      <c r="T399" s="6">
        <v>9.1589130434782593</v>
      </c>
      <c r="U399" s="6">
        <v>0</v>
      </c>
      <c r="V399" s="6">
        <f>SUM(NonNurse[[#This Row],[Occupational Therapist Hours]],NonNurse[[#This Row],[OT Assistant Hours]],NonNurse[[#This Row],[OT Aide Hours]])/NonNurse[[#This Row],[MDS Census]]</f>
        <v>0.13761632544536026</v>
      </c>
      <c r="W399" s="6">
        <v>5.1560869565217402</v>
      </c>
      <c r="X399" s="6">
        <v>12.022934782608692</v>
      </c>
      <c r="Y399" s="6">
        <v>0</v>
      </c>
      <c r="Z399" s="6">
        <f>SUM(NonNurse[[#This Row],[Physical Therapist (PT) Hours]],NonNurse[[#This Row],[PT Assistant Hours]],NonNurse[[#This Row],[PT Aide Hours]])/NonNurse[[#This Row],[MDS Census]]</f>
        <v>0.21011300186120713</v>
      </c>
      <c r="AA399" s="6">
        <v>0</v>
      </c>
      <c r="AB399" s="6">
        <v>0</v>
      </c>
      <c r="AC399" s="6">
        <v>0</v>
      </c>
      <c r="AD399" s="6">
        <v>0</v>
      </c>
      <c r="AE399" s="6">
        <v>0</v>
      </c>
      <c r="AF399" s="6">
        <v>0</v>
      </c>
      <c r="AG399" s="6">
        <v>0</v>
      </c>
      <c r="AH399" s="1">
        <v>145031</v>
      </c>
      <c r="AI399">
        <v>5</v>
      </c>
    </row>
    <row r="400" spans="1:35" x14ac:dyDescent="0.25">
      <c r="A400" t="s">
        <v>702</v>
      </c>
      <c r="B400" t="s">
        <v>485</v>
      </c>
      <c r="C400" t="s">
        <v>837</v>
      </c>
      <c r="D400" t="s">
        <v>747</v>
      </c>
      <c r="E400" s="6">
        <v>75.565217391304344</v>
      </c>
      <c r="F400" s="6">
        <v>34.986413043478258</v>
      </c>
      <c r="G400" s="6">
        <v>0.2608695652173913</v>
      </c>
      <c r="H400" s="6">
        <v>0.42391304347826086</v>
      </c>
      <c r="I400" s="6">
        <v>0.96739130434782605</v>
      </c>
      <c r="J400" s="6">
        <v>0</v>
      </c>
      <c r="K400" s="6">
        <v>0</v>
      </c>
      <c r="L400" s="6">
        <v>5.3717391304347819</v>
      </c>
      <c r="M400" s="6">
        <v>3.6141304347826089</v>
      </c>
      <c r="N400" s="6">
        <v>0</v>
      </c>
      <c r="O400" s="6">
        <f>SUM(NonNurse[[#This Row],[Qualified Social Work Staff Hours]],NonNurse[[#This Row],[Other Social Work Staff Hours]])/NonNurse[[#This Row],[MDS Census]]</f>
        <v>4.7827963176064449E-2</v>
      </c>
      <c r="P400" s="6">
        <v>5.3016304347826084</v>
      </c>
      <c r="Q400" s="6">
        <v>16.847826086956523</v>
      </c>
      <c r="R400" s="6">
        <f>SUM(NonNurse[[#This Row],[Qualified Activities Professional Hours]],NonNurse[[#This Row],[Other Activities Professional Hours]])/NonNurse[[#This Row],[MDS Census]]</f>
        <v>0.293117088607595</v>
      </c>
      <c r="S400" s="6">
        <v>3.6666304347826086</v>
      </c>
      <c r="T400" s="6">
        <v>7.8760869565217346</v>
      </c>
      <c r="U400" s="6">
        <v>0</v>
      </c>
      <c r="V400" s="6">
        <f>SUM(NonNurse[[#This Row],[Occupational Therapist Hours]],NonNurse[[#This Row],[OT Assistant Hours]],NonNurse[[#This Row],[OT Aide Hours]])/NonNurse[[#This Row],[MDS Census]]</f>
        <v>0.15275172612197924</v>
      </c>
      <c r="W400" s="6">
        <v>2.5369565217391301</v>
      </c>
      <c r="X400" s="6">
        <v>8.4010869565217376</v>
      </c>
      <c r="Y400" s="6">
        <v>0</v>
      </c>
      <c r="Z400" s="6">
        <f>SUM(NonNurse[[#This Row],[Physical Therapist (PT) Hours]],NonNurse[[#This Row],[PT Assistant Hours]],NonNurse[[#This Row],[PT Aide Hours]])/NonNurse[[#This Row],[MDS Census]]</f>
        <v>0.14474971231300343</v>
      </c>
      <c r="AA400" s="6">
        <v>0</v>
      </c>
      <c r="AB400" s="6">
        <v>0</v>
      </c>
      <c r="AC400" s="6">
        <v>0</v>
      </c>
      <c r="AD400" s="6">
        <v>0</v>
      </c>
      <c r="AE400" s="6">
        <v>0</v>
      </c>
      <c r="AF400" s="6">
        <v>0</v>
      </c>
      <c r="AG400" s="6">
        <v>0</v>
      </c>
      <c r="AH400" s="1">
        <v>145965</v>
      </c>
      <c r="AI400">
        <v>5</v>
      </c>
    </row>
    <row r="401" spans="1:35" x14ac:dyDescent="0.25">
      <c r="A401" t="s">
        <v>702</v>
      </c>
      <c r="B401" t="s">
        <v>512</v>
      </c>
      <c r="C401" t="s">
        <v>837</v>
      </c>
      <c r="D401" t="s">
        <v>747</v>
      </c>
      <c r="E401" s="6">
        <v>107.65217391304348</v>
      </c>
      <c r="F401" s="6">
        <v>31</v>
      </c>
      <c r="G401" s="6">
        <v>0.65217391304347827</v>
      </c>
      <c r="H401" s="6">
        <v>0.4891304347826087</v>
      </c>
      <c r="I401" s="6">
        <v>0.84782608695652173</v>
      </c>
      <c r="J401" s="6">
        <v>0</v>
      </c>
      <c r="K401" s="6">
        <v>0</v>
      </c>
      <c r="L401" s="6">
        <v>1.0088043478260871</v>
      </c>
      <c r="M401" s="6">
        <v>5.4021739130434785</v>
      </c>
      <c r="N401" s="6">
        <v>4.5788043478260869</v>
      </c>
      <c r="O401" s="6">
        <f>SUM(NonNurse[[#This Row],[Qualified Social Work Staff Hours]],NonNurse[[#This Row],[Other Social Work Staff Hours]])/NonNurse[[#This Row],[MDS Census]]</f>
        <v>9.271506462035542E-2</v>
      </c>
      <c r="P401" s="6">
        <v>4.0081521739130439</v>
      </c>
      <c r="Q401" s="6">
        <v>21.084239130434781</v>
      </c>
      <c r="R401" s="6">
        <f>SUM(NonNurse[[#This Row],[Qualified Activities Professional Hours]],NonNurse[[#This Row],[Other Activities Professional Hours]])/NonNurse[[#This Row],[MDS Census]]</f>
        <v>0.23308764135702745</v>
      </c>
      <c r="S401" s="6">
        <v>2.3836956521739134</v>
      </c>
      <c r="T401" s="6">
        <v>8.2982608695652171</v>
      </c>
      <c r="U401" s="6">
        <v>0</v>
      </c>
      <c r="V401" s="6">
        <f>SUM(NonNurse[[#This Row],[Occupational Therapist Hours]],NonNurse[[#This Row],[OT Assistant Hours]],NonNurse[[#This Row],[OT Aide Hours]])/NonNurse[[#This Row],[MDS Census]]</f>
        <v>9.9226575121163174E-2</v>
      </c>
      <c r="W401" s="6">
        <v>1.7259782608695655</v>
      </c>
      <c r="X401" s="6">
        <v>9.8255434782608706</v>
      </c>
      <c r="Y401" s="6">
        <v>0</v>
      </c>
      <c r="Z401" s="6">
        <f>SUM(NonNurse[[#This Row],[Physical Therapist (PT) Hours]],NonNurse[[#This Row],[PT Assistant Hours]],NonNurse[[#This Row],[PT Aide Hours]])/NonNurse[[#This Row],[MDS Census]]</f>
        <v>0.10730411954765752</v>
      </c>
      <c r="AA401" s="6">
        <v>0</v>
      </c>
      <c r="AB401" s="6">
        <v>0</v>
      </c>
      <c r="AC401" s="6">
        <v>0</v>
      </c>
      <c r="AD401" s="6">
        <v>0</v>
      </c>
      <c r="AE401" s="6">
        <v>0</v>
      </c>
      <c r="AF401" s="6">
        <v>0</v>
      </c>
      <c r="AG401" s="6">
        <v>0</v>
      </c>
      <c r="AH401" s="1">
        <v>146003</v>
      </c>
      <c r="AI401">
        <v>5</v>
      </c>
    </row>
    <row r="402" spans="1:35" x14ac:dyDescent="0.25">
      <c r="A402" t="s">
        <v>702</v>
      </c>
      <c r="B402" t="s">
        <v>150</v>
      </c>
      <c r="C402" t="s">
        <v>859</v>
      </c>
      <c r="D402" t="s">
        <v>804</v>
      </c>
      <c r="E402" s="6">
        <v>57.293478260869563</v>
      </c>
      <c r="F402" s="6">
        <v>24.385869565217391</v>
      </c>
      <c r="G402" s="6">
        <v>0.16304347826086957</v>
      </c>
      <c r="H402" s="6">
        <v>0.21739130434782608</v>
      </c>
      <c r="I402" s="6">
        <v>0.43478260869565216</v>
      </c>
      <c r="J402" s="6">
        <v>0</v>
      </c>
      <c r="K402" s="6">
        <v>0</v>
      </c>
      <c r="L402" s="6">
        <v>1.3590217391304349</v>
      </c>
      <c r="M402" s="6">
        <v>1.4456521739130435</v>
      </c>
      <c r="N402" s="6">
        <v>3.3505434782608696</v>
      </c>
      <c r="O402" s="6">
        <f>SUM(NonNurse[[#This Row],[Qualified Social Work Staff Hours]],NonNurse[[#This Row],[Other Social Work Staff Hours]])/NonNurse[[#This Row],[MDS Census]]</f>
        <v>8.3712767975716182E-2</v>
      </c>
      <c r="P402" s="6">
        <v>4.7065217391304346</v>
      </c>
      <c r="Q402" s="6">
        <v>28</v>
      </c>
      <c r="R402" s="6">
        <f>SUM(NonNurse[[#This Row],[Qualified Activities Professional Hours]],NonNurse[[#This Row],[Other Activities Professional Hours]])/NonNurse[[#This Row],[MDS Census]]</f>
        <v>0.57085941946499719</v>
      </c>
      <c r="S402" s="6">
        <v>1.41</v>
      </c>
      <c r="T402" s="6">
        <v>8.1871739130434769</v>
      </c>
      <c r="U402" s="6">
        <v>0</v>
      </c>
      <c r="V402" s="6">
        <f>SUM(NonNurse[[#This Row],[Occupational Therapist Hours]],NonNurse[[#This Row],[OT Assistant Hours]],NonNurse[[#This Row],[OT Aide Hours]])/NonNurse[[#This Row],[MDS Census]]</f>
        <v>0.16750901157275658</v>
      </c>
      <c r="W402" s="6">
        <v>2.1318478260869562</v>
      </c>
      <c r="X402" s="6">
        <v>10.128152173913044</v>
      </c>
      <c r="Y402" s="6">
        <v>0</v>
      </c>
      <c r="Z402" s="6">
        <f>SUM(NonNurse[[#This Row],[Physical Therapist (PT) Hours]],NonNurse[[#This Row],[PT Assistant Hours]],NonNurse[[#This Row],[PT Aide Hours]])/NonNurse[[#This Row],[MDS Census]]</f>
        <v>0.21398596091823183</v>
      </c>
      <c r="AA402" s="6">
        <v>0</v>
      </c>
      <c r="AB402" s="6">
        <v>0</v>
      </c>
      <c r="AC402" s="6">
        <v>0</v>
      </c>
      <c r="AD402" s="6">
        <v>0</v>
      </c>
      <c r="AE402" s="6">
        <v>0</v>
      </c>
      <c r="AF402" s="6">
        <v>0</v>
      </c>
      <c r="AG402" s="6">
        <v>0</v>
      </c>
      <c r="AH402" s="1">
        <v>145431</v>
      </c>
      <c r="AI402">
        <v>5</v>
      </c>
    </row>
    <row r="403" spans="1:35" x14ac:dyDescent="0.25">
      <c r="A403" t="s">
        <v>702</v>
      </c>
      <c r="B403" t="s">
        <v>655</v>
      </c>
      <c r="C403" t="s">
        <v>900</v>
      </c>
      <c r="D403" t="s">
        <v>786</v>
      </c>
      <c r="E403" s="6">
        <v>16.902173913043477</v>
      </c>
      <c r="F403" s="6">
        <v>4.9673913043478262</v>
      </c>
      <c r="G403" s="6">
        <v>6.5217391304347824E-2</v>
      </c>
      <c r="H403" s="6">
        <v>8.1521739130434784E-2</v>
      </c>
      <c r="I403" s="6">
        <v>5.434782608695652E-2</v>
      </c>
      <c r="J403" s="6">
        <v>0</v>
      </c>
      <c r="K403" s="6">
        <v>0</v>
      </c>
      <c r="L403" s="6">
        <v>0.2655434782608696</v>
      </c>
      <c r="M403" s="6">
        <v>4.4021739130434785</v>
      </c>
      <c r="N403" s="6">
        <v>0</v>
      </c>
      <c r="O403" s="6">
        <f>SUM(NonNurse[[#This Row],[Qualified Social Work Staff Hours]],NonNurse[[#This Row],[Other Social Work Staff Hours]])/NonNurse[[#This Row],[MDS Census]]</f>
        <v>0.26045016077170424</v>
      </c>
      <c r="P403" s="6">
        <v>4.4836956521739131</v>
      </c>
      <c r="Q403" s="6">
        <v>17.839673913043477</v>
      </c>
      <c r="R403" s="6">
        <f>SUM(NonNurse[[#This Row],[Qualified Activities Professional Hours]],NonNurse[[#This Row],[Other Activities Professional Hours]])/NonNurse[[#This Row],[MDS Census]]</f>
        <v>1.3207395498392285</v>
      </c>
      <c r="S403" s="6">
        <v>0.7139130434782609</v>
      </c>
      <c r="T403" s="6">
        <v>1.5141304347826092</v>
      </c>
      <c r="U403" s="6">
        <v>0</v>
      </c>
      <c r="V403" s="6">
        <f>SUM(NonNurse[[#This Row],[Occupational Therapist Hours]],NonNurse[[#This Row],[OT Assistant Hours]],NonNurse[[#This Row],[OT Aide Hours]])/NonNurse[[#This Row],[MDS Census]]</f>
        <v>0.13181993569131836</v>
      </c>
      <c r="W403" s="6">
        <v>1.162717391304348</v>
      </c>
      <c r="X403" s="6">
        <v>5.2478260869565228</v>
      </c>
      <c r="Y403" s="6">
        <v>0</v>
      </c>
      <c r="Z403" s="6">
        <f>SUM(NonNurse[[#This Row],[Physical Therapist (PT) Hours]],NonNurse[[#This Row],[PT Assistant Hours]],NonNurse[[#This Row],[PT Aide Hours]])/NonNurse[[#This Row],[MDS Census]]</f>
        <v>0.37927331189710622</v>
      </c>
      <c r="AA403" s="6">
        <v>0</v>
      </c>
      <c r="AB403" s="6">
        <v>0</v>
      </c>
      <c r="AC403" s="6">
        <v>0</v>
      </c>
      <c r="AD403" s="6">
        <v>0</v>
      </c>
      <c r="AE403" s="6">
        <v>0</v>
      </c>
      <c r="AF403" s="6">
        <v>0</v>
      </c>
      <c r="AG403" s="6">
        <v>0</v>
      </c>
      <c r="AH403" s="1">
        <v>146184</v>
      </c>
      <c r="AI403">
        <v>5</v>
      </c>
    </row>
    <row r="404" spans="1:35" x14ac:dyDescent="0.25">
      <c r="A404" t="s">
        <v>702</v>
      </c>
      <c r="B404" t="s">
        <v>121</v>
      </c>
      <c r="C404" t="s">
        <v>960</v>
      </c>
      <c r="D404" t="s">
        <v>778</v>
      </c>
      <c r="E404" s="6">
        <v>47.728260869565219</v>
      </c>
      <c r="F404" s="6">
        <v>5.1304347826086953</v>
      </c>
      <c r="G404" s="6">
        <v>0.25543478260869568</v>
      </c>
      <c r="H404" s="6">
        <v>0.2608695652173913</v>
      </c>
      <c r="I404" s="6">
        <v>0.25</v>
      </c>
      <c r="J404" s="6">
        <v>0</v>
      </c>
      <c r="K404" s="6">
        <v>0</v>
      </c>
      <c r="L404" s="6">
        <v>5.434782608695652E-2</v>
      </c>
      <c r="M404" s="6">
        <v>4.3478260869565216E-2</v>
      </c>
      <c r="N404" s="6">
        <v>5.2826086956521738</v>
      </c>
      <c r="O404" s="6">
        <f>SUM(NonNurse[[#This Row],[Qualified Social Work Staff Hours]],NonNurse[[#This Row],[Other Social Work Staff Hours]])/NonNurse[[#This Row],[MDS Census]]</f>
        <v>0.11159189250740151</v>
      </c>
      <c r="P404" s="6">
        <v>6.3559782608695654</v>
      </c>
      <c r="Q404" s="6">
        <v>4.7527173913043477</v>
      </c>
      <c r="R404" s="6">
        <f>SUM(NonNurse[[#This Row],[Qualified Activities Professional Hours]],NonNurse[[#This Row],[Other Activities Professional Hours]])/NonNurse[[#This Row],[MDS Census]]</f>
        <v>0.2327488043725803</v>
      </c>
      <c r="S404" s="6">
        <v>0.30978260869565216</v>
      </c>
      <c r="T404" s="6">
        <v>2.8423913043478262</v>
      </c>
      <c r="U404" s="6">
        <v>0</v>
      </c>
      <c r="V404" s="6">
        <f>SUM(NonNurse[[#This Row],[Occupational Therapist Hours]],NonNurse[[#This Row],[OT Assistant Hours]],NonNurse[[#This Row],[OT Aide Hours]])/NonNurse[[#This Row],[MDS Census]]</f>
        <v>6.6044181279890687E-2</v>
      </c>
      <c r="W404" s="6">
        <v>0.3016304347826087</v>
      </c>
      <c r="X404" s="6">
        <v>8.633152173913043</v>
      </c>
      <c r="Y404" s="6">
        <v>0</v>
      </c>
      <c r="Z404" s="6">
        <f>SUM(NonNurse[[#This Row],[Physical Therapist (PT) Hours]],NonNurse[[#This Row],[PT Assistant Hours]],NonNurse[[#This Row],[PT Aide Hours]])/NonNurse[[#This Row],[MDS Census]]</f>
        <v>0.18720109314506947</v>
      </c>
      <c r="AA404" s="6">
        <v>0</v>
      </c>
      <c r="AB404" s="6">
        <v>0</v>
      </c>
      <c r="AC404" s="6">
        <v>0</v>
      </c>
      <c r="AD404" s="6">
        <v>0</v>
      </c>
      <c r="AE404" s="6">
        <v>0</v>
      </c>
      <c r="AF404" s="6">
        <v>0</v>
      </c>
      <c r="AG404" s="6">
        <v>0</v>
      </c>
      <c r="AH404" s="1">
        <v>145380</v>
      </c>
      <c r="AI404">
        <v>5</v>
      </c>
    </row>
    <row r="405" spans="1:35" x14ac:dyDescent="0.25">
      <c r="A405" t="s">
        <v>702</v>
      </c>
      <c r="B405" t="s">
        <v>335</v>
      </c>
      <c r="C405" t="s">
        <v>925</v>
      </c>
      <c r="D405" t="s">
        <v>781</v>
      </c>
      <c r="E405" s="6">
        <v>260.31521739130437</v>
      </c>
      <c r="F405" s="6">
        <v>3.8315217391304346</v>
      </c>
      <c r="G405" s="6">
        <v>0.16304347826086957</v>
      </c>
      <c r="H405" s="6">
        <v>1.3695652173913044</v>
      </c>
      <c r="I405" s="6">
        <v>5.0434782608695654</v>
      </c>
      <c r="J405" s="6">
        <v>0</v>
      </c>
      <c r="K405" s="6">
        <v>0</v>
      </c>
      <c r="L405" s="6">
        <v>6.5934782608695652</v>
      </c>
      <c r="M405" s="6">
        <v>18.801630434782609</v>
      </c>
      <c r="N405" s="6">
        <v>10.027173913043478</v>
      </c>
      <c r="O405" s="6">
        <f>SUM(NonNurse[[#This Row],[Qualified Social Work Staff Hours]],NonNurse[[#This Row],[Other Social Work Staff Hours]])/NonNurse[[#This Row],[MDS Census]]</f>
        <v>0.11074575138836694</v>
      </c>
      <c r="P405" s="6">
        <v>8.8858695652173907</v>
      </c>
      <c r="Q405" s="6">
        <v>31.288043478260871</v>
      </c>
      <c r="R405" s="6">
        <f>SUM(NonNurse[[#This Row],[Qualified Activities Professional Hours]],NonNurse[[#This Row],[Other Activities Professional Hours]])/NonNurse[[#This Row],[MDS Census]]</f>
        <v>0.15432794688713516</v>
      </c>
      <c r="S405" s="6">
        <v>41.513478260869569</v>
      </c>
      <c r="T405" s="6">
        <v>23.333695652173915</v>
      </c>
      <c r="U405" s="6">
        <v>0</v>
      </c>
      <c r="V405" s="6">
        <f>SUM(NonNurse[[#This Row],[Occupational Therapist Hours]],NonNurse[[#This Row],[OT Assistant Hours]],NonNurse[[#This Row],[OT Aide Hours]])/NonNurse[[#This Row],[MDS Census]]</f>
        <v>0.24911019249237967</v>
      </c>
      <c r="W405" s="6">
        <v>42.649021739130447</v>
      </c>
      <c r="X405" s="6">
        <v>42.051195652173917</v>
      </c>
      <c r="Y405" s="6">
        <v>7.3586956521739131</v>
      </c>
      <c r="Z405" s="6">
        <f>SUM(NonNurse[[#This Row],[Physical Therapist (PT) Hours]],NonNurse[[#This Row],[PT Assistant Hours]],NonNurse[[#This Row],[PT Aide Hours]])/NonNurse[[#This Row],[MDS Census]]</f>
        <v>0.3536439934861581</v>
      </c>
      <c r="AA405" s="6">
        <v>0</v>
      </c>
      <c r="AB405" s="6">
        <v>0</v>
      </c>
      <c r="AC405" s="6">
        <v>0</v>
      </c>
      <c r="AD405" s="6">
        <v>0</v>
      </c>
      <c r="AE405" s="6">
        <v>0</v>
      </c>
      <c r="AF405" s="6">
        <v>0</v>
      </c>
      <c r="AG405" s="6">
        <v>0</v>
      </c>
      <c r="AH405" s="1">
        <v>145739</v>
      </c>
      <c r="AI405">
        <v>5</v>
      </c>
    </row>
    <row r="406" spans="1:35" x14ac:dyDescent="0.25">
      <c r="A406" t="s">
        <v>702</v>
      </c>
      <c r="B406" t="s">
        <v>352</v>
      </c>
      <c r="C406" t="s">
        <v>858</v>
      </c>
      <c r="D406" t="s">
        <v>791</v>
      </c>
      <c r="E406" s="6">
        <v>74.934782608695656</v>
      </c>
      <c r="F406" s="6">
        <v>5.3043478260869561</v>
      </c>
      <c r="G406" s="6">
        <v>0</v>
      </c>
      <c r="H406" s="6">
        <v>0</v>
      </c>
      <c r="I406" s="6">
        <v>0</v>
      </c>
      <c r="J406" s="6">
        <v>0</v>
      </c>
      <c r="K406" s="6">
        <v>0</v>
      </c>
      <c r="L406" s="6">
        <v>0.77684782608695646</v>
      </c>
      <c r="M406" s="6">
        <v>0</v>
      </c>
      <c r="N406" s="6">
        <v>0</v>
      </c>
      <c r="O406" s="6">
        <f>SUM(NonNurse[[#This Row],[Qualified Social Work Staff Hours]],NonNurse[[#This Row],[Other Social Work Staff Hours]])/NonNurse[[#This Row],[MDS Census]]</f>
        <v>0</v>
      </c>
      <c r="P406" s="6">
        <v>0</v>
      </c>
      <c r="Q406" s="6">
        <v>0</v>
      </c>
      <c r="R406" s="6">
        <f>SUM(NonNurse[[#This Row],[Qualified Activities Professional Hours]],NonNurse[[#This Row],[Other Activities Professional Hours]])/NonNurse[[#This Row],[MDS Census]]</f>
        <v>0</v>
      </c>
      <c r="S406" s="6">
        <v>1.9576086956521739</v>
      </c>
      <c r="T406" s="6">
        <v>6.5692391304347852</v>
      </c>
      <c r="U406" s="6">
        <v>0</v>
      </c>
      <c r="V406" s="6">
        <f>SUM(NonNurse[[#This Row],[Occupational Therapist Hours]],NonNurse[[#This Row],[OT Assistant Hours]],NonNurse[[#This Row],[OT Aide Hours]])/NonNurse[[#This Row],[MDS Census]]</f>
        <v>0.11379025239338558</v>
      </c>
      <c r="W406" s="6">
        <v>4.3427173913043466</v>
      </c>
      <c r="X406" s="6">
        <v>5.5973913043478252</v>
      </c>
      <c r="Y406" s="6">
        <v>0</v>
      </c>
      <c r="Z406" s="6">
        <f>SUM(NonNurse[[#This Row],[Physical Therapist (PT) Hours]],NonNurse[[#This Row],[PT Assistant Hours]],NonNurse[[#This Row],[PT Aide Hours]])/NonNurse[[#This Row],[MDS Census]]</f>
        <v>0.13265013054830282</v>
      </c>
      <c r="AA406" s="6">
        <v>0</v>
      </c>
      <c r="AB406" s="6">
        <v>0</v>
      </c>
      <c r="AC406" s="6">
        <v>0</v>
      </c>
      <c r="AD406" s="6">
        <v>0</v>
      </c>
      <c r="AE406" s="6">
        <v>0</v>
      </c>
      <c r="AF406" s="6">
        <v>0</v>
      </c>
      <c r="AG406" s="6">
        <v>0</v>
      </c>
      <c r="AH406" s="1">
        <v>145768</v>
      </c>
      <c r="AI406">
        <v>5</v>
      </c>
    </row>
    <row r="407" spans="1:35" x14ac:dyDescent="0.25">
      <c r="A407" t="s">
        <v>702</v>
      </c>
      <c r="B407" t="s">
        <v>407</v>
      </c>
      <c r="C407" t="s">
        <v>912</v>
      </c>
      <c r="D407" t="s">
        <v>781</v>
      </c>
      <c r="E407" s="6">
        <v>15.565217391304348</v>
      </c>
      <c r="F407" s="6">
        <v>0.95652173913043459</v>
      </c>
      <c r="G407" s="6">
        <v>0</v>
      </c>
      <c r="H407" s="6">
        <v>0</v>
      </c>
      <c r="I407" s="6">
        <v>0</v>
      </c>
      <c r="J407" s="6">
        <v>0</v>
      </c>
      <c r="K407" s="6">
        <v>0</v>
      </c>
      <c r="L407" s="6">
        <v>0.70923913043478259</v>
      </c>
      <c r="M407" s="6">
        <v>5.5869565217391308</v>
      </c>
      <c r="N407" s="6">
        <v>0</v>
      </c>
      <c r="O407" s="6">
        <f>SUM(NonNurse[[#This Row],[Qualified Social Work Staff Hours]],NonNurse[[#This Row],[Other Social Work Staff Hours]])/NonNurse[[#This Row],[MDS Census]]</f>
        <v>0.35893854748603354</v>
      </c>
      <c r="P407" s="6">
        <v>2.7282608695652173</v>
      </c>
      <c r="Q407" s="6">
        <v>0</v>
      </c>
      <c r="R407" s="6">
        <f>SUM(NonNurse[[#This Row],[Qualified Activities Professional Hours]],NonNurse[[#This Row],[Other Activities Professional Hours]])/NonNurse[[#This Row],[MDS Census]]</f>
        <v>0.17527932960893855</v>
      </c>
      <c r="S407" s="6">
        <v>5.7228260869565215</v>
      </c>
      <c r="T407" s="6">
        <v>2.9266304347826089</v>
      </c>
      <c r="U407" s="6">
        <v>0</v>
      </c>
      <c r="V407" s="6">
        <f>SUM(NonNurse[[#This Row],[Occupational Therapist Hours]],NonNurse[[#This Row],[OT Assistant Hours]],NonNurse[[#This Row],[OT Aide Hours]])/NonNurse[[#This Row],[MDS Census]]</f>
        <v>0.5556913407821229</v>
      </c>
      <c r="W407" s="6">
        <v>6.5788043478260869</v>
      </c>
      <c r="X407" s="6">
        <v>8.1521739130434784E-2</v>
      </c>
      <c r="Y407" s="6">
        <v>5.5</v>
      </c>
      <c r="Z407" s="6">
        <f>SUM(NonNurse[[#This Row],[Physical Therapist (PT) Hours]],NonNurse[[#This Row],[PT Assistant Hours]],NonNurse[[#This Row],[PT Aide Hours]])/NonNurse[[#This Row],[MDS Census]]</f>
        <v>0.78125</v>
      </c>
      <c r="AA407" s="6">
        <v>0</v>
      </c>
      <c r="AB407" s="6">
        <v>0</v>
      </c>
      <c r="AC407" s="6">
        <v>0</v>
      </c>
      <c r="AD407" s="6">
        <v>0</v>
      </c>
      <c r="AE407" s="6">
        <v>0</v>
      </c>
      <c r="AF407" s="6">
        <v>0</v>
      </c>
      <c r="AG407" s="6">
        <v>0</v>
      </c>
      <c r="AH407" s="1">
        <v>145848</v>
      </c>
      <c r="AI407">
        <v>5</v>
      </c>
    </row>
    <row r="408" spans="1:35" x14ac:dyDescent="0.25">
      <c r="A408" t="s">
        <v>702</v>
      </c>
      <c r="B408" t="s">
        <v>24</v>
      </c>
      <c r="C408" t="s">
        <v>901</v>
      </c>
      <c r="D408" t="s">
        <v>787</v>
      </c>
      <c r="E408" s="6">
        <v>41.804347826086953</v>
      </c>
      <c r="F408" s="6">
        <v>0.52173913043478259</v>
      </c>
      <c r="G408" s="6">
        <v>0</v>
      </c>
      <c r="H408" s="6">
        <v>0</v>
      </c>
      <c r="I408" s="6">
        <v>0.2608695652173913</v>
      </c>
      <c r="J408" s="6">
        <v>0</v>
      </c>
      <c r="K408" s="6">
        <v>0</v>
      </c>
      <c r="L408" s="6">
        <v>4.2547826086956544</v>
      </c>
      <c r="M408" s="6">
        <v>0</v>
      </c>
      <c r="N408" s="6">
        <v>0</v>
      </c>
      <c r="O408" s="6">
        <f>SUM(NonNurse[[#This Row],[Qualified Social Work Staff Hours]],NonNurse[[#This Row],[Other Social Work Staff Hours]])/NonNurse[[#This Row],[MDS Census]]</f>
        <v>0</v>
      </c>
      <c r="P408" s="6">
        <v>0</v>
      </c>
      <c r="Q408" s="6">
        <v>10.492282608695655</v>
      </c>
      <c r="R408" s="6">
        <f>SUM(NonNurse[[#This Row],[Qualified Activities Professional Hours]],NonNurse[[#This Row],[Other Activities Professional Hours]])/NonNurse[[#This Row],[MDS Census]]</f>
        <v>0.25098543941757678</v>
      </c>
      <c r="S408" s="6">
        <v>5.5291304347826085</v>
      </c>
      <c r="T408" s="6">
        <v>6.4891304347826084E-2</v>
      </c>
      <c r="U408" s="6">
        <v>0</v>
      </c>
      <c r="V408" s="6">
        <f>SUM(NonNurse[[#This Row],[Occupational Therapist Hours]],NonNurse[[#This Row],[OT Assistant Hours]],NonNurse[[#This Row],[OT Aide Hours]])/NonNurse[[#This Row],[MDS Census]]</f>
        <v>0.13381435257410298</v>
      </c>
      <c r="W408" s="6">
        <v>4.2486956521739128</v>
      </c>
      <c r="X408" s="6">
        <v>5.5560869565217388</v>
      </c>
      <c r="Y408" s="6">
        <v>0</v>
      </c>
      <c r="Z408" s="6">
        <f>SUM(NonNurse[[#This Row],[Physical Therapist (PT) Hours]],NonNurse[[#This Row],[PT Assistant Hours]],NonNurse[[#This Row],[PT Aide Hours]])/NonNurse[[#This Row],[MDS Census]]</f>
        <v>0.23453978159126365</v>
      </c>
      <c r="AA408" s="6">
        <v>0</v>
      </c>
      <c r="AB408" s="6">
        <v>0</v>
      </c>
      <c r="AC408" s="6">
        <v>0</v>
      </c>
      <c r="AD408" s="6">
        <v>35.748260869565208</v>
      </c>
      <c r="AE408" s="6">
        <v>0</v>
      </c>
      <c r="AF408" s="6">
        <v>0</v>
      </c>
      <c r="AG408" s="6">
        <v>0</v>
      </c>
      <c r="AH408" s="1">
        <v>145021</v>
      </c>
      <c r="AI408">
        <v>5</v>
      </c>
    </row>
    <row r="409" spans="1:35" x14ac:dyDescent="0.25">
      <c r="A409" t="s">
        <v>702</v>
      </c>
      <c r="B409" t="s">
        <v>660</v>
      </c>
      <c r="C409" t="s">
        <v>917</v>
      </c>
      <c r="D409" t="s">
        <v>781</v>
      </c>
      <c r="E409" s="6">
        <v>112.65217391304348</v>
      </c>
      <c r="F409" s="6">
        <v>34.997282608695649</v>
      </c>
      <c r="G409" s="6">
        <v>0</v>
      </c>
      <c r="H409" s="6">
        <v>0.30978260869565216</v>
      </c>
      <c r="I409" s="6">
        <v>1.1521739130434783</v>
      </c>
      <c r="J409" s="6">
        <v>0</v>
      </c>
      <c r="K409" s="6">
        <v>0</v>
      </c>
      <c r="L409" s="6">
        <v>0</v>
      </c>
      <c r="M409" s="6">
        <v>60.513586956521742</v>
      </c>
      <c r="N409" s="6">
        <v>5.4891304347826084</v>
      </c>
      <c r="O409" s="6">
        <f>SUM(NonNurse[[#This Row],[Qualified Social Work Staff Hours]],NonNurse[[#This Row],[Other Social Work Staff Hours]])/NonNurse[[#This Row],[MDS Census]]</f>
        <v>0.5858983018139714</v>
      </c>
      <c r="P409" s="6">
        <v>15.383152173913043</v>
      </c>
      <c r="Q409" s="6">
        <v>10.869565217391305</v>
      </c>
      <c r="R409" s="6">
        <f>SUM(NonNurse[[#This Row],[Qualified Activities Professional Hours]],NonNurse[[#This Row],[Other Activities Professional Hours]])/NonNurse[[#This Row],[MDS Census]]</f>
        <v>0.23304226167502892</v>
      </c>
      <c r="S409" s="6">
        <v>0</v>
      </c>
      <c r="T409" s="6">
        <v>2.2581521739130435</v>
      </c>
      <c r="U409" s="6">
        <v>0</v>
      </c>
      <c r="V409" s="6">
        <f>SUM(NonNurse[[#This Row],[Occupational Therapist Hours]],NonNurse[[#This Row],[OT Assistant Hours]],NonNurse[[#This Row],[OT Aide Hours]])/NonNurse[[#This Row],[MDS Census]]</f>
        <v>2.0045349285989965E-2</v>
      </c>
      <c r="W409" s="6">
        <v>0</v>
      </c>
      <c r="X409" s="6">
        <v>0</v>
      </c>
      <c r="Y409" s="6">
        <v>0</v>
      </c>
      <c r="Z409" s="6">
        <f>SUM(NonNurse[[#This Row],[Physical Therapist (PT) Hours]],NonNurse[[#This Row],[PT Assistant Hours]],NonNurse[[#This Row],[PT Aide Hours]])/NonNurse[[#This Row],[MDS Census]]</f>
        <v>0</v>
      </c>
      <c r="AA409" s="6">
        <v>0</v>
      </c>
      <c r="AB409" s="6">
        <v>0</v>
      </c>
      <c r="AC409" s="6">
        <v>0</v>
      </c>
      <c r="AD409" s="6">
        <v>0</v>
      </c>
      <c r="AE409" s="6">
        <v>0</v>
      </c>
      <c r="AF409" s="6">
        <v>0</v>
      </c>
      <c r="AG409" s="6">
        <v>0</v>
      </c>
      <c r="AH409" s="1">
        <v>146191</v>
      </c>
      <c r="AI409">
        <v>5</v>
      </c>
    </row>
    <row r="410" spans="1:35" x14ac:dyDescent="0.25">
      <c r="A410" t="s">
        <v>702</v>
      </c>
      <c r="B410" t="s">
        <v>643</v>
      </c>
      <c r="C410" t="s">
        <v>874</v>
      </c>
      <c r="D410" t="s">
        <v>757</v>
      </c>
      <c r="E410" s="6">
        <v>84.152173913043484</v>
      </c>
      <c r="F410" s="6">
        <v>4.8260869565217392</v>
      </c>
      <c r="G410" s="6">
        <v>0.39130434782608697</v>
      </c>
      <c r="H410" s="6">
        <v>0.17391304347826086</v>
      </c>
      <c r="I410" s="6">
        <v>0.81521739130434778</v>
      </c>
      <c r="J410" s="6">
        <v>0.2608695652173913</v>
      </c>
      <c r="K410" s="6">
        <v>1.5652173913043479</v>
      </c>
      <c r="L410" s="6">
        <v>9.1059782608695645</v>
      </c>
      <c r="M410" s="6">
        <v>5.4782608695652177</v>
      </c>
      <c r="N410" s="6">
        <v>4.8125</v>
      </c>
      <c r="O410" s="6">
        <f>SUM(NonNurse[[#This Row],[Qualified Social Work Staff Hours]],NonNurse[[#This Row],[Other Social Work Staff Hours]])/NonNurse[[#This Row],[MDS Census]]</f>
        <v>0.12228752260397831</v>
      </c>
      <c r="P410" s="6">
        <v>4.4728260869565215</v>
      </c>
      <c r="Q410" s="6">
        <v>13.160326086956522</v>
      </c>
      <c r="R410" s="6">
        <f>SUM(NonNurse[[#This Row],[Qualified Activities Professional Hours]],NonNurse[[#This Row],[Other Activities Professional Hours]])/NonNurse[[#This Row],[MDS Census]]</f>
        <v>0.2095388788426763</v>
      </c>
      <c r="S410" s="6">
        <v>5.3890217391304347</v>
      </c>
      <c r="T410" s="6">
        <v>14.037717391304348</v>
      </c>
      <c r="U410" s="6">
        <v>0</v>
      </c>
      <c r="V410" s="6">
        <f>SUM(NonNurse[[#This Row],[Occupational Therapist Hours]],NonNurse[[#This Row],[OT Assistant Hours]],NonNurse[[#This Row],[OT Aide Hours]])/NonNurse[[#This Row],[MDS Census]]</f>
        <v>0.23085249289589252</v>
      </c>
      <c r="W410" s="6">
        <v>7.3527173913043482</v>
      </c>
      <c r="X410" s="6">
        <v>11.291739130434784</v>
      </c>
      <c r="Y410" s="6">
        <v>0</v>
      </c>
      <c r="Z410" s="6">
        <f>SUM(NonNurse[[#This Row],[Physical Therapist (PT) Hours]],NonNurse[[#This Row],[PT Assistant Hours]],NonNurse[[#This Row],[PT Aide Hours]])/NonNurse[[#This Row],[MDS Census]]</f>
        <v>0.22155644536295532</v>
      </c>
      <c r="AA410" s="6">
        <v>0</v>
      </c>
      <c r="AB410" s="6">
        <v>0</v>
      </c>
      <c r="AC410" s="6">
        <v>0</v>
      </c>
      <c r="AD410" s="6">
        <v>0</v>
      </c>
      <c r="AE410" s="6">
        <v>0</v>
      </c>
      <c r="AF410" s="6">
        <v>0</v>
      </c>
      <c r="AG410" s="6">
        <v>0</v>
      </c>
      <c r="AH410" s="1">
        <v>146171</v>
      </c>
      <c r="AI410">
        <v>5</v>
      </c>
    </row>
    <row r="411" spans="1:35" x14ac:dyDescent="0.25">
      <c r="A411" t="s">
        <v>702</v>
      </c>
      <c r="B411" t="s">
        <v>569</v>
      </c>
      <c r="C411" t="s">
        <v>855</v>
      </c>
      <c r="D411" t="s">
        <v>832</v>
      </c>
      <c r="E411" s="6">
        <v>73.532608695652172</v>
      </c>
      <c r="F411" s="6">
        <v>6.3043478260869561</v>
      </c>
      <c r="G411" s="6">
        <v>0.13043478260869565</v>
      </c>
      <c r="H411" s="6">
        <v>0.36630434782608701</v>
      </c>
      <c r="I411" s="6">
        <v>0.78260869565217395</v>
      </c>
      <c r="J411" s="6">
        <v>0</v>
      </c>
      <c r="K411" s="6">
        <v>0</v>
      </c>
      <c r="L411" s="6">
        <v>0.13847826086956522</v>
      </c>
      <c r="M411" s="6">
        <v>0</v>
      </c>
      <c r="N411" s="6">
        <v>11.375</v>
      </c>
      <c r="O411" s="6">
        <f>SUM(NonNurse[[#This Row],[Qualified Social Work Staff Hours]],NonNurse[[#This Row],[Other Social Work Staff Hours]])/NonNurse[[#This Row],[MDS Census]]</f>
        <v>0.15469327420546933</v>
      </c>
      <c r="P411" s="6">
        <v>5.1603260869565215</v>
      </c>
      <c r="Q411" s="6">
        <v>21.038043478260871</v>
      </c>
      <c r="R411" s="6">
        <f>SUM(NonNurse[[#This Row],[Qualified Activities Professional Hours]],NonNurse[[#This Row],[Other Activities Professional Hours]])/NonNurse[[#This Row],[MDS Census]]</f>
        <v>0.35628233555062822</v>
      </c>
      <c r="S411" s="6">
        <v>2.1314130434782608</v>
      </c>
      <c r="T411" s="6">
        <v>4.7789130434782612</v>
      </c>
      <c r="U411" s="6">
        <v>0</v>
      </c>
      <c r="V411" s="6">
        <f>SUM(NonNurse[[#This Row],[Occupational Therapist Hours]],NonNurse[[#This Row],[OT Assistant Hours]],NonNurse[[#This Row],[OT Aide Hours]])/NonNurse[[#This Row],[MDS Census]]</f>
        <v>9.3976348854397637E-2</v>
      </c>
      <c r="W411" s="6">
        <v>1.0376086956521735</v>
      </c>
      <c r="X411" s="6">
        <v>4.7711956521739136</v>
      </c>
      <c r="Y411" s="6">
        <v>0.70652173913043481</v>
      </c>
      <c r="Z411" s="6">
        <f>SUM(NonNurse[[#This Row],[Physical Therapist (PT) Hours]],NonNurse[[#This Row],[PT Assistant Hours]],NonNurse[[#This Row],[PT Aide Hours]])/NonNurse[[#This Row],[MDS Census]]</f>
        <v>8.8604582409460467E-2</v>
      </c>
      <c r="AA411" s="6">
        <v>0</v>
      </c>
      <c r="AB411" s="6">
        <v>0</v>
      </c>
      <c r="AC411" s="6">
        <v>0</v>
      </c>
      <c r="AD411" s="6">
        <v>0</v>
      </c>
      <c r="AE411" s="6">
        <v>0</v>
      </c>
      <c r="AF411" s="6">
        <v>0</v>
      </c>
      <c r="AG411" s="6">
        <v>0</v>
      </c>
      <c r="AH411" s="1">
        <v>146076</v>
      </c>
      <c r="AI411">
        <v>5</v>
      </c>
    </row>
    <row r="412" spans="1:35" x14ac:dyDescent="0.25">
      <c r="A412" t="s">
        <v>702</v>
      </c>
      <c r="B412" t="s">
        <v>590</v>
      </c>
      <c r="C412" t="s">
        <v>930</v>
      </c>
      <c r="D412" t="s">
        <v>800</v>
      </c>
      <c r="E412" s="6">
        <v>87.108695652173907</v>
      </c>
      <c r="F412" s="6">
        <v>4.9130434782608692</v>
      </c>
      <c r="G412" s="6">
        <v>7.3369565217391311E-2</v>
      </c>
      <c r="H412" s="6">
        <v>0.47826086956521741</v>
      </c>
      <c r="I412" s="6">
        <v>0.47826086956521741</v>
      </c>
      <c r="J412" s="6">
        <v>0</v>
      </c>
      <c r="K412" s="6">
        <v>0</v>
      </c>
      <c r="L412" s="6">
        <v>4.504999999999999</v>
      </c>
      <c r="M412" s="6">
        <v>0</v>
      </c>
      <c r="N412" s="6">
        <v>0</v>
      </c>
      <c r="O412" s="6">
        <f>SUM(NonNurse[[#This Row],[Qualified Social Work Staff Hours]],NonNurse[[#This Row],[Other Social Work Staff Hours]])/NonNurse[[#This Row],[MDS Census]]</f>
        <v>0</v>
      </c>
      <c r="P412" s="6">
        <v>5.3152173913043477</v>
      </c>
      <c r="Q412" s="6">
        <v>14.942934782608695</v>
      </c>
      <c r="R412" s="6">
        <f>SUM(NonNurse[[#This Row],[Qualified Activities Professional Hours]],NonNurse[[#This Row],[Other Activities Professional Hours]])/NonNurse[[#This Row],[MDS Census]]</f>
        <v>0.23256176690791117</v>
      </c>
      <c r="S412" s="6">
        <v>4.5920652173913039</v>
      </c>
      <c r="T412" s="6">
        <v>8.0775000000000006</v>
      </c>
      <c r="U412" s="6">
        <v>0</v>
      </c>
      <c r="V412" s="6">
        <f>SUM(NonNurse[[#This Row],[Occupational Therapist Hours]],NonNurse[[#This Row],[OT Assistant Hours]],NonNurse[[#This Row],[OT Aide Hours]])/NonNurse[[#This Row],[MDS Census]]</f>
        <v>0.14544547042675321</v>
      </c>
      <c r="W412" s="6">
        <v>4.6058695652173922</v>
      </c>
      <c r="X412" s="6">
        <v>14.959673913043476</v>
      </c>
      <c r="Y412" s="6">
        <v>0</v>
      </c>
      <c r="Z412" s="6">
        <f>SUM(NonNurse[[#This Row],[Physical Therapist (PT) Hours]],NonNurse[[#This Row],[PT Assistant Hours]],NonNurse[[#This Row],[PT Aide Hours]])/NonNurse[[#This Row],[MDS Census]]</f>
        <v>0.2246106813077115</v>
      </c>
      <c r="AA412" s="6">
        <v>0</v>
      </c>
      <c r="AB412" s="6">
        <v>0</v>
      </c>
      <c r="AC412" s="6">
        <v>0</v>
      </c>
      <c r="AD412" s="6">
        <v>0</v>
      </c>
      <c r="AE412" s="6">
        <v>0</v>
      </c>
      <c r="AF412" s="6">
        <v>0</v>
      </c>
      <c r="AG412" s="6">
        <v>0</v>
      </c>
      <c r="AH412" s="1">
        <v>146102</v>
      </c>
      <c r="AI412">
        <v>5</v>
      </c>
    </row>
    <row r="413" spans="1:35" x14ac:dyDescent="0.25">
      <c r="A413" t="s">
        <v>702</v>
      </c>
      <c r="B413" t="s">
        <v>325</v>
      </c>
      <c r="C413" t="s">
        <v>686</v>
      </c>
      <c r="D413" t="s">
        <v>746</v>
      </c>
      <c r="E413" s="6">
        <v>93.684782608695656</v>
      </c>
      <c r="F413" s="6">
        <v>5.4782608695652177</v>
      </c>
      <c r="G413" s="6">
        <v>0.17391304347826086</v>
      </c>
      <c r="H413" s="6">
        <v>0.40217391304347827</v>
      </c>
      <c r="I413" s="6">
        <v>0.95652173913043481</v>
      </c>
      <c r="J413" s="6">
        <v>0</v>
      </c>
      <c r="K413" s="6">
        <v>9.7826086956521743E-2</v>
      </c>
      <c r="L413" s="6">
        <v>8.335434782608699</v>
      </c>
      <c r="M413" s="6">
        <v>4.8288043478260869</v>
      </c>
      <c r="N413" s="6">
        <v>4.8885869565217392</v>
      </c>
      <c r="O413" s="6">
        <f>SUM(NonNurse[[#This Row],[Qualified Social Work Staff Hours]],NonNurse[[#This Row],[Other Social Work Staff Hours]])/NonNurse[[#This Row],[MDS Census]]</f>
        <v>0.10372432996867385</v>
      </c>
      <c r="P413" s="6">
        <v>5.6521739130434785</v>
      </c>
      <c r="Q413" s="6">
        <v>13.883152173913043</v>
      </c>
      <c r="R413" s="6">
        <f>SUM(NonNurse[[#This Row],[Qualified Activities Professional Hours]],NonNurse[[#This Row],[Other Activities Professional Hours]])/NonNurse[[#This Row],[MDS Census]]</f>
        <v>0.20852187028657618</v>
      </c>
      <c r="S413" s="6">
        <v>7.9388043478260881</v>
      </c>
      <c r="T413" s="6">
        <v>18.281195652173921</v>
      </c>
      <c r="U413" s="6">
        <v>0</v>
      </c>
      <c r="V413" s="6">
        <f>SUM(NonNurse[[#This Row],[Occupational Therapist Hours]],NonNurse[[#This Row],[OT Assistant Hours]],NonNurse[[#This Row],[OT Aide Hours]])/NonNurse[[#This Row],[MDS Census]]</f>
        <v>0.27987469544030641</v>
      </c>
      <c r="W413" s="6">
        <v>4.8708695652173928</v>
      </c>
      <c r="X413" s="6">
        <v>21.647717391304344</v>
      </c>
      <c r="Y413" s="6">
        <v>0</v>
      </c>
      <c r="Z413" s="6">
        <f>SUM(NonNurse[[#This Row],[Physical Therapist (PT) Hours]],NonNurse[[#This Row],[PT Assistant Hours]],NonNurse[[#This Row],[PT Aide Hours]])/NonNurse[[#This Row],[MDS Census]]</f>
        <v>0.2830618401206636</v>
      </c>
      <c r="AA413" s="6">
        <v>0</v>
      </c>
      <c r="AB413" s="6">
        <v>0</v>
      </c>
      <c r="AC413" s="6">
        <v>0</v>
      </c>
      <c r="AD413" s="6">
        <v>0</v>
      </c>
      <c r="AE413" s="6">
        <v>0</v>
      </c>
      <c r="AF413" s="6">
        <v>0</v>
      </c>
      <c r="AG413" s="6">
        <v>0</v>
      </c>
      <c r="AH413" s="1">
        <v>145728</v>
      </c>
      <c r="AI413">
        <v>5</v>
      </c>
    </row>
    <row r="414" spans="1:35" x14ac:dyDescent="0.25">
      <c r="A414" t="s">
        <v>702</v>
      </c>
      <c r="B414" t="s">
        <v>595</v>
      </c>
      <c r="C414" t="s">
        <v>858</v>
      </c>
      <c r="D414" t="s">
        <v>791</v>
      </c>
      <c r="E414" s="6">
        <v>31.586956521739129</v>
      </c>
      <c r="F414" s="6">
        <v>5.4782608695652177</v>
      </c>
      <c r="G414" s="6">
        <v>0.15217391304347827</v>
      </c>
      <c r="H414" s="6">
        <v>0.11956521739130435</v>
      </c>
      <c r="I414" s="6">
        <v>0.2608695652173913</v>
      </c>
      <c r="J414" s="6">
        <v>0</v>
      </c>
      <c r="K414" s="6">
        <v>1.0869565217391304</v>
      </c>
      <c r="L414" s="6">
        <v>2.1179347826086961</v>
      </c>
      <c r="M414" s="6">
        <v>6.0923913043478262</v>
      </c>
      <c r="N414" s="6">
        <v>0</v>
      </c>
      <c r="O414" s="6">
        <f>SUM(NonNurse[[#This Row],[Qualified Social Work Staff Hours]],NonNurse[[#This Row],[Other Social Work Staff Hours]])/NonNurse[[#This Row],[MDS Census]]</f>
        <v>0.19287680660701997</v>
      </c>
      <c r="P414" s="6">
        <v>3.875</v>
      </c>
      <c r="Q414" s="6">
        <v>14.301630434782609</v>
      </c>
      <c r="R414" s="6">
        <f>SUM(NonNurse[[#This Row],[Qualified Activities Professional Hours]],NonNurse[[#This Row],[Other Activities Professional Hours]])/NonNurse[[#This Row],[MDS Census]]</f>
        <v>0.57544735030970406</v>
      </c>
      <c r="S414" s="6">
        <v>2.4547826086956532</v>
      </c>
      <c r="T414" s="6">
        <v>3.8134782608695663</v>
      </c>
      <c r="U414" s="6">
        <v>0</v>
      </c>
      <c r="V414" s="6">
        <f>SUM(NonNurse[[#This Row],[Occupational Therapist Hours]],NonNurse[[#This Row],[OT Assistant Hours]],NonNurse[[#This Row],[OT Aide Hours]])/NonNurse[[#This Row],[MDS Census]]</f>
        <v>0.19844459738472134</v>
      </c>
      <c r="W414" s="6">
        <v>1.7844565217391308</v>
      </c>
      <c r="X414" s="6">
        <v>6.4567391304347828</v>
      </c>
      <c r="Y414" s="6">
        <v>1.1630434782608696</v>
      </c>
      <c r="Z414" s="6">
        <f>SUM(NonNurse[[#This Row],[Physical Therapist (PT) Hours]],NonNurse[[#This Row],[PT Assistant Hours]],NonNurse[[#This Row],[PT Aide Hours]])/NonNurse[[#This Row],[MDS Census]]</f>
        <v>0.2977253957329663</v>
      </c>
      <c r="AA414" s="6">
        <v>0</v>
      </c>
      <c r="AB414" s="6">
        <v>0</v>
      </c>
      <c r="AC414" s="6">
        <v>0</v>
      </c>
      <c r="AD414" s="6">
        <v>0</v>
      </c>
      <c r="AE414" s="6">
        <v>0</v>
      </c>
      <c r="AF414" s="6">
        <v>0</v>
      </c>
      <c r="AG414" s="6">
        <v>0</v>
      </c>
      <c r="AH414" s="1">
        <v>146108</v>
      </c>
      <c r="AI414">
        <v>5</v>
      </c>
    </row>
    <row r="415" spans="1:35" x14ac:dyDescent="0.25">
      <c r="A415" t="s">
        <v>702</v>
      </c>
      <c r="B415" t="s">
        <v>579</v>
      </c>
      <c r="C415" t="s">
        <v>907</v>
      </c>
      <c r="D415" t="s">
        <v>793</v>
      </c>
      <c r="E415" s="6">
        <v>85.206521739130437</v>
      </c>
      <c r="F415" s="6">
        <v>5.3043478260869561</v>
      </c>
      <c r="G415" s="6">
        <v>0.14130434782608695</v>
      </c>
      <c r="H415" s="6">
        <v>0.48369565217391303</v>
      </c>
      <c r="I415" s="6">
        <v>1.4021739130434783</v>
      </c>
      <c r="J415" s="6">
        <v>0</v>
      </c>
      <c r="K415" s="6">
        <v>0</v>
      </c>
      <c r="L415" s="6">
        <v>2.8057608695652179</v>
      </c>
      <c r="M415" s="6">
        <v>0</v>
      </c>
      <c r="N415" s="6">
        <v>11.043478260869565</v>
      </c>
      <c r="O415" s="6">
        <f>SUM(NonNurse[[#This Row],[Qualified Social Work Staff Hours]],NonNurse[[#This Row],[Other Social Work Staff Hours]])/NonNurse[[#This Row],[MDS Census]]</f>
        <v>0.12960836841433857</v>
      </c>
      <c r="P415" s="6">
        <v>10.429347826086957</v>
      </c>
      <c r="Q415" s="6">
        <v>18.271739130434781</v>
      </c>
      <c r="R415" s="6">
        <f>SUM(NonNurse[[#This Row],[Qualified Activities Professional Hours]],NonNurse[[#This Row],[Other Activities Professional Hours]])/NonNurse[[#This Row],[MDS Census]]</f>
        <v>0.33684143385635923</v>
      </c>
      <c r="S415" s="6">
        <v>4.3794565217391304</v>
      </c>
      <c r="T415" s="6">
        <v>13.825000000000001</v>
      </c>
      <c r="U415" s="6">
        <v>0</v>
      </c>
      <c r="V415" s="6">
        <f>SUM(NonNurse[[#This Row],[Occupational Therapist Hours]],NonNurse[[#This Row],[OT Assistant Hours]],NonNurse[[#This Row],[OT Aide Hours]])/NonNurse[[#This Row],[MDS Census]]</f>
        <v>0.21365097588978188</v>
      </c>
      <c r="W415" s="6">
        <v>2.8014130434782598</v>
      </c>
      <c r="X415" s="6">
        <v>14.685108695652174</v>
      </c>
      <c r="Y415" s="6">
        <v>0</v>
      </c>
      <c r="Z415" s="6">
        <f>SUM(NonNurse[[#This Row],[Physical Therapist (PT) Hours]],NonNurse[[#This Row],[PT Assistant Hours]],NonNurse[[#This Row],[PT Aide Hours]])/NonNurse[[#This Row],[MDS Census]]</f>
        <v>0.20522515626993237</v>
      </c>
      <c r="AA415" s="6">
        <v>0</v>
      </c>
      <c r="AB415" s="6">
        <v>0</v>
      </c>
      <c r="AC415" s="6">
        <v>0</v>
      </c>
      <c r="AD415" s="6">
        <v>0</v>
      </c>
      <c r="AE415" s="6">
        <v>0</v>
      </c>
      <c r="AF415" s="6">
        <v>0</v>
      </c>
      <c r="AG415" s="6">
        <v>0</v>
      </c>
      <c r="AH415" s="1">
        <v>146091</v>
      </c>
      <c r="AI415">
        <v>5</v>
      </c>
    </row>
    <row r="416" spans="1:35" x14ac:dyDescent="0.25">
      <c r="A416" t="s">
        <v>702</v>
      </c>
      <c r="B416" t="s">
        <v>573</v>
      </c>
      <c r="C416" t="s">
        <v>978</v>
      </c>
      <c r="D416" t="s">
        <v>811</v>
      </c>
      <c r="E416" s="6">
        <v>77.510869565217391</v>
      </c>
      <c r="F416" s="6">
        <v>5.1304347826086953</v>
      </c>
      <c r="G416" s="6">
        <v>0.42391304347826086</v>
      </c>
      <c r="H416" s="6">
        <v>0.41847826086956524</v>
      </c>
      <c r="I416" s="6">
        <v>0.42391304347826086</v>
      </c>
      <c r="J416" s="6">
        <v>0</v>
      </c>
      <c r="K416" s="6">
        <v>3.2173913043478262</v>
      </c>
      <c r="L416" s="6">
        <v>7.0988043478260865</v>
      </c>
      <c r="M416" s="6">
        <v>0</v>
      </c>
      <c r="N416" s="6">
        <v>4.1277173913043477</v>
      </c>
      <c r="O416" s="6">
        <f>SUM(NonNurse[[#This Row],[Qualified Social Work Staff Hours]],NonNurse[[#This Row],[Other Social Work Staff Hours]])/NonNurse[[#This Row],[MDS Census]]</f>
        <v>5.3253400645070816E-2</v>
      </c>
      <c r="P416" s="6">
        <v>4.5380434782608692</v>
      </c>
      <c r="Q416" s="6">
        <v>17.573369565217391</v>
      </c>
      <c r="R416" s="6">
        <f>SUM(NonNurse[[#This Row],[Qualified Activities Professional Hours]],NonNurse[[#This Row],[Other Activities Professional Hours]])/NonNurse[[#This Row],[MDS Census]]</f>
        <v>0.28526854578600475</v>
      </c>
      <c r="S416" s="6">
        <v>2.9713043478260879</v>
      </c>
      <c r="T416" s="6">
        <v>9.0746739130434779</v>
      </c>
      <c r="U416" s="6">
        <v>0</v>
      </c>
      <c r="V416" s="6">
        <f>SUM(NonNurse[[#This Row],[Occupational Therapist Hours]],NonNurse[[#This Row],[OT Assistant Hours]],NonNurse[[#This Row],[OT Aide Hours]])/NonNurse[[#This Row],[MDS Census]]</f>
        <v>0.15541018090029449</v>
      </c>
      <c r="W416" s="6">
        <v>5.2634782608695652</v>
      </c>
      <c r="X416" s="6">
        <v>15.232499999999998</v>
      </c>
      <c r="Y416" s="6">
        <v>0</v>
      </c>
      <c r="Z416" s="6">
        <f>SUM(NonNurse[[#This Row],[Physical Therapist (PT) Hours]],NonNurse[[#This Row],[PT Assistant Hours]],NonNurse[[#This Row],[PT Aide Hours]])/NonNurse[[#This Row],[MDS Census]]</f>
        <v>0.26442714906745196</v>
      </c>
      <c r="AA416" s="6">
        <v>0</v>
      </c>
      <c r="AB416" s="6">
        <v>0</v>
      </c>
      <c r="AC416" s="6">
        <v>0</v>
      </c>
      <c r="AD416" s="6">
        <v>0</v>
      </c>
      <c r="AE416" s="6">
        <v>0</v>
      </c>
      <c r="AF416" s="6">
        <v>0</v>
      </c>
      <c r="AG416" s="6">
        <v>0</v>
      </c>
      <c r="AH416" s="1">
        <v>146083</v>
      </c>
      <c r="AI416">
        <v>5</v>
      </c>
    </row>
    <row r="417" spans="1:35" x14ac:dyDescent="0.25">
      <c r="A417" t="s">
        <v>702</v>
      </c>
      <c r="B417" t="s">
        <v>662</v>
      </c>
      <c r="C417" t="s">
        <v>1110</v>
      </c>
      <c r="D417" t="s">
        <v>788</v>
      </c>
      <c r="E417" s="6">
        <v>36.163043478260867</v>
      </c>
      <c r="F417" s="6">
        <v>1.3913043478260869</v>
      </c>
      <c r="G417" s="6">
        <v>4.8913043478260872E-2</v>
      </c>
      <c r="H417" s="6">
        <v>0.22826086956521738</v>
      </c>
      <c r="I417" s="6">
        <v>0.47826086956521741</v>
      </c>
      <c r="J417" s="6">
        <v>0</v>
      </c>
      <c r="K417" s="6">
        <v>0</v>
      </c>
      <c r="L417" s="6">
        <v>3.4200000000000004</v>
      </c>
      <c r="M417" s="6">
        <v>5.7527173913043477</v>
      </c>
      <c r="N417" s="6">
        <v>0</v>
      </c>
      <c r="O417" s="6">
        <f>SUM(NonNurse[[#This Row],[Qualified Social Work Staff Hours]],NonNurse[[#This Row],[Other Social Work Staff Hours]])/NonNurse[[#This Row],[MDS Census]]</f>
        <v>0.15907724676886084</v>
      </c>
      <c r="P417" s="6">
        <v>0</v>
      </c>
      <c r="Q417" s="6">
        <v>1.8532608695652173</v>
      </c>
      <c r="R417" s="6">
        <f>SUM(NonNurse[[#This Row],[Qualified Activities Professional Hours]],NonNurse[[#This Row],[Other Activities Professional Hours]])/NonNurse[[#This Row],[MDS Census]]</f>
        <v>5.1247370003005714E-2</v>
      </c>
      <c r="S417" s="6">
        <v>0.86195652173913051</v>
      </c>
      <c r="T417" s="6">
        <v>4.0247826086956522</v>
      </c>
      <c r="U417" s="6">
        <v>0</v>
      </c>
      <c r="V417" s="6">
        <f>SUM(NonNurse[[#This Row],[Occupational Therapist Hours]],NonNurse[[#This Row],[OT Assistant Hours]],NonNurse[[#This Row],[OT Aide Hours]])/NonNurse[[#This Row],[MDS Census]]</f>
        <v>0.13513074842200182</v>
      </c>
      <c r="W417" s="6">
        <v>1.536086956521739</v>
      </c>
      <c r="X417" s="6">
        <v>3.3319565217391305</v>
      </c>
      <c r="Y417" s="6">
        <v>0.2608695652173913</v>
      </c>
      <c r="Z417" s="6">
        <f>SUM(NonNurse[[#This Row],[Physical Therapist (PT) Hours]],NonNurse[[#This Row],[PT Assistant Hours]],NonNurse[[#This Row],[PT Aide Hours]])/NonNurse[[#This Row],[MDS Census]]</f>
        <v>0.14182747219717465</v>
      </c>
      <c r="AA417" s="6">
        <v>0</v>
      </c>
      <c r="AB417" s="6">
        <v>0</v>
      </c>
      <c r="AC417" s="6">
        <v>0</v>
      </c>
      <c r="AD417" s="6">
        <v>0</v>
      </c>
      <c r="AE417" s="6">
        <v>0</v>
      </c>
      <c r="AF417" s="6">
        <v>0</v>
      </c>
      <c r="AG417" s="6">
        <v>0</v>
      </c>
      <c r="AH417" s="1">
        <v>146193</v>
      </c>
      <c r="AI417">
        <v>5</v>
      </c>
    </row>
    <row r="418" spans="1:35" x14ac:dyDescent="0.25">
      <c r="A418" t="s">
        <v>702</v>
      </c>
      <c r="B418" t="s">
        <v>162</v>
      </c>
      <c r="C418" t="s">
        <v>899</v>
      </c>
      <c r="D418" t="s">
        <v>785</v>
      </c>
      <c r="E418" s="6">
        <v>86.163043478260875</v>
      </c>
      <c r="F418" s="6">
        <v>5.0543478260869561</v>
      </c>
      <c r="G418" s="6">
        <v>0</v>
      </c>
      <c r="H418" s="6">
        <v>0.39489130434782604</v>
      </c>
      <c r="I418" s="6">
        <v>0.66304347826086951</v>
      </c>
      <c r="J418" s="6">
        <v>0</v>
      </c>
      <c r="K418" s="6">
        <v>0</v>
      </c>
      <c r="L418" s="6">
        <v>1.3625000000000003</v>
      </c>
      <c r="M418" s="6">
        <v>0</v>
      </c>
      <c r="N418" s="6">
        <v>10.233695652173912</v>
      </c>
      <c r="O418" s="6">
        <f>SUM(NonNurse[[#This Row],[Qualified Social Work Staff Hours]],NonNurse[[#This Row],[Other Social Work Staff Hours]])/NonNurse[[#This Row],[MDS Census]]</f>
        <v>0.11877128800302761</v>
      </c>
      <c r="P418" s="6">
        <v>6.3246739130434824</v>
      </c>
      <c r="Q418" s="6">
        <v>10.059565217391304</v>
      </c>
      <c r="R418" s="6">
        <f>SUM(NonNurse[[#This Row],[Qualified Activities Professional Hours]],NonNurse[[#This Row],[Other Activities Professional Hours]])/NonNurse[[#This Row],[MDS Census]]</f>
        <v>0.1901539043774442</v>
      </c>
      <c r="S418" s="6">
        <v>0.88315217391304313</v>
      </c>
      <c r="T418" s="6">
        <v>3.4697826086956525</v>
      </c>
      <c r="U418" s="6">
        <v>0</v>
      </c>
      <c r="V418" s="6">
        <f>SUM(NonNurse[[#This Row],[Occupational Therapist Hours]],NonNurse[[#This Row],[OT Assistant Hours]],NonNurse[[#This Row],[OT Aide Hours]])/NonNurse[[#This Row],[MDS Census]]</f>
        <v>5.0519742651696731E-2</v>
      </c>
      <c r="W418" s="6">
        <v>0.801086956521739</v>
      </c>
      <c r="X418" s="6">
        <v>3.7186956521739121</v>
      </c>
      <c r="Y418" s="6">
        <v>0</v>
      </c>
      <c r="Z418" s="6">
        <f>SUM(NonNurse[[#This Row],[Physical Therapist (PT) Hours]],NonNurse[[#This Row],[PT Assistant Hours]],NonNurse[[#This Row],[PT Aide Hours]])/NonNurse[[#This Row],[MDS Census]]</f>
        <v>5.2456162482654209E-2</v>
      </c>
      <c r="AA418" s="6">
        <v>0</v>
      </c>
      <c r="AB418" s="6">
        <v>0</v>
      </c>
      <c r="AC418" s="6">
        <v>0</v>
      </c>
      <c r="AD418" s="6">
        <v>0</v>
      </c>
      <c r="AE418" s="6">
        <v>0</v>
      </c>
      <c r="AF418" s="6">
        <v>0</v>
      </c>
      <c r="AG418" s="6">
        <v>0</v>
      </c>
      <c r="AH418" s="1">
        <v>145446</v>
      </c>
      <c r="AI418">
        <v>5</v>
      </c>
    </row>
    <row r="419" spans="1:35" x14ac:dyDescent="0.25">
      <c r="A419" t="s">
        <v>702</v>
      </c>
      <c r="B419" t="s">
        <v>546</v>
      </c>
      <c r="C419" t="s">
        <v>851</v>
      </c>
      <c r="D419" t="s">
        <v>770</v>
      </c>
      <c r="E419" s="6">
        <v>53.032608695652172</v>
      </c>
      <c r="F419" s="6">
        <v>5.7391304347826084</v>
      </c>
      <c r="G419" s="6">
        <v>0</v>
      </c>
      <c r="H419" s="6">
        <v>0</v>
      </c>
      <c r="I419" s="6">
        <v>0.32608695652173914</v>
      </c>
      <c r="J419" s="6">
        <v>0</v>
      </c>
      <c r="K419" s="6">
        <v>0</v>
      </c>
      <c r="L419" s="6">
        <v>1.0659782608695654</v>
      </c>
      <c r="M419" s="6">
        <v>0</v>
      </c>
      <c r="N419" s="6">
        <v>0</v>
      </c>
      <c r="O419" s="6">
        <f>SUM(NonNurse[[#This Row],[Qualified Social Work Staff Hours]],NonNurse[[#This Row],[Other Social Work Staff Hours]])/NonNurse[[#This Row],[MDS Census]]</f>
        <v>0</v>
      </c>
      <c r="P419" s="6">
        <v>0</v>
      </c>
      <c r="Q419" s="6">
        <v>8.3544565217391291</v>
      </c>
      <c r="R419" s="6">
        <f>SUM(NonNurse[[#This Row],[Qualified Activities Professional Hours]],NonNurse[[#This Row],[Other Activities Professional Hours]])/NonNurse[[#This Row],[MDS Census]]</f>
        <v>0.15753433080549292</v>
      </c>
      <c r="S419" s="6">
        <v>0.67510869565217391</v>
      </c>
      <c r="T419" s="6">
        <v>0.1922826086956522</v>
      </c>
      <c r="U419" s="6">
        <v>0</v>
      </c>
      <c r="V419" s="6">
        <f>SUM(NonNurse[[#This Row],[Occupational Therapist Hours]],NonNurse[[#This Row],[OT Assistant Hours]],NonNurse[[#This Row],[OT Aide Hours]])/NonNurse[[#This Row],[MDS Census]]</f>
        <v>1.63558106169297E-2</v>
      </c>
      <c r="W419" s="6">
        <v>6.0043478260869572</v>
      </c>
      <c r="X419" s="6">
        <v>5.7391304347826084</v>
      </c>
      <c r="Y419" s="6">
        <v>0</v>
      </c>
      <c r="Z419" s="6">
        <f>SUM(NonNurse[[#This Row],[Physical Therapist (PT) Hours]],NonNurse[[#This Row],[PT Assistant Hours]],NonNurse[[#This Row],[PT Aide Hours]])/NonNurse[[#This Row],[MDS Census]]</f>
        <v>0.22143881943021113</v>
      </c>
      <c r="AA419" s="6">
        <v>0</v>
      </c>
      <c r="AB419" s="6">
        <v>0</v>
      </c>
      <c r="AC419" s="6">
        <v>0</v>
      </c>
      <c r="AD419" s="6">
        <v>38.867391304347841</v>
      </c>
      <c r="AE419" s="6">
        <v>0</v>
      </c>
      <c r="AF419" s="6">
        <v>0</v>
      </c>
      <c r="AG419" s="6">
        <v>0</v>
      </c>
      <c r="AH419" s="1">
        <v>146046</v>
      </c>
      <c r="AI419">
        <v>5</v>
      </c>
    </row>
    <row r="420" spans="1:35" x14ac:dyDescent="0.25">
      <c r="A420" t="s">
        <v>702</v>
      </c>
      <c r="B420" t="s">
        <v>245</v>
      </c>
      <c r="C420" t="s">
        <v>890</v>
      </c>
      <c r="D420" t="s">
        <v>820</v>
      </c>
      <c r="E420" s="6">
        <v>51.836956521739133</v>
      </c>
      <c r="F420" s="6">
        <v>4.8260869565217392</v>
      </c>
      <c r="G420" s="6">
        <v>7.6086956521739135E-2</v>
      </c>
      <c r="H420" s="6">
        <v>0.27445652173913043</v>
      </c>
      <c r="I420" s="6">
        <v>0.29347826086956524</v>
      </c>
      <c r="J420" s="6">
        <v>0</v>
      </c>
      <c r="K420" s="6">
        <v>0</v>
      </c>
      <c r="L420" s="6">
        <v>0.98119565217391302</v>
      </c>
      <c r="M420" s="6">
        <v>6.5217391304347824E-2</v>
      </c>
      <c r="N420" s="6">
        <v>4.5054347826086953</v>
      </c>
      <c r="O420" s="6">
        <f>SUM(NonNurse[[#This Row],[Qualified Social Work Staff Hours]],NonNurse[[#This Row],[Other Social Work Staff Hours]])/NonNurse[[#This Row],[MDS Census]]</f>
        <v>8.8173621304256641E-2</v>
      </c>
      <c r="P420" s="6">
        <v>5.4157608695652177</v>
      </c>
      <c r="Q420" s="6">
        <v>9.9619565217391308</v>
      </c>
      <c r="R420" s="6">
        <f>SUM(NonNurse[[#This Row],[Qualified Activities Professional Hours]],NonNurse[[#This Row],[Other Activities Professional Hours]])/NonNurse[[#This Row],[MDS Census]]</f>
        <v>0.29665548332983854</v>
      </c>
      <c r="S420" s="6">
        <v>0.34630434782608699</v>
      </c>
      <c r="T420" s="6">
        <v>2.9071739130434788</v>
      </c>
      <c r="U420" s="6">
        <v>0</v>
      </c>
      <c r="V420" s="6">
        <f>SUM(NonNurse[[#This Row],[Occupational Therapist Hours]],NonNurse[[#This Row],[OT Assistant Hours]],NonNurse[[#This Row],[OT Aide Hours]])/NonNurse[[#This Row],[MDS Census]]</f>
        <v>6.2763682113650673E-2</v>
      </c>
      <c r="W420" s="6">
        <v>0.32739130434782615</v>
      </c>
      <c r="X420" s="6">
        <v>3.7005434782608706</v>
      </c>
      <c r="Y420" s="6">
        <v>0</v>
      </c>
      <c r="Z420" s="6">
        <f>SUM(NonNurse[[#This Row],[Physical Therapist (PT) Hours]],NonNurse[[#This Row],[PT Assistant Hours]],NonNurse[[#This Row],[PT Aide Hours]])/NonNurse[[#This Row],[MDS Census]]</f>
        <v>7.7703921157475389E-2</v>
      </c>
      <c r="AA420" s="6">
        <v>0</v>
      </c>
      <c r="AB420" s="6">
        <v>0</v>
      </c>
      <c r="AC420" s="6">
        <v>0</v>
      </c>
      <c r="AD420" s="6">
        <v>0</v>
      </c>
      <c r="AE420" s="6">
        <v>0</v>
      </c>
      <c r="AF420" s="6">
        <v>0</v>
      </c>
      <c r="AG420" s="6">
        <v>0</v>
      </c>
      <c r="AH420" s="1">
        <v>145616</v>
      </c>
      <c r="AI420">
        <v>5</v>
      </c>
    </row>
    <row r="421" spans="1:35" x14ac:dyDescent="0.25">
      <c r="A421" t="s">
        <v>702</v>
      </c>
      <c r="B421" t="s">
        <v>567</v>
      </c>
      <c r="C421" t="s">
        <v>958</v>
      </c>
      <c r="D421" t="s">
        <v>807</v>
      </c>
      <c r="E421" s="6">
        <v>59.413043478260867</v>
      </c>
      <c r="F421" s="6">
        <v>5.3804347826086953</v>
      </c>
      <c r="G421" s="6">
        <v>0</v>
      </c>
      <c r="H421" s="6">
        <v>0.20108695652173914</v>
      </c>
      <c r="I421" s="6">
        <v>0.2608695652173913</v>
      </c>
      <c r="J421" s="6">
        <v>0</v>
      </c>
      <c r="K421" s="6">
        <v>0</v>
      </c>
      <c r="L421" s="6">
        <v>1.983260869565217</v>
      </c>
      <c r="M421" s="6">
        <v>0</v>
      </c>
      <c r="N421" s="6">
        <v>11.932826086956524</v>
      </c>
      <c r="O421" s="6">
        <f>SUM(NonNurse[[#This Row],[Qualified Social Work Staff Hours]],NonNurse[[#This Row],[Other Social Work Staff Hours]])/NonNurse[[#This Row],[MDS Census]]</f>
        <v>0.20084522502744243</v>
      </c>
      <c r="P421" s="6">
        <v>0</v>
      </c>
      <c r="Q421" s="6">
        <v>3.8568478260869568</v>
      </c>
      <c r="R421" s="6">
        <f>SUM(NonNurse[[#This Row],[Qualified Activities Professional Hours]],NonNurse[[#This Row],[Other Activities Professional Hours]])/NonNurse[[#This Row],[MDS Census]]</f>
        <v>6.4915843395536049E-2</v>
      </c>
      <c r="S421" s="6">
        <v>0.92913043478260859</v>
      </c>
      <c r="T421" s="6">
        <v>6.216086956521738</v>
      </c>
      <c r="U421" s="6">
        <v>0</v>
      </c>
      <c r="V421" s="6">
        <f>SUM(NonNurse[[#This Row],[Occupational Therapist Hours]],NonNurse[[#This Row],[OT Assistant Hours]],NonNurse[[#This Row],[OT Aide Hours]])/NonNurse[[#This Row],[MDS Census]]</f>
        <v>0.1202634467618002</v>
      </c>
      <c r="W421" s="6">
        <v>1.9456521739130435</v>
      </c>
      <c r="X421" s="6">
        <v>5.0016304347826086</v>
      </c>
      <c r="Y421" s="6">
        <v>0</v>
      </c>
      <c r="Z421" s="6">
        <f>SUM(NonNurse[[#This Row],[Physical Therapist (PT) Hours]],NonNurse[[#This Row],[PT Assistant Hours]],NonNurse[[#This Row],[PT Aide Hours]])/NonNurse[[#This Row],[MDS Census]]</f>
        <v>0.11693194291986828</v>
      </c>
      <c r="AA421" s="6">
        <v>0</v>
      </c>
      <c r="AB421" s="6">
        <v>0</v>
      </c>
      <c r="AC421" s="6">
        <v>0</v>
      </c>
      <c r="AD421" s="6">
        <v>0</v>
      </c>
      <c r="AE421" s="6">
        <v>0</v>
      </c>
      <c r="AF421" s="6">
        <v>0</v>
      </c>
      <c r="AG421" s="6">
        <v>0</v>
      </c>
      <c r="AH421" s="1">
        <v>146074</v>
      </c>
      <c r="AI421">
        <v>5</v>
      </c>
    </row>
    <row r="422" spans="1:35" x14ac:dyDescent="0.25">
      <c r="A422" t="s">
        <v>702</v>
      </c>
      <c r="B422" t="s">
        <v>625</v>
      </c>
      <c r="C422" t="s">
        <v>898</v>
      </c>
      <c r="D422" t="s">
        <v>781</v>
      </c>
      <c r="E422" s="6">
        <v>22.945652173913043</v>
      </c>
      <c r="F422" s="6">
        <v>4.7282608695652177</v>
      </c>
      <c r="G422" s="6">
        <v>0.17391304347826086</v>
      </c>
      <c r="H422" s="6">
        <v>9.5108695652173919E-2</v>
      </c>
      <c r="I422" s="6">
        <v>0</v>
      </c>
      <c r="J422" s="6">
        <v>0</v>
      </c>
      <c r="K422" s="6">
        <v>0</v>
      </c>
      <c r="L422" s="6">
        <v>0.62739130434782608</v>
      </c>
      <c r="M422" s="6">
        <v>4.2391304347826084</v>
      </c>
      <c r="N422" s="6">
        <v>5.2418478260869561</v>
      </c>
      <c r="O422" s="6">
        <f>SUM(NonNurse[[#This Row],[Qualified Social Work Staff Hours]],NonNurse[[#This Row],[Other Social Work Staff Hours]])/NonNurse[[#This Row],[MDS Census]]</f>
        <v>0.41319279962103267</v>
      </c>
      <c r="P422" s="6">
        <v>0</v>
      </c>
      <c r="Q422" s="6">
        <v>13.839673913043478</v>
      </c>
      <c r="R422" s="6">
        <f>SUM(NonNurse[[#This Row],[Qualified Activities Professional Hours]],NonNurse[[#This Row],[Other Activities Professional Hours]])/NonNurse[[#This Row],[MDS Census]]</f>
        <v>0.60315016579819991</v>
      </c>
      <c r="S422" s="6">
        <v>2.4293478260869565</v>
      </c>
      <c r="T422" s="6">
        <v>0.10869565217391304</v>
      </c>
      <c r="U422" s="6">
        <v>0</v>
      </c>
      <c r="V422" s="6">
        <f>SUM(NonNurse[[#This Row],[Occupational Therapist Hours]],NonNurse[[#This Row],[OT Assistant Hours]],NonNurse[[#This Row],[OT Aide Hours]])/NonNurse[[#This Row],[MDS Census]]</f>
        <v>0.11061108479393653</v>
      </c>
      <c r="W422" s="6">
        <v>1.4293478260869565</v>
      </c>
      <c r="X422" s="6">
        <v>2.5407608695652173</v>
      </c>
      <c r="Y422" s="6">
        <v>0</v>
      </c>
      <c r="Z422" s="6">
        <f>SUM(NonNurse[[#This Row],[Physical Therapist (PT) Hours]],NonNurse[[#This Row],[PT Assistant Hours]],NonNurse[[#This Row],[PT Aide Hours]])/NonNurse[[#This Row],[MDS Census]]</f>
        <v>0.17302226432970155</v>
      </c>
      <c r="AA422" s="6">
        <v>0</v>
      </c>
      <c r="AB422" s="6">
        <v>0</v>
      </c>
      <c r="AC422" s="6">
        <v>0</v>
      </c>
      <c r="AD422" s="6">
        <v>0</v>
      </c>
      <c r="AE422" s="6">
        <v>0</v>
      </c>
      <c r="AF422" s="6">
        <v>0</v>
      </c>
      <c r="AG422" s="6">
        <v>0</v>
      </c>
      <c r="AH422" s="1">
        <v>146145</v>
      </c>
      <c r="AI422">
        <v>5</v>
      </c>
    </row>
    <row r="423" spans="1:35" x14ac:dyDescent="0.25">
      <c r="A423" t="s">
        <v>702</v>
      </c>
      <c r="B423" t="s">
        <v>431</v>
      </c>
      <c r="C423" t="s">
        <v>917</v>
      </c>
      <c r="D423" t="s">
        <v>781</v>
      </c>
      <c r="E423" s="6">
        <v>118.60869565217391</v>
      </c>
      <c r="F423" s="6">
        <v>5.6521739130434785</v>
      </c>
      <c r="G423" s="6">
        <v>0</v>
      </c>
      <c r="H423" s="6">
        <v>0</v>
      </c>
      <c r="I423" s="6">
        <v>0</v>
      </c>
      <c r="J423" s="6">
        <v>5.2173913043478262</v>
      </c>
      <c r="K423" s="6">
        <v>0</v>
      </c>
      <c r="L423" s="6">
        <v>3.1522826086956512</v>
      </c>
      <c r="M423" s="6">
        <v>5.0434782608695654</v>
      </c>
      <c r="N423" s="6">
        <v>5.2010869565217392</v>
      </c>
      <c r="O423" s="6">
        <f>SUM(NonNurse[[#This Row],[Qualified Social Work Staff Hours]],NonNurse[[#This Row],[Other Social Work Staff Hours]])/NonNurse[[#This Row],[MDS Census]]</f>
        <v>8.637280058651027E-2</v>
      </c>
      <c r="P423" s="6">
        <v>2.5217391304347827</v>
      </c>
      <c r="Q423" s="6">
        <v>42.233695652173914</v>
      </c>
      <c r="R423" s="6">
        <f>SUM(NonNurse[[#This Row],[Qualified Activities Professional Hours]],NonNurse[[#This Row],[Other Activities Professional Hours]])/NonNurse[[#This Row],[MDS Census]]</f>
        <v>0.37733687683284461</v>
      </c>
      <c r="S423" s="6">
        <v>1.9219565217391312</v>
      </c>
      <c r="T423" s="6">
        <v>4.8844565217391303</v>
      </c>
      <c r="U423" s="6">
        <v>0</v>
      </c>
      <c r="V423" s="6">
        <f>SUM(NonNurse[[#This Row],[Occupational Therapist Hours]],NonNurse[[#This Row],[OT Assistant Hours]],NonNurse[[#This Row],[OT Aide Hours]])/NonNurse[[#This Row],[MDS Census]]</f>
        <v>5.7385447214076256E-2</v>
      </c>
      <c r="W423" s="6">
        <v>1.6797826086956524</v>
      </c>
      <c r="X423" s="6">
        <v>5.9234782608695653</v>
      </c>
      <c r="Y423" s="6">
        <v>0</v>
      </c>
      <c r="Z423" s="6">
        <f>SUM(NonNurse[[#This Row],[Physical Therapist (PT) Hours]],NonNurse[[#This Row],[PT Assistant Hours]],NonNurse[[#This Row],[PT Aide Hours]])/NonNurse[[#This Row],[MDS Census]]</f>
        <v>6.4103739002932564E-2</v>
      </c>
      <c r="AA423" s="6">
        <v>0</v>
      </c>
      <c r="AB423" s="6">
        <v>0</v>
      </c>
      <c r="AC423" s="6">
        <v>0</v>
      </c>
      <c r="AD423" s="6">
        <v>0</v>
      </c>
      <c r="AE423" s="6">
        <v>0</v>
      </c>
      <c r="AF423" s="6">
        <v>0</v>
      </c>
      <c r="AG423" s="6">
        <v>0</v>
      </c>
      <c r="AH423" s="1">
        <v>145885</v>
      </c>
      <c r="AI423">
        <v>5</v>
      </c>
    </row>
    <row r="424" spans="1:35" x14ac:dyDescent="0.25">
      <c r="A424" t="s">
        <v>702</v>
      </c>
      <c r="B424" t="s">
        <v>188</v>
      </c>
      <c r="C424" t="s">
        <v>905</v>
      </c>
      <c r="D424" t="s">
        <v>786</v>
      </c>
      <c r="E424" s="6">
        <v>85.119565217391298</v>
      </c>
      <c r="F424" s="6">
        <v>0</v>
      </c>
      <c r="G424" s="6">
        <v>1.1304347826086956</v>
      </c>
      <c r="H424" s="6">
        <v>0</v>
      </c>
      <c r="I424" s="6">
        <v>1.1304347826086956</v>
      </c>
      <c r="J424" s="6">
        <v>0</v>
      </c>
      <c r="K424" s="6">
        <v>0</v>
      </c>
      <c r="L424" s="6">
        <v>0.47282608695652173</v>
      </c>
      <c r="M424" s="6">
        <v>3.2608695652173912E-2</v>
      </c>
      <c r="N424" s="6">
        <v>7.4945652173913047</v>
      </c>
      <c r="O424" s="6">
        <f>SUM(NonNurse[[#This Row],[Qualified Social Work Staff Hours]],NonNurse[[#This Row],[Other Social Work Staff Hours]])/NonNurse[[#This Row],[MDS Census]]</f>
        <v>8.8430596347848306E-2</v>
      </c>
      <c r="P424" s="6">
        <v>3.902173913043478</v>
      </c>
      <c r="Q424" s="6">
        <v>5.8369565217391308</v>
      </c>
      <c r="R424" s="6">
        <f>SUM(NonNurse[[#This Row],[Qualified Activities Professional Hours]],NonNurse[[#This Row],[Other Activities Professional Hours]])/NonNurse[[#This Row],[MDS Census]]</f>
        <v>0.11441706040097052</v>
      </c>
      <c r="S424" s="6">
        <v>0.66847826086956519</v>
      </c>
      <c r="T424" s="6">
        <v>5.9809782608695654</v>
      </c>
      <c r="U424" s="6">
        <v>0</v>
      </c>
      <c r="V424" s="6">
        <f>SUM(NonNurse[[#This Row],[Occupational Therapist Hours]],NonNurse[[#This Row],[OT Assistant Hours]],NonNurse[[#This Row],[OT Aide Hours]])/NonNurse[[#This Row],[MDS Census]]</f>
        <v>7.8119014174434953E-2</v>
      </c>
      <c r="W424" s="6">
        <v>1.0298913043478262</v>
      </c>
      <c r="X424" s="6">
        <v>7.3777173913043477</v>
      </c>
      <c r="Y424" s="6">
        <v>0</v>
      </c>
      <c r="Z424" s="6">
        <f>SUM(NonNurse[[#This Row],[Physical Therapist (PT) Hours]],NonNurse[[#This Row],[PT Assistant Hours]],NonNurse[[#This Row],[PT Aide Hours]])/NonNurse[[#This Row],[MDS Census]]</f>
        <v>9.8774102924275325E-2</v>
      </c>
      <c r="AA424" s="6">
        <v>0</v>
      </c>
      <c r="AB424" s="6">
        <v>0</v>
      </c>
      <c r="AC424" s="6">
        <v>0</v>
      </c>
      <c r="AD424" s="6">
        <v>0</v>
      </c>
      <c r="AE424" s="6">
        <v>0</v>
      </c>
      <c r="AF424" s="6">
        <v>0</v>
      </c>
      <c r="AG424" s="6">
        <v>0.28260869565217389</v>
      </c>
      <c r="AH424" s="1">
        <v>145494</v>
      </c>
      <c r="AI424">
        <v>5</v>
      </c>
    </row>
    <row r="425" spans="1:35" x14ac:dyDescent="0.25">
      <c r="A425" t="s">
        <v>702</v>
      </c>
      <c r="B425" t="s">
        <v>484</v>
      </c>
      <c r="C425" t="s">
        <v>1107</v>
      </c>
      <c r="D425" t="s">
        <v>777</v>
      </c>
      <c r="E425" s="6">
        <v>18.554347826086957</v>
      </c>
      <c r="F425" s="6">
        <v>5.0543478260869561</v>
      </c>
      <c r="G425" s="6">
        <v>0</v>
      </c>
      <c r="H425" s="6">
        <v>0.10054347826086957</v>
      </c>
      <c r="I425" s="6">
        <v>0.2608695652173913</v>
      </c>
      <c r="J425" s="6">
        <v>0</v>
      </c>
      <c r="K425" s="6">
        <v>0</v>
      </c>
      <c r="L425" s="6">
        <v>0.14456521739130435</v>
      </c>
      <c r="M425" s="6">
        <v>0</v>
      </c>
      <c r="N425" s="6">
        <v>5.3900000000000006</v>
      </c>
      <c r="O425" s="6">
        <f>SUM(NonNurse[[#This Row],[Qualified Social Work Staff Hours]],NonNurse[[#This Row],[Other Social Work Staff Hours]])/NonNurse[[#This Row],[MDS Census]]</f>
        <v>0.29049794961921505</v>
      </c>
      <c r="P425" s="6">
        <v>4.4181521739130432</v>
      </c>
      <c r="Q425" s="6">
        <v>0</v>
      </c>
      <c r="R425" s="6">
        <f>SUM(NonNurse[[#This Row],[Qualified Activities Professional Hours]],NonNurse[[#This Row],[Other Activities Professional Hours]])/NonNurse[[#This Row],[MDS Census]]</f>
        <v>0.23811950790861158</v>
      </c>
      <c r="S425" s="6">
        <v>0.33804347826086967</v>
      </c>
      <c r="T425" s="6">
        <v>1.314021739130435</v>
      </c>
      <c r="U425" s="6">
        <v>0</v>
      </c>
      <c r="V425" s="6">
        <f>SUM(NonNurse[[#This Row],[Occupational Therapist Hours]],NonNurse[[#This Row],[OT Assistant Hours]],NonNurse[[#This Row],[OT Aide Hours]])/NonNurse[[#This Row],[MDS Census]]</f>
        <v>8.9039250146455778E-2</v>
      </c>
      <c r="W425" s="6">
        <v>0.43076086956521736</v>
      </c>
      <c r="X425" s="6">
        <v>2.5001086956521736</v>
      </c>
      <c r="Y425" s="6">
        <v>0</v>
      </c>
      <c r="Z425" s="6">
        <f>SUM(NonNurse[[#This Row],[Physical Therapist (PT) Hours]],NonNurse[[#This Row],[PT Assistant Hours]],NonNurse[[#This Row],[PT Aide Hours]])/NonNurse[[#This Row],[MDS Census]]</f>
        <v>0.15796133567662565</v>
      </c>
      <c r="AA425" s="6">
        <v>0</v>
      </c>
      <c r="AB425" s="6">
        <v>0</v>
      </c>
      <c r="AC425" s="6">
        <v>0</v>
      </c>
      <c r="AD425" s="6">
        <v>0</v>
      </c>
      <c r="AE425" s="6">
        <v>0</v>
      </c>
      <c r="AF425" s="6">
        <v>0</v>
      </c>
      <c r="AG425" s="6">
        <v>0</v>
      </c>
      <c r="AH425" s="1">
        <v>145964</v>
      </c>
      <c r="AI425">
        <v>5</v>
      </c>
    </row>
    <row r="426" spans="1:35" x14ac:dyDescent="0.25">
      <c r="A426" t="s">
        <v>702</v>
      </c>
      <c r="B426" t="s">
        <v>311</v>
      </c>
      <c r="C426" t="s">
        <v>1048</v>
      </c>
      <c r="D426" t="s">
        <v>790</v>
      </c>
      <c r="E426" s="6">
        <v>186.77173913043478</v>
      </c>
      <c r="F426" s="6">
        <v>10.108695652173912</v>
      </c>
      <c r="G426" s="6">
        <v>0.43478260869565216</v>
      </c>
      <c r="H426" s="6">
        <v>1.1348913043478261</v>
      </c>
      <c r="I426" s="6">
        <v>0.95652173913043481</v>
      </c>
      <c r="J426" s="6">
        <v>0</v>
      </c>
      <c r="K426" s="6">
        <v>0</v>
      </c>
      <c r="L426" s="6">
        <v>10.43532608695652</v>
      </c>
      <c r="M426" s="6">
        <v>5.0543478260869561</v>
      </c>
      <c r="N426" s="6">
        <v>11.176630434782609</v>
      </c>
      <c r="O426" s="6">
        <f>SUM(NonNurse[[#This Row],[Qualified Social Work Staff Hours]],NonNurse[[#This Row],[Other Social Work Staff Hours]])/NonNurse[[#This Row],[MDS Census]]</f>
        <v>8.6902752720712337E-2</v>
      </c>
      <c r="P426" s="6">
        <v>5.2173913043478262</v>
      </c>
      <c r="Q426" s="6">
        <v>44.002717391304351</v>
      </c>
      <c r="R426" s="6">
        <f>SUM(NonNurse[[#This Row],[Qualified Activities Professional Hours]],NonNurse[[#This Row],[Other Activities Professional Hours]])/NonNurse[[#This Row],[MDS Census]]</f>
        <v>0.2635308153407438</v>
      </c>
      <c r="S426" s="6">
        <v>12.950652173913044</v>
      </c>
      <c r="T426" s="6">
        <v>8.2060869565217409</v>
      </c>
      <c r="U426" s="6">
        <v>0</v>
      </c>
      <c r="V426" s="6">
        <f>SUM(NonNurse[[#This Row],[Occupational Therapist Hours]],NonNurse[[#This Row],[OT Assistant Hours]],NonNurse[[#This Row],[OT Aide Hours]])/NonNurse[[#This Row],[MDS Census]]</f>
        <v>0.11327591223884073</v>
      </c>
      <c r="W426" s="6">
        <v>15.805978260869566</v>
      </c>
      <c r="X426" s="6">
        <v>11.699782608695656</v>
      </c>
      <c r="Y426" s="6">
        <v>0</v>
      </c>
      <c r="Z426" s="6">
        <f>SUM(NonNurse[[#This Row],[Physical Therapist (PT) Hours]],NonNurse[[#This Row],[PT Assistant Hours]],NonNurse[[#This Row],[PT Aide Hours]])/NonNurse[[#This Row],[MDS Census]]</f>
        <v>0.14726939416865509</v>
      </c>
      <c r="AA426" s="6">
        <v>0</v>
      </c>
      <c r="AB426" s="6">
        <v>0</v>
      </c>
      <c r="AC426" s="6">
        <v>0</v>
      </c>
      <c r="AD426" s="6">
        <v>0</v>
      </c>
      <c r="AE426" s="6">
        <v>1.6630434782608696</v>
      </c>
      <c r="AF426" s="6">
        <v>0</v>
      </c>
      <c r="AG426" s="6">
        <v>0</v>
      </c>
      <c r="AH426" s="1">
        <v>145710</v>
      </c>
      <c r="AI426">
        <v>5</v>
      </c>
    </row>
    <row r="427" spans="1:35" x14ac:dyDescent="0.25">
      <c r="A427" t="s">
        <v>702</v>
      </c>
      <c r="B427" t="s">
        <v>581</v>
      </c>
      <c r="C427" t="s">
        <v>1060</v>
      </c>
      <c r="D427" t="s">
        <v>781</v>
      </c>
      <c r="E427" s="6">
        <v>140.56521739130434</v>
      </c>
      <c r="F427" s="6">
        <v>5.4619565217391308</v>
      </c>
      <c r="G427" s="6">
        <v>0</v>
      </c>
      <c r="H427" s="6">
        <v>1.7195652173913039</v>
      </c>
      <c r="I427" s="6">
        <v>5.2282608695652177</v>
      </c>
      <c r="J427" s="6">
        <v>0</v>
      </c>
      <c r="K427" s="6">
        <v>0</v>
      </c>
      <c r="L427" s="6">
        <v>15.054347826086957</v>
      </c>
      <c r="M427" s="6">
        <v>5.2173913043478262</v>
      </c>
      <c r="N427" s="6">
        <v>3.6684782608695654</v>
      </c>
      <c r="O427" s="6">
        <f>SUM(NonNurse[[#This Row],[Qualified Social Work Staff Hours]],NonNurse[[#This Row],[Other Social Work Staff Hours]])/NonNurse[[#This Row],[MDS Census]]</f>
        <v>6.3215279925765547E-2</v>
      </c>
      <c r="P427" s="6">
        <v>5.0543478260869561</v>
      </c>
      <c r="Q427" s="6">
        <v>17</v>
      </c>
      <c r="R427" s="6">
        <f>SUM(NonNurse[[#This Row],[Qualified Activities Professional Hours]],NonNurse[[#This Row],[Other Activities Professional Hours]])/NonNurse[[#This Row],[MDS Census]]</f>
        <v>0.15689761831116611</v>
      </c>
      <c r="S427" s="6">
        <v>12.701086956521738</v>
      </c>
      <c r="T427" s="6">
        <v>16.299891304347824</v>
      </c>
      <c r="U427" s="6">
        <v>0</v>
      </c>
      <c r="V427" s="6">
        <f>SUM(NonNurse[[#This Row],[Occupational Therapist Hours]],NonNurse[[#This Row],[OT Assistant Hours]],NonNurse[[#This Row],[OT Aide Hours]])/NonNurse[[#This Row],[MDS Census]]</f>
        <v>0.206316888339004</v>
      </c>
      <c r="W427" s="6">
        <v>13.449021739130433</v>
      </c>
      <c r="X427" s="6">
        <v>24.150978260869564</v>
      </c>
      <c r="Y427" s="6">
        <v>0</v>
      </c>
      <c r="Z427" s="6">
        <f>SUM(NonNurse[[#This Row],[Physical Therapist (PT) Hours]],NonNurse[[#This Row],[PT Assistant Hours]],NonNurse[[#This Row],[PT Aide Hours]])/NonNurse[[#This Row],[MDS Census]]</f>
        <v>0.26749149396845034</v>
      </c>
      <c r="AA427" s="6">
        <v>0</v>
      </c>
      <c r="AB427" s="6">
        <v>0.10869565217391304</v>
      </c>
      <c r="AC427" s="6">
        <v>0</v>
      </c>
      <c r="AD427" s="6">
        <v>0</v>
      </c>
      <c r="AE427" s="6">
        <v>2.0652173913043477</v>
      </c>
      <c r="AF427" s="6">
        <v>0</v>
      </c>
      <c r="AG427" s="6">
        <v>0</v>
      </c>
      <c r="AH427" s="1">
        <v>146093</v>
      </c>
      <c r="AI427">
        <v>5</v>
      </c>
    </row>
    <row r="428" spans="1:35" x14ac:dyDescent="0.25">
      <c r="A428" t="s">
        <v>702</v>
      </c>
      <c r="B428" t="s">
        <v>423</v>
      </c>
      <c r="C428" t="s">
        <v>908</v>
      </c>
      <c r="D428" t="s">
        <v>794</v>
      </c>
      <c r="E428" s="6">
        <v>174.02173913043478</v>
      </c>
      <c r="F428" s="6">
        <v>5.2173913043478262</v>
      </c>
      <c r="G428" s="6">
        <v>0.29076086956521741</v>
      </c>
      <c r="H428" s="6">
        <v>0.80456521739130427</v>
      </c>
      <c r="I428" s="6">
        <v>1.0434782608695652</v>
      </c>
      <c r="J428" s="6">
        <v>0</v>
      </c>
      <c r="K428" s="6">
        <v>0</v>
      </c>
      <c r="L428" s="6">
        <v>5.7409782608695661</v>
      </c>
      <c r="M428" s="6">
        <v>5.434782608695652E-2</v>
      </c>
      <c r="N428" s="6">
        <v>12.744565217391305</v>
      </c>
      <c r="O428" s="6">
        <f>SUM(NonNurse[[#This Row],[Qualified Social Work Staff Hours]],NonNurse[[#This Row],[Other Social Work Staff Hours]])/NonNurse[[#This Row],[MDS Census]]</f>
        <v>7.3547782635852599E-2</v>
      </c>
      <c r="P428" s="6">
        <v>5.0978260869565215</v>
      </c>
      <c r="Q428" s="6">
        <v>36.453804347826086</v>
      </c>
      <c r="R428" s="6">
        <f>SUM(NonNurse[[#This Row],[Qualified Activities Professional Hours]],NonNurse[[#This Row],[Other Activities Professional Hours]])/NonNurse[[#This Row],[MDS Census]]</f>
        <v>0.23877264209868831</v>
      </c>
      <c r="S428" s="6">
        <v>5.9324999999999992</v>
      </c>
      <c r="T428" s="6">
        <v>5.7626086956521734</v>
      </c>
      <c r="U428" s="6">
        <v>0</v>
      </c>
      <c r="V428" s="6">
        <f>SUM(NonNurse[[#This Row],[Occupational Therapist Hours]],NonNurse[[#This Row],[OT Assistant Hours]],NonNurse[[#This Row],[OT Aide Hours]])/NonNurse[[#This Row],[MDS Census]]</f>
        <v>6.7204871955028112E-2</v>
      </c>
      <c r="W428" s="6">
        <v>11.261304347826087</v>
      </c>
      <c r="X428" s="6">
        <v>8.883152173913043</v>
      </c>
      <c r="Y428" s="6">
        <v>0</v>
      </c>
      <c r="Z428" s="6">
        <f>SUM(NonNurse[[#This Row],[Physical Therapist (PT) Hours]],NonNurse[[#This Row],[PT Assistant Hours]],NonNurse[[#This Row],[PT Aide Hours]])/NonNurse[[#This Row],[MDS Census]]</f>
        <v>0.11575827607745159</v>
      </c>
      <c r="AA428" s="6">
        <v>0</v>
      </c>
      <c r="AB428" s="6">
        <v>0</v>
      </c>
      <c r="AC428" s="6">
        <v>0</v>
      </c>
      <c r="AD428" s="6">
        <v>0</v>
      </c>
      <c r="AE428" s="6">
        <v>1.423913043478261</v>
      </c>
      <c r="AF428" s="6">
        <v>0</v>
      </c>
      <c r="AG428" s="6">
        <v>0</v>
      </c>
      <c r="AH428" s="1">
        <v>145874</v>
      </c>
      <c r="AI428">
        <v>5</v>
      </c>
    </row>
    <row r="429" spans="1:35" x14ac:dyDescent="0.25">
      <c r="A429" t="s">
        <v>702</v>
      </c>
      <c r="B429" t="s">
        <v>604</v>
      </c>
      <c r="C429" t="s">
        <v>1146</v>
      </c>
      <c r="D429" t="s">
        <v>764</v>
      </c>
      <c r="E429" s="6">
        <v>44.239130434782609</v>
      </c>
      <c r="F429" s="6">
        <v>15.040326086956524</v>
      </c>
      <c r="G429" s="6">
        <v>0</v>
      </c>
      <c r="H429" s="6">
        <v>0</v>
      </c>
      <c r="I429" s="6">
        <v>14.228260869565217</v>
      </c>
      <c r="J429" s="6">
        <v>0</v>
      </c>
      <c r="K429" s="6">
        <v>0</v>
      </c>
      <c r="L429" s="6">
        <v>0.75793478260869551</v>
      </c>
      <c r="M429" s="6">
        <v>4.4173913043478255</v>
      </c>
      <c r="N429" s="6">
        <v>0</v>
      </c>
      <c r="O429" s="6">
        <f>SUM(NonNurse[[#This Row],[Qualified Social Work Staff Hours]],NonNurse[[#This Row],[Other Social Work Staff Hours]])/NonNurse[[#This Row],[MDS Census]]</f>
        <v>9.9852579852579837E-2</v>
      </c>
      <c r="P429" s="6">
        <v>4.4059782608695652</v>
      </c>
      <c r="Q429" s="6">
        <v>10.28108695652174</v>
      </c>
      <c r="R429" s="6">
        <f>SUM(NonNurse[[#This Row],[Qualified Activities Professional Hours]],NonNurse[[#This Row],[Other Activities Professional Hours]])/NonNurse[[#This Row],[MDS Census]]</f>
        <v>0.33199262899262899</v>
      </c>
      <c r="S429" s="6">
        <v>3.7661956521739133</v>
      </c>
      <c r="T429" s="6">
        <v>1.9472826086956523</v>
      </c>
      <c r="U429" s="6">
        <v>0</v>
      </c>
      <c r="V429" s="6">
        <f>SUM(NonNurse[[#This Row],[Occupational Therapist Hours]],NonNurse[[#This Row],[OT Assistant Hours]],NonNurse[[#This Row],[OT Aide Hours]])/NonNurse[[#This Row],[MDS Census]]</f>
        <v>0.12914987714987716</v>
      </c>
      <c r="W429" s="6">
        <v>0.70239130434782615</v>
      </c>
      <c r="X429" s="6">
        <v>1.3674999999999999</v>
      </c>
      <c r="Y429" s="6">
        <v>0</v>
      </c>
      <c r="Z429" s="6">
        <f>SUM(NonNurse[[#This Row],[Physical Therapist (PT) Hours]],NonNurse[[#This Row],[PT Assistant Hours]],NonNurse[[#This Row],[PT Aide Hours]])/NonNurse[[#This Row],[MDS Census]]</f>
        <v>4.6788697788697792E-2</v>
      </c>
      <c r="AA429" s="6">
        <v>0</v>
      </c>
      <c r="AB429" s="6">
        <v>0</v>
      </c>
      <c r="AC429" s="6">
        <v>0</v>
      </c>
      <c r="AD429" s="6">
        <v>0</v>
      </c>
      <c r="AE429" s="6">
        <v>0</v>
      </c>
      <c r="AF429" s="6">
        <v>0</v>
      </c>
      <c r="AG429" s="6">
        <v>0</v>
      </c>
      <c r="AH429" s="1">
        <v>146119</v>
      </c>
      <c r="AI429">
        <v>5</v>
      </c>
    </row>
    <row r="430" spans="1:35" x14ac:dyDescent="0.25">
      <c r="A430" t="s">
        <v>702</v>
      </c>
      <c r="B430" t="s">
        <v>189</v>
      </c>
      <c r="C430" t="s">
        <v>999</v>
      </c>
      <c r="D430" t="s">
        <v>797</v>
      </c>
      <c r="E430" s="6">
        <v>55.826086956521742</v>
      </c>
      <c r="F430" s="6">
        <v>5.7391304347826084</v>
      </c>
      <c r="G430" s="6">
        <v>0</v>
      </c>
      <c r="H430" s="6">
        <v>0</v>
      </c>
      <c r="I430" s="6">
        <v>5.7391304347826084</v>
      </c>
      <c r="J430" s="6">
        <v>0</v>
      </c>
      <c r="K430" s="6">
        <v>0</v>
      </c>
      <c r="L430" s="6">
        <v>0.55576086956521753</v>
      </c>
      <c r="M430" s="6">
        <v>0</v>
      </c>
      <c r="N430" s="6">
        <v>11.259239130434787</v>
      </c>
      <c r="O430" s="6">
        <f>SUM(NonNurse[[#This Row],[Qualified Social Work Staff Hours]],NonNurse[[#This Row],[Other Social Work Staff Hours]])/NonNurse[[#This Row],[MDS Census]]</f>
        <v>0.20168419003115273</v>
      </c>
      <c r="P430" s="6">
        <v>5.4048913043478271</v>
      </c>
      <c r="Q430" s="6">
        <v>7.7290217391304337</v>
      </c>
      <c r="R430" s="6">
        <f>SUM(NonNurse[[#This Row],[Qualified Activities Professional Hours]],NonNurse[[#This Row],[Other Activities Professional Hours]])/NonNurse[[#This Row],[MDS Census]]</f>
        <v>0.23526479750778814</v>
      </c>
      <c r="S430" s="6">
        <v>2.933913043478261</v>
      </c>
      <c r="T430" s="6">
        <v>3.9782608695652179E-2</v>
      </c>
      <c r="U430" s="6">
        <v>0</v>
      </c>
      <c r="V430" s="6">
        <f>SUM(NonNurse[[#This Row],[Occupational Therapist Hours]],NonNurse[[#This Row],[OT Assistant Hours]],NonNurse[[#This Row],[OT Aide Hours]])/NonNurse[[#This Row],[MDS Census]]</f>
        <v>5.3267133956386298E-2</v>
      </c>
      <c r="W430" s="6">
        <v>3.2072826086956541</v>
      </c>
      <c r="X430" s="6">
        <v>0</v>
      </c>
      <c r="Y430" s="6">
        <v>0</v>
      </c>
      <c r="Z430" s="6">
        <f>SUM(NonNurse[[#This Row],[Physical Therapist (PT) Hours]],NonNurse[[#This Row],[PT Assistant Hours]],NonNurse[[#This Row],[PT Aide Hours]])/NonNurse[[#This Row],[MDS Census]]</f>
        <v>5.7451323987538973E-2</v>
      </c>
      <c r="AA430" s="6">
        <v>0</v>
      </c>
      <c r="AB430" s="6">
        <v>0</v>
      </c>
      <c r="AC430" s="6">
        <v>0</v>
      </c>
      <c r="AD430" s="6">
        <v>0</v>
      </c>
      <c r="AE430" s="6">
        <v>0</v>
      </c>
      <c r="AF430" s="6">
        <v>0</v>
      </c>
      <c r="AG430" s="6">
        <v>0</v>
      </c>
      <c r="AH430" s="1">
        <v>145495</v>
      </c>
      <c r="AI430">
        <v>5</v>
      </c>
    </row>
    <row r="431" spans="1:35" x14ac:dyDescent="0.25">
      <c r="A431" t="s">
        <v>702</v>
      </c>
      <c r="B431" t="s">
        <v>39</v>
      </c>
      <c r="C431" t="s">
        <v>914</v>
      </c>
      <c r="D431" t="s">
        <v>758</v>
      </c>
      <c r="E431" s="6">
        <v>52.706521739130437</v>
      </c>
      <c r="F431" s="6">
        <v>10.652173913043478</v>
      </c>
      <c r="G431" s="6">
        <v>0</v>
      </c>
      <c r="H431" s="6">
        <v>0</v>
      </c>
      <c r="I431" s="6">
        <v>5.0108695652173916</v>
      </c>
      <c r="J431" s="6">
        <v>0</v>
      </c>
      <c r="K431" s="6">
        <v>0</v>
      </c>
      <c r="L431" s="6">
        <v>8.1336956521739143</v>
      </c>
      <c r="M431" s="6">
        <v>6.9789130434782605</v>
      </c>
      <c r="N431" s="6">
        <v>0</v>
      </c>
      <c r="O431" s="6">
        <f>SUM(NonNurse[[#This Row],[Qualified Social Work Staff Hours]],NonNurse[[#This Row],[Other Social Work Staff Hours]])/NonNurse[[#This Row],[MDS Census]]</f>
        <v>0.13241080635182512</v>
      </c>
      <c r="P431" s="6">
        <v>0</v>
      </c>
      <c r="Q431" s="6">
        <v>3.3473913043478265</v>
      </c>
      <c r="R431" s="6">
        <f>SUM(NonNurse[[#This Row],[Qualified Activities Professional Hours]],NonNurse[[#This Row],[Other Activities Professional Hours]])/NonNurse[[#This Row],[MDS Census]]</f>
        <v>6.3510002062280885E-2</v>
      </c>
      <c r="S431" s="6">
        <v>13.518913043478264</v>
      </c>
      <c r="T431" s="6">
        <v>30.429130434782603</v>
      </c>
      <c r="U431" s="6">
        <v>0</v>
      </c>
      <c r="V431" s="6">
        <f>SUM(NonNurse[[#This Row],[Occupational Therapist Hours]],NonNurse[[#This Row],[OT Assistant Hours]],NonNurse[[#This Row],[OT Aide Hours]])/NonNurse[[#This Row],[MDS Census]]</f>
        <v>0.83382553103732726</v>
      </c>
      <c r="W431" s="6">
        <v>14.082826086956526</v>
      </c>
      <c r="X431" s="6">
        <v>33.274673913043479</v>
      </c>
      <c r="Y431" s="6">
        <v>0</v>
      </c>
      <c r="Z431" s="6">
        <f>SUM(NonNurse[[#This Row],[Physical Therapist (PT) Hours]],NonNurse[[#This Row],[PT Assistant Hours]],NonNurse[[#This Row],[PT Aide Hours]])/NonNurse[[#This Row],[MDS Census]]</f>
        <v>0.89851309548360481</v>
      </c>
      <c r="AA431" s="6">
        <v>0</v>
      </c>
      <c r="AB431" s="6">
        <v>5.3913043478260869</v>
      </c>
      <c r="AC431" s="6">
        <v>0</v>
      </c>
      <c r="AD431" s="6">
        <v>0</v>
      </c>
      <c r="AE431" s="6">
        <v>0</v>
      </c>
      <c r="AF431" s="6">
        <v>0</v>
      </c>
      <c r="AG431" s="6">
        <v>0</v>
      </c>
      <c r="AH431" s="1">
        <v>145102</v>
      </c>
      <c r="AI431">
        <v>5</v>
      </c>
    </row>
    <row r="432" spans="1:35" x14ac:dyDescent="0.25">
      <c r="A432" t="s">
        <v>702</v>
      </c>
      <c r="B432" t="s">
        <v>618</v>
      </c>
      <c r="C432" t="s">
        <v>1088</v>
      </c>
      <c r="D432" t="s">
        <v>826</v>
      </c>
      <c r="E432" s="6">
        <v>38.858695652173914</v>
      </c>
      <c r="F432" s="6">
        <v>5.7391304347826084</v>
      </c>
      <c r="G432" s="6">
        <v>0</v>
      </c>
      <c r="H432" s="6">
        <v>0</v>
      </c>
      <c r="I432" s="6">
        <v>0.31521739130434784</v>
      </c>
      <c r="J432" s="6">
        <v>0</v>
      </c>
      <c r="K432" s="6">
        <v>0</v>
      </c>
      <c r="L432" s="6">
        <v>0.82369565217391294</v>
      </c>
      <c r="M432" s="6">
        <v>0</v>
      </c>
      <c r="N432" s="6">
        <v>0</v>
      </c>
      <c r="O432" s="6">
        <f>SUM(NonNurse[[#This Row],[Qualified Social Work Staff Hours]],NonNurse[[#This Row],[Other Social Work Staff Hours]])/NonNurse[[#This Row],[MDS Census]]</f>
        <v>0</v>
      </c>
      <c r="P432" s="6">
        <v>0</v>
      </c>
      <c r="Q432" s="6">
        <v>8.8985869565217399</v>
      </c>
      <c r="R432" s="6">
        <f>SUM(NonNurse[[#This Row],[Qualified Activities Professional Hours]],NonNurse[[#This Row],[Other Activities Professional Hours]])/NonNurse[[#This Row],[MDS Census]]</f>
        <v>0.22899860139860143</v>
      </c>
      <c r="S432" s="6">
        <v>3.3947826086956523</v>
      </c>
      <c r="T432" s="6">
        <v>0</v>
      </c>
      <c r="U432" s="6">
        <v>0</v>
      </c>
      <c r="V432" s="6">
        <f>SUM(NonNurse[[#This Row],[Occupational Therapist Hours]],NonNurse[[#This Row],[OT Assistant Hours]],NonNurse[[#This Row],[OT Aide Hours]])/NonNurse[[#This Row],[MDS Census]]</f>
        <v>8.7362237762237768E-2</v>
      </c>
      <c r="W432" s="6">
        <v>6.1595652173913047</v>
      </c>
      <c r="X432" s="6">
        <v>2.7198913043478266</v>
      </c>
      <c r="Y432" s="6">
        <v>0</v>
      </c>
      <c r="Z432" s="6">
        <f>SUM(NonNurse[[#This Row],[Physical Therapist (PT) Hours]],NonNurse[[#This Row],[PT Assistant Hours]],NonNurse[[#This Row],[PT Aide Hours]])/NonNurse[[#This Row],[MDS Census]]</f>
        <v>0.22850629370629372</v>
      </c>
      <c r="AA432" s="6">
        <v>0</v>
      </c>
      <c r="AB432" s="6">
        <v>0</v>
      </c>
      <c r="AC432" s="6">
        <v>0</v>
      </c>
      <c r="AD432" s="6">
        <v>40.020434782608696</v>
      </c>
      <c r="AE432" s="6">
        <v>0</v>
      </c>
      <c r="AF432" s="6">
        <v>0</v>
      </c>
      <c r="AG432" s="6">
        <v>0</v>
      </c>
      <c r="AH432" s="1">
        <v>146138</v>
      </c>
      <c r="AI432">
        <v>5</v>
      </c>
    </row>
    <row r="433" spans="1:35" x14ac:dyDescent="0.25">
      <c r="A433" t="s">
        <v>702</v>
      </c>
      <c r="B433" t="s">
        <v>646</v>
      </c>
      <c r="C433" t="s">
        <v>917</v>
      </c>
      <c r="D433" t="s">
        <v>781</v>
      </c>
      <c r="E433" s="6">
        <v>21.652173913043477</v>
      </c>
      <c r="F433" s="6">
        <v>2</v>
      </c>
      <c r="G433" s="6">
        <v>1.6956521739130435</v>
      </c>
      <c r="H433" s="6">
        <v>0.1466304347826087</v>
      </c>
      <c r="I433" s="6">
        <v>0.38043478260869568</v>
      </c>
      <c r="J433" s="6">
        <v>0</v>
      </c>
      <c r="K433" s="6">
        <v>0</v>
      </c>
      <c r="L433" s="6">
        <v>2.5239130434782608</v>
      </c>
      <c r="M433" s="6">
        <v>1.5010869565217391</v>
      </c>
      <c r="N433" s="6">
        <v>0</v>
      </c>
      <c r="O433" s="6">
        <f>SUM(NonNurse[[#This Row],[Qualified Social Work Staff Hours]],NonNurse[[#This Row],[Other Social Work Staff Hours]])/NonNurse[[#This Row],[MDS Census]]</f>
        <v>6.9327309236947798E-2</v>
      </c>
      <c r="P433" s="6">
        <v>0</v>
      </c>
      <c r="Q433" s="6">
        <v>1.7684782608695648</v>
      </c>
      <c r="R433" s="6">
        <f>SUM(NonNurse[[#This Row],[Qualified Activities Professional Hours]],NonNurse[[#This Row],[Other Activities Professional Hours]])/NonNurse[[#This Row],[MDS Census]]</f>
        <v>8.1676706827309223E-2</v>
      </c>
      <c r="S433" s="6">
        <v>2.1833695652173906</v>
      </c>
      <c r="T433" s="6">
        <v>2.3886956521739133</v>
      </c>
      <c r="U433" s="6">
        <v>0</v>
      </c>
      <c r="V433" s="6">
        <f>SUM(NonNurse[[#This Row],[Occupational Therapist Hours]],NonNurse[[#This Row],[OT Assistant Hours]],NonNurse[[#This Row],[OT Aide Hours]])/NonNurse[[#This Row],[MDS Census]]</f>
        <v>0.21115963855421685</v>
      </c>
      <c r="W433" s="6">
        <v>3.2064130434782623</v>
      </c>
      <c r="X433" s="6">
        <v>2.5310869565217393</v>
      </c>
      <c r="Y433" s="6">
        <v>0</v>
      </c>
      <c r="Z433" s="6">
        <f>SUM(NonNurse[[#This Row],[Physical Therapist (PT) Hours]],NonNurse[[#This Row],[PT Assistant Hours]],NonNurse[[#This Row],[PT Aide Hours]])/NonNurse[[#This Row],[MDS Census]]</f>
        <v>0.26498493975903625</v>
      </c>
      <c r="AA433" s="6">
        <v>0</v>
      </c>
      <c r="AB433" s="6">
        <v>0</v>
      </c>
      <c r="AC433" s="6">
        <v>0</v>
      </c>
      <c r="AD433" s="6">
        <v>0</v>
      </c>
      <c r="AE433" s="6">
        <v>0</v>
      </c>
      <c r="AF433" s="6">
        <v>0</v>
      </c>
      <c r="AG433" s="6">
        <v>0</v>
      </c>
      <c r="AH433" s="1">
        <v>146174</v>
      </c>
      <c r="AI433">
        <v>5</v>
      </c>
    </row>
    <row r="434" spans="1:35" x14ac:dyDescent="0.25">
      <c r="A434" t="s">
        <v>702</v>
      </c>
      <c r="B434" t="s">
        <v>520</v>
      </c>
      <c r="C434" t="s">
        <v>1113</v>
      </c>
      <c r="D434" t="s">
        <v>799</v>
      </c>
      <c r="E434" s="6">
        <v>13.945652173913043</v>
      </c>
      <c r="F434" s="6">
        <v>2.4782608695652173</v>
      </c>
      <c r="G434" s="6">
        <v>0</v>
      </c>
      <c r="H434" s="6">
        <v>0.96739130434782605</v>
      </c>
      <c r="I434" s="6">
        <v>0</v>
      </c>
      <c r="J434" s="6">
        <v>0</v>
      </c>
      <c r="K434" s="6">
        <v>0</v>
      </c>
      <c r="L434" s="6">
        <v>0.63043478260869568</v>
      </c>
      <c r="M434" s="6">
        <v>5.3478260869565215</v>
      </c>
      <c r="N434" s="6">
        <v>0</v>
      </c>
      <c r="O434" s="6">
        <f>SUM(NonNurse[[#This Row],[Qualified Social Work Staff Hours]],NonNurse[[#This Row],[Other Social Work Staff Hours]])/NonNurse[[#This Row],[MDS Census]]</f>
        <v>0.38347622759158223</v>
      </c>
      <c r="P434" s="6">
        <v>6.8967391304347823</v>
      </c>
      <c r="Q434" s="6">
        <v>0</v>
      </c>
      <c r="R434" s="6">
        <f>SUM(NonNurse[[#This Row],[Qualified Activities Professional Hours]],NonNurse[[#This Row],[Other Activities Professional Hours]])/NonNurse[[#This Row],[MDS Census]]</f>
        <v>0.4945440374123149</v>
      </c>
      <c r="S434" s="6">
        <v>3.3233695652173911</v>
      </c>
      <c r="T434" s="6">
        <v>0</v>
      </c>
      <c r="U434" s="6">
        <v>0</v>
      </c>
      <c r="V434" s="6">
        <f>SUM(NonNurse[[#This Row],[Occupational Therapist Hours]],NonNurse[[#This Row],[OT Assistant Hours]],NonNurse[[#This Row],[OT Aide Hours]])/NonNurse[[#This Row],[MDS Census]]</f>
        <v>0.23830865159781761</v>
      </c>
      <c r="W434" s="6">
        <v>4.2391304347826084</v>
      </c>
      <c r="X434" s="6">
        <v>3.8043478260869568E-2</v>
      </c>
      <c r="Y434" s="6">
        <v>0</v>
      </c>
      <c r="Z434" s="6">
        <f>SUM(NonNurse[[#This Row],[Physical Therapist (PT) Hours]],NonNurse[[#This Row],[PT Assistant Hours]],NonNurse[[#This Row],[PT Aide Hours]])/NonNurse[[#This Row],[MDS Census]]</f>
        <v>0.30670303975058455</v>
      </c>
      <c r="AA434" s="6">
        <v>0</v>
      </c>
      <c r="AB434" s="6">
        <v>0</v>
      </c>
      <c r="AC434" s="6">
        <v>0</v>
      </c>
      <c r="AD434" s="6">
        <v>0</v>
      </c>
      <c r="AE434" s="6">
        <v>0</v>
      </c>
      <c r="AF434" s="6">
        <v>0</v>
      </c>
      <c r="AG434" s="6">
        <v>0</v>
      </c>
      <c r="AH434" s="1">
        <v>146014</v>
      </c>
      <c r="AI434">
        <v>5</v>
      </c>
    </row>
    <row r="435" spans="1:35" x14ac:dyDescent="0.25">
      <c r="A435" t="s">
        <v>702</v>
      </c>
      <c r="B435" t="s">
        <v>248</v>
      </c>
      <c r="C435" t="s">
        <v>1027</v>
      </c>
      <c r="D435" t="s">
        <v>758</v>
      </c>
      <c r="E435" s="6">
        <v>54.173913043478258</v>
      </c>
      <c r="F435" s="6">
        <v>5.4782608695652177</v>
      </c>
      <c r="G435" s="6">
        <v>1.4673913043478262</v>
      </c>
      <c r="H435" s="6">
        <v>0.53804347826086951</v>
      </c>
      <c r="I435" s="6">
        <v>4.7282608695652177</v>
      </c>
      <c r="J435" s="6">
        <v>0</v>
      </c>
      <c r="K435" s="6">
        <v>0</v>
      </c>
      <c r="L435" s="6">
        <v>2.9823913043478267</v>
      </c>
      <c r="M435" s="6">
        <v>5.7309782608695654</v>
      </c>
      <c r="N435" s="6">
        <v>4.9184782608695654</v>
      </c>
      <c r="O435" s="6">
        <f>SUM(NonNurse[[#This Row],[Qualified Social Work Staff Hours]],NonNurse[[#This Row],[Other Social Work Staff Hours]])/NonNurse[[#This Row],[MDS Census]]</f>
        <v>0.19657905296950243</v>
      </c>
      <c r="P435" s="6">
        <v>0.13043478260869565</v>
      </c>
      <c r="Q435" s="6">
        <v>15.013586956521738</v>
      </c>
      <c r="R435" s="6">
        <f>SUM(NonNurse[[#This Row],[Qualified Activities Professional Hours]],NonNurse[[#This Row],[Other Activities Professional Hours]])/NonNurse[[#This Row],[MDS Census]]</f>
        <v>0.27954454253611555</v>
      </c>
      <c r="S435" s="6">
        <v>2.8629347826086957</v>
      </c>
      <c r="T435" s="6">
        <v>7.2372826086956517</v>
      </c>
      <c r="U435" s="6">
        <v>0</v>
      </c>
      <c r="V435" s="6">
        <f>SUM(NonNurse[[#This Row],[Occupational Therapist Hours]],NonNurse[[#This Row],[OT Assistant Hours]],NonNurse[[#This Row],[OT Aide Hours]])/NonNurse[[#This Row],[MDS Census]]</f>
        <v>0.18644060995184591</v>
      </c>
      <c r="W435" s="6">
        <v>2.0345652173913038</v>
      </c>
      <c r="X435" s="6">
        <v>4.599456521739131</v>
      </c>
      <c r="Y435" s="6">
        <v>0</v>
      </c>
      <c r="Z435" s="6">
        <f>SUM(NonNurse[[#This Row],[Physical Therapist (PT) Hours]],NonNurse[[#This Row],[PT Assistant Hours]],NonNurse[[#This Row],[PT Aide Hours]])/NonNurse[[#This Row],[MDS Census]]</f>
        <v>0.12245786516853933</v>
      </c>
      <c r="AA435" s="6">
        <v>0</v>
      </c>
      <c r="AB435" s="6">
        <v>0</v>
      </c>
      <c r="AC435" s="6">
        <v>0</v>
      </c>
      <c r="AD435" s="6">
        <v>0</v>
      </c>
      <c r="AE435" s="6">
        <v>0</v>
      </c>
      <c r="AF435" s="6">
        <v>0</v>
      </c>
      <c r="AG435" s="6">
        <v>0</v>
      </c>
      <c r="AH435" s="1">
        <v>145620</v>
      </c>
      <c r="AI435">
        <v>5</v>
      </c>
    </row>
    <row r="436" spans="1:35" x14ac:dyDescent="0.25">
      <c r="A436" t="s">
        <v>702</v>
      </c>
      <c r="B436" t="s">
        <v>665</v>
      </c>
      <c r="C436" t="s">
        <v>919</v>
      </c>
      <c r="D436" t="s">
        <v>797</v>
      </c>
      <c r="E436" s="6">
        <v>5.5108695652173916</v>
      </c>
      <c r="F436" s="6">
        <v>0</v>
      </c>
      <c r="G436" s="6">
        <v>0</v>
      </c>
      <c r="H436" s="6">
        <v>0</v>
      </c>
      <c r="I436" s="6">
        <v>0</v>
      </c>
      <c r="J436" s="6">
        <v>0</v>
      </c>
      <c r="K436" s="6">
        <v>0</v>
      </c>
      <c r="L436" s="6">
        <v>1.048913043478261</v>
      </c>
      <c r="M436" s="6">
        <v>5.3967391304347823</v>
      </c>
      <c r="N436" s="6">
        <v>0</v>
      </c>
      <c r="O436" s="6">
        <f>SUM(NonNurse[[#This Row],[Qualified Social Work Staff Hours]],NonNurse[[#This Row],[Other Social Work Staff Hours]])/NonNurse[[#This Row],[MDS Census]]</f>
        <v>0.97928994082840226</v>
      </c>
      <c r="P436" s="6">
        <v>4.453913043478261</v>
      </c>
      <c r="Q436" s="6">
        <v>0</v>
      </c>
      <c r="R436" s="6">
        <f>SUM(NonNurse[[#This Row],[Qualified Activities Professional Hours]],NonNurse[[#This Row],[Other Activities Professional Hours]])/NonNurse[[#This Row],[MDS Census]]</f>
        <v>0.80820512820512824</v>
      </c>
      <c r="S436" s="6">
        <v>1.4565217391304348</v>
      </c>
      <c r="T436" s="6">
        <v>3.902173913043478</v>
      </c>
      <c r="U436" s="6">
        <v>0</v>
      </c>
      <c r="V436" s="6">
        <f>SUM(NonNurse[[#This Row],[Occupational Therapist Hours]],NonNurse[[#This Row],[OT Assistant Hours]],NonNurse[[#This Row],[OT Aide Hours]])/NonNurse[[#This Row],[MDS Census]]</f>
        <v>0.97238658777120313</v>
      </c>
      <c r="W436" s="6">
        <v>1.6630434782608696</v>
      </c>
      <c r="X436" s="6">
        <v>3.652173913043478</v>
      </c>
      <c r="Y436" s="6">
        <v>0</v>
      </c>
      <c r="Z436" s="6">
        <f>SUM(NonNurse[[#This Row],[Physical Therapist (PT) Hours]],NonNurse[[#This Row],[PT Assistant Hours]],NonNurse[[#This Row],[PT Aide Hours]])/NonNurse[[#This Row],[MDS Census]]</f>
        <v>0.96449704142011827</v>
      </c>
      <c r="AA436" s="6">
        <v>0</v>
      </c>
      <c r="AB436" s="6">
        <v>0</v>
      </c>
      <c r="AC436" s="6">
        <v>0</v>
      </c>
      <c r="AD436" s="6">
        <v>0</v>
      </c>
      <c r="AE436" s="6">
        <v>0</v>
      </c>
      <c r="AF436" s="6">
        <v>0</v>
      </c>
      <c r="AG436" s="6">
        <v>0</v>
      </c>
      <c r="AH436" s="1">
        <v>146196</v>
      </c>
      <c r="AI436">
        <v>5</v>
      </c>
    </row>
    <row r="437" spans="1:35" x14ac:dyDescent="0.25">
      <c r="A437" t="s">
        <v>702</v>
      </c>
      <c r="B437" t="s">
        <v>622</v>
      </c>
      <c r="C437" t="s">
        <v>961</v>
      </c>
      <c r="D437" t="s">
        <v>746</v>
      </c>
      <c r="E437" s="6">
        <v>60.358695652173914</v>
      </c>
      <c r="F437" s="6">
        <v>5.0434782608695654</v>
      </c>
      <c r="G437" s="6">
        <v>0</v>
      </c>
      <c r="H437" s="6">
        <v>0</v>
      </c>
      <c r="I437" s="6">
        <v>0</v>
      </c>
      <c r="J437" s="6">
        <v>0</v>
      </c>
      <c r="K437" s="6">
        <v>0</v>
      </c>
      <c r="L437" s="6">
        <v>5.3978260869565213</v>
      </c>
      <c r="M437" s="6">
        <v>0</v>
      </c>
      <c r="N437" s="6">
        <v>0</v>
      </c>
      <c r="O437" s="6">
        <f>SUM(NonNurse[[#This Row],[Qualified Social Work Staff Hours]],NonNurse[[#This Row],[Other Social Work Staff Hours]])/NonNurse[[#This Row],[MDS Census]]</f>
        <v>0</v>
      </c>
      <c r="P437" s="6">
        <v>0</v>
      </c>
      <c r="Q437" s="6">
        <v>0</v>
      </c>
      <c r="R437" s="6">
        <f>SUM(NonNurse[[#This Row],[Qualified Activities Professional Hours]],NonNurse[[#This Row],[Other Activities Professional Hours]])/NonNurse[[#This Row],[MDS Census]]</f>
        <v>0</v>
      </c>
      <c r="S437" s="6">
        <v>3.8745652173913028</v>
      </c>
      <c r="T437" s="6">
        <v>5.921086956521739</v>
      </c>
      <c r="U437" s="6">
        <v>0</v>
      </c>
      <c r="V437" s="6">
        <f>SUM(NonNurse[[#This Row],[Occupational Therapist Hours]],NonNurse[[#This Row],[OT Assistant Hours]],NonNurse[[#This Row],[OT Aide Hours]])/NonNurse[[#This Row],[MDS Census]]</f>
        <v>0.16229065370070228</v>
      </c>
      <c r="W437" s="6">
        <v>2.9927173913043483</v>
      </c>
      <c r="X437" s="6">
        <v>8.1002173913043478</v>
      </c>
      <c r="Y437" s="6">
        <v>0</v>
      </c>
      <c r="Z437" s="6">
        <f>SUM(NonNurse[[#This Row],[Physical Therapist (PT) Hours]],NonNurse[[#This Row],[PT Assistant Hours]],NonNurse[[#This Row],[PT Aide Hours]])/NonNurse[[#This Row],[MDS Census]]</f>
        <v>0.18378354042859715</v>
      </c>
      <c r="AA437" s="6">
        <v>0</v>
      </c>
      <c r="AB437" s="6">
        <v>0</v>
      </c>
      <c r="AC437" s="6">
        <v>0</v>
      </c>
      <c r="AD437" s="6">
        <v>0</v>
      </c>
      <c r="AE437" s="6">
        <v>0</v>
      </c>
      <c r="AF437" s="6">
        <v>0</v>
      </c>
      <c r="AG437" s="6">
        <v>0</v>
      </c>
      <c r="AH437" s="1">
        <v>146142</v>
      </c>
      <c r="AI437">
        <v>5</v>
      </c>
    </row>
    <row r="438" spans="1:35" x14ac:dyDescent="0.25">
      <c r="A438" t="s">
        <v>702</v>
      </c>
      <c r="B438" t="s">
        <v>134</v>
      </c>
      <c r="C438" t="s">
        <v>966</v>
      </c>
      <c r="D438" t="s">
        <v>784</v>
      </c>
      <c r="E438" s="6">
        <v>67.391304347826093</v>
      </c>
      <c r="F438" s="6">
        <v>5.5652173913043477</v>
      </c>
      <c r="G438" s="6">
        <v>0.45652173913043476</v>
      </c>
      <c r="H438" s="6">
        <v>0.22010869565217392</v>
      </c>
      <c r="I438" s="6">
        <v>4.3152173913043477</v>
      </c>
      <c r="J438" s="6">
        <v>0</v>
      </c>
      <c r="K438" s="6">
        <v>0</v>
      </c>
      <c r="L438" s="6">
        <v>0.90836956521739121</v>
      </c>
      <c r="M438" s="6">
        <v>10.980434782608697</v>
      </c>
      <c r="N438" s="6">
        <v>0</v>
      </c>
      <c r="O438" s="6">
        <f>SUM(NonNurse[[#This Row],[Qualified Social Work Staff Hours]],NonNurse[[#This Row],[Other Social Work Staff Hours]])/NonNurse[[#This Row],[MDS Census]]</f>
        <v>0.16293548387096773</v>
      </c>
      <c r="P438" s="6">
        <v>0</v>
      </c>
      <c r="Q438" s="6">
        <v>16.232608695652171</v>
      </c>
      <c r="R438" s="6">
        <f>SUM(NonNurse[[#This Row],[Qualified Activities Professional Hours]],NonNurse[[#This Row],[Other Activities Professional Hours]])/NonNurse[[#This Row],[MDS Census]]</f>
        <v>0.24087096774193542</v>
      </c>
      <c r="S438" s="6">
        <v>9.3506521739130442</v>
      </c>
      <c r="T438" s="6">
        <v>4.3204347826086948</v>
      </c>
      <c r="U438" s="6">
        <v>0</v>
      </c>
      <c r="V438" s="6">
        <f>SUM(NonNurse[[#This Row],[Occupational Therapist Hours]],NonNurse[[#This Row],[OT Assistant Hours]],NonNurse[[#This Row],[OT Aide Hours]])/NonNurse[[#This Row],[MDS Census]]</f>
        <v>0.20286129032258063</v>
      </c>
      <c r="W438" s="6">
        <v>7.6394565217391275</v>
      </c>
      <c r="X438" s="6">
        <v>5.1730434782608707</v>
      </c>
      <c r="Y438" s="6">
        <v>0</v>
      </c>
      <c r="Z438" s="6">
        <f>SUM(NonNurse[[#This Row],[Physical Therapist (PT) Hours]],NonNurse[[#This Row],[PT Assistant Hours]],NonNurse[[#This Row],[PT Aide Hours]])/NonNurse[[#This Row],[MDS Census]]</f>
        <v>0.19012096774193543</v>
      </c>
      <c r="AA438" s="6">
        <v>0</v>
      </c>
      <c r="AB438" s="6">
        <v>0</v>
      </c>
      <c r="AC438" s="6">
        <v>0</v>
      </c>
      <c r="AD438" s="6">
        <v>0</v>
      </c>
      <c r="AE438" s="6">
        <v>0</v>
      </c>
      <c r="AF438" s="6">
        <v>0</v>
      </c>
      <c r="AG438" s="6">
        <v>0</v>
      </c>
      <c r="AH438" s="1">
        <v>145409</v>
      </c>
      <c r="AI438">
        <v>5</v>
      </c>
    </row>
    <row r="439" spans="1:35" x14ac:dyDescent="0.25">
      <c r="A439" t="s">
        <v>702</v>
      </c>
      <c r="B439" t="s">
        <v>361</v>
      </c>
      <c r="C439" t="s">
        <v>927</v>
      </c>
      <c r="D439" t="s">
        <v>781</v>
      </c>
      <c r="E439" s="6">
        <v>356.66304347826087</v>
      </c>
      <c r="F439" s="6">
        <v>5.6521739130434785</v>
      </c>
      <c r="G439" s="6">
        <v>0</v>
      </c>
      <c r="H439" s="6">
        <v>0</v>
      </c>
      <c r="I439" s="6">
        <v>4.9782608695652177</v>
      </c>
      <c r="J439" s="6">
        <v>0</v>
      </c>
      <c r="K439" s="6">
        <v>0</v>
      </c>
      <c r="L439" s="6">
        <v>4.8433695652173894</v>
      </c>
      <c r="M439" s="6">
        <v>6.4836956521739131</v>
      </c>
      <c r="N439" s="6">
        <v>0</v>
      </c>
      <c r="O439" s="6">
        <f>SUM(NonNurse[[#This Row],[Qualified Social Work Staff Hours]],NonNurse[[#This Row],[Other Social Work Staff Hours]])/NonNurse[[#This Row],[MDS Census]]</f>
        <v>1.8178770609209763E-2</v>
      </c>
      <c r="P439" s="6">
        <v>20.1875</v>
      </c>
      <c r="Q439" s="6">
        <v>9.304347826086957</v>
      </c>
      <c r="R439" s="6">
        <f>SUM(NonNurse[[#This Row],[Qualified Activities Professional Hours]],NonNurse[[#This Row],[Other Activities Professional Hours]])/NonNurse[[#This Row],[MDS Census]]</f>
        <v>8.2688263797884978E-2</v>
      </c>
      <c r="S439" s="6">
        <v>10.96880434782609</v>
      </c>
      <c r="T439" s="6">
        <v>14.700869565217392</v>
      </c>
      <c r="U439" s="6">
        <v>0</v>
      </c>
      <c r="V439" s="6">
        <f>SUM(NonNurse[[#This Row],[Occupational Therapist Hours]],NonNurse[[#This Row],[OT Assistant Hours]],NonNurse[[#This Row],[OT Aide Hours]])/NonNurse[[#This Row],[MDS Census]]</f>
        <v>7.1971779477646061E-2</v>
      </c>
      <c r="W439" s="6">
        <v>5.9220652173913049</v>
      </c>
      <c r="X439" s="6">
        <v>15.045434782608696</v>
      </c>
      <c r="Y439" s="6">
        <v>10.467391304347826</v>
      </c>
      <c r="Z439" s="6">
        <f>SUM(NonNurse[[#This Row],[Physical Therapist (PT) Hours]],NonNurse[[#This Row],[PT Assistant Hours]],NonNurse[[#This Row],[PT Aide Hours]])/NonNurse[[#This Row],[MDS Census]]</f>
        <v>8.813610459269193E-2</v>
      </c>
      <c r="AA439" s="6">
        <v>0</v>
      </c>
      <c r="AB439" s="6">
        <v>0</v>
      </c>
      <c r="AC439" s="6">
        <v>0</v>
      </c>
      <c r="AD439" s="6">
        <v>0</v>
      </c>
      <c r="AE439" s="6">
        <v>0</v>
      </c>
      <c r="AF439" s="6">
        <v>0</v>
      </c>
      <c r="AG439" s="6">
        <v>0</v>
      </c>
      <c r="AH439" s="1">
        <v>145778</v>
      </c>
      <c r="AI439">
        <v>5</v>
      </c>
    </row>
    <row r="440" spans="1:35" x14ac:dyDescent="0.25">
      <c r="A440" t="s">
        <v>702</v>
      </c>
      <c r="B440" t="s">
        <v>403</v>
      </c>
      <c r="C440" t="s">
        <v>906</v>
      </c>
      <c r="D440" t="s">
        <v>792</v>
      </c>
      <c r="E440" s="6">
        <v>59.684782608695649</v>
      </c>
      <c r="F440" s="6">
        <v>4.9888043478260871</v>
      </c>
      <c r="G440" s="6">
        <v>0.19565217391304349</v>
      </c>
      <c r="H440" s="6">
        <v>0.45108695652173914</v>
      </c>
      <c r="I440" s="6">
        <v>3.6956521739130435</v>
      </c>
      <c r="J440" s="6">
        <v>0</v>
      </c>
      <c r="K440" s="6">
        <v>0</v>
      </c>
      <c r="L440" s="6">
        <v>2.3011956521739125</v>
      </c>
      <c r="M440" s="6">
        <v>3.1304347826086958</v>
      </c>
      <c r="N440" s="6">
        <v>7.7879347826086942</v>
      </c>
      <c r="O440" s="6">
        <f>SUM(NonNurse[[#This Row],[Qualified Social Work Staff Hours]],NonNurse[[#This Row],[Other Social Work Staff Hours]])/NonNurse[[#This Row],[MDS Census]]</f>
        <v>0.18293389182298306</v>
      </c>
      <c r="P440" s="6">
        <v>5.3913043478260869</v>
      </c>
      <c r="Q440" s="6">
        <v>12.408586956521736</v>
      </c>
      <c r="R440" s="6">
        <f>SUM(NonNurse[[#This Row],[Qualified Activities Professional Hours]],NonNurse[[#This Row],[Other Activities Professional Hours]])/NonNurse[[#This Row],[MDS Census]]</f>
        <v>0.29823165179384448</v>
      </c>
      <c r="S440" s="6">
        <v>10.17358695652174</v>
      </c>
      <c r="T440" s="6">
        <v>5.8928260869565214</v>
      </c>
      <c r="U440" s="6">
        <v>0</v>
      </c>
      <c r="V440" s="6">
        <f>SUM(NonNurse[[#This Row],[Occupational Therapist Hours]],NonNurse[[#This Row],[OT Assistant Hours]],NonNurse[[#This Row],[OT Aide Hours]])/NonNurse[[#This Row],[MDS Census]]</f>
        <v>0.26918776179202336</v>
      </c>
      <c r="W440" s="6">
        <v>1.8977173913043481</v>
      </c>
      <c r="X440" s="6">
        <v>18.577065217391297</v>
      </c>
      <c r="Y440" s="6">
        <v>0</v>
      </c>
      <c r="Z440" s="6">
        <f>SUM(NonNurse[[#This Row],[Physical Therapist (PT) Hours]],NonNurse[[#This Row],[PT Assistant Hours]],NonNurse[[#This Row],[PT Aide Hours]])/NonNurse[[#This Row],[MDS Census]]</f>
        <v>0.3430486250227644</v>
      </c>
      <c r="AA440" s="6">
        <v>0</v>
      </c>
      <c r="AB440" s="6">
        <v>0</v>
      </c>
      <c r="AC440" s="6">
        <v>0</v>
      </c>
      <c r="AD440" s="6">
        <v>0</v>
      </c>
      <c r="AE440" s="6">
        <v>4.6630434782608692</v>
      </c>
      <c r="AF440" s="6">
        <v>0</v>
      </c>
      <c r="AG440" s="6">
        <v>0</v>
      </c>
      <c r="AH440" s="1">
        <v>145843</v>
      </c>
      <c r="AI440">
        <v>5</v>
      </c>
    </row>
    <row r="441" spans="1:35" x14ac:dyDescent="0.25">
      <c r="A441" t="s">
        <v>702</v>
      </c>
      <c r="B441" t="s">
        <v>314</v>
      </c>
      <c r="C441" t="s">
        <v>1050</v>
      </c>
      <c r="D441" t="s">
        <v>792</v>
      </c>
      <c r="E441" s="6">
        <v>87.586956521739125</v>
      </c>
      <c r="F441" s="6">
        <v>5.7391304347826084</v>
      </c>
      <c r="G441" s="6">
        <v>0</v>
      </c>
      <c r="H441" s="6">
        <v>0</v>
      </c>
      <c r="I441" s="6">
        <v>0</v>
      </c>
      <c r="J441" s="6">
        <v>0</v>
      </c>
      <c r="K441" s="6">
        <v>0</v>
      </c>
      <c r="L441" s="6">
        <v>0.31467391304347825</v>
      </c>
      <c r="M441" s="6">
        <v>5.3858695652173916</v>
      </c>
      <c r="N441" s="6">
        <v>0</v>
      </c>
      <c r="O441" s="6">
        <f>SUM(NonNurse[[#This Row],[Qualified Social Work Staff Hours]],NonNurse[[#This Row],[Other Social Work Staff Hours]])/NonNurse[[#This Row],[MDS Census]]</f>
        <v>6.1491685281707627E-2</v>
      </c>
      <c r="P441" s="6">
        <v>5.3478260869565215</v>
      </c>
      <c r="Q441" s="6">
        <v>9.25</v>
      </c>
      <c r="R441" s="6">
        <f>SUM(NonNurse[[#This Row],[Qualified Activities Professional Hours]],NonNurse[[#This Row],[Other Activities Professional Hours]])/NonNurse[[#This Row],[MDS Census]]</f>
        <v>0.16666666666666669</v>
      </c>
      <c r="S441" s="6">
        <v>1.5321739130434784</v>
      </c>
      <c r="T441" s="6">
        <v>8.2572826086956503</v>
      </c>
      <c r="U441" s="6">
        <v>0</v>
      </c>
      <c r="V441" s="6">
        <f>SUM(NonNurse[[#This Row],[Occupational Therapist Hours]],NonNurse[[#This Row],[OT Assistant Hours]],NonNurse[[#This Row],[OT Aide Hours]])/NonNurse[[#This Row],[MDS Census]]</f>
        <v>0.11176842889054356</v>
      </c>
      <c r="W441" s="6">
        <v>3.9180434782608695</v>
      </c>
      <c r="X441" s="6">
        <v>5.1848913043478246</v>
      </c>
      <c r="Y441" s="6">
        <v>5.9347826086956523</v>
      </c>
      <c r="Z441" s="6">
        <f>SUM(NonNurse[[#This Row],[Physical Therapist (PT) Hours]],NonNurse[[#This Row],[PT Assistant Hours]],NonNurse[[#This Row],[PT Aide Hours]])/NonNurse[[#This Row],[MDS Census]]</f>
        <v>0.17168900471581036</v>
      </c>
      <c r="AA441" s="6">
        <v>0</v>
      </c>
      <c r="AB441" s="6">
        <v>0</v>
      </c>
      <c r="AC441" s="6">
        <v>0</v>
      </c>
      <c r="AD441" s="6">
        <v>0</v>
      </c>
      <c r="AE441" s="6">
        <v>0</v>
      </c>
      <c r="AF441" s="6">
        <v>0</v>
      </c>
      <c r="AG441" s="6">
        <v>0</v>
      </c>
      <c r="AH441" s="1">
        <v>145713</v>
      </c>
      <c r="AI441">
        <v>5</v>
      </c>
    </row>
    <row r="442" spans="1:35" x14ac:dyDescent="0.25">
      <c r="A442" t="s">
        <v>702</v>
      </c>
      <c r="B442" t="s">
        <v>183</v>
      </c>
      <c r="C442" t="s">
        <v>996</v>
      </c>
      <c r="D442" t="s">
        <v>742</v>
      </c>
      <c r="E442" s="6">
        <v>74.760869565217391</v>
      </c>
      <c r="F442" s="6">
        <v>16.59380434782609</v>
      </c>
      <c r="G442" s="6">
        <v>0</v>
      </c>
      <c r="H442" s="6">
        <v>0</v>
      </c>
      <c r="I442" s="6">
        <v>0</v>
      </c>
      <c r="J442" s="6">
        <v>0</v>
      </c>
      <c r="K442" s="6">
        <v>0</v>
      </c>
      <c r="L442" s="6">
        <v>1.5690217391304351</v>
      </c>
      <c r="M442" s="6">
        <v>3.7361956521739139</v>
      </c>
      <c r="N442" s="6">
        <v>0</v>
      </c>
      <c r="O442" s="6">
        <f>SUM(NonNurse[[#This Row],[Qualified Social Work Staff Hours]],NonNurse[[#This Row],[Other Social Work Staff Hours]])/NonNurse[[#This Row],[MDS Census]]</f>
        <v>4.9975283512649037E-2</v>
      </c>
      <c r="P442" s="6">
        <v>10.862608695652176</v>
      </c>
      <c r="Q442" s="6">
        <v>0</v>
      </c>
      <c r="R442" s="6">
        <f>SUM(NonNurse[[#This Row],[Qualified Activities Professional Hours]],NonNurse[[#This Row],[Other Activities Professional Hours]])/NonNurse[[#This Row],[MDS Census]]</f>
        <v>0.14529805175923236</v>
      </c>
      <c r="S442" s="6">
        <v>0.8686956521739132</v>
      </c>
      <c r="T442" s="6">
        <v>9.049239130434783</v>
      </c>
      <c r="U442" s="6">
        <v>0</v>
      </c>
      <c r="V442" s="6">
        <f>SUM(NonNurse[[#This Row],[Occupational Therapist Hours]],NonNurse[[#This Row],[OT Assistant Hours]],NonNurse[[#This Row],[OT Aide Hours]])/NonNurse[[#This Row],[MDS Census]]</f>
        <v>0.13266211107880199</v>
      </c>
      <c r="W442" s="6">
        <v>0.88641304347826066</v>
      </c>
      <c r="X442" s="6">
        <v>9.7790217391304335</v>
      </c>
      <c r="Y442" s="6">
        <v>0</v>
      </c>
      <c r="Z442" s="6">
        <f>SUM(NonNurse[[#This Row],[Physical Therapist (PT) Hours]],NonNurse[[#This Row],[PT Assistant Hours]],NonNurse[[#This Row],[PT Aide Hours]])/NonNurse[[#This Row],[MDS Census]]</f>
        <v>0.14266065716778131</v>
      </c>
      <c r="AA442" s="6">
        <v>0</v>
      </c>
      <c r="AB442" s="6">
        <v>0</v>
      </c>
      <c r="AC442" s="6">
        <v>0</v>
      </c>
      <c r="AD442" s="6">
        <v>0</v>
      </c>
      <c r="AE442" s="6">
        <v>0</v>
      </c>
      <c r="AF442" s="6">
        <v>0</v>
      </c>
      <c r="AG442" s="6">
        <v>0</v>
      </c>
      <c r="AH442" s="1">
        <v>145483</v>
      </c>
      <c r="AI442">
        <v>5</v>
      </c>
    </row>
    <row r="443" spans="1:35" x14ac:dyDescent="0.25">
      <c r="A443" t="s">
        <v>702</v>
      </c>
      <c r="B443" t="s">
        <v>340</v>
      </c>
      <c r="C443" t="s">
        <v>917</v>
      </c>
      <c r="D443" t="s">
        <v>781</v>
      </c>
      <c r="E443" s="6">
        <v>32.173913043478258</v>
      </c>
      <c r="F443" s="6">
        <v>0</v>
      </c>
      <c r="G443" s="6">
        <v>1.1304347826086956</v>
      </c>
      <c r="H443" s="6">
        <v>0</v>
      </c>
      <c r="I443" s="6">
        <v>0</v>
      </c>
      <c r="J443" s="6">
        <v>0</v>
      </c>
      <c r="K443" s="6">
        <v>0</v>
      </c>
      <c r="L443" s="6">
        <v>3.6672826086956518</v>
      </c>
      <c r="M443" s="6">
        <v>3.2173913043478262</v>
      </c>
      <c r="N443" s="6">
        <v>1.9130434782608696</v>
      </c>
      <c r="O443" s="6">
        <f>SUM(NonNurse[[#This Row],[Qualified Social Work Staff Hours]],NonNurse[[#This Row],[Other Social Work Staff Hours]])/NonNurse[[#This Row],[MDS Census]]</f>
        <v>0.15945945945945947</v>
      </c>
      <c r="P443" s="6">
        <v>0</v>
      </c>
      <c r="Q443" s="6">
        <v>20.0625</v>
      </c>
      <c r="R443" s="6">
        <f>SUM(NonNurse[[#This Row],[Qualified Activities Professional Hours]],NonNurse[[#This Row],[Other Activities Professional Hours]])/NonNurse[[#This Row],[MDS Census]]</f>
        <v>0.62356418918918921</v>
      </c>
      <c r="S443" s="6">
        <v>4.6513043478260867</v>
      </c>
      <c r="T443" s="6">
        <v>5.8406521739130453</v>
      </c>
      <c r="U443" s="6">
        <v>0</v>
      </c>
      <c r="V443" s="6">
        <f>SUM(NonNurse[[#This Row],[Occupational Therapist Hours]],NonNurse[[#This Row],[OT Assistant Hours]],NonNurse[[#This Row],[OT Aide Hours]])/NonNurse[[#This Row],[MDS Census]]</f>
        <v>0.32610135135135143</v>
      </c>
      <c r="W443" s="6">
        <v>6.4070652173913025</v>
      </c>
      <c r="X443" s="6">
        <v>8.618695652173912</v>
      </c>
      <c r="Y443" s="6">
        <v>0</v>
      </c>
      <c r="Z443" s="6">
        <f>SUM(NonNurse[[#This Row],[Physical Therapist (PT) Hours]],NonNurse[[#This Row],[PT Assistant Hours]],NonNurse[[#This Row],[PT Aide Hours]])/NonNurse[[#This Row],[MDS Census]]</f>
        <v>0.46701689189189183</v>
      </c>
      <c r="AA443" s="6">
        <v>0</v>
      </c>
      <c r="AB443" s="6">
        <v>0</v>
      </c>
      <c r="AC443" s="6">
        <v>0</v>
      </c>
      <c r="AD443" s="6">
        <v>0</v>
      </c>
      <c r="AE443" s="6">
        <v>0</v>
      </c>
      <c r="AF443" s="6">
        <v>0</v>
      </c>
      <c r="AG443" s="6">
        <v>0</v>
      </c>
      <c r="AH443" s="1">
        <v>145748</v>
      </c>
      <c r="AI443">
        <v>5</v>
      </c>
    </row>
    <row r="444" spans="1:35" x14ac:dyDescent="0.25">
      <c r="A444" t="s">
        <v>702</v>
      </c>
      <c r="B444" t="s">
        <v>514</v>
      </c>
      <c r="C444" t="s">
        <v>925</v>
      </c>
      <c r="D444" t="s">
        <v>781</v>
      </c>
      <c r="E444" s="6">
        <v>47.633802816901408</v>
      </c>
      <c r="F444" s="6">
        <v>5.176056338028169</v>
      </c>
      <c r="G444" s="6">
        <v>0.31690140845070425</v>
      </c>
      <c r="H444" s="6">
        <v>0.47535211267605632</v>
      </c>
      <c r="I444" s="6">
        <v>4.3098591549295771</v>
      </c>
      <c r="J444" s="6">
        <v>0</v>
      </c>
      <c r="K444" s="6">
        <v>0</v>
      </c>
      <c r="L444" s="6">
        <v>3.1238028169014083</v>
      </c>
      <c r="M444" s="6">
        <v>13.876760563380275</v>
      </c>
      <c r="N444" s="6">
        <v>0</v>
      </c>
      <c r="O444" s="6">
        <f>SUM(NonNurse[[#This Row],[Qualified Social Work Staff Hours]],NonNurse[[#This Row],[Other Social Work Staff Hours]])/NonNurse[[#This Row],[MDS Census]]</f>
        <v>0.29132170313423994</v>
      </c>
      <c r="P444" s="6">
        <v>36.33098591549296</v>
      </c>
      <c r="Q444" s="6">
        <v>4.77112676056338</v>
      </c>
      <c r="R444" s="6">
        <f>SUM(NonNurse[[#This Row],[Qualified Activities Professional Hours]],NonNurse[[#This Row],[Other Activities Professional Hours]])/NonNurse[[#This Row],[MDS Census]]</f>
        <v>0.86287699586043753</v>
      </c>
      <c r="S444" s="6">
        <v>4.574929577464788</v>
      </c>
      <c r="T444" s="6">
        <v>8.6661971830985944</v>
      </c>
      <c r="U444" s="6">
        <v>0</v>
      </c>
      <c r="V444" s="6">
        <f>SUM(NonNurse[[#This Row],[Occupational Therapist Hours]],NonNurse[[#This Row],[OT Assistant Hours]],NonNurse[[#This Row],[OT Aide Hours]])/NonNurse[[#This Row],[MDS Census]]</f>
        <v>0.27797752808988768</v>
      </c>
      <c r="W444" s="6">
        <v>5.2411267605633807</v>
      </c>
      <c r="X444" s="6">
        <v>18.931267605633803</v>
      </c>
      <c r="Y444" s="6">
        <v>0</v>
      </c>
      <c r="Z444" s="6">
        <f>SUM(NonNurse[[#This Row],[Physical Therapist (PT) Hours]],NonNurse[[#This Row],[PT Assistant Hours]],NonNurse[[#This Row],[PT Aide Hours]])/NonNurse[[#This Row],[MDS Census]]</f>
        <v>0.50746303962152572</v>
      </c>
      <c r="AA444" s="6">
        <v>0</v>
      </c>
      <c r="AB444" s="6">
        <v>0</v>
      </c>
      <c r="AC444" s="6">
        <v>0</v>
      </c>
      <c r="AD444" s="6">
        <v>0</v>
      </c>
      <c r="AE444" s="6">
        <v>0</v>
      </c>
      <c r="AF444" s="6">
        <v>0</v>
      </c>
      <c r="AG444" s="6">
        <v>0</v>
      </c>
      <c r="AH444" s="1">
        <v>146007</v>
      </c>
      <c r="AI444">
        <v>5</v>
      </c>
    </row>
    <row r="445" spans="1:35" x14ac:dyDescent="0.25">
      <c r="A445" t="s">
        <v>702</v>
      </c>
      <c r="B445" t="s">
        <v>296</v>
      </c>
      <c r="C445" t="s">
        <v>893</v>
      </c>
      <c r="D445" t="s">
        <v>741</v>
      </c>
      <c r="E445" s="6">
        <v>67.130434782608702</v>
      </c>
      <c r="F445" s="6">
        <v>5.7391304347826084</v>
      </c>
      <c r="G445" s="6">
        <v>4.3478260869565216E-2</v>
      </c>
      <c r="H445" s="6">
        <v>0.36956521739130432</v>
      </c>
      <c r="I445" s="6">
        <v>0.39130434782608697</v>
      </c>
      <c r="J445" s="6">
        <v>0</v>
      </c>
      <c r="K445" s="6">
        <v>0</v>
      </c>
      <c r="L445" s="6">
        <v>3.3716304347826083</v>
      </c>
      <c r="M445" s="6">
        <v>0</v>
      </c>
      <c r="N445" s="6">
        <v>5.2228260869565224</v>
      </c>
      <c r="O445" s="6">
        <f>SUM(NonNurse[[#This Row],[Qualified Social Work Staff Hours]],NonNurse[[#This Row],[Other Social Work Staff Hours]])/NonNurse[[#This Row],[MDS Census]]</f>
        <v>7.7801165803108807E-2</v>
      </c>
      <c r="P445" s="6">
        <v>6.0610869565217378</v>
      </c>
      <c r="Q445" s="6">
        <v>4.6185869565217406</v>
      </c>
      <c r="R445" s="6">
        <f>SUM(NonNurse[[#This Row],[Qualified Activities Professional Hours]],NonNurse[[#This Row],[Other Activities Professional Hours]])/NonNurse[[#This Row],[MDS Census]]</f>
        <v>0.15908840673575128</v>
      </c>
      <c r="S445" s="6">
        <v>4.1705434782608686</v>
      </c>
      <c r="T445" s="6">
        <v>5.2179347826086966</v>
      </c>
      <c r="U445" s="6">
        <v>0</v>
      </c>
      <c r="V445" s="6">
        <f>SUM(NonNurse[[#This Row],[Occupational Therapist Hours]],NonNurse[[#This Row],[OT Assistant Hours]],NonNurse[[#This Row],[OT Aide Hours]])/NonNurse[[#This Row],[MDS Census]]</f>
        <v>0.13985427461139896</v>
      </c>
      <c r="W445" s="6">
        <v>3.0232608695652172</v>
      </c>
      <c r="X445" s="6">
        <v>10.565434782608696</v>
      </c>
      <c r="Y445" s="6">
        <v>0</v>
      </c>
      <c r="Z445" s="6">
        <f>SUM(NonNurse[[#This Row],[Physical Therapist (PT) Hours]],NonNurse[[#This Row],[PT Assistant Hours]],NonNurse[[#This Row],[PT Aide Hours]])/NonNurse[[#This Row],[MDS Census]]</f>
        <v>0.20242227979274607</v>
      </c>
      <c r="AA445" s="6">
        <v>0</v>
      </c>
      <c r="AB445" s="6">
        <v>0.11956521739130435</v>
      </c>
      <c r="AC445" s="6">
        <v>0</v>
      </c>
      <c r="AD445" s="6">
        <v>0</v>
      </c>
      <c r="AE445" s="6">
        <v>0</v>
      </c>
      <c r="AF445" s="6">
        <v>0</v>
      </c>
      <c r="AG445" s="6">
        <v>0</v>
      </c>
      <c r="AH445" s="1">
        <v>145685</v>
      </c>
      <c r="AI445">
        <v>5</v>
      </c>
    </row>
    <row r="446" spans="1:35" x14ac:dyDescent="0.25">
      <c r="A446" t="s">
        <v>702</v>
      </c>
      <c r="B446" t="s">
        <v>682</v>
      </c>
      <c r="C446" t="s">
        <v>893</v>
      </c>
      <c r="D446" t="s">
        <v>741</v>
      </c>
      <c r="E446" s="6">
        <v>40.315217391304351</v>
      </c>
      <c r="F446" s="6">
        <v>5.3804347826086953</v>
      </c>
      <c r="G446" s="6">
        <v>0</v>
      </c>
      <c r="H446" s="6">
        <v>0.19021739130434784</v>
      </c>
      <c r="I446" s="6">
        <v>0.33695652173913043</v>
      </c>
      <c r="J446" s="6">
        <v>0</v>
      </c>
      <c r="K446" s="6">
        <v>0</v>
      </c>
      <c r="L446" s="6">
        <v>0.55608695652173912</v>
      </c>
      <c r="M446" s="6">
        <v>0</v>
      </c>
      <c r="N446" s="6">
        <v>3.6056521739130436</v>
      </c>
      <c r="O446" s="6">
        <f>SUM(NonNurse[[#This Row],[Qualified Social Work Staff Hours]],NonNurse[[#This Row],[Other Social Work Staff Hours]])/NonNurse[[#This Row],[MDS Census]]</f>
        <v>8.9436505796710697E-2</v>
      </c>
      <c r="P446" s="6">
        <v>2.7231521739130433</v>
      </c>
      <c r="Q446" s="6">
        <v>5.0552173913043479</v>
      </c>
      <c r="R446" s="6">
        <f>SUM(NonNurse[[#This Row],[Qualified Activities Professional Hours]],NonNurse[[#This Row],[Other Activities Professional Hours]])/NonNurse[[#This Row],[MDS Census]]</f>
        <v>0.19293879751954701</v>
      </c>
      <c r="S446" s="6">
        <v>0.38402173913043469</v>
      </c>
      <c r="T446" s="6">
        <v>2.6069565217391304</v>
      </c>
      <c r="U446" s="6">
        <v>0</v>
      </c>
      <c r="V446" s="6">
        <f>SUM(NonNurse[[#This Row],[Occupational Therapist Hours]],NonNurse[[#This Row],[OT Assistant Hours]],NonNurse[[#This Row],[OT Aide Hours]])/NonNurse[[#This Row],[MDS Census]]</f>
        <v>7.4189808573739552E-2</v>
      </c>
      <c r="W446" s="6">
        <v>0.46728260869565219</v>
      </c>
      <c r="X446" s="6">
        <v>2.24945652173913</v>
      </c>
      <c r="Y446" s="6">
        <v>0</v>
      </c>
      <c r="Z446" s="6">
        <f>SUM(NonNurse[[#This Row],[Physical Therapist (PT) Hours]],NonNurse[[#This Row],[PT Assistant Hours]],NonNurse[[#This Row],[PT Aide Hours]])/NonNurse[[#This Row],[MDS Census]]</f>
        <v>6.7387435966567794E-2</v>
      </c>
      <c r="AA446" s="6">
        <v>0</v>
      </c>
      <c r="AB446" s="6">
        <v>0</v>
      </c>
      <c r="AC446" s="6">
        <v>0</v>
      </c>
      <c r="AD446" s="6">
        <v>0</v>
      </c>
      <c r="AE446" s="6">
        <v>0</v>
      </c>
      <c r="AF446" s="6">
        <v>0</v>
      </c>
      <c r="AG446" s="6">
        <v>0</v>
      </c>
      <c r="AH446" t="s">
        <v>9</v>
      </c>
      <c r="AI446">
        <v>5</v>
      </c>
    </row>
    <row r="447" spans="1:35" x14ac:dyDescent="0.25">
      <c r="A447" t="s">
        <v>702</v>
      </c>
      <c r="B447" t="s">
        <v>527</v>
      </c>
      <c r="C447" t="s">
        <v>893</v>
      </c>
      <c r="D447" t="s">
        <v>741</v>
      </c>
      <c r="E447" s="6">
        <v>57.891304347826086</v>
      </c>
      <c r="F447" s="6">
        <v>10.978260869565217</v>
      </c>
      <c r="G447" s="6">
        <v>0.21739130434782608</v>
      </c>
      <c r="H447" s="6">
        <v>0</v>
      </c>
      <c r="I447" s="6">
        <v>14.130434782608695</v>
      </c>
      <c r="J447" s="6">
        <v>0</v>
      </c>
      <c r="K447" s="6">
        <v>0</v>
      </c>
      <c r="L447" s="6">
        <v>4.4351086956521746</v>
      </c>
      <c r="M447" s="6">
        <v>0</v>
      </c>
      <c r="N447" s="6">
        <v>0</v>
      </c>
      <c r="O447" s="6">
        <f>SUM(NonNurse[[#This Row],[Qualified Social Work Staff Hours]],NonNurse[[#This Row],[Other Social Work Staff Hours]])/NonNurse[[#This Row],[MDS Census]]</f>
        <v>0</v>
      </c>
      <c r="P447" s="6">
        <v>1.2608695652173914</v>
      </c>
      <c r="Q447" s="6">
        <v>9.4278260869565234</v>
      </c>
      <c r="R447" s="6">
        <f>SUM(NonNurse[[#This Row],[Qualified Activities Professional Hours]],NonNurse[[#This Row],[Other Activities Professional Hours]])/NonNurse[[#This Row],[MDS Census]]</f>
        <v>0.18463387157341346</v>
      </c>
      <c r="S447" s="6">
        <v>3.285326086956522</v>
      </c>
      <c r="T447" s="6">
        <v>7.1210869565217392</v>
      </c>
      <c r="U447" s="6">
        <v>0</v>
      </c>
      <c r="V447" s="6">
        <f>SUM(NonNurse[[#This Row],[Occupational Therapist Hours]],NonNurse[[#This Row],[OT Assistant Hours]],NonNurse[[#This Row],[OT Aide Hours]])/NonNurse[[#This Row],[MDS Census]]</f>
        <v>0.17975779196395045</v>
      </c>
      <c r="W447" s="6">
        <v>3.2777173913043471</v>
      </c>
      <c r="X447" s="6">
        <v>10.873478260869566</v>
      </c>
      <c r="Y447" s="6">
        <v>0</v>
      </c>
      <c r="Z447" s="6">
        <f>SUM(NonNurse[[#This Row],[Physical Therapist (PT) Hours]],NonNurse[[#This Row],[PT Assistant Hours]],NonNurse[[#This Row],[PT Aide Hours]])/NonNurse[[#This Row],[MDS Census]]</f>
        <v>0.24444423582425839</v>
      </c>
      <c r="AA447" s="6">
        <v>0</v>
      </c>
      <c r="AB447" s="6">
        <v>0</v>
      </c>
      <c r="AC447" s="6">
        <v>0</v>
      </c>
      <c r="AD447" s="6">
        <v>0</v>
      </c>
      <c r="AE447" s="6">
        <v>0</v>
      </c>
      <c r="AF447" s="6">
        <v>0</v>
      </c>
      <c r="AG447" s="6">
        <v>0</v>
      </c>
      <c r="AH447" s="1">
        <v>146021</v>
      </c>
      <c r="AI447">
        <v>5</v>
      </c>
    </row>
    <row r="448" spans="1:35" x14ac:dyDescent="0.25">
      <c r="A448" t="s">
        <v>702</v>
      </c>
      <c r="B448" t="s">
        <v>257</v>
      </c>
      <c r="C448" t="s">
        <v>865</v>
      </c>
      <c r="D448" t="s">
        <v>776</v>
      </c>
      <c r="E448" s="6">
        <v>36.804347826086953</v>
      </c>
      <c r="F448" s="6">
        <v>5.1358695652173916</v>
      </c>
      <c r="G448" s="6">
        <v>0</v>
      </c>
      <c r="H448" s="6">
        <v>0.19021739130434784</v>
      </c>
      <c r="I448" s="6">
        <v>0.2608695652173913</v>
      </c>
      <c r="J448" s="6">
        <v>0</v>
      </c>
      <c r="K448" s="6">
        <v>0</v>
      </c>
      <c r="L448" s="6">
        <v>0</v>
      </c>
      <c r="M448" s="6">
        <v>0</v>
      </c>
      <c r="N448" s="6">
        <v>5.3804347826086953</v>
      </c>
      <c r="O448" s="6">
        <f>SUM(NonNurse[[#This Row],[Qualified Social Work Staff Hours]],NonNurse[[#This Row],[Other Social Work Staff Hours]])/NonNurse[[#This Row],[MDS Census]]</f>
        <v>0.14619019492025989</v>
      </c>
      <c r="P448" s="6">
        <v>5.0651086956521745</v>
      </c>
      <c r="Q448" s="6">
        <v>0</v>
      </c>
      <c r="R448" s="6">
        <f>SUM(NonNurse[[#This Row],[Qualified Activities Professional Hours]],NonNurse[[#This Row],[Other Activities Professional Hours]])/NonNurse[[#This Row],[MDS Census]]</f>
        <v>0.13762256349675137</v>
      </c>
      <c r="S448" s="6">
        <v>0.40467391304347822</v>
      </c>
      <c r="T448" s="6">
        <v>2.012282608695652</v>
      </c>
      <c r="U448" s="6">
        <v>0</v>
      </c>
      <c r="V448" s="6">
        <f>SUM(NonNurse[[#This Row],[Occupational Therapist Hours]],NonNurse[[#This Row],[OT Assistant Hours]],NonNurse[[#This Row],[OT Aide Hours]])/NonNurse[[#This Row],[MDS Census]]</f>
        <v>6.5670407560543403E-2</v>
      </c>
      <c r="W448" s="6">
        <v>0.27434782608695646</v>
      </c>
      <c r="X448" s="6">
        <v>4.2698913043478255</v>
      </c>
      <c r="Y448" s="6">
        <v>0</v>
      </c>
      <c r="Z448" s="6">
        <f>SUM(NonNurse[[#This Row],[Physical Therapist (PT) Hours]],NonNurse[[#This Row],[PT Assistant Hours]],NonNurse[[#This Row],[PT Aide Hours]])/NonNurse[[#This Row],[MDS Census]]</f>
        <v>0.12347017129356172</v>
      </c>
      <c r="AA448" s="6">
        <v>0</v>
      </c>
      <c r="AB448" s="6">
        <v>0</v>
      </c>
      <c r="AC448" s="6">
        <v>0</v>
      </c>
      <c r="AD448" s="6">
        <v>0</v>
      </c>
      <c r="AE448" s="6">
        <v>0</v>
      </c>
      <c r="AF448" s="6">
        <v>0</v>
      </c>
      <c r="AG448" s="6">
        <v>0</v>
      </c>
      <c r="AH448" s="1">
        <v>145631</v>
      </c>
      <c r="AI448">
        <v>5</v>
      </c>
    </row>
    <row r="449" spans="1:35" x14ac:dyDescent="0.25">
      <c r="A449" t="s">
        <v>702</v>
      </c>
      <c r="B449" t="s">
        <v>302</v>
      </c>
      <c r="C449" t="s">
        <v>931</v>
      </c>
      <c r="D449" t="s">
        <v>781</v>
      </c>
      <c r="E449" s="6">
        <v>258.02173913043481</v>
      </c>
      <c r="F449" s="6">
        <v>5.3913043478260869</v>
      </c>
      <c r="G449" s="6">
        <v>0</v>
      </c>
      <c r="H449" s="6">
        <v>0</v>
      </c>
      <c r="I449" s="6">
        <v>4.6956521739130439</v>
      </c>
      <c r="J449" s="6">
        <v>0</v>
      </c>
      <c r="K449" s="6">
        <v>0</v>
      </c>
      <c r="L449" s="6">
        <v>13.58380434782609</v>
      </c>
      <c r="M449" s="6">
        <v>4.8695652173913047</v>
      </c>
      <c r="N449" s="6">
        <v>5.0461956521739131</v>
      </c>
      <c r="O449" s="6">
        <f>SUM(NonNurse[[#This Row],[Qualified Social Work Staff Hours]],NonNurse[[#This Row],[Other Social Work Staff Hours]])/NonNurse[[#This Row],[MDS Census]]</f>
        <v>3.8429943550425477E-2</v>
      </c>
      <c r="P449" s="6">
        <v>10.967391304347826</v>
      </c>
      <c r="Q449" s="6">
        <v>38.282608695652172</v>
      </c>
      <c r="R449" s="6">
        <f>SUM(NonNurse[[#This Row],[Qualified Activities Professional Hours]],NonNurse[[#This Row],[Other Activities Professional Hours]])/NonNurse[[#This Row],[MDS Census]]</f>
        <v>0.19087538967057038</v>
      </c>
      <c r="S449" s="6">
        <v>11.090543478260866</v>
      </c>
      <c r="T449" s="6">
        <v>12.371086956521735</v>
      </c>
      <c r="U449" s="6">
        <v>0</v>
      </c>
      <c r="V449" s="6">
        <f>SUM(NonNurse[[#This Row],[Occupational Therapist Hours]],NonNurse[[#This Row],[OT Assistant Hours]],NonNurse[[#This Row],[OT Aide Hours]])/NonNurse[[#This Row],[MDS Census]]</f>
        <v>9.0928890386721667E-2</v>
      </c>
      <c r="W449" s="6">
        <v>14.659891304347822</v>
      </c>
      <c r="X449" s="6">
        <v>12.447826086956526</v>
      </c>
      <c r="Y449" s="6">
        <v>24.260869565217391</v>
      </c>
      <c r="Z449" s="6">
        <f>SUM(NonNurse[[#This Row],[Physical Therapist (PT) Hours]],NonNurse[[#This Row],[PT Assistant Hours]],NonNurse[[#This Row],[PT Aide Hours]])/NonNurse[[#This Row],[MDS Census]]</f>
        <v>0.1990862751706125</v>
      </c>
      <c r="AA449" s="6">
        <v>0</v>
      </c>
      <c r="AB449" s="6">
        <v>0</v>
      </c>
      <c r="AC449" s="6">
        <v>0</v>
      </c>
      <c r="AD449" s="6">
        <v>0</v>
      </c>
      <c r="AE449" s="6">
        <v>0</v>
      </c>
      <c r="AF449" s="6">
        <v>0</v>
      </c>
      <c r="AG449" s="6">
        <v>0</v>
      </c>
      <c r="AH449" s="1">
        <v>145696</v>
      </c>
      <c r="AI449">
        <v>5</v>
      </c>
    </row>
    <row r="450" spans="1:35" x14ac:dyDescent="0.25">
      <c r="A450" t="s">
        <v>702</v>
      </c>
      <c r="B450" t="s">
        <v>180</v>
      </c>
      <c r="C450" t="s">
        <v>995</v>
      </c>
      <c r="D450" t="s">
        <v>742</v>
      </c>
      <c r="E450" s="6">
        <v>24.043478260869566</v>
      </c>
      <c r="F450" s="6">
        <v>3.9130434782608696</v>
      </c>
      <c r="G450" s="6">
        <v>0</v>
      </c>
      <c r="H450" s="6">
        <v>0.11413043478260869</v>
      </c>
      <c r="I450" s="6">
        <v>0.2608695652173913</v>
      </c>
      <c r="J450" s="6">
        <v>0</v>
      </c>
      <c r="K450" s="6">
        <v>0</v>
      </c>
      <c r="L450" s="6">
        <v>0.63478260869565228</v>
      </c>
      <c r="M450" s="6">
        <v>0</v>
      </c>
      <c r="N450" s="6">
        <v>5.6191304347826092</v>
      </c>
      <c r="O450" s="6">
        <f>SUM(NonNurse[[#This Row],[Qualified Social Work Staff Hours]],NonNurse[[#This Row],[Other Social Work Staff Hours]])/NonNurse[[#This Row],[MDS Census]]</f>
        <v>0.23370705244122966</v>
      </c>
      <c r="P450" s="6">
        <v>4.3653260869565216</v>
      </c>
      <c r="Q450" s="6">
        <v>0</v>
      </c>
      <c r="R450" s="6">
        <f>SUM(NonNurse[[#This Row],[Qualified Activities Professional Hours]],NonNurse[[#This Row],[Other Activities Professional Hours]])/NonNurse[[#This Row],[MDS Census]]</f>
        <v>0.18155967450271246</v>
      </c>
      <c r="S450" s="6">
        <v>0.45586956521739136</v>
      </c>
      <c r="T450" s="6">
        <v>5.0875000000000004</v>
      </c>
      <c r="U450" s="6">
        <v>0</v>
      </c>
      <c r="V450" s="6">
        <f>SUM(NonNurse[[#This Row],[Occupational Therapist Hours]],NonNurse[[#This Row],[OT Assistant Hours]],NonNurse[[#This Row],[OT Aide Hours]])/NonNurse[[#This Row],[MDS Census]]</f>
        <v>0.23055605786618444</v>
      </c>
      <c r="W450" s="6">
        <v>0.27815217391304348</v>
      </c>
      <c r="X450" s="6">
        <v>2.6681521739130436</v>
      </c>
      <c r="Y450" s="6">
        <v>0</v>
      </c>
      <c r="Z450" s="6">
        <f>SUM(NonNurse[[#This Row],[Physical Therapist (PT) Hours]],NonNurse[[#This Row],[PT Assistant Hours]],NonNurse[[#This Row],[PT Aide Hours]])/NonNurse[[#This Row],[MDS Census]]</f>
        <v>0.12254068716094033</v>
      </c>
      <c r="AA450" s="6">
        <v>0</v>
      </c>
      <c r="AB450" s="6">
        <v>0</v>
      </c>
      <c r="AC450" s="6">
        <v>0</v>
      </c>
      <c r="AD450" s="6">
        <v>0</v>
      </c>
      <c r="AE450" s="6">
        <v>0</v>
      </c>
      <c r="AF450" s="6">
        <v>0</v>
      </c>
      <c r="AG450" s="6">
        <v>0</v>
      </c>
      <c r="AH450" s="1">
        <v>145478</v>
      </c>
      <c r="AI450">
        <v>5</v>
      </c>
    </row>
    <row r="451" spans="1:35" x14ac:dyDescent="0.25">
      <c r="A451" t="s">
        <v>702</v>
      </c>
      <c r="B451" t="s">
        <v>100</v>
      </c>
      <c r="C451" t="s">
        <v>950</v>
      </c>
      <c r="D451" t="s">
        <v>781</v>
      </c>
      <c r="E451" s="6">
        <v>208.56521739130434</v>
      </c>
      <c r="F451" s="6">
        <v>10.782608695652174</v>
      </c>
      <c r="G451" s="6">
        <v>2.717391304347826E-2</v>
      </c>
      <c r="H451" s="6">
        <v>0</v>
      </c>
      <c r="I451" s="6">
        <v>3.7173913043478262</v>
      </c>
      <c r="J451" s="6">
        <v>0</v>
      </c>
      <c r="K451" s="6">
        <v>0</v>
      </c>
      <c r="L451" s="6">
        <v>14.965869565217394</v>
      </c>
      <c r="M451" s="6">
        <v>0.20652173913043478</v>
      </c>
      <c r="N451" s="6">
        <v>11.565217391304348</v>
      </c>
      <c r="O451" s="6">
        <f>SUM(NonNurse[[#This Row],[Qualified Social Work Staff Hours]],NonNurse[[#This Row],[Other Social Work Staff Hours]])/NonNurse[[#This Row],[MDS Census]]</f>
        <v>5.6441525953721081E-2</v>
      </c>
      <c r="P451" s="6">
        <v>2.8016304347826089</v>
      </c>
      <c r="Q451" s="6">
        <v>32.5625</v>
      </c>
      <c r="R451" s="6">
        <f>SUM(NonNurse[[#This Row],[Qualified Activities Professional Hours]],NonNurse[[#This Row],[Other Activities Professional Hours]])/NonNurse[[#This Row],[MDS Census]]</f>
        <v>0.16955909943714823</v>
      </c>
      <c r="S451" s="6">
        <v>15.515326086956515</v>
      </c>
      <c r="T451" s="6">
        <v>11.494673913043478</v>
      </c>
      <c r="U451" s="6">
        <v>0</v>
      </c>
      <c r="V451" s="6">
        <f>SUM(NonNurse[[#This Row],[Occupational Therapist Hours]],NonNurse[[#This Row],[OT Assistant Hours]],NonNurse[[#This Row],[OT Aide Hours]])/NonNurse[[#This Row],[MDS Census]]</f>
        <v>0.12950385657702726</v>
      </c>
      <c r="W451" s="6">
        <v>8.1370652173913012</v>
      </c>
      <c r="X451" s="6">
        <v>25.349347826086955</v>
      </c>
      <c r="Y451" s="6">
        <v>3.2717391304347827</v>
      </c>
      <c r="Z451" s="6">
        <f>SUM(NonNurse[[#This Row],[Physical Therapist (PT) Hours]],NonNurse[[#This Row],[PT Assistant Hours]],NonNurse[[#This Row],[PT Aide Hours]])/NonNurse[[#This Row],[MDS Census]]</f>
        <v>0.17624296435272044</v>
      </c>
      <c r="AA451" s="6">
        <v>0</v>
      </c>
      <c r="AB451" s="6">
        <v>0</v>
      </c>
      <c r="AC451" s="6">
        <v>0</v>
      </c>
      <c r="AD451" s="6">
        <v>0</v>
      </c>
      <c r="AE451" s="6">
        <v>0</v>
      </c>
      <c r="AF451" s="6">
        <v>0</v>
      </c>
      <c r="AG451" s="6">
        <v>0</v>
      </c>
      <c r="AH451" s="1">
        <v>145329</v>
      </c>
      <c r="AI451">
        <v>5</v>
      </c>
    </row>
    <row r="452" spans="1:35" x14ac:dyDescent="0.25">
      <c r="A452" t="s">
        <v>702</v>
      </c>
      <c r="B452" t="s">
        <v>675</v>
      </c>
      <c r="C452" t="s">
        <v>1163</v>
      </c>
      <c r="D452" t="s">
        <v>784</v>
      </c>
      <c r="E452" s="6">
        <v>87.793478260869563</v>
      </c>
      <c r="F452" s="6">
        <v>5.3804347826086953</v>
      </c>
      <c r="G452" s="6">
        <v>0</v>
      </c>
      <c r="H452" s="6">
        <v>0.39130434782608697</v>
      </c>
      <c r="I452" s="6">
        <v>0.39130434782608697</v>
      </c>
      <c r="J452" s="6">
        <v>0</v>
      </c>
      <c r="K452" s="6">
        <v>0</v>
      </c>
      <c r="L452" s="6">
        <v>1.1655434782608696</v>
      </c>
      <c r="M452" s="6">
        <v>0</v>
      </c>
      <c r="N452" s="6">
        <v>20.650000000000013</v>
      </c>
      <c r="O452" s="6">
        <f>SUM(NonNurse[[#This Row],[Qualified Social Work Staff Hours]],NonNurse[[#This Row],[Other Social Work Staff Hours]])/NonNurse[[#This Row],[MDS Census]]</f>
        <v>0.23521109322768369</v>
      </c>
      <c r="P452" s="6">
        <v>5.839130434782609</v>
      </c>
      <c r="Q452" s="6">
        <v>4.8268478260869561</v>
      </c>
      <c r="R452" s="6">
        <f>SUM(NonNurse[[#This Row],[Qualified Activities Professional Hours]],NonNurse[[#This Row],[Other Activities Professional Hours]])/NonNurse[[#This Row],[MDS Census]]</f>
        <v>0.12148941438652966</v>
      </c>
      <c r="S452" s="6">
        <v>1.4915217391304347</v>
      </c>
      <c r="T452" s="6">
        <v>0.40760869565217389</v>
      </c>
      <c r="U452" s="6">
        <v>0</v>
      </c>
      <c r="V452" s="6">
        <f>SUM(NonNurse[[#This Row],[Occupational Therapist Hours]],NonNurse[[#This Row],[OT Assistant Hours]],NonNurse[[#This Row],[OT Aide Hours]])/NonNurse[[#This Row],[MDS Census]]</f>
        <v>2.1631793982914448E-2</v>
      </c>
      <c r="W452" s="6">
        <v>0.74489130434782613</v>
      </c>
      <c r="X452" s="6">
        <v>2.5611956521739128</v>
      </c>
      <c r="Y452" s="6">
        <v>0</v>
      </c>
      <c r="Z452" s="6">
        <f>SUM(NonNurse[[#This Row],[Physical Therapist (PT) Hours]],NonNurse[[#This Row],[PT Assistant Hours]],NonNurse[[#This Row],[PT Aide Hours]])/NonNurse[[#This Row],[MDS Census]]</f>
        <v>3.7657546118608394E-2</v>
      </c>
      <c r="AA452" s="6">
        <v>0</v>
      </c>
      <c r="AB452" s="6">
        <v>0</v>
      </c>
      <c r="AC452" s="6">
        <v>0</v>
      </c>
      <c r="AD452" s="6">
        <v>0</v>
      </c>
      <c r="AE452" s="6">
        <v>0</v>
      </c>
      <c r="AF452" s="6">
        <v>0</v>
      </c>
      <c r="AG452" s="6">
        <v>0</v>
      </c>
      <c r="AH452" s="7">
        <v>1.4000000000000001E+307</v>
      </c>
      <c r="AI452">
        <v>5</v>
      </c>
    </row>
    <row r="453" spans="1:35" x14ac:dyDescent="0.25">
      <c r="A453" t="s">
        <v>702</v>
      </c>
      <c r="B453" t="s">
        <v>490</v>
      </c>
      <c r="C453" t="s">
        <v>917</v>
      </c>
      <c r="D453" t="s">
        <v>781</v>
      </c>
      <c r="E453" s="6">
        <v>115.55434782608695</v>
      </c>
      <c r="F453" s="6">
        <v>6.6032608695652177</v>
      </c>
      <c r="G453" s="6">
        <v>2.347826086956522</v>
      </c>
      <c r="H453" s="6">
        <v>0.56869565217391316</v>
      </c>
      <c r="I453" s="6">
        <v>8.8913043478260878</v>
      </c>
      <c r="J453" s="6">
        <v>0</v>
      </c>
      <c r="K453" s="6">
        <v>0</v>
      </c>
      <c r="L453" s="6">
        <v>4.5385869565217387</v>
      </c>
      <c r="M453" s="6">
        <v>9.2119565217391308</v>
      </c>
      <c r="N453" s="6">
        <v>0</v>
      </c>
      <c r="O453" s="6">
        <f>SUM(NonNurse[[#This Row],[Qualified Social Work Staff Hours]],NonNurse[[#This Row],[Other Social Work Staff Hours]])/NonNurse[[#This Row],[MDS Census]]</f>
        <v>7.9719687705766165E-2</v>
      </c>
      <c r="P453" s="6">
        <v>4.9619565217391308</v>
      </c>
      <c r="Q453" s="6">
        <v>19.730978260869566</v>
      </c>
      <c r="R453" s="6">
        <f>SUM(NonNurse[[#This Row],[Qualified Activities Professional Hours]],NonNurse[[#This Row],[Other Activities Professional Hours]])/NonNurse[[#This Row],[MDS Census]]</f>
        <v>0.21369109208917317</v>
      </c>
      <c r="S453" s="6">
        <v>4.8311956521739132</v>
      </c>
      <c r="T453" s="6">
        <v>14.560869565217393</v>
      </c>
      <c r="U453" s="6">
        <v>0</v>
      </c>
      <c r="V453" s="6">
        <f>SUM(NonNurse[[#This Row],[Occupational Therapist Hours]],NonNurse[[#This Row],[OT Assistant Hours]],NonNurse[[#This Row],[OT Aide Hours]])/NonNurse[[#This Row],[MDS Census]]</f>
        <v>0.16781770294421974</v>
      </c>
      <c r="W453" s="6">
        <v>10.83967391304348</v>
      </c>
      <c r="X453" s="6">
        <v>10.478260869565217</v>
      </c>
      <c r="Y453" s="6">
        <v>0</v>
      </c>
      <c r="Z453" s="6">
        <f>SUM(NonNurse[[#This Row],[Physical Therapist (PT) Hours]],NonNurse[[#This Row],[PT Assistant Hours]],NonNurse[[#This Row],[PT Aide Hours]])/NonNurse[[#This Row],[MDS Census]]</f>
        <v>0.18448405606245885</v>
      </c>
      <c r="AA453" s="6">
        <v>0</v>
      </c>
      <c r="AB453" s="6">
        <v>0</v>
      </c>
      <c r="AC453" s="6">
        <v>0</v>
      </c>
      <c r="AD453" s="6">
        <v>0</v>
      </c>
      <c r="AE453" s="6">
        <v>0</v>
      </c>
      <c r="AF453" s="6">
        <v>0</v>
      </c>
      <c r="AG453" s="6">
        <v>0</v>
      </c>
      <c r="AH453" s="1">
        <v>145974</v>
      </c>
      <c r="AI453">
        <v>5</v>
      </c>
    </row>
    <row r="454" spans="1:35" x14ac:dyDescent="0.25">
      <c r="A454" t="s">
        <v>702</v>
      </c>
      <c r="B454" t="s">
        <v>170</v>
      </c>
      <c r="C454" t="s">
        <v>988</v>
      </c>
      <c r="D454" t="s">
        <v>794</v>
      </c>
      <c r="E454" s="6">
        <v>98.532608695652172</v>
      </c>
      <c r="F454" s="6">
        <v>5.4782608695652177</v>
      </c>
      <c r="G454" s="6">
        <v>0</v>
      </c>
      <c r="H454" s="6">
        <v>0</v>
      </c>
      <c r="I454" s="6">
        <v>0</v>
      </c>
      <c r="J454" s="6">
        <v>0</v>
      </c>
      <c r="K454" s="6">
        <v>0</v>
      </c>
      <c r="L454" s="6">
        <v>0</v>
      </c>
      <c r="M454" s="6">
        <v>0</v>
      </c>
      <c r="N454" s="6">
        <v>15.913043478260869</v>
      </c>
      <c r="O454" s="6">
        <f>SUM(NonNurse[[#This Row],[Qualified Social Work Staff Hours]],NonNurse[[#This Row],[Other Social Work Staff Hours]])/NonNurse[[#This Row],[MDS Census]]</f>
        <v>0.16150027578599008</v>
      </c>
      <c r="P454" s="6">
        <v>4.4565217391304346</v>
      </c>
      <c r="Q454" s="6">
        <v>30.804347826086957</v>
      </c>
      <c r="R454" s="6">
        <f>SUM(NonNurse[[#This Row],[Qualified Activities Professional Hours]],NonNurse[[#This Row],[Other Activities Professional Hours]])/NonNurse[[#This Row],[MDS Census]]</f>
        <v>0.3578599007170436</v>
      </c>
      <c r="S454" s="6">
        <v>0</v>
      </c>
      <c r="T454" s="6">
        <v>0</v>
      </c>
      <c r="U454" s="6">
        <v>0</v>
      </c>
      <c r="V454" s="6">
        <f>SUM(NonNurse[[#This Row],[Occupational Therapist Hours]],NonNurse[[#This Row],[OT Assistant Hours]],NonNurse[[#This Row],[OT Aide Hours]])/NonNurse[[#This Row],[MDS Census]]</f>
        <v>0</v>
      </c>
      <c r="W454" s="6">
        <v>0</v>
      </c>
      <c r="X454" s="6">
        <v>0</v>
      </c>
      <c r="Y454" s="6">
        <v>0</v>
      </c>
      <c r="Z454" s="6">
        <f>SUM(NonNurse[[#This Row],[Physical Therapist (PT) Hours]],NonNurse[[#This Row],[PT Assistant Hours]],NonNurse[[#This Row],[PT Aide Hours]])/NonNurse[[#This Row],[MDS Census]]</f>
        <v>0</v>
      </c>
      <c r="AA454" s="6">
        <v>0</v>
      </c>
      <c r="AB454" s="6">
        <v>0</v>
      </c>
      <c r="AC454" s="6">
        <v>0</v>
      </c>
      <c r="AD454" s="6">
        <v>0</v>
      </c>
      <c r="AE454" s="6">
        <v>0</v>
      </c>
      <c r="AF454" s="6">
        <v>0</v>
      </c>
      <c r="AG454" s="6">
        <v>0</v>
      </c>
      <c r="AH454" s="1">
        <v>145458</v>
      </c>
      <c r="AI454">
        <v>5</v>
      </c>
    </row>
    <row r="455" spans="1:35" x14ac:dyDescent="0.25">
      <c r="A455" t="s">
        <v>702</v>
      </c>
      <c r="B455" t="s">
        <v>161</v>
      </c>
      <c r="C455" t="s">
        <v>889</v>
      </c>
      <c r="D455" t="s">
        <v>761</v>
      </c>
      <c r="E455" s="6">
        <v>131.06521739130434</v>
      </c>
      <c r="F455" s="6">
        <v>6.2201086956521738</v>
      </c>
      <c r="G455" s="6">
        <v>0.125</v>
      </c>
      <c r="H455" s="6">
        <v>0.61141304347826086</v>
      </c>
      <c r="I455" s="6">
        <v>4.6413043478260869</v>
      </c>
      <c r="J455" s="6">
        <v>0</v>
      </c>
      <c r="K455" s="6">
        <v>0</v>
      </c>
      <c r="L455" s="6">
        <v>2.3306521739130432</v>
      </c>
      <c r="M455" s="6">
        <v>7.9266304347826084</v>
      </c>
      <c r="N455" s="6">
        <v>0</v>
      </c>
      <c r="O455" s="6">
        <f>SUM(NonNurse[[#This Row],[Qualified Social Work Staff Hours]],NonNurse[[#This Row],[Other Social Work Staff Hours]])/NonNurse[[#This Row],[MDS Census]]</f>
        <v>6.0478520484325761E-2</v>
      </c>
      <c r="P455" s="6">
        <v>4.4945652173913047</v>
      </c>
      <c r="Q455" s="6">
        <v>30.388586956521738</v>
      </c>
      <c r="R455" s="6">
        <f>SUM(NonNurse[[#This Row],[Qualified Activities Professional Hours]],NonNurse[[#This Row],[Other Activities Professional Hours]])/NonNurse[[#This Row],[MDS Census]]</f>
        <v>0.26615110300215628</v>
      </c>
      <c r="S455" s="6">
        <v>3.1406521739130433</v>
      </c>
      <c r="T455" s="6">
        <v>4.0411956521739123</v>
      </c>
      <c r="U455" s="6">
        <v>0</v>
      </c>
      <c r="V455" s="6">
        <f>SUM(NonNurse[[#This Row],[Occupational Therapist Hours]],NonNurse[[#This Row],[OT Assistant Hours]],NonNurse[[#This Row],[OT Aide Hours]])/NonNurse[[#This Row],[MDS Census]]</f>
        <v>5.4795986067341179E-2</v>
      </c>
      <c r="W455" s="6">
        <v>1.6813043478260874</v>
      </c>
      <c r="X455" s="6">
        <v>3.8543478260869568</v>
      </c>
      <c r="Y455" s="6">
        <v>0</v>
      </c>
      <c r="Z455" s="6">
        <f>SUM(NonNurse[[#This Row],[Physical Therapist (PT) Hours]],NonNurse[[#This Row],[PT Assistant Hours]],NonNurse[[#This Row],[PT Aide Hours]])/NonNurse[[#This Row],[MDS Census]]</f>
        <v>4.2235860009951907E-2</v>
      </c>
      <c r="AA455" s="6">
        <v>0</v>
      </c>
      <c r="AB455" s="6">
        <v>0</v>
      </c>
      <c r="AC455" s="6">
        <v>0</v>
      </c>
      <c r="AD455" s="6">
        <v>0</v>
      </c>
      <c r="AE455" s="6">
        <v>0</v>
      </c>
      <c r="AF455" s="6">
        <v>0</v>
      </c>
      <c r="AG455" s="6">
        <v>0</v>
      </c>
      <c r="AH455" s="1">
        <v>145445</v>
      </c>
      <c r="AI455">
        <v>5</v>
      </c>
    </row>
    <row r="456" spans="1:35" x14ac:dyDescent="0.25">
      <c r="A456" t="s">
        <v>702</v>
      </c>
      <c r="B456" t="s">
        <v>471</v>
      </c>
      <c r="C456" t="s">
        <v>913</v>
      </c>
      <c r="D456" t="s">
        <v>781</v>
      </c>
      <c r="E456" s="6">
        <v>61.076086956521742</v>
      </c>
      <c r="F456" s="6">
        <v>5.7391304347826084</v>
      </c>
      <c r="G456" s="6">
        <v>0</v>
      </c>
      <c r="H456" s="6">
        <v>0</v>
      </c>
      <c r="I456" s="6">
        <v>2.5652173913043477</v>
      </c>
      <c r="J456" s="6">
        <v>0</v>
      </c>
      <c r="K456" s="6">
        <v>0</v>
      </c>
      <c r="L456" s="6">
        <v>4.4821739130434795</v>
      </c>
      <c r="M456" s="6">
        <v>5.2635869565217392</v>
      </c>
      <c r="N456" s="6">
        <v>0</v>
      </c>
      <c r="O456" s="6">
        <f>SUM(NonNurse[[#This Row],[Qualified Social Work Staff Hours]],NonNurse[[#This Row],[Other Social Work Staff Hours]])/NonNurse[[#This Row],[MDS Census]]</f>
        <v>8.6180815091653318E-2</v>
      </c>
      <c r="P456" s="6">
        <v>5.2581521739130439</v>
      </c>
      <c r="Q456" s="6">
        <v>10.317934782608695</v>
      </c>
      <c r="R456" s="6">
        <f>SUM(NonNurse[[#This Row],[Qualified Activities Professional Hours]],NonNurse[[#This Row],[Other Activities Professional Hours]])/NonNurse[[#This Row],[MDS Census]]</f>
        <v>0.25502758497953371</v>
      </c>
      <c r="S456" s="6">
        <v>5.3791304347826072</v>
      </c>
      <c r="T456" s="6">
        <v>4.3755434782608686</v>
      </c>
      <c r="U456" s="6">
        <v>0</v>
      </c>
      <c r="V456" s="6">
        <f>SUM(NonNurse[[#This Row],[Occupational Therapist Hours]],NonNurse[[#This Row],[OT Assistant Hours]],NonNurse[[#This Row],[OT Aide Hours]])/NonNurse[[#This Row],[MDS Census]]</f>
        <v>0.159713472148069</v>
      </c>
      <c r="W456" s="6">
        <v>4.6977173913043471</v>
      </c>
      <c r="X456" s="6">
        <v>4.4815217391304341</v>
      </c>
      <c r="Y456" s="6">
        <v>0.20652173913043478</v>
      </c>
      <c r="Z456" s="6">
        <f>SUM(NonNurse[[#This Row],[Physical Therapist (PT) Hours]],NonNurse[[#This Row],[PT Assistant Hours]],NonNurse[[#This Row],[PT Aide Hours]])/NonNurse[[#This Row],[MDS Census]]</f>
        <v>0.15367325146823274</v>
      </c>
      <c r="AA456" s="6">
        <v>0</v>
      </c>
      <c r="AB456" s="6">
        <v>0</v>
      </c>
      <c r="AC456" s="6">
        <v>0</v>
      </c>
      <c r="AD456" s="6">
        <v>0</v>
      </c>
      <c r="AE456" s="6">
        <v>0</v>
      </c>
      <c r="AF456" s="6">
        <v>1.1630434782608696</v>
      </c>
      <c r="AG456" s="6">
        <v>0</v>
      </c>
      <c r="AH456" s="1">
        <v>145942</v>
      </c>
      <c r="AI456">
        <v>5</v>
      </c>
    </row>
    <row r="457" spans="1:35" x14ac:dyDescent="0.25">
      <c r="A457" t="s">
        <v>702</v>
      </c>
      <c r="B457" t="s">
        <v>315</v>
      </c>
      <c r="C457" t="s">
        <v>13</v>
      </c>
      <c r="D457" t="s">
        <v>781</v>
      </c>
      <c r="E457" s="6">
        <v>86.847826086956516</v>
      </c>
      <c r="F457" s="6">
        <v>34.309782608695649</v>
      </c>
      <c r="G457" s="6">
        <v>0</v>
      </c>
      <c r="H457" s="6">
        <v>0</v>
      </c>
      <c r="I457" s="6">
        <v>38.826086956521742</v>
      </c>
      <c r="J457" s="6">
        <v>0</v>
      </c>
      <c r="K457" s="6">
        <v>0</v>
      </c>
      <c r="L457" s="6">
        <v>1.1848913043478262</v>
      </c>
      <c r="M457" s="6">
        <v>7.6086956521739135E-2</v>
      </c>
      <c r="N457" s="6">
        <v>0</v>
      </c>
      <c r="O457" s="6">
        <f>SUM(NonNurse[[#This Row],[Qualified Social Work Staff Hours]],NonNurse[[#This Row],[Other Social Work Staff Hours]])/NonNurse[[#This Row],[MDS Census]]</f>
        <v>8.7609511889862339E-4</v>
      </c>
      <c r="P457" s="6">
        <v>5.3043478260869561</v>
      </c>
      <c r="Q457" s="6">
        <v>13.654891304347826</v>
      </c>
      <c r="R457" s="6">
        <f>SUM(NonNurse[[#This Row],[Qualified Activities Professional Hours]],NonNurse[[#This Row],[Other Activities Professional Hours]])/NonNurse[[#This Row],[MDS Census]]</f>
        <v>0.21830413016270339</v>
      </c>
      <c r="S457" s="6">
        <v>1.9697826086956527</v>
      </c>
      <c r="T457" s="6">
        <v>3.7933695652173922</v>
      </c>
      <c r="U457" s="6">
        <v>0</v>
      </c>
      <c r="V457" s="6">
        <f>SUM(NonNurse[[#This Row],[Occupational Therapist Hours]],NonNurse[[#This Row],[OT Assistant Hours]],NonNurse[[#This Row],[OT Aide Hours]])/NonNurse[[#This Row],[MDS Census]]</f>
        <v>6.6359198998748453E-2</v>
      </c>
      <c r="W457" s="6">
        <v>0.93608695652173923</v>
      </c>
      <c r="X457" s="6">
        <v>7.4569565217391292</v>
      </c>
      <c r="Y457" s="6">
        <v>0</v>
      </c>
      <c r="Z457" s="6">
        <f>SUM(NonNurse[[#This Row],[Physical Therapist (PT) Hours]],NonNurse[[#This Row],[PT Assistant Hours]],NonNurse[[#This Row],[PT Aide Hours]])/NonNurse[[#This Row],[MDS Census]]</f>
        <v>9.6640801001251553E-2</v>
      </c>
      <c r="AA457" s="6">
        <v>8.1195652173913047</v>
      </c>
      <c r="AB457" s="6">
        <v>0</v>
      </c>
      <c r="AC457" s="6">
        <v>0</v>
      </c>
      <c r="AD457" s="6">
        <v>0</v>
      </c>
      <c r="AE457" s="6">
        <v>0</v>
      </c>
      <c r="AF457" s="6">
        <v>0</v>
      </c>
      <c r="AG457" s="6">
        <v>0</v>
      </c>
      <c r="AH457" s="1">
        <v>145714</v>
      </c>
      <c r="AI457">
        <v>5</v>
      </c>
    </row>
    <row r="458" spans="1:35" x14ac:dyDescent="0.25">
      <c r="A458" t="s">
        <v>702</v>
      </c>
      <c r="B458" t="s">
        <v>378</v>
      </c>
      <c r="C458" t="s">
        <v>1036</v>
      </c>
      <c r="D458" t="s">
        <v>794</v>
      </c>
      <c r="E458" s="6">
        <v>32</v>
      </c>
      <c r="F458" s="6">
        <v>4.8695652173913047</v>
      </c>
      <c r="G458" s="6">
        <v>0</v>
      </c>
      <c r="H458" s="6">
        <v>0</v>
      </c>
      <c r="I458" s="6">
        <v>0</v>
      </c>
      <c r="J458" s="6">
        <v>0</v>
      </c>
      <c r="K458" s="6">
        <v>0</v>
      </c>
      <c r="L458" s="6">
        <v>8.8646739130434771</v>
      </c>
      <c r="M458" s="6">
        <v>0</v>
      </c>
      <c r="N458" s="6">
        <v>0</v>
      </c>
      <c r="O458" s="6">
        <f>SUM(NonNurse[[#This Row],[Qualified Social Work Staff Hours]],NonNurse[[#This Row],[Other Social Work Staff Hours]])/NonNurse[[#This Row],[MDS Census]]</f>
        <v>0</v>
      </c>
      <c r="P458" s="6">
        <v>1.9130434782608696</v>
      </c>
      <c r="Q458" s="6">
        <v>18.848152173913039</v>
      </c>
      <c r="R458" s="6">
        <f>SUM(NonNurse[[#This Row],[Qualified Activities Professional Hours]],NonNurse[[#This Row],[Other Activities Professional Hours]])/NonNurse[[#This Row],[MDS Census]]</f>
        <v>0.6487873641304347</v>
      </c>
      <c r="S458" s="6">
        <v>6.6855434782608691</v>
      </c>
      <c r="T458" s="6">
        <v>9.1278260869565209</v>
      </c>
      <c r="U458" s="6">
        <v>0</v>
      </c>
      <c r="V458" s="6">
        <f>SUM(NonNurse[[#This Row],[Occupational Therapist Hours]],NonNurse[[#This Row],[OT Assistant Hours]],NonNurse[[#This Row],[OT Aide Hours]])/NonNurse[[#This Row],[MDS Census]]</f>
        <v>0.49416779891304341</v>
      </c>
      <c r="W458" s="6">
        <v>7.0436956521739118</v>
      </c>
      <c r="X458" s="6">
        <v>14.708478260869571</v>
      </c>
      <c r="Y458" s="6">
        <v>4.5326086956521738</v>
      </c>
      <c r="Z458" s="6">
        <f>SUM(NonNurse[[#This Row],[Physical Therapist (PT) Hours]],NonNurse[[#This Row],[PT Assistant Hours]],NonNurse[[#This Row],[PT Aide Hours]])/NonNurse[[#This Row],[MDS Census]]</f>
        <v>0.82139945652173929</v>
      </c>
      <c r="AA458" s="6">
        <v>0</v>
      </c>
      <c r="AB458" s="6">
        <v>0</v>
      </c>
      <c r="AC458" s="6">
        <v>0</v>
      </c>
      <c r="AD458" s="6">
        <v>0</v>
      </c>
      <c r="AE458" s="6">
        <v>0</v>
      </c>
      <c r="AF458" s="6">
        <v>0</v>
      </c>
      <c r="AG458" s="6">
        <v>0</v>
      </c>
      <c r="AH458" s="1">
        <v>145804</v>
      </c>
      <c r="AI458">
        <v>5</v>
      </c>
    </row>
    <row r="459" spans="1:35" x14ac:dyDescent="0.25">
      <c r="A459" t="s">
        <v>702</v>
      </c>
      <c r="B459" t="s">
        <v>608</v>
      </c>
      <c r="C459" t="s">
        <v>1148</v>
      </c>
      <c r="D459" t="s">
        <v>781</v>
      </c>
      <c r="E459" s="6">
        <v>42.239130434782609</v>
      </c>
      <c r="F459" s="6">
        <v>5.3913043478260869</v>
      </c>
      <c r="G459" s="6">
        <v>0.36956521739130432</v>
      </c>
      <c r="H459" s="6">
        <v>0.26902173913043476</v>
      </c>
      <c r="I459" s="6">
        <v>0.95652173913043481</v>
      </c>
      <c r="J459" s="6">
        <v>0</v>
      </c>
      <c r="K459" s="6">
        <v>0</v>
      </c>
      <c r="L459" s="6">
        <v>4.7201086956521738</v>
      </c>
      <c r="M459" s="6">
        <v>0</v>
      </c>
      <c r="N459" s="6">
        <v>5.3043478260869561</v>
      </c>
      <c r="O459" s="6">
        <f>SUM(NonNurse[[#This Row],[Qualified Social Work Staff Hours]],NonNurse[[#This Row],[Other Social Work Staff Hours]])/NonNurse[[#This Row],[MDS Census]]</f>
        <v>0.12557900154400412</v>
      </c>
      <c r="P459" s="6">
        <v>0</v>
      </c>
      <c r="Q459" s="6">
        <v>23.270869565217392</v>
      </c>
      <c r="R459" s="6">
        <f>SUM(NonNurse[[#This Row],[Qualified Activities Professional Hours]],NonNurse[[#This Row],[Other Activities Professional Hours]])/NonNurse[[#This Row],[MDS Census]]</f>
        <v>0.55093154915079778</v>
      </c>
      <c r="S459" s="6">
        <v>4.8586956521739131</v>
      </c>
      <c r="T459" s="6">
        <v>9.5326086956521738</v>
      </c>
      <c r="U459" s="6">
        <v>0</v>
      </c>
      <c r="V459" s="6">
        <f>SUM(NonNurse[[#This Row],[Occupational Therapist Hours]],NonNurse[[#This Row],[OT Assistant Hours]],NonNurse[[#This Row],[OT Aide Hours]])/NonNurse[[#This Row],[MDS Census]]</f>
        <v>0.34071024189397836</v>
      </c>
      <c r="W459" s="6">
        <v>5.1548913043478262</v>
      </c>
      <c r="X459" s="6">
        <v>10.625</v>
      </c>
      <c r="Y459" s="6">
        <v>0</v>
      </c>
      <c r="Z459" s="6">
        <f>SUM(NonNurse[[#This Row],[Physical Therapist (PT) Hours]],NonNurse[[#This Row],[PT Assistant Hours]],NonNurse[[#This Row],[PT Aide Hours]])/NonNurse[[#This Row],[MDS Census]]</f>
        <v>0.37358466289243436</v>
      </c>
      <c r="AA459" s="6">
        <v>0</v>
      </c>
      <c r="AB459" s="6">
        <v>0</v>
      </c>
      <c r="AC459" s="6">
        <v>0</v>
      </c>
      <c r="AD459" s="6">
        <v>0</v>
      </c>
      <c r="AE459" s="6">
        <v>0</v>
      </c>
      <c r="AF459" s="6">
        <v>0</v>
      </c>
      <c r="AG459" s="6">
        <v>0</v>
      </c>
      <c r="AH459" s="1">
        <v>146125</v>
      </c>
      <c r="AI459">
        <v>5</v>
      </c>
    </row>
    <row r="460" spans="1:35" x14ac:dyDescent="0.25">
      <c r="A460" t="s">
        <v>702</v>
      </c>
      <c r="B460" t="s">
        <v>119</v>
      </c>
      <c r="C460" t="s">
        <v>959</v>
      </c>
      <c r="D460" t="s">
        <v>808</v>
      </c>
      <c r="E460" s="6">
        <v>79.130434782608702</v>
      </c>
      <c r="F460" s="6">
        <v>10.984565217391305</v>
      </c>
      <c r="G460" s="6">
        <v>0</v>
      </c>
      <c r="H460" s="6">
        <v>0</v>
      </c>
      <c r="I460" s="6">
        <v>0</v>
      </c>
      <c r="J460" s="6">
        <v>0</v>
      </c>
      <c r="K460" s="6">
        <v>0</v>
      </c>
      <c r="L460" s="6">
        <v>0</v>
      </c>
      <c r="M460" s="6">
        <v>5.4638043478260876</v>
      </c>
      <c r="N460" s="6">
        <v>0</v>
      </c>
      <c r="O460" s="6">
        <f>SUM(NonNurse[[#This Row],[Qualified Social Work Staff Hours]],NonNurse[[#This Row],[Other Social Work Staff Hours]])/NonNurse[[#This Row],[MDS Census]]</f>
        <v>6.904807692307692E-2</v>
      </c>
      <c r="P460" s="6">
        <v>0</v>
      </c>
      <c r="Q460" s="6">
        <v>15.262391304347823</v>
      </c>
      <c r="R460" s="6">
        <f>SUM(NonNurse[[#This Row],[Qualified Activities Professional Hours]],NonNurse[[#This Row],[Other Activities Professional Hours]])/NonNurse[[#This Row],[MDS Census]]</f>
        <v>0.19287637362637355</v>
      </c>
      <c r="S460" s="6">
        <v>0</v>
      </c>
      <c r="T460" s="6">
        <v>0</v>
      </c>
      <c r="U460" s="6">
        <v>0</v>
      </c>
      <c r="V460" s="6">
        <f>SUM(NonNurse[[#This Row],[Occupational Therapist Hours]],NonNurse[[#This Row],[OT Assistant Hours]],NonNurse[[#This Row],[OT Aide Hours]])/NonNurse[[#This Row],[MDS Census]]</f>
        <v>0</v>
      </c>
      <c r="W460" s="6">
        <v>0</v>
      </c>
      <c r="X460" s="6">
        <v>0</v>
      </c>
      <c r="Y460" s="6">
        <v>0</v>
      </c>
      <c r="Z460" s="6">
        <f>SUM(NonNurse[[#This Row],[Physical Therapist (PT) Hours]],NonNurse[[#This Row],[PT Assistant Hours]],NonNurse[[#This Row],[PT Aide Hours]])/NonNurse[[#This Row],[MDS Census]]</f>
        <v>0</v>
      </c>
      <c r="AA460" s="6">
        <v>0</v>
      </c>
      <c r="AB460" s="6">
        <v>0</v>
      </c>
      <c r="AC460" s="6">
        <v>0</v>
      </c>
      <c r="AD460" s="6">
        <v>0</v>
      </c>
      <c r="AE460" s="6">
        <v>0</v>
      </c>
      <c r="AF460" s="6">
        <v>0</v>
      </c>
      <c r="AG460" s="6">
        <v>0</v>
      </c>
      <c r="AH460" s="1">
        <v>145376</v>
      </c>
      <c r="AI460">
        <v>5</v>
      </c>
    </row>
    <row r="461" spans="1:35" x14ac:dyDescent="0.25">
      <c r="A461" t="s">
        <v>702</v>
      </c>
      <c r="B461" t="s">
        <v>356</v>
      </c>
      <c r="C461" t="s">
        <v>1014</v>
      </c>
      <c r="D461" t="s">
        <v>818</v>
      </c>
      <c r="E461" s="6">
        <v>102.40217391304348</v>
      </c>
      <c r="F461" s="6">
        <v>5</v>
      </c>
      <c r="G461" s="6">
        <v>0</v>
      </c>
      <c r="H461" s="6">
        <v>0.45380434782608697</v>
      </c>
      <c r="I461" s="6">
        <v>0.39130434782608697</v>
      </c>
      <c r="J461" s="6">
        <v>0</v>
      </c>
      <c r="K461" s="6">
        <v>0</v>
      </c>
      <c r="L461" s="6">
        <v>1.8776086956521738</v>
      </c>
      <c r="M461" s="6">
        <v>0</v>
      </c>
      <c r="N461" s="6">
        <v>12.168478260869565</v>
      </c>
      <c r="O461" s="6">
        <f>SUM(NonNurse[[#This Row],[Qualified Social Work Staff Hours]],NonNurse[[#This Row],[Other Social Work Staff Hours]])/NonNurse[[#This Row],[MDS Census]]</f>
        <v>0.11883027279482007</v>
      </c>
      <c r="P461" s="6">
        <v>6.4836956521739131</v>
      </c>
      <c r="Q461" s="6">
        <v>14.945652173913043</v>
      </c>
      <c r="R461" s="6">
        <f>SUM(NonNurse[[#This Row],[Qualified Activities Professional Hours]],NonNurse[[#This Row],[Other Activities Professional Hours]])/NonNurse[[#This Row],[MDS Census]]</f>
        <v>0.20926653221526376</v>
      </c>
      <c r="S461" s="6">
        <v>3.0132608695652165</v>
      </c>
      <c r="T461" s="6">
        <v>6.8754347826086963</v>
      </c>
      <c r="U461" s="6">
        <v>0</v>
      </c>
      <c r="V461" s="6">
        <f>SUM(NonNurse[[#This Row],[Occupational Therapist Hours]],NonNurse[[#This Row],[OT Assistant Hours]],NonNurse[[#This Row],[OT Aide Hours]])/NonNurse[[#This Row],[MDS Census]]</f>
        <v>9.656724339242119E-2</v>
      </c>
      <c r="W461" s="6">
        <v>1.5040217391304345</v>
      </c>
      <c r="X461" s="6">
        <v>12.466521739130435</v>
      </c>
      <c r="Y461" s="6">
        <v>0</v>
      </c>
      <c r="Z461" s="6">
        <f>SUM(NonNurse[[#This Row],[Physical Therapist (PT) Hours]],NonNurse[[#This Row],[PT Assistant Hours]],NonNurse[[#This Row],[PT Aide Hours]])/NonNurse[[#This Row],[MDS Census]]</f>
        <v>0.13642819233627004</v>
      </c>
      <c r="AA461" s="6">
        <v>0</v>
      </c>
      <c r="AB461" s="6">
        <v>0</v>
      </c>
      <c r="AC461" s="6">
        <v>0</v>
      </c>
      <c r="AD461" s="6">
        <v>0</v>
      </c>
      <c r="AE461" s="6">
        <v>0</v>
      </c>
      <c r="AF461" s="6">
        <v>0</v>
      </c>
      <c r="AG461" s="6">
        <v>0</v>
      </c>
      <c r="AH461" s="1">
        <v>145772</v>
      </c>
      <c r="AI461">
        <v>5</v>
      </c>
    </row>
    <row r="462" spans="1:35" x14ac:dyDescent="0.25">
      <c r="A462" t="s">
        <v>702</v>
      </c>
      <c r="B462" t="s">
        <v>268</v>
      </c>
      <c r="C462" t="s">
        <v>1032</v>
      </c>
      <c r="D462" t="s">
        <v>754</v>
      </c>
      <c r="E462" s="6">
        <v>67.108695652173907</v>
      </c>
      <c r="F462" s="6">
        <v>21.372934782608695</v>
      </c>
      <c r="G462" s="6">
        <v>6.5217391304347824E-2</v>
      </c>
      <c r="H462" s="6">
        <v>0</v>
      </c>
      <c r="I462" s="6">
        <v>30.652173913043477</v>
      </c>
      <c r="J462" s="6">
        <v>0</v>
      </c>
      <c r="K462" s="6">
        <v>0</v>
      </c>
      <c r="L462" s="6">
        <v>5.2201086956521738</v>
      </c>
      <c r="M462" s="6">
        <v>5.5</v>
      </c>
      <c r="N462" s="6">
        <v>0</v>
      </c>
      <c r="O462" s="6">
        <f>SUM(NonNurse[[#This Row],[Qualified Social Work Staff Hours]],NonNurse[[#This Row],[Other Social Work Staff Hours]])/NonNurse[[#This Row],[MDS Census]]</f>
        <v>8.1956592160673802E-2</v>
      </c>
      <c r="P462" s="6">
        <v>8.0069565217391307</v>
      </c>
      <c r="Q462" s="6">
        <v>6.5923913043478262</v>
      </c>
      <c r="R462" s="6">
        <f>SUM(NonNurse[[#This Row],[Qualified Activities Professional Hours]],NonNurse[[#This Row],[Other Activities Professional Hours]])/NonNurse[[#This Row],[MDS Census]]</f>
        <v>0.21754778101716879</v>
      </c>
      <c r="S462" s="6">
        <v>3.9133695652173914</v>
      </c>
      <c r="T462" s="6">
        <v>8.339021739130434</v>
      </c>
      <c r="U462" s="6">
        <v>0</v>
      </c>
      <c r="V462" s="6">
        <f>SUM(NonNurse[[#This Row],[Occupational Therapist Hours]],NonNurse[[#This Row],[OT Assistant Hours]],NonNurse[[#This Row],[OT Aide Hours]])/NonNurse[[#This Row],[MDS Census]]</f>
        <v>0.18257531584062195</v>
      </c>
      <c r="W462" s="6">
        <v>4.3208695652173912</v>
      </c>
      <c r="X462" s="6">
        <v>7.3940217391304346</v>
      </c>
      <c r="Y462" s="6">
        <v>0</v>
      </c>
      <c r="Z462" s="6">
        <f>SUM(NonNurse[[#This Row],[Physical Therapist (PT) Hours]],NonNurse[[#This Row],[PT Assistant Hours]],NonNurse[[#This Row],[PT Aide Hours]])/NonNurse[[#This Row],[MDS Census]]</f>
        <v>0.17456592160673795</v>
      </c>
      <c r="AA462" s="6">
        <v>0</v>
      </c>
      <c r="AB462" s="6">
        <v>0</v>
      </c>
      <c r="AC462" s="6">
        <v>0</v>
      </c>
      <c r="AD462" s="6">
        <v>0</v>
      </c>
      <c r="AE462" s="6">
        <v>0</v>
      </c>
      <c r="AF462" s="6">
        <v>0</v>
      </c>
      <c r="AG462" s="6">
        <v>0</v>
      </c>
      <c r="AH462" s="1">
        <v>145649</v>
      </c>
      <c r="AI462">
        <v>5</v>
      </c>
    </row>
    <row r="463" spans="1:35" x14ac:dyDescent="0.25">
      <c r="A463" t="s">
        <v>702</v>
      </c>
      <c r="B463" t="s">
        <v>179</v>
      </c>
      <c r="C463" t="s">
        <v>994</v>
      </c>
      <c r="D463" t="s">
        <v>788</v>
      </c>
      <c r="E463" s="6">
        <v>35.315217391304351</v>
      </c>
      <c r="F463" s="6">
        <v>5.5652173913043477</v>
      </c>
      <c r="G463" s="6">
        <v>0.27717391304347827</v>
      </c>
      <c r="H463" s="6">
        <v>0.16304347826086957</v>
      </c>
      <c r="I463" s="6">
        <v>5.8695652173913047</v>
      </c>
      <c r="J463" s="6">
        <v>0</v>
      </c>
      <c r="K463" s="6">
        <v>0</v>
      </c>
      <c r="L463" s="6">
        <v>0.54619565217391286</v>
      </c>
      <c r="M463" s="6">
        <v>0</v>
      </c>
      <c r="N463" s="6">
        <v>5.2608695652173916</v>
      </c>
      <c r="O463" s="6">
        <f>SUM(NonNurse[[#This Row],[Qualified Social Work Staff Hours]],NonNurse[[#This Row],[Other Social Work Staff Hours]])/NonNurse[[#This Row],[MDS Census]]</f>
        <v>0.14896891351184979</v>
      </c>
      <c r="P463" s="6">
        <v>0</v>
      </c>
      <c r="Q463" s="6">
        <v>23.690217391304348</v>
      </c>
      <c r="R463" s="6">
        <f>SUM(NonNurse[[#This Row],[Qualified Activities Professional Hours]],NonNurse[[#This Row],[Other Activities Professional Hours]])/NonNurse[[#This Row],[MDS Census]]</f>
        <v>0.6708217913204062</v>
      </c>
      <c r="S463" s="6">
        <v>0.50195652173913052</v>
      </c>
      <c r="T463" s="6">
        <v>4.0540217391304356</v>
      </c>
      <c r="U463" s="6">
        <v>0</v>
      </c>
      <c r="V463" s="6">
        <f>SUM(NonNurse[[#This Row],[Occupational Therapist Hours]],NonNurse[[#This Row],[OT Assistant Hours]],NonNurse[[#This Row],[OT Aide Hours]])/NonNurse[[#This Row],[MDS Census]]</f>
        <v>0.12900892582333029</v>
      </c>
      <c r="W463" s="6">
        <v>0.55173913043478273</v>
      </c>
      <c r="X463" s="6">
        <v>3.388260869565217</v>
      </c>
      <c r="Y463" s="6">
        <v>0</v>
      </c>
      <c r="Z463" s="6">
        <f>SUM(NonNurse[[#This Row],[Physical Therapist (PT) Hours]],NonNurse[[#This Row],[PT Assistant Hours]],NonNurse[[#This Row],[PT Aide Hours]])/NonNurse[[#This Row],[MDS Census]]</f>
        <v>0.1115666358879655</v>
      </c>
      <c r="AA463" s="6">
        <v>0</v>
      </c>
      <c r="AB463" s="6">
        <v>0</v>
      </c>
      <c r="AC463" s="6">
        <v>0</v>
      </c>
      <c r="AD463" s="6">
        <v>0</v>
      </c>
      <c r="AE463" s="6">
        <v>0</v>
      </c>
      <c r="AF463" s="6">
        <v>0</v>
      </c>
      <c r="AG463" s="6">
        <v>0</v>
      </c>
      <c r="AH463" s="1">
        <v>145476</v>
      </c>
      <c r="AI463">
        <v>5</v>
      </c>
    </row>
    <row r="464" spans="1:35" x14ac:dyDescent="0.25">
      <c r="A464" t="s">
        <v>702</v>
      </c>
      <c r="B464" t="s">
        <v>146</v>
      </c>
      <c r="C464" t="s">
        <v>975</v>
      </c>
      <c r="D464" t="s">
        <v>793</v>
      </c>
      <c r="E464" s="6">
        <v>114.67391304347827</v>
      </c>
      <c r="F464" s="6">
        <v>47.953804347826086</v>
      </c>
      <c r="G464" s="6">
        <v>8.1521739130434784E-2</v>
      </c>
      <c r="H464" s="6">
        <v>0.45108695652173914</v>
      </c>
      <c r="I464" s="6">
        <v>1.2282608695652173</v>
      </c>
      <c r="J464" s="6">
        <v>0</v>
      </c>
      <c r="K464" s="6">
        <v>0</v>
      </c>
      <c r="L464" s="6">
        <v>3.5217391304347827</v>
      </c>
      <c r="M464" s="6">
        <v>4.7826086956521738</v>
      </c>
      <c r="N464" s="6">
        <v>5.6630434782608692</v>
      </c>
      <c r="O464" s="6">
        <f>SUM(NonNurse[[#This Row],[Qualified Social Work Staff Hours]],NonNurse[[#This Row],[Other Social Work Staff Hours]])/NonNurse[[#This Row],[MDS Census]]</f>
        <v>9.1090047393364917E-2</v>
      </c>
      <c r="P464" s="6">
        <v>5.4945652173913047</v>
      </c>
      <c r="Q464" s="6">
        <v>22.073369565217391</v>
      </c>
      <c r="R464" s="6">
        <f>SUM(NonNurse[[#This Row],[Qualified Activities Professional Hours]],NonNurse[[#This Row],[Other Activities Professional Hours]])/NonNurse[[#This Row],[MDS Census]]</f>
        <v>0.24040284360189573</v>
      </c>
      <c r="S464" s="6">
        <v>5.6032608695652177</v>
      </c>
      <c r="T464" s="6">
        <v>18.991847826086957</v>
      </c>
      <c r="U464" s="6">
        <v>0</v>
      </c>
      <c r="V464" s="6">
        <f>SUM(NonNurse[[#This Row],[Occupational Therapist Hours]],NonNurse[[#This Row],[OT Assistant Hours]],NonNurse[[#This Row],[OT Aide Hours]])/NonNurse[[#This Row],[MDS Census]]</f>
        <v>0.21447867298578199</v>
      </c>
      <c r="W464" s="6">
        <v>4.4891304347826084</v>
      </c>
      <c r="X464" s="6">
        <v>13.964673913043478</v>
      </c>
      <c r="Y464" s="6">
        <v>0</v>
      </c>
      <c r="Z464" s="6">
        <f>SUM(NonNurse[[#This Row],[Physical Therapist (PT) Hours]],NonNurse[[#This Row],[PT Assistant Hours]],NonNurse[[#This Row],[PT Aide Hours]])/NonNurse[[#This Row],[MDS Census]]</f>
        <v>0.16092417061611372</v>
      </c>
      <c r="AA464" s="6">
        <v>0</v>
      </c>
      <c r="AB464" s="6">
        <v>0</v>
      </c>
      <c r="AC464" s="6">
        <v>8.1086956521739122</v>
      </c>
      <c r="AD464" s="6">
        <v>0</v>
      </c>
      <c r="AE464" s="6">
        <v>0</v>
      </c>
      <c r="AF464" s="6">
        <v>0</v>
      </c>
      <c r="AG464" s="6">
        <v>0</v>
      </c>
      <c r="AH464" s="1">
        <v>145426</v>
      </c>
      <c r="AI464">
        <v>5</v>
      </c>
    </row>
    <row r="465" spans="1:35" x14ac:dyDescent="0.25">
      <c r="A465" t="s">
        <v>702</v>
      </c>
      <c r="B465" t="s">
        <v>609</v>
      </c>
      <c r="C465" t="s">
        <v>904</v>
      </c>
      <c r="D465" t="s">
        <v>790</v>
      </c>
      <c r="E465" s="6">
        <v>57.554347826086953</v>
      </c>
      <c r="F465" s="6">
        <v>0</v>
      </c>
      <c r="G465" s="6">
        <v>0</v>
      </c>
      <c r="H465" s="6">
        <v>0</v>
      </c>
      <c r="I465" s="6">
        <v>0</v>
      </c>
      <c r="J465" s="6">
        <v>0</v>
      </c>
      <c r="K465" s="6">
        <v>0</v>
      </c>
      <c r="L465" s="6">
        <v>0</v>
      </c>
      <c r="M465" s="6">
        <v>0</v>
      </c>
      <c r="N465" s="6">
        <v>0</v>
      </c>
      <c r="O465" s="6">
        <f>SUM(NonNurse[[#This Row],[Qualified Social Work Staff Hours]],NonNurse[[#This Row],[Other Social Work Staff Hours]])/NonNurse[[#This Row],[MDS Census]]</f>
        <v>0</v>
      </c>
      <c r="P465" s="6">
        <v>0</v>
      </c>
      <c r="Q465" s="6">
        <v>0</v>
      </c>
      <c r="R465" s="6">
        <f>SUM(NonNurse[[#This Row],[Qualified Activities Professional Hours]],NonNurse[[#This Row],[Other Activities Professional Hours]])/NonNurse[[#This Row],[MDS Census]]</f>
        <v>0</v>
      </c>
      <c r="S465" s="6">
        <v>0</v>
      </c>
      <c r="T465" s="6">
        <v>0</v>
      </c>
      <c r="U465" s="6">
        <v>0</v>
      </c>
      <c r="V465" s="6">
        <f>SUM(NonNurse[[#This Row],[Occupational Therapist Hours]],NonNurse[[#This Row],[OT Assistant Hours]],NonNurse[[#This Row],[OT Aide Hours]])/NonNurse[[#This Row],[MDS Census]]</f>
        <v>0</v>
      </c>
      <c r="W465" s="6">
        <v>0</v>
      </c>
      <c r="X465" s="6">
        <v>0</v>
      </c>
      <c r="Y465" s="6">
        <v>0</v>
      </c>
      <c r="Z465" s="6">
        <f>SUM(NonNurse[[#This Row],[Physical Therapist (PT) Hours]],NonNurse[[#This Row],[PT Assistant Hours]],NonNurse[[#This Row],[PT Aide Hours]])/NonNurse[[#This Row],[MDS Census]]</f>
        <v>0</v>
      </c>
      <c r="AA465" s="6">
        <v>0</v>
      </c>
      <c r="AB465" s="6">
        <v>0</v>
      </c>
      <c r="AC465" s="6">
        <v>0</v>
      </c>
      <c r="AD465" s="6">
        <v>0</v>
      </c>
      <c r="AE465" s="6">
        <v>0</v>
      </c>
      <c r="AF465" s="6">
        <v>0</v>
      </c>
      <c r="AG465" s="6">
        <v>0</v>
      </c>
      <c r="AH465" s="1">
        <v>146126</v>
      </c>
      <c r="AI465">
        <v>5</v>
      </c>
    </row>
    <row r="466" spans="1:35" x14ac:dyDescent="0.25">
      <c r="A466" t="s">
        <v>702</v>
      </c>
      <c r="B466" t="s">
        <v>341</v>
      </c>
      <c r="C466" t="s">
        <v>919</v>
      </c>
      <c r="D466" t="s">
        <v>797</v>
      </c>
      <c r="E466" s="6">
        <v>121.58695652173913</v>
      </c>
      <c r="F466" s="6">
        <v>5.6521739130434785</v>
      </c>
      <c r="G466" s="6">
        <v>2.5217391304347827</v>
      </c>
      <c r="H466" s="6">
        <v>0.5</v>
      </c>
      <c r="I466" s="6">
        <v>0</v>
      </c>
      <c r="J466" s="6">
        <v>0</v>
      </c>
      <c r="K466" s="6">
        <v>0</v>
      </c>
      <c r="L466" s="6">
        <v>4.4529347826086951</v>
      </c>
      <c r="M466" s="6">
        <v>0</v>
      </c>
      <c r="N466" s="6">
        <v>5.1304347826086953</v>
      </c>
      <c r="O466" s="6">
        <f>SUM(NonNurse[[#This Row],[Qualified Social Work Staff Hours]],NonNurse[[#This Row],[Other Social Work Staff Hours]])/NonNurse[[#This Row],[MDS Census]]</f>
        <v>4.2195601644913282E-2</v>
      </c>
      <c r="P466" s="6">
        <v>4.8695652173913047</v>
      </c>
      <c r="Q466" s="6">
        <v>12.913043478260869</v>
      </c>
      <c r="R466" s="6">
        <f>SUM(NonNurse[[#This Row],[Qualified Activities Professional Hours]],NonNurse[[#This Row],[Other Activities Professional Hours]])/NonNurse[[#This Row],[MDS Census]]</f>
        <v>0.14625424637940282</v>
      </c>
      <c r="S466" s="6">
        <v>2.6630434782608687</v>
      </c>
      <c r="T466" s="6">
        <v>7.5114130434782629</v>
      </c>
      <c r="U466" s="6">
        <v>0</v>
      </c>
      <c r="V466" s="6">
        <f>SUM(NonNurse[[#This Row],[Occupational Therapist Hours]],NonNurse[[#This Row],[OT Assistant Hours]],NonNurse[[#This Row],[OT Aide Hours]])/NonNurse[[#This Row],[MDS Census]]</f>
        <v>8.3680493473985346E-2</v>
      </c>
      <c r="W466" s="6">
        <v>6.3283695652173879</v>
      </c>
      <c r="X466" s="6">
        <v>8.2571739130434771</v>
      </c>
      <c r="Y466" s="6">
        <v>0</v>
      </c>
      <c r="Z466" s="6">
        <f>SUM(NonNurse[[#This Row],[Physical Therapist (PT) Hours]],NonNurse[[#This Row],[PT Assistant Hours]],NonNurse[[#This Row],[PT Aide Hours]])/NonNurse[[#This Row],[MDS Census]]</f>
        <v>0.11995977114249952</v>
      </c>
      <c r="AA466" s="6">
        <v>0</v>
      </c>
      <c r="AB466" s="6">
        <v>0</v>
      </c>
      <c r="AC466" s="6">
        <v>0</v>
      </c>
      <c r="AD466" s="6">
        <v>0</v>
      </c>
      <c r="AE466" s="6">
        <v>0</v>
      </c>
      <c r="AF466" s="6">
        <v>0</v>
      </c>
      <c r="AG466" s="6">
        <v>0</v>
      </c>
      <c r="AH466" s="1">
        <v>145751</v>
      </c>
      <c r="AI466">
        <v>5</v>
      </c>
    </row>
    <row r="467" spans="1:35" x14ac:dyDescent="0.25">
      <c r="A467" t="s">
        <v>702</v>
      </c>
      <c r="B467" t="s">
        <v>223</v>
      </c>
      <c r="C467" t="s">
        <v>1014</v>
      </c>
      <c r="D467" t="s">
        <v>818</v>
      </c>
      <c r="E467" s="6">
        <v>82</v>
      </c>
      <c r="F467" s="6">
        <v>10.679347826086957</v>
      </c>
      <c r="G467" s="6">
        <v>0</v>
      </c>
      <c r="H467" s="6">
        <v>0.36956521739130432</v>
      </c>
      <c r="I467" s="6">
        <v>0.45652173913043476</v>
      </c>
      <c r="J467" s="6">
        <v>0</v>
      </c>
      <c r="K467" s="6">
        <v>0</v>
      </c>
      <c r="L467" s="6">
        <v>0</v>
      </c>
      <c r="M467" s="6">
        <v>0</v>
      </c>
      <c r="N467" s="6">
        <v>5.7880434782608692</v>
      </c>
      <c r="O467" s="6">
        <f>SUM(NonNurse[[#This Row],[Qualified Social Work Staff Hours]],NonNurse[[#This Row],[Other Social Work Staff Hours]])/NonNurse[[#This Row],[MDS Census]]</f>
        <v>7.0585896076352059E-2</v>
      </c>
      <c r="P467" s="6">
        <v>4.9804347826086959</v>
      </c>
      <c r="Q467" s="6">
        <v>12.930434782608698</v>
      </c>
      <c r="R467" s="6">
        <f>SUM(NonNurse[[#This Row],[Qualified Activities Professional Hours]],NonNurse[[#This Row],[Other Activities Professional Hours]])/NonNurse[[#This Row],[MDS Census]]</f>
        <v>0.2184252386002121</v>
      </c>
      <c r="S467" s="6">
        <v>1.8091304347826094</v>
      </c>
      <c r="T467" s="6">
        <v>3.1138043478260871</v>
      </c>
      <c r="U467" s="6">
        <v>0</v>
      </c>
      <c r="V467" s="6">
        <f>SUM(NonNurse[[#This Row],[Occupational Therapist Hours]],NonNurse[[#This Row],[OT Assistant Hours]],NonNurse[[#This Row],[OT Aide Hours]])/NonNurse[[#This Row],[MDS Census]]</f>
        <v>6.0035790031813377E-2</v>
      </c>
      <c r="W467" s="6">
        <v>3.0629347826086954</v>
      </c>
      <c r="X467" s="6">
        <v>3.7034782608695656</v>
      </c>
      <c r="Y467" s="6">
        <v>0</v>
      </c>
      <c r="Z467" s="6">
        <f>SUM(NonNurse[[#This Row],[Physical Therapist (PT) Hours]],NonNurse[[#This Row],[PT Assistant Hours]],NonNurse[[#This Row],[PT Aide Hours]])/NonNurse[[#This Row],[MDS Census]]</f>
        <v>8.2517232237539762E-2</v>
      </c>
      <c r="AA467" s="6">
        <v>0</v>
      </c>
      <c r="AB467" s="6">
        <v>0</v>
      </c>
      <c r="AC467" s="6">
        <v>0</v>
      </c>
      <c r="AD467" s="6">
        <v>0</v>
      </c>
      <c r="AE467" s="6">
        <v>0</v>
      </c>
      <c r="AF467" s="6">
        <v>0</v>
      </c>
      <c r="AG467" s="6">
        <v>0</v>
      </c>
      <c r="AH467" s="1">
        <v>145584</v>
      </c>
      <c r="AI467">
        <v>5</v>
      </c>
    </row>
    <row r="468" spans="1:35" x14ac:dyDescent="0.25">
      <c r="A468" t="s">
        <v>702</v>
      </c>
      <c r="B468" t="s">
        <v>293</v>
      </c>
      <c r="C468" t="s">
        <v>1041</v>
      </c>
      <c r="D468" t="s">
        <v>781</v>
      </c>
      <c r="E468" s="6">
        <v>101.56521739130434</v>
      </c>
      <c r="F468" s="6">
        <v>55.283695652173925</v>
      </c>
      <c r="G468" s="6">
        <v>4.1739130434782608</v>
      </c>
      <c r="H468" s="6">
        <v>0</v>
      </c>
      <c r="I468" s="6">
        <v>0.63043478260869568</v>
      </c>
      <c r="J468" s="6">
        <v>0</v>
      </c>
      <c r="K468" s="6">
        <v>0</v>
      </c>
      <c r="L468" s="6">
        <v>0</v>
      </c>
      <c r="M468" s="6">
        <v>0</v>
      </c>
      <c r="N468" s="6">
        <v>0</v>
      </c>
      <c r="O468" s="6">
        <f>SUM(NonNurse[[#This Row],[Qualified Social Work Staff Hours]],NonNurse[[#This Row],[Other Social Work Staff Hours]])/NonNurse[[#This Row],[MDS Census]]</f>
        <v>0</v>
      </c>
      <c r="P468" s="6">
        <v>5.5652173913043477</v>
      </c>
      <c r="Q468" s="6">
        <v>11.399999999999997</v>
      </c>
      <c r="R468" s="6">
        <f>SUM(NonNurse[[#This Row],[Qualified Activities Professional Hours]],NonNurse[[#This Row],[Other Activities Professional Hours]])/NonNurse[[#This Row],[MDS Census]]</f>
        <v>0.16703767123287666</v>
      </c>
      <c r="S468" s="6">
        <v>0</v>
      </c>
      <c r="T468" s="6">
        <v>0</v>
      </c>
      <c r="U468" s="6">
        <v>0</v>
      </c>
      <c r="V468" s="6">
        <f>SUM(NonNurse[[#This Row],[Occupational Therapist Hours]],NonNurse[[#This Row],[OT Assistant Hours]],NonNurse[[#This Row],[OT Aide Hours]])/NonNurse[[#This Row],[MDS Census]]</f>
        <v>0</v>
      </c>
      <c r="W468" s="6">
        <v>0</v>
      </c>
      <c r="X468" s="6">
        <v>0</v>
      </c>
      <c r="Y468" s="6">
        <v>0</v>
      </c>
      <c r="Z468" s="6">
        <f>SUM(NonNurse[[#This Row],[Physical Therapist (PT) Hours]],NonNurse[[#This Row],[PT Assistant Hours]],NonNurse[[#This Row],[PT Aide Hours]])/NonNurse[[#This Row],[MDS Census]]</f>
        <v>0</v>
      </c>
      <c r="AA468" s="6">
        <v>0</v>
      </c>
      <c r="AB468" s="6">
        <v>0</v>
      </c>
      <c r="AC468" s="6">
        <v>0</v>
      </c>
      <c r="AD468" s="6">
        <v>0</v>
      </c>
      <c r="AE468" s="6">
        <v>0</v>
      </c>
      <c r="AF468" s="6">
        <v>0</v>
      </c>
      <c r="AG468" s="6">
        <v>5.0652173913043477</v>
      </c>
      <c r="AH468" s="1">
        <v>145681</v>
      </c>
      <c r="AI468">
        <v>5</v>
      </c>
    </row>
    <row r="469" spans="1:35" x14ac:dyDescent="0.25">
      <c r="A469" t="s">
        <v>702</v>
      </c>
      <c r="B469" t="s">
        <v>62</v>
      </c>
      <c r="C469" t="s">
        <v>904</v>
      </c>
      <c r="D469" t="s">
        <v>790</v>
      </c>
      <c r="E469" s="6">
        <v>108.06521739130434</v>
      </c>
      <c r="F469" s="6">
        <v>46.972826086956523</v>
      </c>
      <c r="G469" s="6">
        <v>0</v>
      </c>
      <c r="H469" s="6">
        <v>0.34782608695652173</v>
      </c>
      <c r="I469" s="6">
        <v>0.4891304347826087</v>
      </c>
      <c r="J469" s="6">
        <v>0</v>
      </c>
      <c r="K469" s="6">
        <v>0</v>
      </c>
      <c r="L469" s="6">
        <v>3.419347826086955</v>
      </c>
      <c r="M469" s="6">
        <v>4.9130434782608692</v>
      </c>
      <c r="N469" s="6">
        <v>5.5652173913043477</v>
      </c>
      <c r="O469" s="6">
        <f>SUM(NonNurse[[#This Row],[Qualified Social Work Staff Hours]],NonNurse[[#This Row],[Other Social Work Staff Hours]])/NonNurse[[#This Row],[MDS Census]]</f>
        <v>9.696238181452424E-2</v>
      </c>
      <c r="P469" s="6">
        <v>2.5842391304347827</v>
      </c>
      <c r="Q469" s="6">
        <v>21.410326086956523</v>
      </c>
      <c r="R469" s="6">
        <f>SUM(NonNurse[[#This Row],[Qualified Activities Professional Hours]],NonNurse[[#This Row],[Other Activities Professional Hours]])/NonNurse[[#This Row],[MDS Census]]</f>
        <v>0.22203781935224301</v>
      </c>
      <c r="S469" s="6">
        <v>4.2065217391304355</v>
      </c>
      <c r="T469" s="6">
        <v>8.2328260869565231</v>
      </c>
      <c r="U469" s="6">
        <v>0</v>
      </c>
      <c r="V469" s="6">
        <f>SUM(NonNurse[[#This Row],[Occupational Therapist Hours]],NonNurse[[#This Row],[OT Assistant Hours]],NonNurse[[#This Row],[OT Aide Hours]])/NonNurse[[#This Row],[MDS Census]]</f>
        <v>0.1151096358881513</v>
      </c>
      <c r="W469" s="6">
        <v>6.9029347826086953</v>
      </c>
      <c r="X469" s="6">
        <v>3.2588043478260871</v>
      </c>
      <c r="Y469" s="6">
        <v>0</v>
      </c>
      <c r="Z469" s="6">
        <f>SUM(NonNurse[[#This Row],[Physical Therapist (PT) Hours]],NonNurse[[#This Row],[PT Assistant Hours]],NonNurse[[#This Row],[PT Aide Hours]])/NonNurse[[#This Row],[MDS Census]]</f>
        <v>9.4033393683363511E-2</v>
      </c>
      <c r="AA469" s="6">
        <v>0</v>
      </c>
      <c r="AB469" s="6">
        <v>0</v>
      </c>
      <c r="AC469" s="6">
        <v>0</v>
      </c>
      <c r="AD469" s="6">
        <v>0</v>
      </c>
      <c r="AE469" s="6">
        <v>0</v>
      </c>
      <c r="AF469" s="6">
        <v>0</v>
      </c>
      <c r="AG469" s="6">
        <v>0</v>
      </c>
      <c r="AH469" s="1">
        <v>145221</v>
      </c>
      <c r="AI469">
        <v>5</v>
      </c>
    </row>
    <row r="470" spans="1:35" x14ac:dyDescent="0.25">
      <c r="A470" t="s">
        <v>702</v>
      </c>
      <c r="B470" t="s">
        <v>176</v>
      </c>
      <c r="C470" t="s">
        <v>850</v>
      </c>
      <c r="D470" t="s">
        <v>816</v>
      </c>
      <c r="E470" s="6">
        <v>42.902173913043477</v>
      </c>
      <c r="F470" s="6">
        <v>11.053586956521739</v>
      </c>
      <c r="G470" s="6">
        <v>8.6956521739130432E-2</v>
      </c>
      <c r="H470" s="6">
        <v>0</v>
      </c>
      <c r="I470" s="6">
        <v>23.25</v>
      </c>
      <c r="J470" s="6">
        <v>0</v>
      </c>
      <c r="K470" s="6">
        <v>0</v>
      </c>
      <c r="L470" s="6">
        <v>1.9476086956521736</v>
      </c>
      <c r="M470" s="6">
        <v>5.1031521739130437</v>
      </c>
      <c r="N470" s="6">
        <v>0</v>
      </c>
      <c r="O470" s="6">
        <f>SUM(NonNurse[[#This Row],[Qualified Social Work Staff Hours]],NonNurse[[#This Row],[Other Social Work Staff Hours]])/NonNurse[[#This Row],[MDS Census]]</f>
        <v>0.1189485685330631</v>
      </c>
      <c r="P470" s="6">
        <v>6.1885869565217391</v>
      </c>
      <c r="Q470" s="6">
        <v>9.7599999999999962</v>
      </c>
      <c r="R470" s="6">
        <f>SUM(NonNurse[[#This Row],[Qualified Activities Professional Hours]],NonNurse[[#This Row],[Other Activities Professional Hours]])/NonNurse[[#This Row],[MDS Census]]</f>
        <v>0.37174309602229533</v>
      </c>
      <c r="S470" s="6">
        <v>0.68956521739130439</v>
      </c>
      <c r="T470" s="6">
        <v>3.3672826086956529</v>
      </c>
      <c r="U470" s="6">
        <v>0</v>
      </c>
      <c r="V470" s="6">
        <f>SUM(NonNurse[[#This Row],[Occupational Therapist Hours]],NonNurse[[#This Row],[OT Assistant Hours]],NonNurse[[#This Row],[OT Aide Hours]])/NonNurse[[#This Row],[MDS Census]]</f>
        <v>9.45604256397264E-2</v>
      </c>
      <c r="W470" s="6">
        <v>1.0670652173913044</v>
      </c>
      <c r="X470" s="6">
        <v>7.8752173913043473</v>
      </c>
      <c r="Y470" s="6">
        <v>0</v>
      </c>
      <c r="Z470" s="6">
        <f>SUM(NonNurse[[#This Row],[Physical Therapist (PT) Hours]],NonNurse[[#This Row],[PT Assistant Hours]],NonNurse[[#This Row],[PT Aide Hours]])/NonNurse[[#This Row],[MDS Census]]</f>
        <v>0.20843425386369396</v>
      </c>
      <c r="AA470" s="6">
        <v>0</v>
      </c>
      <c r="AB470" s="6">
        <v>0</v>
      </c>
      <c r="AC470" s="6">
        <v>0</v>
      </c>
      <c r="AD470" s="6">
        <v>0</v>
      </c>
      <c r="AE470" s="6">
        <v>0</v>
      </c>
      <c r="AF470" s="6">
        <v>0</v>
      </c>
      <c r="AG470" s="6">
        <v>0</v>
      </c>
      <c r="AH470" s="1">
        <v>145469</v>
      </c>
      <c r="AI470">
        <v>5</v>
      </c>
    </row>
    <row r="471" spans="1:35" x14ac:dyDescent="0.25">
      <c r="A471" t="s">
        <v>702</v>
      </c>
      <c r="B471" t="s">
        <v>633</v>
      </c>
      <c r="C471" t="s">
        <v>915</v>
      </c>
      <c r="D471" t="s">
        <v>794</v>
      </c>
      <c r="E471" s="6">
        <v>34.793478260869563</v>
      </c>
      <c r="F471" s="6">
        <v>5.7391304347826084</v>
      </c>
      <c r="G471" s="6">
        <v>0.30434782608695654</v>
      </c>
      <c r="H471" s="6">
        <v>0.16576086956521738</v>
      </c>
      <c r="I471" s="6">
        <v>7.5217391304347823</v>
      </c>
      <c r="J471" s="6">
        <v>0</v>
      </c>
      <c r="K471" s="6">
        <v>4.0108695652173916</v>
      </c>
      <c r="L471" s="6">
        <v>7.4429347826086953</v>
      </c>
      <c r="M471" s="6">
        <v>5.0434782608695654</v>
      </c>
      <c r="N471" s="6">
        <v>0</v>
      </c>
      <c r="O471" s="6">
        <f>SUM(NonNurse[[#This Row],[Qualified Social Work Staff Hours]],NonNurse[[#This Row],[Other Social Work Staff Hours]])/NonNurse[[#This Row],[MDS Census]]</f>
        <v>0.1449547016557326</v>
      </c>
      <c r="P471" s="6">
        <v>0</v>
      </c>
      <c r="Q471" s="6">
        <v>18.252717391304348</v>
      </c>
      <c r="R471" s="6">
        <f>SUM(NonNurse[[#This Row],[Qualified Activities Professional Hours]],NonNurse[[#This Row],[Other Activities Professional Hours]])/NonNurse[[#This Row],[MDS Census]]</f>
        <v>0.52460168697282106</v>
      </c>
      <c r="S471" s="6">
        <v>5.7605434782608702</v>
      </c>
      <c r="T471" s="6">
        <v>5.8179347826086953</v>
      </c>
      <c r="U471" s="6">
        <v>0</v>
      </c>
      <c r="V471" s="6">
        <f>SUM(NonNurse[[#This Row],[Occupational Therapist Hours]],NonNurse[[#This Row],[OT Assistant Hours]],NonNurse[[#This Row],[OT Aide Hours]])/NonNurse[[#This Row],[MDS Census]]</f>
        <v>0.33277725710715406</v>
      </c>
      <c r="W471" s="6">
        <v>4.1929347826086953</v>
      </c>
      <c r="X471" s="6">
        <v>9.6766304347826093</v>
      </c>
      <c r="Y471" s="6">
        <v>0</v>
      </c>
      <c r="Z471" s="6">
        <f>SUM(NonNurse[[#This Row],[Physical Therapist (PT) Hours]],NonNurse[[#This Row],[PT Assistant Hours]],NonNurse[[#This Row],[PT Aide Hours]])/NonNurse[[#This Row],[MDS Census]]</f>
        <v>0.39862542955326463</v>
      </c>
      <c r="AA471" s="6">
        <v>0</v>
      </c>
      <c r="AB471" s="6">
        <v>0</v>
      </c>
      <c r="AC471" s="6">
        <v>0</v>
      </c>
      <c r="AD471" s="6">
        <v>55.288043478260867</v>
      </c>
      <c r="AE471" s="6">
        <v>5.1086956521739131</v>
      </c>
      <c r="AF471" s="6">
        <v>0</v>
      </c>
      <c r="AG471" s="6">
        <v>0</v>
      </c>
      <c r="AH471" s="1">
        <v>146155</v>
      </c>
      <c r="AI471">
        <v>5</v>
      </c>
    </row>
    <row r="472" spans="1:35" x14ac:dyDescent="0.25">
      <c r="A472" t="s">
        <v>702</v>
      </c>
      <c r="B472" t="s">
        <v>566</v>
      </c>
      <c r="C472" t="s">
        <v>946</v>
      </c>
      <c r="D472" t="s">
        <v>768</v>
      </c>
      <c r="E472" s="6">
        <v>54.75</v>
      </c>
      <c r="F472" s="6">
        <v>21.045760869565221</v>
      </c>
      <c r="G472" s="6">
        <v>0.14673913043478262</v>
      </c>
      <c r="H472" s="6">
        <v>0</v>
      </c>
      <c r="I472" s="6">
        <v>0</v>
      </c>
      <c r="J472" s="6">
        <v>0</v>
      </c>
      <c r="K472" s="6">
        <v>0</v>
      </c>
      <c r="L472" s="6">
        <v>0.13717391304347826</v>
      </c>
      <c r="M472" s="6">
        <v>0</v>
      </c>
      <c r="N472" s="6">
        <v>5.0434782608695654</v>
      </c>
      <c r="O472" s="6">
        <f>SUM(NonNurse[[#This Row],[Qualified Social Work Staff Hours]],NonNurse[[#This Row],[Other Social Work Staff Hours]])/NonNurse[[#This Row],[MDS Census]]</f>
        <v>9.2118324399444118E-2</v>
      </c>
      <c r="P472" s="6">
        <v>1.9134782608695651</v>
      </c>
      <c r="Q472" s="6">
        <v>7.5652173913043477</v>
      </c>
      <c r="R472" s="6">
        <f>SUM(NonNurse[[#This Row],[Qualified Activities Professional Hours]],NonNurse[[#This Row],[Other Activities Professional Hours]])/NonNurse[[#This Row],[MDS Census]]</f>
        <v>0.17312686122692078</v>
      </c>
      <c r="S472" s="6">
        <v>0.34989130434782606</v>
      </c>
      <c r="T472" s="6">
        <v>1.9928260869565217</v>
      </c>
      <c r="U472" s="6">
        <v>0</v>
      </c>
      <c r="V472" s="6">
        <f>SUM(NonNurse[[#This Row],[Occupational Therapist Hours]],NonNurse[[#This Row],[OT Assistant Hours]],NonNurse[[#This Row],[OT Aide Hours]])/NonNurse[[#This Row],[MDS Census]]</f>
        <v>4.2789358745284896E-2</v>
      </c>
      <c r="W472" s="6">
        <v>2.8721739130434791</v>
      </c>
      <c r="X472" s="6">
        <v>0.64423913043478254</v>
      </c>
      <c r="Y472" s="6">
        <v>0</v>
      </c>
      <c r="Z472" s="6">
        <f>SUM(NonNurse[[#This Row],[Physical Therapist (PT) Hours]],NonNurse[[#This Row],[PT Assistant Hours]],NonNurse[[#This Row],[PT Aide Hours]])/NonNurse[[#This Row],[MDS Census]]</f>
        <v>6.4226722255310717E-2</v>
      </c>
      <c r="AA472" s="6">
        <v>0</v>
      </c>
      <c r="AB472" s="6">
        <v>0</v>
      </c>
      <c r="AC472" s="6">
        <v>0</v>
      </c>
      <c r="AD472" s="6">
        <v>38.867282608695646</v>
      </c>
      <c r="AE472" s="6">
        <v>0</v>
      </c>
      <c r="AF472" s="6">
        <v>0</v>
      </c>
      <c r="AG472" s="6">
        <v>0</v>
      </c>
      <c r="AH472" s="1">
        <v>146071</v>
      </c>
      <c r="AI472">
        <v>5</v>
      </c>
    </row>
    <row r="473" spans="1:35" x14ac:dyDescent="0.25">
      <c r="A473" t="s">
        <v>702</v>
      </c>
      <c r="B473" t="s">
        <v>399</v>
      </c>
      <c r="C473" t="s">
        <v>949</v>
      </c>
      <c r="D473" t="s">
        <v>781</v>
      </c>
      <c r="E473" s="6">
        <v>31.869565217391305</v>
      </c>
      <c r="F473" s="6">
        <v>5.3043478260869561</v>
      </c>
      <c r="G473" s="6">
        <v>0.15217391304347827</v>
      </c>
      <c r="H473" s="6">
        <v>0.15217391304347827</v>
      </c>
      <c r="I473" s="6">
        <v>1.3913043478260869</v>
      </c>
      <c r="J473" s="6">
        <v>0</v>
      </c>
      <c r="K473" s="6">
        <v>0</v>
      </c>
      <c r="L473" s="6">
        <v>0.19641304347826088</v>
      </c>
      <c r="M473" s="6">
        <v>2.1739130434782608E-2</v>
      </c>
      <c r="N473" s="6">
        <v>2.7717391304347827</v>
      </c>
      <c r="O473" s="6">
        <f>SUM(NonNurse[[#This Row],[Qualified Social Work Staff Hours]],NonNurse[[#This Row],[Other Social Work Staff Hours]])/NonNurse[[#This Row],[MDS Census]]</f>
        <v>8.7653478854024566E-2</v>
      </c>
      <c r="P473" s="6">
        <v>2.7391304347826089</v>
      </c>
      <c r="Q473" s="6">
        <v>5.0815217391304346</v>
      </c>
      <c r="R473" s="6">
        <f>SUM(NonNurse[[#This Row],[Qualified Activities Professional Hours]],NonNurse[[#This Row],[Other Activities Professional Hours]])/NonNurse[[#This Row],[MDS Census]]</f>
        <v>0.24539563437926329</v>
      </c>
      <c r="S473" s="6">
        <v>0.90423913043478288</v>
      </c>
      <c r="T473" s="6">
        <v>3.3109782608695646</v>
      </c>
      <c r="U473" s="6">
        <v>0</v>
      </c>
      <c r="V473" s="6">
        <f>SUM(NonNurse[[#This Row],[Occupational Therapist Hours]],NonNurse[[#This Row],[OT Assistant Hours]],NonNurse[[#This Row],[OT Aide Hours]])/NonNurse[[#This Row],[MDS Census]]</f>
        <v>0.13226466575716234</v>
      </c>
      <c r="W473" s="6">
        <v>4.9124999999999996</v>
      </c>
      <c r="X473" s="6">
        <v>0</v>
      </c>
      <c r="Y473" s="6">
        <v>0</v>
      </c>
      <c r="Z473" s="6">
        <f>SUM(NonNurse[[#This Row],[Physical Therapist (PT) Hours]],NonNurse[[#This Row],[PT Assistant Hours]],NonNurse[[#This Row],[PT Aide Hours]])/NonNurse[[#This Row],[MDS Census]]</f>
        <v>0.154143929058663</v>
      </c>
      <c r="AA473" s="6">
        <v>0</v>
      </c>
      <c r="AB473" s="6">
        <v>0</v>
      </c>
      <c r="AC473" s="6">
        <v>0</v>
      </c>
      <c r="AD473" s="6">
        <v>0</v>
      </c>
      <c r="AE473" s="6">
        <v>0</v>
      </c>
      <c r="AF473" s="6">
        <v>0</v>
      </c>
      <c r="AG473" s="6">
        <v>0</v>
      </c>
      <c r="AH473" s="1">
        <v>145839</v>
      </c>
      <c r="AI473">
        <v>5</v>
      </c>
    </row>
    <row r="474" spans="1:35" x14ac:dyDescent="0.25">
      <c r="A474" t="s">
        <v>702</v>
      </c>
      <c r="B474" t="s">
        <v>350</v>
      </c>
      <c r="C474" t="s">
        <v>917</v>
      </c>
      <c r="D474" t="s">
        <v>781</v>
      </c>
      <c r="E474" s="6">
        <v>125.52173913043478</v>
      </c>
      <c r="F474" s="6">
        <v>34.236413043478258</v>
      </c>
      <c r="G474" s="6">
        <v>0</v>
      </c>
      <c r="H474" s="6">
        <v>0.17391304347826086</v>
      </c>
      <c r="I474" s="6">
        <v>43.945652173913047</v>
      </c>
      <c r="J474" s="6">
        <v>0</v>
      </c>
      <c r="K474" s="6">
        <v>0</v>
      </c>
      <c r="L474" s="6">
        <v>1.3828260869565216</v>
      </c>
      <c r="M474" s="6">
        <v>5.9782608695652176E-2</v>
      </c>
      <c r="N474" s="6">
        <v>0</v>
      </c>
      <c r="O474" s="6">
        <f>SUM(NonNurse[[#This Row],[Qualified Social Work Staff Hours]],NonNurse[[#This Row],[Other Social Work Staff Hours]])/NonNurse[[#This Row],[MDS Census]]</f>
        <v>4.7627294769657087E-4</v>
      </c>
      <c r="P474" s="6">
        <v>5.2173913043478262</v>
      </c>
      <c r="Q474" s="6">
        <v>12.842391304347826</v>
      </c>
      <c r="R474" s="6">
        <f>SUM(NonNurse[[#This Row],[Qualified Activities Professional Hours]],NonNurse[[#This Row],[Other Activities Professional Hours]])/NonNurse[[#This Row],[MDS Census]]</f>
        <v>0.14387772774506408</v>
      </c>
      <c r="S474" s="6">
        <v>5.1883695652173909</v>
      </c>
      <c r="T474" s="6">
        <v>4.9254347826086953</v>
      </c>
      <c r="U474" s="6">
        <v>0</v>
      </c>
      <c r="V474" s="6">
        <f>SUM(NonNurse[[#This Row],[Occupational Therapist Hours]],NonNurse[[#This Row],[OT Assistant Hours]],NonNurse[[#This Row],[OT Aide Hours]])/NonNurse[[#This Row],[MDS Census]]</f>
        <v>8.0574125389677856E-2</v>
      </c>
      <c r="W474" s="6">
        <v>5.480652173913044</v>
      </c>
      <c r="X474" s="6">
        <v>9.2480434782608683</v>
      </c>
      <c r="Y474" s="6">
        <v>0</v>
      </c>
      <c r="Z474" s="6">
        <f>SUM(NonNurse[[#This Row],[Physical Therapist (PT) Hours]],NonNurse[[#This Row],[PT Assistant Hours]],NonNurse[[#This Row],[PT Aide Hours]])/NonNurse[[#This Row],[MDS Census]]</f>
        <v>0.11733979909941114</v>
      </c>
      <c r="AA474" s="6">
        <v>15.206521739130435</v>
      </c>
      <c r="AB474" s="6">
        <v>0</v>
      </c>
      <c r="AC474" s="6">
        <v>0</v>
      </c>
      <c r="AD474" s="6">
        <v>0</v>
      </c>
      <c r="AE474" s="6">
        <v>0</v>
      </c>
      <c r="AF474" s="6">
        <v>0</v>
      </c>
      <c r="AG474" s="6">
        <v>0</v>
      </c>
      <c r="AH474" s="1">
        <v>145765</v>
      </c>
      <c r="AI474">
        <v>5</v>
      </c>
    </row>
    <row r="475" spans="1:35" x14ac:dyDescent="0.25">
      <c r="A475" t="s">
        <v>702</v>
      </c>
      <c r="B475" t="s">
        <v>503</v>
      </c>
      <c r="C475" t="s">
        <v>911</v>
      </c>
      <c r="D475" t="s">
        <v>793</v>
      </c>
      <c r="E475" s="6">
        <v>52.25</v>
      </c>
      <c r="F475" s="6">
        <v>5.4782608695652177</v>
      </c>
      <c r="G475" s="6">
        <v>0</v>
      </c>
      <c r="H475" s="6">
        <v>0</v>
      </c>
      <c r="I475" s="6">
        <v>0</v>
      </c>
      <c r="J475" s="6">
        <v>0</v>
      </c>
      <c r="K475" s="6">
        <v>0</v>
      </c>
      <c r="L475" s="6">
        <v>6.9347826086956527E-2</v>
      </c>
      <c r="M475" s="6">
        <v>3.9782608695652173</v>
      </c>
      <c r="N475" s="6">
        <v>0</v>
      </c>
      <c r="O475" s="6">
        <f>SUM(NonNurse[[#This Row],[Qualified Social Work Staff Hours]],NonNurse[[#This Row],[Other Social Work Staff Hours]])/NonNurse[[#This Row],[MDS Census]]</f>
        <v>7.6138964010817559E-2</v>
      </c>
      <c r="P475" s="6">
        <v>5.8505434782608692</v>
      </c>
      <c r="Q475" s="6">
        <v>10.907608695652174</v>
      </c>
      <c r="R475" s="6">
        <f>SUM(NonNurse[[#This Row],[Qualified Activities Professional Hours]],NonNurse[[#This Row],[Other Activities Professional Hours]])/NonNurse[[#This Row],[MDS Census]]</f>
        <v>0.32073018514666113</v>
      </c>
      <c r="S475" s="6">
        <v>0.21249999999999997</v>
      </c>
      <c r="T475" s="6">
        <v>3.572826086956522</v>
      </c>
      <c r="U475" s="6">
        <v>0</v>
      </c>
      <c r="V475" s="6">
        <f>SUM(NonNurse[[#This Row],[Occupational Therapist Hours]],NonNurse[[#This Row],[OT Assistant Hours]],NonNurse[[#This Row],[OT Aide Hours]])/NonNurse[[#This Row],[MDS Census]]</f>
        <v>7.2446432286249224E-2</v>
      </c>
      <c r="W475" s="6">
        <v>1.3334782608695654</v>
      </c>
      <c r="X475" s="6">
        <v>9.3707608695652151</v>
      </c>
      <c r="Y475" s="6">
        <v>0</v>
      </c>
      <c r="Z475" s="6">
        <f>SUM(NonNurse[[#This Row],[Physical Therapist (PT) Hours]],NonNurse[[#This Row],[PT Assistant Hours]],NonNurse[[#This Row],[PT Aide Hours]])/NonNurse[[#This Row],[MDS Census]]</f>
        <v>0.20486582067817763</v>
      </c>
      <c r="AA475" s="6">
        <v>0</v>
      </c>
      <c r="AB475" s="6">
        <v>0</v>
      </c>
      <c r="AC475" s="6">
        <v>0</v>
      </c>
      <c r="AD475" s="6">
        <v>0</v>
      </c>
      <c r="AE475" s="6">
        <v>0</v>
      </c>
      <c r="AF475" s="6">
        <v>0</v>
      </c>
      <c r="AG475" s="6">
        <v>0</v>
      </c>
      <c r="AH475" s="1">
        <v>145989</v>
      </c>
      <c r="AI475">
        <v>5</v>
      </c>
    </row>
    <row r="476" spans="1:35" x14ac:dyDescent="0.25">
      <c r="A476" t="s">
        <v>702</v>
      </c>
      <c r="B476" t="s">
        <v>469</v>
      </c>
      <c r="C476" t="s">
        <v>917</v>
      </c>
      <c r="D476" t="s">
        <v>781</v>
      </c>
      <c r="E476" s="6">
        <v>226.41304347826087</v>
      </c>
      <c r="F476" s="6">
        <v>5.4782608695652177</v>
      </c>
      <c r="G476" s="6">
        <v>0</v>
      </c>
      <c r="H476" s="6">
        <v>0</v>
      </c>
      <c r="I476" s="6">
        <v>0</v>
      </c>
      <c r="J476" s="6">
        <v>0</v>
      </c>
      <c r="K476" s="6">
        <v>0</v>
      </c>
      <c r="L476" s="6">
        <v>2.5560869565217392</v>
      </c>
      <c r="M476" s="6">
        <v>9.1141304347826093</v>
      </c>
      <c r="N476" s="6">
        <v>4.5163043478260869</v>
      </c>
      <c r="O476" s="6">
        <f>SUM(NonNurse[[#This Row],[Qualified Social Work Staff Hours]],NonNurse[[#This Row],[Other Social Work Staff Hours]])/NonNurse[[#This Row],[MDS Census]]</f>
        <v>6.0201632261161785E-2</v>
      </c>
      <c r="P476" s="6">
        <v>4.2934782608695654</v>
      </c>
      <c r="Q476" s="6">
        <v>26.9375</v>
      </c>
      <c r="R476" s="6">
        <f>SUM(NonNurse[[#This Row],[Qualified Activities Professional Hours]],NonNurse[[#This Row],[Other Activities Professional Hours]])/NonNurse[[#This Row],[MDS Census]]</f>
        <v>0.13793807009121459</v>
      </c>
      <c r="S476" s="6">
        <v>4.4302173913043461</v>
      </c>
      <c r="T476" s="6">
        <v>5.0659782608695636</v>
      </c>
      <c r="U476" s="6">
        <v>0</v>
      </c>
      <c r="V476" s="6">
        <f>SUM(NonNurse[[#This Row],[Occupational Therapist Hours]],NonNurse[[#This Row],[OT Assistant Hours]],NonNurse[[#This Row],[OT Aide Hours]])/NonNurse[[#This Row],[MDS Census]]</f>
        <v>4.1941910705712897E-2</v>
      </c>
      <c r="W476" s="6">
        <v>7.1575000000000015</v>
      </c>
      <c r="X476" s="6">
        <v>4.0013043478260872</v>
      </c>
      <c r="Y476" s="6">
        <v>5.8586956521739131</v>
      </c>
      <c r="Z476" s="6">
        <f>SUM(NonNurse[[#This Row],[Physical Therapist (PT) Hours]],NonNurse[[#This Row],[PT Assistant Hours]],NonNurse[[#This Row],[PT Aide Hours]])/NonNurse[[#This Row],[MDS Census]]</f>
        <v>7.5161305808929435E-2</v>
      </c>
      <c r="AA476" s="6">
        <v>65.097826086956516</v>
      </c>
      <c r="AB476" s="6">
        <v>0</v>
      </c>
      <c r="AC476" s="6">
        <v>0</v>
      </c>
      <c r="AD476" s="6">
        <v>0</v>
      </c>
      <c r="AE476" s="6">
        <v>0</v>
      </c>
      <c r="AF476" s="6">
        <v>0</v>
      </c>
      <c r="AG476" s="6">
        <v>0</v>
      </c>
      <c r="AH476" s="1">
        <v>145938</v>
      </c>
      <c r="AI476">
        <v>5</v>
      </c>
    </row>
    <row r="477" spans="1:35" x14ac:dyDescent="0.25">
      <c r="A477" t="s">
        <v>702</v>
      </c>
      <c r="B477" t="s">
        <v>401</v>
      </c>
      <c r="C477" t="s">
        <v>836</v>
      </c>
      <c r="D477" t="s">
        <v>824</v>
      </c>
      <c r="E477" s="6">
        <v>72.358695652173907</v>
      </c>
      <c r="F477" s="6">
        <v>4.3478260869565215</v>
      </c>
      <c r="G477" s="6">
        <v>0.21195652173913043</v>
      </c>
      <c r="H477" s="6">
        <v>0.15978260869565217</v>
      </c>
      <c r="I477" s="6">
        <v>0.94565217391304346</v>
      </c>
      <c r="J477" s="6">
        <v>0</v>
      </c>
      <c r="K477" s="6">
        <v>0</v>
      </c>
      <c r="L477" s="6">
        <v>11.750217391304345</v>
      </c>
      <c r="M477" s="6">
        <v>5.0461956521739131</v>
      </c>
      <c r="N477" s="6">
        <v>9.5788043478260878</v>
      </c>
      <c r="O477" s="6">
        <f>SUM(NonNurse[[#This Row],[Qualified Social Work Staff Hours]],NonNurse[[#This Row],[Other Social Work Staff Hours]])/NonNurse[[#This Row],[MDS Census]]</f>
        <v>0.20211807120324471</v>
      </c>
      <c r="P477" s="6">
        <v>4.8994565217391308</v>
      </c>
      <c r="Q477" s="6">
        <v>21.339673913043477</v>
      </c>
      <c r="R477" s="6">
        <f>SUM(NonNurse[[#This Row],[Qualified Activities Professional Hours]],NonNurse[[#This Row],[Other Activities Professional Hours]])/NonNurse[[#This Row],[MDS Census]]</f>
        <v>0.36262580742076012</v>
      </c>
      <c r="S477" s="6">
        <v>5.4375000000000009</v>
      </c>
      <c r="T477" s="6">
        <v>12.682608695652181</v>
      </c>
      <c r="U477" s="6">
        <v>0</v>
      </c>
      <c r="V477" s="6">
        <f>SUM(NonNurse[[#This Row],[Occupational Therapist Hours]],NonNurse[[#This Row],[OT Assistant Hours]],NonNurse[[#This Row],[OT Aide Hours]])/NonNurse[[#This Row],[MDS Census]]</f>
        <v>0.2504206098843324</v>
      </c>
      <c r="W477" s="6">
        <v>7.7766304347826125</v>
      </c>
      <c r="X477" s="6">
        <v>18.798913043478272</v>
      </c>
      <c r="Y477" s="6">
        <v>0</v>
      </c>
      <c r="Z477" s="6">
        <f>SUM(NonNurse[[#This Row],[Physical Therapist (PT) Hours]],NonNurse[[#This Row],[PT Assistant Hours]],NonNurse[[#This Row],[PT Aide Hours]])/NonNurse[[#This Row],[MDS Census]]</f>
        <v>0.36727504882079037</v>
      </c>
      <c r="AA477" s="6">
        <v>0</v>
      </c>
      <c r="AB477" s="6">
        <v>0</v>
      </c>
      <c r="AC477" s="6">
        <v>0</v>
      </c>
      <c r="AD477" s="6">
        <v>0</v>
      </c>
      <c r="AE477" s="6">
        <v>0</v>
      </c>
      <c r="AF477" s="6">
        <v>0</v>
      </c>
      <c r="AG477" s="6">
        <v>0</v>
      </c>
      <c r="AH477" s="1">
        <v>145841</v>
      </c>
      <c r="AI477">
        <v>5</v>
      </c>
    </row>
    <row r="478" spans="1:35" x14ac:dyDescent="0.25">
      <c r="A478" t="s">
        <v>702</v>
      </c>
      <c r="B478" t="s">
        <v>478</v>
      </c>
      <c r="C478" t="s">
        <v>843</v>
      </c>
      <c r="D478" t="s">
        <v>744</v>
      </c>
      <c r="E478" s="6">
        <v>10.673913043478262</v>
      </c>
      <c r="F478" s="6">
        <v>0</v>
      </c>
      <c r="G478" s="6">
        <v>0.14130434782608695</v>
      </c>
      <c r="H478" s="6">
        <v>0</v>
      </c>
      <c r="I478" s="6">
        <v>0.55434782608695654</v>
      </c>
      <c r="J478" s="6">
        <v>0</v>
      </c>
      <c r="K478" s="6">
        <v>0</v>
      </c>
      <c r="L478" s="6">
        <v>0.23097826086956524</v>
      </c>
      <c r="M478" s="6">
        <v>0</v>
      </c>
      <c r="N478" s="6">
        <v>0</v>
      </c>
      <c r="O478" s="6">
        <f>SUM(NonNurse[[#This Row],[Qualified Social Work Staff Hours]],NonNurse[[#This Row],[Other Social Work Staff Hours]])/NonNurse[[#This Row],[MDS Census]]</f>
        <v>0</v>
      </c>
      <c r="P478" s="6">
        <v>0</v>
      </c>
      <c r="Q478" s="6">
        <v>0</v>
      </c>
      <c r="R478" s="6">
        <f>SUM(NonNurse[[#This Row],[Qualified Activities Professional Hours]],NonNurse[[#This Row],[Other Activities Professional Hours]])/NonNurse[[#This Row],[MDS Census]]</f>
        <v>0</v>
      </c>
      <c r="S478" s="6">
        <v>1.5380434782608692</v>
      </c>
      <c r="T478" s="6">
        <v>2.5445652173913058</v>
      </c>
      <c r="U478" s="6">
        <v>0</v>
      </c>
      <c r="V478" s="6">
        <f>SUM(NonNurse[[#This Row],[Occupational Therapist Hours]],NonNurse[[#This Row],[OT Assistant Hours]],NonNurse[[#This Row],[OT Aide Hours]])/NonNurse[[#This Row],[MDS Census]]</f>
        <v>0.38248472505091652</v>
      </c>
      <c r="W478" s="6">
        <v>4.3086956521739177</v>
      </c>
      <c r="X478" s="6">
        <v>9.4565217391304343E-2</v>
      </c>
      <c r="Y478" s="6">
        <v>0</v>
      </c>
      <c r="Z478" s="6">
        <f>SUM(NonNurse[[#This Row],[Physical Therapist (PT) Hours]],NonNurse[[#This Row],[PT Assistant Hours]],NonNurse[[#This Row],[PT Aide Hours]])/NonNurse[[#This Row],[MDS Census]]</f>
        <v>0.41252545824847292</v>
      </c>
      <c r="AA478" s="6">
        <v>0</v>
      </c>
      <c r="AB478" s="6">
        <v>0</v>
      </c>
      <c r="AC478" s="6">
        <v>0</v>
      </c>
      <c r="AD478" s="6">
        <v>0</v>
      </c>
      <c r="AE478" s="6">
        <v>0</v>
      </c>
      <c r="AF478" s="6">
        <v>0</v>
      </c>
      <c r="AG478" s="6">
        <v>0</v>
      </c>
      <c r="AH478" s="1">
        <v>145951</v>
      </c>
      <c r="AI478">
        <v>5</v>
      </c>
    </row>
    <row r="479" spans="1:35" x14ac:dyDescent="0.25">
      <c r="A479" t="s">
        <v>702</v>
      </c>
      <c r="B479" t="s">
        <v>351</v>
      </c>
      <c r="C479" t="s">
        <v>917</v>
      </c>
      <c r="D479" t="s">
        <v>781</v>
      </c>
      <c r="E479" s="6">
        <v>89.152173913043484</v>
      </c>
      <c r="F479" s="6">
        <v>11.043478260869565</v>
      </c>
      <c r="G479" s="6">
        <v>0.64130434782608692</v>
      </c>
      <c r="H479" s="6">
        <v>0.38043478260869568</v>
      </c>
      <c r="I479" s="6">
        <v>0.52173913043478259</v>
      </c>
      <c r="J479" s="6">
        <v>0</v>
      </c>
      <c r="K479" s="6">
        <v>0.56521739130434778</v>
      </c>
      <c r="L479" s="6">
        <v>3.0996739130434783</v>
      </c>
      <c r="M479" s="6">
        <v>5.8804347826086953</v>
      </c>
      <c r="N479" s="6">
        <v>3.2364130434782608</v>
      </c>
      <c r="O479" s="6">
        <f>SUM(NonNurse[[#This Row],[Qualified Social Work Staff Hours]],NonNurse[[#This Row],[Other Social Work Staff Hours]])/NonNurse[[#This Row],[MDS Census]]</f>
        <v>0.10226164350158498</v>
      </c>
      <c r="P479" s="6">
        <v>5.7418478260869561</v>
      </c>
      <c r="Q479" s="6">
        <v>13.442934782608695</v>
      </c>
      <c r="R479" s="6">
        <f>SUM(NonNurse[[#This Row],[Qualified Activities Professional Hours]],NonNurse[[#This Row],[Other Activities Professional Hours]])/NonNurse[[#This Row],[MDS Census]]</f>
        <v>0.2151914167276274</v>
      </c>
      <c r="S479" s="6">
        <v>3.3339130434782605</v>
      </c>
      <c r="T479" s="6">
        <v>8.563695652173914</v>
      </c>
      <c r="U479" s="6">
        <v>0</v>
      </c>
      <c r="V479" s="6">
        <f>SUM(NonNurse[[#This Row],[Occupational Therapist Hours]],NonNurse[[#This Row],[OT Assistant Hours]],NonNurse[[#This Row],[OT Aide Hours]])/NonNurse[[#This Row],[MDS Census]]</f>
        <v>0.13345281638624726</v>
      </c>
      <c r="W479" s="6">
        <v>8.3428260869565207</v>
      </c>
      <c r="X479" s="6">
        <v>8.2482608695652182</v>
      </c>
      <c r="Y479" s="6">
        <v>0</v>
      </c>
      <c r="Z479" s="6">
        <f>SUM(NonNurse[[#This Row],[Physical Therapist (PT) Hours]],NonNurse[[#This Row],[PT Assistant Hours]],NonNurse[[#This Row],[PT Aide Hours]])/NonNurse[[#This Row],[MDS Census]]</f>
        <v>0.18609851255791268</v>
      </c>
      <c r="AA479" s="6">
        <v>0</v>
      </c>
      <c r="AB479" s="6">
        <v>0</v>
      </c>
      <c r="AC479" s="6">
        <v>0</v>
      </c>
      <c r="AD479" s="6">
        <v>0</v>
      </c>
      <c r="AE479" s="6">
        <v>0</v>
      </c>
      <c r="AF479" s="6">
        <v>0</v>
      </c>
      <c r="AG479" s="6">
        <v>0</v>
      </c>
      <c r="AH479" s="1">
        <v>145767</v>
      </c>
      <c r="AI479">
        <v>5</v>
      </c>
    </row>
    <row r="480" spans="1:35" x14ac:dyDescent="0.25">
      <c r="A480" t="s">
        <v>702</v>
      </c>
      <c r="B480" t="s">
        <v>249</v>
      </c>
      <c r="C480" t="s">
        <v>1028</v>
      </c>
      <c r="D480" t="s">
        <v>774</v>
      </c>
      <c r="E480" s="6">
        <v>91.434782608695656</v>
      </c>
      <c r="F480" s="6">
        <v>71.521739130434781</v>
      </c>
      <c r="G480" s="6">
        <v>0</v>
      </c>
      <c r="H480" s="6">
        <v>0</v>
      </c>
      <c r="I480" s="6">
        <v>6.7173913043478262</v>
      </c>
      <c r="J480" s="6">
        <v>0</v>
      </c>
      <c r="K480" s="6">
        <v>0</v>
      </c>
      <c r="L480" s="6">
        <v>3.628695652173914</v>
      </c>
      <c r="M480" s="6">
        <v>0</v>
      </c>
      <c r="N480" s="6">
        <v>5.3043478260869561</v>
      </c>
      <c r="O480" s="6">
        <f>SUM(NonNurse[[#This Row],[Qualified Social Work Staff Hours]],NonNurse[[#This Row],[Other Social Work Staff Hours]])/NonNurse[[#This Row],[MDS Census]]</f>
        <v>5.8012363290537321E-2</v>
      </c>
      <c r="P480" s="6">
        <v>5.2173913043478262</v>
      </c>
      <c r="Q480" s="6">
        <v>4.7744565217391308</v>
      </c>
      <c r="R480" s="6">
        <f>SUM(NonNurse[[#This Row],[Qualified Activities Professional Hours]],NonNurse[[#This Row],[Other Activities Professional Hours]])/NonNurse[[#This Row],[MDS Census]]</f>
        <v>0.10927841179267712</v>
      </c>
      <c r="S480" s="6">
        <v>3.426195652173913</v>
      </c>
      <c r="T480" s="6">
        <v>5.426195652173913</v>
      </c>
      <c r="U480" s="6">
        <v>0</v>
      </c>
      <c r="V480" s="6">
        <f>SUM(NonNurse[[#This Row],[Occupational Therapist Hours]],NonNurse[[#This Row],[OT Assistant Hours]],NonNurse[[#This Row],[OT Aide Hours]])/NonNurse[[#This Row],[MDS Census]]</f>
        <v>9.6816452686638133E-2</v>
      </c>
      <c r="W480" s="6">
        <v>5.0452173913043463</v>
      </c>
      <c r="X480" s="6">
        <v>4.8900000000000015</v>
      </c>
      <c r="Y480" s="6">
        <v>0</v>
      </c>
      <c r="Z480" s="6">
        <f>SUM(NonNurse[[#This Row],[Physical Therapist (PT) Hours]],NonNurse[[#This Row],[PT Assistant Hours]],NonNurse[[#This Row],[PT Aide Hours]])/NonNurse[[#This Row],[MDS Census]]</f>
        <v>0.10865905848787447</v>
      </c>
      <c r="AA480" s="6">
        <v>0</v>
      </c>
      <c r="AB480" s="6">
        <v>0</v>
      </c>
      <c r="AC480" s="6">
        <v>0</v>
      </c>
      <c r="AD480" s="6">
        <v>11.679347826086957</v>
      </c>
      <c r="AE480" s="6">
        <v>0</v>
      </c>
      <c r="AF480" s="6">
        <v>0</v>
      </c>
      <c r="AG480" s="6">
        <v>0</v>
      </c>
      <c r="AH480" s="1">
        <v>145621</v>
      </c>
      <c r="AI480">
        <v>5</v>
      </c>
    </row>
    <row r="481" spans="1:35" x14ac:dyDescent="0.25">
      <c r="A481" t="s">
        <v>702</v>
      </c>
      <c r="B481" t="s">
        <v>241</v>
      </c>
      <c r="C481" t="s">
        <v>1025</v>
      </c>
      <c r="D481" t="s">
        <v>799</v>
      </c>
      <c r="E481" s="6">
        <v>30.086956521739129</v>
      </c>
      <c r="F481" s="6">
        <v>61.769673913043484</v>
      </c>
      <c r="G481" s="6">
        <v>0</v>
      </c>
      <c r="H481" s="6">
        <v>0</v>
      </c>
      <c r="I481" s="6">
        <v>0.67391304347826086</v>
      </c>
      <c r="J481" s="6">
        <v>0</v>
      </c>
      <c r="K481" s="6">
        <v>0</v>
      </c>
      <c r="L481" s="6">
        <v>2.8689130434782615</v>
      </c>
      <c r="M481" s="6">
        <v>0</v>
      </c>
      <c r="N481" s="6">
        <v>8.4598913043478259</v>
      </c>
      <c r="O481" s="6">
        <f>SUM(NonNurse[[#This Row],[Qualified Social Work Staff Hours]],NonNurse[[#This Row],[Other Social Work Staff Hours]])/NonNurse[[#This Row],[MDS Census]]</f>
        <v>0.28118135838150288</v>
      </c>
      <c r="P481" s="6">
        <v>4.6521739130434785</v>
      </c>
      <c r="Q481" s="6">
        <v>4.8727173913043469</v>
      </c>
      <c r="R481" s="6">
        <f>SUM(NonNurse[[#This Row],[Qualified Activities Professional Hours]],NonNurse[[#This Row],[Other Activities Professional Hours]])/NonNurse[[#This Row],[MDS Census]]</f>
        <v>0.31657875722543349</v>
      </c>
      <c r="S481" s="6">
        <v>3.9757608695652173</v>
      </c>
      <c r="T481" s="6">
        <v>3.1059782608695654</v>
      </c>
      <c r="U481" s="6">
        <v>0</v>
      </c>
      <c r="V481" s="6">
        <f>SUM(NonNurse[[#This Row],[Occupational Therapist Hours]],NonNurse[[#This Row],[OT Assistant Hours]],NonNurse[[#This Row],[OT Aide Hours]])/NonNurse[[#This Row],[MDS Census]]</f>
        <v>0.23537572254335262</v>
      </c>
      <c r="W481" s="6">
        <v>1.1139130434782611</v>
      </c>
      <c r="X481" s="6">
        <v>4.7331521739130427</v>
      </c>
      <c r="Y481" s="6">
        <v>0</v>
      </c>
      <c r="Z481" s="6">
        <f>SUM(NonNurse[[#This Row],[Physical Therapist (PT) Hours]],NonNurse[[#This Row],[PT Assistant Hours]],NonNurse[[#This Row],[PT Aide Hours]])/NonNurse[[#This Row],[MDS Census]]</f>
        <v>0.19433887283236995</v>
      </c>
      <c r="AA481" s="6">
        <v>0</v>
      </c>
      <c r="AB481" s="6">
        <v>0</v>
      </c>
      <c r="AC481" s="6">
        <v>0</v>
      </c>
      <c r="AD481" s="6">
        <v>0</v>
      </c>
      <c r="AE481" s="6">
        <v>0</v>
      </c>
      <c r="AF481" s="6">
        <v>0</v>
      </c>
      <c r="AG481" s="6">
        <v>0</v>
      </c>
      <c r="AH481" s="1">
        <v>145612</v>
      </c>
      <c r="AI481">
        <v>5</v>
      </c>
    </row>
    <row r="482" spans="1:35" x14ac:dyDescent="0.25">
      <c r="A482" t="s">
        <v>702</v>
      </c>
      <c r="B482" t="s">
        <v>474</v>
      </c>
      <c r="C482" t="s">
        <v>1101</v>
      </c>
      <c r="D482" t="s">
        <v>781</v>
      </c>
      <c r="E482" s="6">
        <v>124.29347826086956</v>
      </c>
      <c r="F482" s="6">
        <v>41.609782608695653</v>
      </c>
      <c r="G482" s="6">
        <v>0</v>
      </c>
      <c r="H482" s="6">
        <v>0</v>
      </c>
      <c r="I482" s="6">
        <v>0</v>
      </c>
      <c r="J482" s="6">
        <v>0</v>
      </c>
      <c r="K482" s="6">
        <v>0</v>
      </c>
      <c r="L482" s="6">
        <v>0</v>
      </c>
      <c r="M482" s="6">
        <v>0</v>
      </c>
      <c r="N482" s="6">
        <v>0</v>
      </c>
      <c r="O482" s="6">
        <f>SUM(NonNurse[[#This Row],[Qualified Social Work Staff Hours]],NonNurse[[#This Row],[Other Social Work Staff Hours]])/NonNurse[[#This Row],[MDS Census]]</f>
        <v>0</v>
      </c>
      <c r="P482" s="6">
        <v>5.4782608695652177</v>
      </c>
      <c r="Q482" s="6">
        <v>26.446739130434786</v>
      </c>
      <c r="R482" s="6">
        <f>SUM(NonNurse[[#This Row],[Qualified Activities Professional Hours]],NonNurse[[#This Row],[Other Activities Professional Hours]])/NonNurse[[#This Row],[MDS Census]]</f>
        <v>0.25685177087888067</v>
      </c>
      <c r="S482" s="6">
        <v>0</v>
      </c>
      <c r="T482" s="6">
        <v>0</v>
      </c>
      <c r="U482" s="6">
        <v>0</v>
      </c>
      <c r="V482" s="6">
        <f>SUM(NonNurse[[#This Row],[Occupational Therapist Hours]],NonNurse[[#This Row],[OT Assistant Hours]],NonNurse[[#This Row],[OT Aide Hours]])/NonNurse[[#This Row],[MDS Census]]</f>
        <v>0</v>
      </c>
      <c r="W482" s="6">
        <v>0</v>
      </c>
      <c r="X482" s="6">
        <v>0</v>
      </c>
      <c r="Y482" s="6">
        <v>0</v>
      </c>
      <c r="Z482" s="6">
        <f>SUM(NonNurse[[#This Row],[Physical Therapist (PT) Hours]],NonNurse[[#This Row],[PT Assistant Hours]],NonNurse[[#This Row],[PT Aide Hours]])/NonNurse[[#This Row],[MDS Census]]</f>
        <v>0</v>
      </c>
      <c r="AA482" s="6">
        <v>0</v>
      </c>
      <c r="AB482" s="6">
        <v>0</v>
      </c>
      <c r="AC482" s="6">
        <v>0</v>
      </c>
      <c r="AD482" s="6">
        <v>0</v>
      </c>
      <c r="AE482" s="6">
        <v>0</v>
      </c>
      <c r="AF482" s="6">
        <v>0</v>
      </c>
      <c r="AG482" s="6">
        <v>0</v>
      </c>
      <c r="AH482" s="1">
        <v>145946</v>
      </c>
      <c r="AI482">
        <v>5</v>
      </c>
    </row>
    <row r="483" spans="1:35" x14ac:dyDescent="0.25">
      <c r="A483" t="s">
        <v>702</v>
      </c>
      <c r="B483" t="s">
        <v>33</v>
      </c>
      <c r="C483" t="s">
        <v>908</v>
      </c>
      <c r="D483" t="s">
        <v>794</v>
      </c>
      <c r="E483" s="6">
        <v>79.902173913043484</v>
      </c>
      <c r="F483" s="6">
        <v>19.384782608695652</v>
      </c>
      <c r="G483" s="6">
        <v>0</v>
      </c>
      <c r="H483" s="6">
        <v>0</v>
      </c>
      <c r="I483" s="6">
        <v>0</v>
      </c>
      <c r="J483" s="6">
        <v>0</v>
      </c>
      <c r="K483" s="6">
        <v>0</v>
      </c>
      <c r="L483" s="6">
        <v>0</v>
      </c>
      <c r="M483" s="6">
        <v>0</v>
      </c>
      <c r="N483" s="6">
        <v>0</v>
      </c>
      <c r="O483" s="6">
        <f>SUM(NonNurse[[#This Row],[Qualified Social Work Staff Hours]],NonNurse[[#This Row],[Other Social Work Staff Hours]])/NonNurse[[#This Row],[MDS Census]]</f>
        <v>0</v>
      </c>
      <c r="P483" s="6">
        <v>5.4782608695652177</v>
      </c>
      <c r="Q483" s="6">
        <v>7.4749999999999979</v>
      </c>
      <c r="R483" s="6">
        <f>SUM(NonNurse[[#This Row],[Qualified Activities Professional Hours]],NonNurse[[#This Row],[Other Activities Professional Hours]])/NonNurse[[#This Row],[MDS Census]]</f>
        <v>0.1621139980954972</v>
      </c>
      <c r="S483" s="6">
        <v>0</v>
      </c>
      <c r="T483" s="6">
        <v>0</v>
      </c>
      <c r="U483" s="6">
        <v>0</v>
      </c>
      <c r="V483" s="6">
        <f>SUM(NonNurse[[#This Row],[Occupational Therapist Hours]],NonNurse[[#This Row],[OT Assistant Hours]],NonNurse[[#This Row],[OT Aide Hours]])/NonNurse[[#This Row],[MDS Census]]</f>
        <v>0</v>
      </c>
      <c r="W483" s="6">
        <v>0</v>
      </c>
      <c r="X483" s="6">
        <v>0</v>
      </c>
      <c r="Y483" s="6">
        <v>0</v>
      </c>
      <c r="Z483" s="6">
        <f>SUM(NonNurse[[#This Row],[Physical Therapist (PT) Hours]],NonNurse[[#This Row],[PT Assistant Hours]],NonNurse[[#This Row],[PT Aide Hours]])/NonNurse[[#This Row],[MDS Census]]</f>
        <v>0</v>
      </c>
      <c r="AA483" s="6">
        <v>0</v>
      </c>
      <c r="AB483" s="6">
        <v>0</v>
      </c>
      <c r="AC483" s="6">
        <v>0</v>
      </c>
      <c r="AD483" s="6">
        <v>0</v>
      </c>
      <c r="AE483" s="6">
        <v>0</v>
      </c>
      <c r="AF483" s="6">
        <v>0</v>
      </c>
      <c r="AG483" s="6">
        <v>0</v>
      </c>
      <c r="AH483" s="1">
        <v>145045</v>
      </c>
      <c r="AI483">
        <v>5</v>
      </c>
    </row>
    <row r="484" spans="1:35" x14ac:dyDescent="0.25">
      <c r="A484" t="s">
        <v>702</v>
      </c>
      <c r="B484" t="s">
        <v>111</v>
      </c>
      <c r="C484" t="s">
        <v>688</v>
      </c>
      <c r="D484" t="s">
        <v>781</v>
      </c>
      <c r="E484" s="6">
        <v>117.81521739130434</v>
      </c>
      <c r="F484" s="6">
        <v>33.497826086956529</v>
      </c>
      <c r="G484" s="6">
        <v>0</v>
      </c>
      <c r="H484" s="6">
        <v>0</v>
      </c>
      <c r="I484" s="6">
        <v>0</v>
      </c>
      <c r="J484" s="6">
        <v>0</v>
      </c>
      <c r="K484" s="6">
        <v>0</v>
      </c>
      <c r="L484" s="6">
        <v>0</v>
      </c>
      <c r="M484" s="6">
        <v>0</v>
      </c>
      <c r="N484" s="6">
        <v>0</v>
      </c>
      <c r="O484" s="6">
        <f>SUM(NonNurse[[#This Row],[Qualified Social Work Staff Hours]],NonNurse[[#This Row],[Other Social Work Staff Hours]])/NonNurse[[#This Row],[MDS Census]]</f>
        <v>0</v>
      </c>
      <c r="P484" s="6">
        <v>5.4782608695652177</v>
      </c>
      <c r="Q484" s="6">
        <v>14.610869565217399</v>
      </c>
      <c r="R484" s="6">
        <f>SUM(NonNurse[[#This Row],[Qualified Activities Professional Hours]],NonNurse[[#This Row],[Other Activities Professional Hours]])/NonNurse[[#This Row],[MDS Census]]</f>
        <v>0.17051388504474591</v>
      </c>
      <c r="S484" s="6">
        <v>0</v>
      </c>
      <c r="T484" s="6">
        <v>0</v>
      </c>
      <c r="U484" s="6">
        <v>0</v>
      </c>
      <c r="V484" s="6">
        <f>SUM(NonNurse[[#This Row],[Occupational Therapist Hours]],NonNurse[[#This Row],[OT Assistant Hours]],NonNurse[[#This Row],[OT Aide Hours]])/NonNurse[[#This Row],[MDS Census]]</f>
        <v>0</v>
      </c>
      <c r="W484" s="6">
        <v>0</v>
      </c>
      <c r="X484" s="6">
        <v>0</v>
      </c>
      <c r="Y484" s="6">
        <v>0</v>
      </c>
      <c r="Z484" s="6">
        <f>SUM(NonNurse[[#This Row],[Physical Therapist (PT) Hours]],NonNurse[[#This Row],[PT Assistant Hours]],NonNurse[[#This Row],[PT Aide Hours]])/NonNurse[[#This Row],[MDS Census]]</f>
        <v>0</v>
      </c>
      <c r="AA484" s="6">
        <v>0</v>
      </c>
      <c r="AB484" s="6">
        <v>0</v>
      </c>
      <c r="AC484" s="6">
        <v>0</v>
      </c>
      <c r="AD484" s="6">
        <v>0</v>
      </c>
      <c r="AE484" s="6">
        <v>0</v>
      </c>
      <c r="AF484" s="6">
        <v>0</v>
      </c>
      <c r="AG484" s="6">
        <v>0</v>
      </c>
      <c r="AH484" s="1">
        <v>145350</v>
      </c>
      <c r="AI484">
        <v>5</v>
      </c>
    </row>
    <row r="485" spans="1:35" x14ac:dyDescent="0.25">
      <c r="A485" t="s">
        <v>702</v>
      </c>
      <c r="B485" t="s">
        <v>65</v>
      </c>
      <c r="C485" t="s">
        <v>930</v>
      </c>
      <c r="D485" t="s">
        <v>800</v>
      </c>
      <c r="E485" s="6">
        <v>61.847826086956523</v>
      </c>
      <c r="F485" s="6">
        <v>30.160326086956523</v>
      </c>
      <c r="G485" s="6">
        <v>0</v>
      </c>
      <c r="H485" s="6">
        <v>0</v>
      </c>
      <c r="I485" s="6">
        <v>0</v>
      </c>
      <c r="J485" s="6">
        <v>0</v>
      </c>
      <c r="K485" s="6">
        <v>0</v>
      </c>
      <c r="L485" s="6">
        <v>0.78576086956521729</v>
      </c>
      <c r="M485" s="6">
        <v>5.3097826086956523</v>
      </c>
      <c r="N485" s="6">
        <v>5.2173913043478262</v>
      </c>
      <c r="O485" s="6">
        <f>SUM(NonNurse[[#This Row],[Qualified Social Work Staff Hours]],NonNurse[[#This Row],[Other Social Work Staff Hours]])/NonNurse[[#This Row],[MDS Census]]</f>
        <v>0.17021089630931457</v>
      </c>
      <c r="P485" s="6">
        <v>0</v>
      </c>
      <c r="Q485" s="6">
        <v>14.864130434782609</v>
      </c>
      <c r="R485" s="6">
        <f>SUM(NonNurse[[#This Row],[Qualified Activities Professional Hours]],NonNurse[[#This Row],[Other Activities Professional Hours]])/NonNurse[[#This Row],[MDS Census]]</f>
        <v>0.24033391915641478</v>
      </c>
      <c r="S485" s="6">
        <v>1.9316304347826085</v>
      </c>
      <c r="T485" s="6">
        <v>4.4566304347826078</v>
      </c>
      <c r="U485" s="6">
        <v>0</v>
      </c>
      <c r="V485" s="6">
        <f>SUM(NonNurse[[#This Row],[Occupational Therapist Hours]],NonNurse[[#This Row],[OT Assistant Hours]],NonNurse[[#This Row],[OT Aide Hours]])/NonNurse[[#This Row],[MDS Census]]</f>
        <v>0.10328998242530753</v>
      </c>
      <c r="W485" s="6">
        <v>2.5131521739130434</v>
      </c>
      <c r="X485" s="6">
        <v>16.488913043478266</v>
      </c>
      <c r="Y485" s="6">
        <v>0</v>
      </c>
      <c r="Z485" s="6">
        <f>SUM(NonNurse[[#This Row],[Physical Therapist (PT) Hours]],NonNurse[[#This Row],[PT Assistant Hours]],NonNurse[[#This Row],[PT Aide Hours]])/NonNurse[[#This Row],[MDS Census]]</f>
        <v>0.30723901581722324</v>
      </c>
      <c r="AA485" s="6">
        <v>0</v>
      </c>
      <c r="AB485" s="6">
        <v>0</v>
      </c>
      <c r="AC485" s="6">
        <v>0</v>
      </c>
      <c r="AD485" s="6">
        <v>0</v>
      </c>
      <c r="AE485" s="6">
        <v>0</v>
      </c>
      <c r="AF485" s="6">
        <v>0</v>
      </c>
      <c r="AG485" s="6">
        <v>0</v>
      </c>
      <c r="AH485" s="1">
        <v>145234</v>
      </c>
      <c r="AI485">
        <v>5</v>
      </c>
    </row>
    <row r="486" spans="1:35" x14ac:dyDescent="0.25">
      <c r="A486" t="s">
        <v>702</v>
      </c>
      <c r="B486" t="s">
        <v>228</v>
      </c>
      <c r="C486" t="s">
        <v>941</v>
      </c>
      <c r="D486" t="s">
        <v>783</v>
      </c>
      <c r="E486" s="6">
        <v>82.923913043478265</v>
      </c>
      <c r="F486" s="6">
        <v>5.5652173913043477</v>
      </c>
      <c r="G486" s="6">
        <v>0.2608695652173913</v>
      </c>
      <c r="H486" s="6">
        <v>0.3168478260869565</v>
      </c>
      <c r="I486" s="6">
        <v>1.4782608695652173</v>
      </c>
      <c r="J486" s="6">
        <v>0</v>
      </c>
      <c r="K486" s="6">
        <v>0</v>
      </c>
      <c r="L486" s="6">
        <v>2.5109782608695643</v>
      </c>
      <c r="M486" s="6">
        <v>5.0489130434782608</v>
      </c>
      <c r="N486" s="6">
        <v>6.1168478260869561</v>
      </c>
      <c r="O486" s="6">
        <f>SUM(NonNurse[[#This Row],[Qualified Social Work Staff Hours]],NonNurse[[#This Row],[Other Social Work Staff Hours]])/NonNurse[[#This Row],[MDS Census]]</f>
        <v>0.13465067505570846</v>
      </c>
      <c r="P486" s="6">
        <v>5.3913043478260869</v>
      </c>
      <c r="Q486" s="6">
        <v>19.763586956521738</v>
      </c>
      <c r="R486" s="6">
        <f>SUM(NonNurse[[#This Row],[Qualified Activities Professional Hours]],NonNurse[[#This Row],[Other Activities Professional Hours]])/NonNurse[[#This Row],[MDS Census]]</f>
        <v>0.30334906278673479</v>
      </c>
      <c r="S486" s="6">
        <v>1.9223913043478262</v>
      </c>
      <c r="T486" s="6">
        <v>6.0097826086956507</v>
      </c>
      <c r="U486" s="6">
        <v>0</v>
      </c>
      <c r="V486" s="6">
        <f>SUM(NonNurse[[#This Row],[Occupational Therapist Hours]],NonNurse[[#This Row],[OT Assistant Hours]],NonNurse[[#This Row],[OT Aide Hours]])/NonNurse[[#This Row],[MDS Census]]</f>
        <v>9.5656049285620631E-2</v>
      </c>
      <c r="W486" s="6">
        <v>1.856847826086957</v>
      </c>
      <c r="X486" s="6">
        <v>11.557173913043476</v>
      </c>
      <c r="Y486" s="6">
        <v>0</v>
      </c>
      <c r="Z486" s="6">
        <f>SUM(NonNurse[[#This Row],[Physical Therapist (PT) Hours]],NonNurse[[#This Row],[PT Assistant Hours]],NonNurse[[#This Row],[PT Aide Hours]])/NonNurse[[#This Row],[MDS Census]]</f>
        <v>0.16176300956875078</v>
      </c>
      <c r="AA486" s="6">
        <v>0</v>
      </c>
      <c r="AB486" s="6">
        <v>0</v>
      </c>
      <c r="AC486" s="6">
        <v>0</v>
      </c>
      <c r="AD486" s="6">
        <v>0</v>
      </c>
      <c r="AE486" s="6">
        <v>0</v>
      </c>
      <c r="AF486" s="6">
        <v>0</v>
      </c>
      <c r="AG486" s="6">
        <v>0</v>
      </c>
      <c r="AH486" s="1">
        <v>145597</v>
      </c>
      <c r="AI486">
        <v>5</v>
      </c>
    </row>
    <row r="487" spans="1:35" x14ac:dyDescent="0.25">
      <c r="A487" t="s">
        <v>702</v>
      </c>
      <c r="B487" t="s">
        <v>398</v>
      </c>
      <c r="C487" t="s">
        <v>917</v>
      </c>
      <c r="D487" t="s">
        <v>781</v>
      </c>
      <c r="E487" s="6">
        <v>176.07608695652175</v>
      </c>
      <c r="F487" s="6">
        <v>10.434782608695652</v>
      </c>
      <c r="G487" s="6">
        <v>0</v>
      </c>
      <c r="H487" s="6">
        <v>0</v>
      </c>
      <c r="I487" s="6">
        <v>0</v>
      </c>
      <c r="J487" s="6">
        <v>0</v>
      </c>
      <c r="K487" s="6">
        <v>0</v>
      </c>
      <c r="L487" s="6">
        <v>6.5489130434782608</v>
      </c>
      <c r="M487" s="6">
        <v>15.915217391304349</v>
      </c>
      <c r="N487" s="6">
        <v>5.0434782608695654</v>
      </c>
      <c r="O487" s="6">
        <f>SUM(NonNurse[[#This Row],[Qualified Social Work Staff Hours]],NonNurse[[#This Row],[Other Social Work Staff Hours]])/NonNurse[[#This Row],[MDS Census]]</f>
        <v>0.11903203901475401</v>
      </c>
      <c r="P487" s="6">
        <v>4.9565217391304346</v>
      </c>
      <c r="Q487" s="6">
        <v>41.429347826086953</v>
      </c>
      <c r="R487" s="6">
        <f>SUM(NonNurse[[#This Row],[Qualified Activities Professional Hours]],NonNurse[[#This Row],[Other Activities Professional Hours]])/NonNurse[[#This Row],[MDS Census]]</f>
        <v>0.26344218778936968</v>
      </c>
      <c r="S487" s="6">
        <v>9.0260869565217376</v>
      </c>
      <c r="T487" s="6">
        <v>8.1475000000000026</v>
      </c>
      <c r="U487" s="6">
        <v>0</v>
      </c>
      <c r="V487" s="6">
        <f>SUM(NonNurse[[#This Row],[Occupational Therapist Hours]],NonNurse[[#This Row],[OT Assistant Hours]],NonNurse[[#This Row],[OT Aide Hours]])/NonNurse[[#This Row],[MDS Census]]</f>
        <v>9.7535033026730042E-2</v>
      </c>
      <c r="W487" s="6">
        <v>7.4747826086956533</v>
      </c>
      <c r="X487" s="6">
        <v>12.710217391304349</v>
      </c>
      <c r="Y487" s="6">
        <v>0</v>
      </c>
      <c r="Z487" s="6">
        <f>SUM(NonNurse[[#This Row],[Physical Therapist (PT) Hours]],NonNurse[[#This Row],[PT Assistant Hours]],NonNurse[[#This Row],[PT Aide Hours]])/NonNurse[[#This Row],[MDS Census]]</f>
        <v>0.11463794061361814</v>
      </c>
      <c r="AA487" s="6">
        <v>0</v>
      </c>
      <c r="AB487" s="6">
        <v>0</v>
      </c>
      <c r="AC487" s="6">
        <v>0</v>
      </c>
      <c r="AD487" s="6">
        <v>0</v>
      </c>
      <c r="AE487" s="6">
        <v>0</v>
      </c>
      <c r="AF487" s="6">
        <v>0</v>
      </c>
      <c r="AG487" s="6">
        <v>0</v>
      </c>
      <c r="AH487" s="1">
        <v>145838</v>
      </c>
      <c r="AI487">
        <v>5</v>
      </c>
    </row>
    <row r="488" spans="1:35" x14ac:dyDescent="0.25">
      <c r="A488" t="s">
        <v>702</v>
      </c>
      <c r="B488" t="s">
        <v>430</v>
      </c>
      <c r="C488" t="s">
        <v>846</v>
      </c>
      <c r="D488" t="s">
        <v>825</v>
      </c>
      <c r="E488" s="6">
        <v>74.065217391304344</v>
      </c>
      <c r="F488" s="6">
        <v>20.888586956521738</v>
      </c>
      <c r="G488" s="6">
        <v>0.19565217391304349</v>
      </c>
      <c r="H488" s="6">
        <v>0.24456521739130435</v>
      </c>
      <c r="I488" s="6">
        <v>0.39130434782608697</v>
      </c>
      <c r="J488" s="6">
        <v>0</v>
      </c>
      <c r="K488" s="6">
        <v>0</v>
      </c>
      <c r="L488" s="6">
        <v>1.0159782608695651</v>
      </c>
      <c r="M488" s="6">
        <v>0</v>
      </c>
      <c r="N488" s="6">
        <v>7.5217391304347823</v>
      </c>
      <c r="O488" s="6">
        <f>SUM(NonNurse[[#This Row],[Qualified Social Work Staff Hours]],NonNurse[[#This Row],[Other Social Work Staff Hours]])/NonNurse[[#This Row],[MDS Census]]</f>
        <v>0.10155562078074552</v>
      </c>
      <c r="P488" s="6">
        <v>5.7391304347826084</v>
      </c>
      <c r="Q488" s="6">
        <v>9.2282608695652169</v>
      </c>
      <c r="R488" s="6">
        <f>SUM(NonNurse[[#This Row],[Qualified Activities Professional Hours]],NonNurse[[#This Row],[Other Activities Professional Hours]])/NonNurse[[#This Row],[MDS Census]]</f>
        <v>0.20208394481948927</v>
      </c>
      <c r="S488" s="6">
        <v>0.24989130434782608</v>
      </c>
      <c r="T488" s="6">
        <v>1.8710869565217383</v>
      </c>
      <c r="U488" s="6">
        <v>0</v>
      </c>
      <c r="V488" s="6">
        <f>SUM(NonNurse[[#This Row],[Occupational Therapist Hours]],NonNurse[[#This Row],[OT Assistant Hours]],NonNurse[[#This Row],[OT Aide Hours]])/NonNurse[[#This Row],[MDS Census]]</f>
        <v>2.8636630466686221E-2</v>
      </c>
      <c r="W488" s="6">
        <v>0.54695652173913045</v>
      </c>
      <c r="X488" s="6">
        <v>1.5383695652173917</v>
      </c>
      <c r="Y488" s="6">
        <v>0</v>
      </c>
      <c r="Z488" s="6">
        <f>SUM(NonNurse[[#This Row],[Physical Therapist (PT) Hours]],NonNurse[[#This Row],[PT Assistant Hours]],NonNurse[[#This Row],[PT Aide Hours]])/NonNurse[[#This Row],[MDS Census]]</f>
        <v>2.8155268564719702E-2</v>
      </c>
      <c r="AA488" s="6">
        <v>0.13043478260869565</v>
      </c>
      <c r="AB488" s="6">
        <v>0</v>
      </c>
      <c r="AC488" s="6">
        <v>0</v>
      </c>
      <c r="AD488" s="6">
        <v>0</v>
      </c>
      <c r="AE488" s="6">
        <v>0</v>
      </c>
      <c r="AF488" s="6">
        <v>0</v>
      </c>
      <c r="AG488" s="6">
        <v>0</v>
      </c>
      <c r="AH488" s="1">
        <v>145883</v>
      </c>
      <c r="AI488">
        <v>5</v>
      </c>
    </row>
    <row r="489" spans="1:35" x14ac:dyDescent="0.25">
      <c r="A489" t="s">
        <v>702</v>
      </c>
      <c r="B489" t="s">
        <v>647</v>
      </c>
      <c r="C489" t="s">
        <v>1156</v>
      </c>
      <c r="D489" t="s">
        <v>745</v>
      </c>
      <c r="E489" s="6">
        <v>45.010869565217391</v>
      </c>
      <c r="F489" s="6">
        <v>4.6360869565217389</v>
      </c>
      <c r="G489" s="6">
        <v>0</v>
      </c>
      <c r="H489" s="6">
        <v>0</v>
      </c>
      <c r="I489" s="6">
        <v>0</v>
      </c>
      <c r="J489" s="6">
        <v>0</v>
      </c>
      <c r="K489" s="6">
        <v>0</v>
      </c>
      <c r="L489" s="6">
        <v>0</v>
      </c>
      <c r="M489" s="6">
        <v>3.6960869565217389</v>
      </c>
      <c r="N489" s="6">
        <v>0</v>
      </c>
      <c r="O489" s="6">
        <f>SUM(NonNurse[[#This Row],[Qualified Social Work Staff Hours]],NonNurse[[#This Row],[Other Social Work Staff Hours]])/NonNurse[[#This Row],[MDS Census]]</f>
        <v>8.2115431055300642E-2</v>
      </c>
      <c r="P489" s="6">
        <v>0</v>
      </c>
      <c r="Q489" s="6">
        <v>5.3860869565217397</v>
      </c>
      <c r="R489" s="6">
        <f>SUM(NonNurse[[#This Row],[Qualified Activities Professional Hours]],NonNurse[[#This Row],[Other Activities Professional Hours]])/NonNurse[[#This Row],[MDS Census]]</f>
        <v>0.11966191741125333</v>
      </c>
      <c r="S489" s="6">
        <v>0</v>
      </c>
      <c r="T489" s="6">
        <v>0</v>
      </c>
      <c r="U489" s="6">
        <v>0</v>
      </c>
      <c r="V489" s="6">
        <f>SUM(NonNurse[[#This Row],[Occupational Therapist Hours]],NonNurse[[#This Row],[OT Assistant Hours]],NonNurse[[#This Row],[OT Aide Hours]])/NonNurse[[#This Row],[MDS Census]]</f>
        <v>0</v>
      </c>
      <c r="W489" s="6">
        <v>0</v>
      </c>
      <c r="X489" s="6">
        <v>0</v>
      </c>
      <c r="Y489" s="6">
        <v>0</v>
      </c>
      <c r="Z489" s="6">
        <f>SUM(NonNurse[[#This Row],[Physical Therapist (PT) Hours]],NonNurse[[#This Row],[PT Assistant Hours]],NonNurse[[#This Row],[PT Aide Hours]])/NonNurse[[#This Row],[MDS Census]]</f>
        <v>0</v>
      </c>
      <c r="AA489" s="6">
        <v>0</v>
      </c>
      <c r="AB489" s="6">
        <v>0</v>
      </c>
      <c r="AC489" s="6">
        <v>0</v>
      </c>
      <c r="AD489" s="6">
        <v>0</v>
      </c>
      <c r="AE489" s="6">
        <v>0</v>
      </c>
      <c r="AF489" s="6">
        <v>0</v>
      </c>
      <c r="AG489" s="6">
        <v>0</v>
      </c>
      <c r="AH489" s="1">
        <v>146175</v>
      </c>
      <c r="AI489">
        <v>5</v>
      </c>
    </row>
    <row r="490" spans="1:35" x14ac:dyDescent="0.25">
      <c r="A490" t="s">
        <v>702</v>
      </c>
      <c r="B490" t="s">
        <v>61</v>
      </c>
      <c r="C490" t="s">
        <v>929</v>
      </c>
      <c r="D490" t="s">
        <v>781</v>
      </c>
      <c r="E490" s="6">
        <v>155.9891304347826</v>
      </c>
      <c r="F490" s="6">
        <v>35.331521739130437</v>
      </c>
      <c r="G490" s="6">
        <v>0</v>
      </c>
      <c r="H490" s="6">
        <v>5.434782608695652E-2</v>
      </c>
      <c r="I490" s="6">
        <v>71.217391304347828</v>
      </c>
      <c r="J490" s="6">
        <v>0</v>
      </c>
      <c r="K490" s="6">
        <v>0</v>
      </c>
      <c r="L490" s="6">
        <v>1.2804347826086953</v>
      </c>
      <c r="M490" s="6">
        <v>0</v>
      </c>
      <c r="N490" s="6">
        <v>6.5217391304347824E-2</v>
      </c>
      <c r="O490" s="6">
        <f>SUM(NonNurse[[#This Row],[Qualified Social Work Staff Hours]],NonNurse[[#This Row],[Other Social Work Staff Hours]])/NonNurse[[#This Row],[MDS Census]]</f>
        <v>4.180893317538848E-4</v>
      </c>
      <c r="P490" s="6">
        <v>5.5108695652173916</v>
      </c>
      <c r="Q490" s="6">
        <v>18.027173913043477</v>
      </c>
      <c r="R490" s="6">
        <f>SUM(NonNurse[[#This Row],[Qualified Activities Professional Hours]],NonNurse[[#This Row],[Other Activities Professional Hours]])/NonNurse[[#This Row],[MDS Census]]</f>
        <v>0.15089540798550624</v>
      </c>
      <c r="S490" s="6">
        <v>6.101086956521736</v>
      </c>
      <c r="T490" s="6">
        <v>5.0450000000000008</v>
      </c>
      <c r="U490" s="6">
        <v>0</v>
      </c>
      <c r="V490" s="6">
        <f>SUM(NonNurse[[#This Row],[Occupational Therapist Hours]],NonNurse[[#This Row],[OT Assistant Hours]],NonNurse[[#This Row],[OT Aide Hours]])/NonNurse[[#This Row],[MDS Census]]</f>
        <v>7.1454254058950589E-2</v>
      </c>
      <c r="W490" s="6">
        <v>2.4090217391304343</v>
      </c>
      <c r="X490" s="6">
        <v>10.909456521739134</v>
      </c>
      <c r="Y490" s="6">
        <v>0</v>
      </c>
      <c r="Z490" s="6">
        <f>SUM(NonNurse[[#This Row],[Physical Therapist (PT) Hours]],NonNurse[[#This Row],[PT Assistant Hours]],NonNurse[[#This Row],[PT Aide Hours]])/NonNurse[[#This Row],[MDS Census]]</f>
        <v>8.538080969967253E-2</v>
      </c>
      <c r="AA490" s="6">
        <v>24.445652173913043</v>
      </c>
      <c r="AB490" s="6">
        <v>0</v>
      </c>
      <c r="AC490" s="6">
        <v>0</v>
      </c>
      <c r="AD490" s="6">
        <v>0</v>
      </c>
      <c r="AE490" s="6">
        <v>0</v>
      </c>
      <c r="AF490" s="6">
        <v>0</v>
      </c>
      <c r="AG490" s="6">
        <v>0.13043478260869565</v>
      </c>
      <c r="AH490" s="1">
        <v>145220</v>
      </c>
      <c r="AI490">
        <v>5</v>
      </c>
    </row>
    <row r="491" spans="1:35" x14ac:dyDescent="0.25">
      <c r="A491" t="s">
        <v>702</v>
      </c>
      <c r="B491" t="s">
        <v>25</v>
      </c>
      <c r="C491" t="s">
        <v>902</v>
      </c>
      <c r="D491" t="s">
        <v>788</v>
      </c>
      <c r="E491" s="6">
        <v>89.108695652173907</v>
      </c>
      <c r="F491" s="6">
        <v>45.415760869565219</v>
      </c>
      <c r="G491" s="6">
        <v>7.6086956521739135E-2</v>
      </c>
      <c r="H491" s="6">
        <v>0</v>
      </c>
      <c r="I491" s="6">
        <v>0.85869565217391308</v>
      </c>
      <c r="J491" s="6">
        <v>0</v>
      </c>
      <c r="K491" s="6">
        <v>0</v>
      </c>
      <c r="L491" s="6">
        <v>0.46304347826086967</v>
      </c>
      <c r="M491" s="6">
        <v>0</v>
      </c>
      <c r="N491" s="6">
        <v>13.804347826086957</v>
      </c>
      <c r="O491" s="6">
        <f>SUM(NonNurse[[#This Row],[Qualified Social Work Staff Hours]],NonNurse[[#This Row],[Other Social Work Staff Hours]])/NonNurse[[#This Row],[MDS Census]]</f>
        <v>0.15491583313003174</v>
      </c>
      <c r="P491" s="6">
        <v>4.0869565217391308</v>
      </c>
      <c r="Q491" s="6">
        <v>11.141304347826088</v>
      </c>
      <c r="R491" s="6">
        <f>SUM(NonNurse[[#This Row],[Qualified Activities Professional Hours]],NonNurse[[#This Row],[Other Activities Professional Hours]])/NonNurse[[#This Row],[MDS Census]]</f>
        <v>0.17089534032690903</v>
      </c>
      <c r="S491" s="6">
        <v>0.76630434782608714</v>
      </c>
      <c r="T491" s="6">
        <v>3.1505434782608712</v>
      </c>
      <c r="U491" s="6">
        <v>0</v>
      </c>
      <c r="V491" s="6">
        <f>SUM(NonNurse[[#This Row],[Occupational Therapist Hours]],NonNurse[[#This Row],[OT Assistant Hours]],NonNurse[[#This Row],[OT Aide Hours]])/NonNurse[[#This Row],[MDS Census]]</f>
        <v>4.3955842888509421E-2</v>
      </c>
      <c r="W491" s="6">
        <v>3.9732608695652174</v>
      </c>
      <c r="X491" s="6">
        <v>1.9646739130434789</v>
      </c>
      <c r="Y491" s="6">
        <v>0</v>
      </c>
      <c r="Z491" s="6">
        <f>SUM(NonNurse[[#This Row],[Physical Therapist (PT) Hours]],NonNurse[[#This Row],[PT Assistant Hours]],NonNurse[[#This Row],[PT Aide Hours]])/NonNurse[[#This Row],[MDS Census]]</f>
        <v>6.6636984630397675E-2</v>
      </c>
      <c r="AA491" s="6">
        <v>0</v>
      </c>
      <c r="AB491" s="6">
        <v>0</v>
      </c>
      <c r="AC491" s="6">
        <v>0</v>
      </c>
      <c r="AD491" s="6">
        <v>0</v>
      </c>
      <c r="AE491" s="6">
        <v>0</v>
      </c>
      <c r="AF491" s="6">
        <v>0</v>
      </c>
      <c r="AG491" s="6">
        <v>0</v>
      </c>
      <c r="AH491" s="1">
        <v>145024</v>
      </c>
      <c r="AI491">
        <v>5</v>
      </c>
    </row>
    <row r="492" spans="1:35" x14ac:dyDescent="0.25">
      <c r="A492" t="s">
        <v>702</v>
      </c>
      <c r="B492" t="s">
        <v>187</v>
      </c>
      <c r="C492" t="s">
        <v>998</v>
      </c>
      <c r="D492" t="s">
        <v>813</v>
      </c>
      <c r="E492" s="6">
        <v>35.369565217391305</v>
      </c>
      <c r="F492" s="6">
        <v>4.9728260869565215</v>
      </c>
      <c r="G492" s="6">
        <v>0</v>
      </c>
      <c r="H492" s="6">
        <v>0.12586956521739132</v>
      </c>
      <c r="I492" s="6">
        <v>0.2608695652173913</v>
      </c>
      <c r="J492" s="6">
        <v>0</v>
      </c>
      <c r="K492" s="6">
        <v>0</v>
      </c>
      <c r="L492" s="6">
        <v>1.5767391304347826</v>
      </c>
      <c r="M492" s="6">
        <v>0</v>
      </c>
      <c r="N492" s="6">
        <v>3.0393478260869564</v>
      </c>
      <c r="O492" s="6">
        <f>SUM(NonNurse[[#This Row],[Qualified Social Work Staff Hours]],NonNurse[[#This Row],[Other Social Work Staff Hours]])/NonNurse[[#This Row],[MDS Census]]</f>
        <v>8.5931161647203436E-2</v>
      </c>
      <c r="P492" s="6">
        <v>4.4813043478260868</v>
      </c>
      <c r="Q492" s="6">
        <v>0</v>
      </c>
      <c r="R492" s="6">
        <f>SUM(NonNurse[[#This Row],[Qualified Activities Professional Hours]],NonNurse[[#This Row],[Other Activities Professional Hours]])/NonNurse[[#This Row],[MDS Census]]</f>
        <v>0.12669944683466502</v>
      </c>
      <c r="S492" s="6">
        <v>0.70402173913043486</v>
      </c>
      <c r="T492" s="6">
        <v>5.9079347826086952</v>
      </c>
      <c r="U492" s="6">
        <v>0</v>
      </c>
      <c r="V492" s="6">
        <f>SUM(NonNurse[[#This Row],[Occupational Therapist Hours]],NonNurse[[#This Row],[OT Assistant Hours]],NonNurse[[#This Row],[OT Aide Hours]])/NonNurse[[#This Row],[MDS Census]]</f>
        <v>0.18693915181315304</v>
      </c>
      <c r="W492" s="6">
        <v>0.46967391304347827</v>
      </c>
      <c r="X492" s="6">
        <v>1.2586956521739132</v>
      </c>
      <c r="Y492" s="6">
        <v>0</v>
      </c>
      <c r="Z492" s="6">
        <f>SUM(NonNurse[[#This Row],[Physical Therapist (PT) Hours]],NonNurse[[#This Row],[PT Assistant Hours]],NonNurse[[#This Row],[PT Aide Hours]])/NonNurse[[#This Row],[MDS Census]]</f>
        <v>4.8866011063306701E-2</v>
      </c>
      <c r="AA492" s="6">
        <v>0</v>
      </c>
      <c r="AB492" s="6">
        <v>0</v>
      </c>
      <c r="AC492" s="6">
        <v>0</v>
      </c>
      <c r="AD492" s="6">
        <v>0</v>
      </c>
      <c r="AE492" s="6">
        <v>0</v>
      </c>
      <c r="AF492" s="6">
        <v>0</v>
      </c>
      <c r="AG492" s="6">
        <v>0</v>
      </c>
      <c r="AH492" s="1">
        <v>145489</v>
      </c>
      <c r="AI492">
        <v>5</v>
      </c>
    </row>
    <row r="493" spans="1:35" x14ac:dyDescent="0.25">
      <c r="A493" t="s">
        <v>702</v>
      </c>
      <c r="B493" t="s">
        <v>397</v>
      </c>
      <c r="C493" t="s">
        <v>1080</v>
      </c>
      <c r="D493" t="s">
        <v>760</v>
      </c>
      <c r="E493" s="6">
        <v>52.489130434782609</v>
      </c>
      <c r="F493" s="6">
        <v>5.2173913043478262</v>
      </c>
      <c r="G493" s="6">
        <v>0.32065217391304346</v>
      </c>
      <c r="H493" s="6">
        <v>0.19565217391304349</v>
      </c>
      <c r="I493" s="6">
        <v>0.39130434782608697</v>
      </c>
      <c r="J493" s="6">
        <v>0</v>
      </c>
      <c r="K493" s="6">
        <v>0</v>
      </c>
      <c r="L493" s="6">
        <v>0.2041304347826087</v>
      </c>
      <c r="M493" s="6">
        <v>0</v>
      </c>
      <c r="N493" s="6">
        <v>5.6766304347826084</v>
      </c>
      <c r="O493" s="6">
        <f>SUM(NonNurse[[#This Row],[Qualified Social Work Staff Hours]],NonNurse[[#This Row],[Other Social Work Staff Hours]])/NonNurse[[#This Row],[MDS Census]]</f>
        <v>0.10814868502795609</v>
      </c>
      <c r="P493" s="6">
        <v>4.6494565217391308</v>
      </c>
      <c r="Q493" s="6">
        <v>9.866847826086957</v>
      </c>
      <c r="R493" s="6">
        <f>SUM(NonNurse[[#This Row],[Qualified Activities Professional Hours]],NonNurse[[#This Row],[Other Activities Professional Hours]])/NonNurse[[#This Row],[MDS Census]]</f>
        <v>0.27655829364257611</v>
      </c>
      <c r="S493" s="6">
        <v>1.3657608695652173</v>
      </c>
      <c r="T493" s="6">
        <v>5.1079347826086945</v>
      </c>
      <c r="U493" s="6">
        <v>0</v>
      </c>
      <c r="V493" s="6">
        <f>SUM(NonNurse[[#This Row],[Occupational Therapist Hours]],NonNurse[[#This Row],[OT Assistant Hours]],NonNurse[[#This Row],[OT Aide Hours]])/NonNurse[[#This Row],[MDS Census]]</f>
        <v>0.1233340236073721</v>
      </c>
      <c r="W493" s="6">
        <v>1.1043478260869568</v>
      </c>
      <c r="X493" s="6">
        <v>3.4557608695652169</v>
      </c>
      <c r="Y493" s="6">
        <v>0</v>
      </c>
      <c r="Z493" s="6">
        <f>SUM(NonNurse[[#This Row],[Physical Therapist (PT) Hours]],NonNurse[[#This Row],[PT Assistant Hours]],NonNurse[[#This Row],[PT Aide Hours]])/NonNurse[[#This Row],[MDS Census]]</f>
        <v>8.6877200248498654E-2</v>
      </c>
      <c r="AA493" s="6">
        <v>0</v>
      </c>
      <c r="AB493" s="6">
        <v>0</v>
      </c>
      <c r="AC493" s="6">
        <v>0</v>
      </c>
      <c r="AD493" s="6">
        <v>0</v>
      </c>
      <c r="AE493" s="6">
        <v>0</v>
      </c>
      <c r="AF493" s="6">
        <v>0</v>
      </c>
      <c r="AG493" s="6">
        <v>0</v>
      </c>
      <c r="AH493" s="1">
        <v>145837</v>
      </c>
      <c r="AI493">
        <v>5</v>
      </c>
    </row>
    <row r="494" spans="1:35" x14ac:dyDescent="0.25">
      <c r="A494" t="s">
        <v>702</v>
      </c>
      <c r="B494" t="s">
        <v>538</v>
      </c>
      <c r="C494" t="s">
        <v>1121</v>
      </c>
      <c r="D494" t="s">
        <v>816</v>
      </c>
      <c r="E494" s="6">
        <v>78.597826086956516</v>
      </c>
      <c r="F494" s="6">
        <v>49.869565217391305</v>
      </c>
      <c r="G494" s="6">
        <v>0.73641304347826086</v>
      </c>
      <c r="H494" s="6">
        <v>0.21195652173913043</v>
      </c>
      <c r="I494" s="6">
        <v>1.173913043478261</v>
      </c>
      <c r="J494" s="6">
        <v>0</v>
      </c>
      <c r="K494" s="6">
        <v>0</v>
      </c>
      <c r="L494" s="6">
        <v>2.3968478260869568</v>
      </c>
      <c r="M494" s="6">
        <v>4.9510869565217392</v>
      </c>
      <c r="N494" s="6">
        <v>0</v>
      </c>
      <c r="O494" s="6">
        <f>SUM(NonNurse[[#This Row],[Qualified Social Work Staff Hours]],NonNurse[[#This Row],[Other Social Work Staff Hours]])/NonNurse[[#This Row],[MDS Census]]</f>
        <v>6.2992670446687882E-2</v>
      </c>
      <c r="P494" s="6">
        <v>6.3831521739130439</v>
      </c>
      <c r="Q494" s="6">
        <v>18.782608695652176</v>
      </c>
      <c r="R494" s="6">
        <f>SUM(NonNurse[[#This Row],[Qualified Activities Professional Hours]],NonNurse[[#This Row],[Other Activities Professional Hours]])/NonNurse[[#This Row],[MDS Census]]</f>
        <v>0.32018393030009684</v>
      </c>
      <c r="S494" s="6">
        <v>0.7520652173913045</v>
      </c>
      <c r="T494" s="6">
        <v>6.9873913043478275</v>
      </c>
      <c r="U494" s="6">
        <v>0</v>
      </c>
      <c r="V494" s="6">
        <f>SUM(NonNurse[[#This Row],[Occupational Therapist Hours]],NonNurse[[#This Row],[OT Assistant Hours]],NonNurse[[#This Row],[OT Aide Hours]])/NonNurse[[#This Row],[MDS Census]]</f>
        <v>9.8469091411976239E-2</v>
      </c>
      <c r="W494" s="6">
        <v>1.5245652173913042</v>
      </c>
      <c r="X494" s="6">
        <v>10.429891304347827</v>
      </c>
      <c r="Y494" s="6">
        <v>3.5108695652173911</v>
      </c>
      <c r="Z494" s="6">
        <f>SUM(NonNurse[[#This Row],[Physical Therapist (PT) Hours]],NonNurse[[#This Row],[PT Assistant Hours]],NonNurse[[#This Row],[PT Aide Hours]])/NonNurse[[#This Row],[MDS Census]]</f>
        <v>0.19676531600055319</v>
      </c>
      <c r="AA494" s="6">
        <v>0</v>
      </c>
      <c r="AB494" s="6">
        <v>0</v>
      </c>
      <c r="AC494" s="6">
        <v>0</v>
      </c>
      <c r="AD494" s="6">
        <v>0</v>
      </c>
      <c r="AE494" s="6">
        <v>0</v>
      </c>
      <c r="AF494" s="6">
        <v>0</v>
      </c>
      <c r="AG494" s="6">
        <v>0</v>
      </c>
      <c r="AH494" s="1">
        <v>146037</v>
      </c>
      <c r="AI494">
        <v>5</v>
      </c>
    </row>
    <row r="495" spans="1:35" x14ac:dyDescent="0.25">
      <c r="A495" t="s">
        <v>702</v>
      </c>
      <c r="B495" t="s">
        <v>376</v>
      </c>
      <c r="C495" t="s">
        <v>975</v>
      </c>
      <c r="D495" t="s">
        <v>793</v>
      </c>
      <c r="E495" s="6">
        <v>70.880434782608702</v>
      </c>
      <c r="F495" s="6">
        <v>4.6467391304347823</v>
      </c>
      <c r="G495" s="6">
        <v>7.0652173913043473E-2</v>
      </c>
      <c r="H495" s="6">
        <v>0.39130434782608697</v>
      </c>
      <c r="I495" s="6">
        <v>0.44565217391304346</v>
      </c>
      <c r="J495" s="6">
        <v>0</v>
      </c>
      <c r="K495" s="6">
        <v>0</v>
      </c>
      <c r="L495" s="6">
        <v>3.3402173913043471</v>
      </c>
      <c r="M495" s="6">
        <v>2.1766304347826089</v>
      </c>
      <c r="N495" s="6">
        <v>0</v>
      </c>
      <c r="O495" s="6">
        <f>SUM(NonNurse[[#This Row],[Qualified Social Work Staff Hours]],NonNurse[[#This Row],[Other Social Work Staff Hours]])/NonNurse[[#This Row],[MDS Census]]</f>
        <v>3.070848029443337E-2</v>
      </c>
      <c r="P495" s="6">
        <v>4.9728260869565215</v>
      </c>
      <c r="Q495" s="6">
        <v>6.5163043478260869</v>
      </c>
      <c r="R495" s="6">
        <f>SUM(NonNurse[[#This Row],[Qualified Activities Professional Hours]],NonNurse[[#This Row],[Other Activities Professional Hours]])/NonNurse[[#This Row],[MDS Census]]</f>
        <v>0.16209170372642231</v>
      </c>
      <c r="S495" s="6">
        <v>2.8573913043478267</v>
      </c>
      <c r="T495" s="6">
        <v>8.3257608695652152</v>
      </c>
      <c r="U495" s="6">
        <v>0</v>
      </c>
      <c r="V495" s="6">
        <f>SUM(NonNurse[[#This Row],[Occupational Therapist Hours]],NonNurse[[#This Row],[OT Assistant Hours]],NonNurse[[#This Row],[OT Aide Hours]])/NonNurse[[#This Row],[MDS Census]]</f>
        <v>0.15777488115319732</v>
      </c>
      <c r="W495" s="6">
        <v>4.8721739130434765</v>
      </c>
      <c r="X495" s="6">
        <v>8.2097826086956509</v>
      </c>
      <c r="Y495" s="6">
        <v>0</v>
      </c>
      <c r="Z495" s="6">
        <f>SUM(NonNurse[[#This Row],[Physical Therapist (PT) Hours]],NonNurse[[#This Row],[PT Assistant Hours]],NonNurse[[#This Row],[PT Aide Hours]])/NonNurse[[#This Row],[MDS Census]]</f>
        <v>0.18456371722128501</v>
      </c>
      <c r="AA495" s="6">
        <v>0</v>
      </c>
      <c r="AB495" s="6">
        <v>0</v>
      </c>
      <c r="AC495" s="6">
        <v>0</v>
      </c>
      <c r="AD495" s="6">
        <v>0</v>
      </c>
      <c r="AE495" s="6">
        <v>0</v>
      </c>
      <c r="AF495" s="6">
        <v>0</v>
      </c>
      <c r="AG495" s="6">
        <v>0</v>
      </c>
      <c r="AH495" s="1">
        <v>145801</v>
      </c>
      <c r="AI495">
        <v>5</v>
      </c>
    </row>
    <row r="496" spans="1:35" x14ac:dyDescent="0.25">
      <c r="A496" t="s">
        <v>702</v>
      </c>
      <c r="B496" t="s">
        <v>574</v>
      </c>
      <c r="C496" t="s">
        <v>873</v>
      </c>
      <c r="D496" t="s">
        <v>802</v>
      </c>
      <c r="E496" s="6">
        <v>26.934782608695652</v>
      </c>
      <c r="F496" s="6">
        <v>5.0543478260869561</v>
      </c>
      <c r="G496" s="6">
        <v>0</v>
      </c>
      <c r="H496" s="6">
        <v>0.11413043478260869</v>
      </c>
      <c r="I496" s="6">
        <v>0.35869565217391303</v>
      </c>
      <c r="J496" s="6">
        <v>0</v>
      </c>
      <c r="K496" s="6">
        <v>0</v>
      </c>
      <c r="L496" s="6">
        <v>8.510869565217391E-2</v>
      </c>
      <c r="M496" s="6">
        <v>0</v>
      </c>
      <c r="N496" s="6">
        <v>4.4864130434782608</v>
      </c>
      <c r="O496" s="6">
        <f>SUM(NonNurse[[#This Row],[Qualified Social Work Staff Hours]],NonNurse[[#This Row],[Other Social Work Staff Hours]])/NonNurse[[#This Row],[MDS Census]]</f>
        <v>0.16656577885391444</v>
      </c>
      <c r="P496" s="6">
        <v>3.3791304347826085</v>
      </c>
      <c r="Q496" s="6">
        <v>0</v>
      </c>
      <c r="R496" s="6">
        <f>SUM(NonNurse[[#This Row],[Qualified Activities Professional Hours]],NonNurse[[#This Row],[Other Activities Professional Hours]])/NonNurse[[#This Row],[MDS Census]]</f>
        <v>0.12545601291364003</v>
      </c>
      <c r="S496" s="6">
        <v>0.36456521739130432</v>
      </c>
      <c r="T496" s="6">
        <v>1.1780434782608693</v>
      </c>
      <c r="U496" s="6">
        <v>0</v>
      </c>
      <c r="V496" s="6">
        <f>SUM(NonNurse[[#This Row],[Occupational Therapist Hours]],NonNurse[[#This Row],[OT Assistant Hours]],NonNurse[[#This Row],[OT Aide Hours]])/NonNurse[[#This Row],[MDS Census]]</f>
        <v>5.7271993543179973E-2</v>
      </c>
      <c r="W496" s="6">
        <v>0.33891304347826084</v>
      </c>
      <c r="X496" s="6">
        <v>1.6981521739130434</v>
      </c>
      <c r="Y496" s="6">
        <v>0</v>
      </c>
      <c r="Z496" s="6">
        <f>SUM(NonNurse[[#This Row],[Physical Therapist (PT) Hours]],NonNurse[[#This Row],[PT Assistant Hours]],NonNurse[[#This Row],[PT Aide Hours]])/NonNurse[[#This Row],[MDS Census]]</f>
        <v>7.5629539951573843E-2</v>
      </c>
      <c r="AA496" s="6">
        <v>0</v>
      </c>
      <c r="AB496" s="6">
        <v>0</v>
      </c>
      <c r="AC496" s="6">
        <v>0</v>
      </c>
      <c r="AD496" s="6">
        <v>0</v>
      </c>
      <c r="AE496" s="6">
        <v>0</v>
      </c>
      <c r="AF496" s="6">
        <v>0</v>
      </c>
      <c r="AG496" s="6">
        <v>0</v>
      </c>
      <c r="AH496" s="1">
        <v>146084</v>
      </c>
      <c r="AI496">
        <v>5</v>
      </c>
    </row>
    <row r="497" spans="1:35" x14ac:dyDescent="0.25">
      <c r="A497" t="s">
        <v>702</v>
      </c>
      <c r="B497" t="s">
        <v>611</v>
      </c>
      <c r="C497" t="s">
        <v>944</v>
      </c>
      <c r="D497" t="s">
        <v>781</v>
      </c>
      <c r="E497" s="6">
        <v>65.347826086956516</v>
      </c>
      <c r="F497" s="6">
        <v>0</v>
      </c>
      <c r="G497" s="6">
        <v>0.35869565217391303</v>
      </c>
      <c r="H497" s="6">
        <v>0.31793478260869568</v>
      </c>
      <c r="I497" s="6">
        <v>0</v>
      </c>
      <c r="J497" s="6">
        <v>0</v>
      </c>
      <c r="K497" s="6">
        <v>0</v>
      </c>
      <c r="L497" s="6">
        <v>4.5385869565217396</v>
      </c>
      <c r="M497" s="6">
        <v>0</v>
      </c>
      <c r="N497" s="6">
        <v>0</v>
      </c>
      <c r="O497" s="6">
        <f>SUM(NonNurse[[#This Row],[Qualified Social Work Staff Hours]],NonNurse[[#This Row],[Other Social Work Staff Hours]])/NonNurse[[#This Row],[MDS Census]]</f>
        <v>0</v>
      </c>
      <c r="P497" s="6">
        <v>0</v>
      </c>
      <c r="Q497" s="6">
        <v>0</v>
      </c>
      <c r="R497" s="6">
        <f>SUM(NonNurse[[#This Row],[Qualified Activities Professional Hours]],NonNurse[[#This Row],[Other Activities Professional Hours]])/NonNurse[[#This Row],[MDS Census]]</f>
        <v>0</v>
      </c>
      <c r="S497" s="6">
        <v>10.235760869565217</v>
      </c>
      <c r="T497" s="6">
        <v>9.7117391304347844</v>
      </c>
      <c r="U497" s="6">
        <v>0</v>
      </c>
      <c r="V497" s="6">
        <f>SUM(NonNurse[[#This Row],[Occupational Therapist Hours]],NonNurse[[#This Row],[OT Assistant Hours]],NonNurse[[#This Row],[OT Aide Hours]])/NonNurse[[#This Row],[MDS Census]]</f>
        <v>0.30525116433799071</v>
      </c>
      <c r="W497" s="6">
        <v>9.1227173913043504</v>
      </c>
      <c r="X497" s="6">
        <v>14.049565217391304</v>
      </c>
      <c r="Y497" s="6">
        <v>0</v>
      </c>
      <c r="Z497" s="6">
        <f>SUM(NonNurse[[#This Row],[Physical Therapist (PT) Hours]],NonNurse[[#This Row],[PT Assistant Hours]],NonNurse[[#This Row],[PT Aide Hours]])/NonNurse[[#This Row],[MDS Census]]</f>
        <v>0.35459913506320695</v>
      </c>
      <c r="AA497" s="6">
        <v>0</v>
      </c>
      <c r="AB497" s="6">
        <v>0</v>
      </c>
      <c r="AC497" s="6">
        <v>0</v>
      </c>
      <c r="AD497" s="6">
        <v>0</v>
      </c>
      <c r="AE497" s="6">
        <v>0</v>
      </c>
      <c r="AF497" s="6">
        <v>0</v>
      </c>
      <c r="AG497" s="6">
        <v>266.36891304347819</v>
      </c>
      <c r="AH497" s="1">
        <v>146128</v>
      </c>
      <c r="AI497">
        <v>5</v>
      </c>
    </row>
    <row r="498" spans="1:35" x14ac:dyDescent="0.25">
      <c r="A498" t="s">
        <v>702</v>
      </c>
      <c r="B498" t="s">
        <v>324</v>
      </c>
      <c r="C498" t="s">
        <v>1055</v>
      </c>
      <c r="D498" t="s">
        <v>788</v>
      </c>
      <c r="E498" s="6">
        <v>30.706521739130434</v>
      </c>
      <c r="F498" s="6">
        <v>4.3206521739130439</v>
      </c>
      <c r="G498" s="6">
        <v>0</v>
      </c>
      <c r="H498" s="6">
        <v>0.11684782608695653</v>
      </c>
      <c r="I498" s="6">
        <v>0.34782608695652173</v>
      </c>
      <c r="J498" s="6">
        <v>0</v>
      </c>
      <c r="K498" s="6">
        <v>0</v>
      </c>
      <c r="L498" s="6">
        <v>0.38793478260869557</v>
      </c>
      <c r="M498" s="6">
        <v>0</v>
      </c>
      <c r="N498" s="6">
        <v>5.0160869565217396</v>
      </c>
      <c r="O498" s="6">
        <f>SUM(NonNurse[[#This Row],[Qualified Social Work Staff Hours]],NonNurse[[#This Row],[Other Social Work Staff Hours]])/NonNurse[[#This Row],[MDS Census]]</f>
        <v>0.1633557522123894</v>
      </c>
      <c r="P498" s="6">
        <v>2.1542391304347825</v>
      </c>
      <c r="Q498" s="6">
        <v>0</v>
      </c>
      <c r="R498" s="6">
        <f>SUM(NonNurse[[#This Row],[Qualified Activities Professional Hours]],NonNurse[[#This Row],[Other Activities Professional Hours]])/NonNurse[[#This Row],[MDS Census]]</f>
        <v>7.0155752212389386E-2</v>
      </c>
      <c r="S498" s="6">
        <v>0.47402173913043483</v>
      </c>
      <c r="T498" s="6">
        <v>3.1567391304347834</v>
      </c>
      <c r="U498" s="6">
        <v>0</v>
      </c>
      <c r="V498" s="6">
        <f>SUM(NonNurse[[#This Row],[Occupational Therapist Hours]],NonNurse[[#This Row],[OT Assistant Hours]],NonNurse[[#This Row],[OT Aide Hours]])/NonNurse[[#This Row],[MDS Census]]</f>
        <v>0.1182407079646018</v>
      </c>
      <c r="W498" s="6">
        <v>5.4515217391304338</v>
      </c>
      <c r="X498" s="6">
        <v>0</v>
      </c>
      <c r="Y498" s="6">
        <v>0</v>
      </c>
      <c r="Z498" s="6">
        <f>SUM(NonNurse[[#This Row],[Physical Therapist (PT) Hours]],NonNurse[[#This Row],[PT Assistant Hours]],NonNurse[[#This Row],[PT Aide Hours]])/NonNurse[[#This Row],[MDS Census]]</f>
        <v>0.17753628318584069</v>
      </c>
      <c r="AA498" s="6">
        <v>0</v>
      </c>
      <c r="AB498" s="6">
        <v>0</v>
      </c>
      <c r="AC498" s="6">
        <v>0</v>
      </c>
      <c r="AD498" s="6">
        <v>0</v>
      </c>
      <c r="AE498" s="6">
        <v>0</v>
      </c>
      <c r="AF498" s="6">
        <v>0</v>
      </c>
      <c r="AG498" s="6">
        <v>0</v>
      </c>
      <c r="AH498" s="1">
        <v>145727</v>
      </c>
      <c r="AI498">
        <v>5</v>
      </c>
    </row>
    <row r="499" spans="1:35" x14ac:dyDescent="0.25">
      <c r="A499" t="s">
        <v>702</v>
      </c>
      <c r="B499" t="s">
        <v>539</v>
      </c>
      <c r="C499" t="s">
        <v>1122</v>
      </c>
      <c r="D499" t="s">
        <v>787</v>
      </c>
      <c r="E499" s="6">
        <v>24.543478260869566</v>
      </c>
      <c r="F499" s="6">
        <v>4.4021739130434785</v>
      </c>
      <c r="G499" s="6">
        <v>0</v>
      </c>
      <c r="H499" s="6">
        <v>0.1983695652173913</v>
      </c>
      <c r="I499" s="6">
        <v>0.28260869565217389</v>
      </c>
      <c r="J499" s="6">
        <v>0</v>
      </c>
      <c r="K499" s="6">
        <v>0</v>
      </c>
      <c r="L499" s="6">
        <v>0.16717391304347826</v>
      </c>
      <c r="M499" s="6">
        <v>0</v>
      </c>
      <c r="N499" s="6">
        <v>0</v>
      </c>
      <c r="O499" s="6">
        <f>SUM(NonNurse[[#This Row],[Qualified Social Work Staff Hours]],NonNurse[[#This Row],[Other Social Work Staff Hours]])/NonNurse[[#This Row],[MDS Census]]</f>
        <v>0</v>
      </c>
      <c r="P499" s="6">
        <v>5.5168478260869565</v>
      </c>
      <c r="Q499" s="6">
        <v>1.8940217391304348</v>
      </c>
      <c r="R499" s="6">
        <f>SUM(NonNurse[[#This Row],[Qualified Activities Professional Hours]],NonNurse[[#This Row],[Other Activities Professional Hours]])/NonNurse[[#This Row],[MDS Census]]</f>
        <v>0.30194862710363152</v>
      </c>
      <c r="S499" s="6">
        <v>0.87000000000000011</v>
      </c>
      <c r="T499" s="6">
        <v>1.297717391304348</v>
      </c>
      <c r="U499" s="6">
        <v>0</v>
      </c>
      <c r="V499" s="6">
        <f>SUM(NonNurse[[#This Row],[Occupational Therapist Hours]],NonNurse[[#This Row],[OT Assistant Hours]],NonNurse[[#This Row],[OT Aide Hours]])/NonNurse[[#This Row],[MDS Census]]</f>
        <v>8.8321523472099206E-2</v>
      </c>
      <c r="W499" s="6">
        <v>0.52489130434782605</v>
      </c>
      <c r="X499" s="6">
        <v>1.587282608695652</v>
      </c>
      <c r="Y499" s="6">
        <v>0.19565217391304349</v>
      </c>
      <c r="Z499" s="6">
        <f>SUM(NonNurse[[#This Row],[Physical Therapist (PT) Hours]],NonNurse[[#This Row],[PT Assistant Hours]],NonNurse[[#This Row],[PT Aide Hours]])/NonNurse[[#This Row],[MDS Census]]</f>
        <v>9.4030115146147022E-2</v>
      </c>
      <c r="AA499" s="6">
        <v>0</v>
      </c>
      <c r="AB499" s="6">
        <v>0</v>
      </c>
      <c r="AC499" s="6">
        <v>0</v>
      </c>
      <c r="AD499" s="6">
        <v>0</v>
      </c>
      <c r="AE499" s="6">
        <v>0</v>
      </c>
      <c r="AF499" s="6">
        <v>0</v>
      </c>
      <c r="AG499" s="6">
        <v>0</v>
      </c>
      <c r="AH499" s="1">
        <v>146038</v>
      </c>
      <c r="AI499">
        <v>5</v>
      </c>
    </row>
    <row r="500" spans="1:35" x14ac:dyDescent="0.25">
      <c r="A500" t="s">
        <v>702</v>
      </c>
      <c r="B500" t="s">
        <v>138</v>
      </c>
      <c r="C500" t="s">
        <v>969</v>
      </c>
      <c r="D500" t="s">
        <v>756</v>
      </c>
      <c r="E500" s="6">
        <v>51.402173913043477</v>
      </c>
      <c r="F500" s="6">
        <v>5.3913043478260869</v>
      </c>
      <c r="G500" s="6">
        <v>0.2608695652173913</v>
      </c>
      <c r="H500" s="6">
        <v>0.2608695652173913</v>
      </c>
      <c r="I500" s="6">
        <v>5.6847826086956523</v>
      </c>
      <c r="J500" s="6">
        <v>0</v>
      </c>
      <c r="K500" s="6">
        <v>0</v>
      </c>
      <c r="L500" s="6">
        <v>0.86228260869565188</v>
      </c>
      <c r="M500" s="6">
        <v>0</v>
      </c>
      <c r="N500" s="6">
        <v>1.3097826086956521</v>
      </c>
      <c r="O500" s="6">
        <f>SUM(NonNurse[[#This Row],[Qualified Social Work Staff Hours]],NonNurse[[#This Row],[Other Social Work Staff Hours]])/NonNurse[[#This Row],[MDS Census]]</f>
        <v>2.5481074222880103E-2</v>
      </c>
      <c r="P500" s="6">
        <v>0</v>
      </c>
      <c r="Q500" s="6">
        <v>20.345108695652176</v>
      </c>
      <c r="R500" s="6">
        <f>SUM(NonNurse[[#This Row],[Qualified Activities Professional Hours]],NonNurse[[#This Row],[Other Activities Professional Hours]])/NonNurse[[#This Row],[MDS Census]]</f>
        <v>0.39580249524212313</v>
      </c>
      <c r="S500" s="6">
        <v>0.81804347826086965</v>
      </c>
      <c r="T500" s="6">
        <v>6.5240217391304363</v>
      </c>
      <c r="U500" s="6">
        <v>0</v>
      </c>
      <c r="V500" s="6">
        <f>SUM(NonNurse[[#This Row],[Occupational Therapist Hours]],NonNurse[[#This Row],[OT Assistant Hours]],NonNurse[[#This Row],[OT Aide Hours]])/NonNurse[[#This Row],[MDS Census]]</f>
        <v>0.14283569465003174</v>
      </c>
      <c r="W500" s="6">
        <v>5.4508695652173911</v>
      </c>
      <c r="X500" s="6">
        <v>1.4670652173913046</v>
      </c>
      <c r="Y500" s="6">
        <v>0</v>
      </c>
      <c r="Z500" s="6">
        <f>SUM(NonNurse[[#This Row],[Physical Therapist (PT) Hours]],NonNurse[[#This Row],[PT Assistant Hours]],NonNurse[[#This Row],[PT Aide Hours]])/NonNurse[[#This Row],[MDS Census]]</f>
        <v>0.13458447874814972</v>
      </c>
      <c r="AA500" s="6">
        <v>0</v>
      </c>
      <c r="AB500" s="6">
        <v>0</v>
      </c>
      <c r="AC500" s="6">
        <v>0</v>
      </c>
      <c r="AD500" s="6">
        <v>0</v>
      </c>
      <c r="AE500" s="6">
        <v>0</v>
      </c>
      <c r="AF500" s="6">
        <v>0</v>
      </c>
      <c r="AG500" s="6">
        <v>0</v>
      </c>
      <c r="AH500" s="1">
        <v>145414</v>
      </c>
      <c r="AI500">
        <v>5</v>
      </c>
    </row>
    <row r="501" spans="1:35" x14ac:dyDescent="0.25">
      <c r="A501" t="s">
        <v>702</v>
      </c>
      <c r="B501" t="s">
        <v>255</v>
      </c>
      <c r="C501" t="s">
        <v>923</v>
      </c>
      <c r="D501" t="s">
        <v>781</v>
      </c>
      <c r="E501" s="6">
        <v>93.152173913043484</v>
      </c>
      <c r="F501" s="6">
        <v>58.546521739130434</v>
      </c>
      <c r="G501" s="6">
        <v>1.9565217391304348</v>
      </c>
      <c r="H501" s="6">
        <v>0</v>
      </c>
      <c r="I501" s="6">
        <v>0</v>
      </c>
      <c r="J501" s="6">
        <v>0</v>
      </c>
      <c r="K501" s="6">
        <v>0</v>
      </c>
      <c r="L501" s="6">
        <v>4.2585869565217394</v>
      </c>
      <c r="M501" s="6">
        <v>2.347826086956522</v>
      </c>
      <c r="N501" s="6">
        <v>6.0010869565217408</v>
      </c>
      <c r="O501" s="6">
        <f>SUM(NonNurse[[#This Row],[Qualified Social Work Staff Hours]],NonNurse[[#This Row],[Other Social Work Staff Hours]])/NonNurse[[#This Row],[MDS Census]]</f>
        <v>8.962660443407236E-2</v>
      </c>
      <c r="P501" s="6">
        <v>3.4669565217391303</v>
      </c>
      <c r="Q501" s="6">
        <v>33.788043478260875</v>
      </c>
      <c r="R501" s="6">
        <f>SUM(NonNurse[[#This Row],[Qualified Activities Professional Hours]],NonNurse[[#This Row],[Other Activities Professional Hours]])/NonNurse[[#This Row],[MDS Census]]</f>
        <v>0.39993698949824968</v>
      </c>
      <c r="S501" s="6">
        <v>10.580108695652173</v>
      </c>
      <c r="T501" s="6">
        <v>9.3054347826086943</v>
      </c>
      <c r="U501" s="6">
        <v>0</v>
      </c>
      <c r="V501" s="6">
        <f>SUM(NonNurse[[#This Row],[Occupational Therapist Hours]],NonNurse[[#This Row],[OT Assistant Hours]],NonNurse[[#This Row],[OT Aide Hours]])/NonNurse[[#This Row],[MDS Census]]</f>
        <v>0.21347374562427068</v>
      </c>
      <c r="W501" s="6">
        <v>6.1717391304347835</v>
      </c>
      <c r="X501" s="6">
        <v>12.173913043478262</v>
      </c>
      <c r="Y501" s="6">
        <v>0</v>
      </c>
      <c r="Z501" s="6">
        <f>SUM(NonNurse[[#This Row],[Physical Therapist (PT) Hours]],NonNurse[[#This Row],[PT Assistant Hours]],NonNurse[[#This Row],[PT Aide Hours]])/NonNurse[[#This Row],[MDS Census]]</f>
        <v>0.19694282380396733</v>
      </c>
      <c r="AA501" s="6">
        <v>0</v>
      </c>
      <c r="AB501" s="6">
        <v>0</v>
      </c>
      <c r="AC501" s="6">
        <v>0</v>
      </c>
      <c r="AD501" s="6">
        <v>0</v>
      </c>
      <c r="AE501" s="6">
        <v>0</v>
      </c>
      <c r="AF501" s="6">
        <v>0</v>
      </c>
      <c r="AG501" s="6">
        <v>0</v>
      </c>
      <c r="AH501" s="1">
        <v>145629</v>
      </c>
      <c r="AI501">
        <v>5</v>
      </c>
    </row>
    <row r="502" spans="1:35" x14ac:dyDescent="0.25">
      <c r="A502" t="s">
        <v>702</v>
      </c>
      <c r="B502" t="s">
        <v>460</v>
      </c>
      <c r="C502" t="s">
        <v>1022</v>
      </c>
      <c r="D502" t="s">
        <v>781</v>
      </c>
      <c r="E502" s="6">
        <v>80.673913043478265</v>
      </c>
      <c r="F502" s="6">
        <v>31.817934782608695</v>
      </c>
      <c r="G502" s="6">
        <v>0</v>
      </c>
      <c r="H502" s="6">
        <v>0</v>
      </c>
      <c r="I502" s="6">
        <v>39.152173913043477</v>
      </c>
      <c r="J502" s="6">
        <v>0</v>
      </c>
      <c r="K502" s="6">
        <v>0</v>
      </c>
      <c r="L502" s="6">
        <v>1.151413043478261</v>
      </c>
      <c r="M502" s="6">
        <v>0</v>
      </c>
      <c r="N502" s="6">
        <v>0</v>
      </c>
      <c r="O502" s="6">
        <f>SUM(NonNurse[[#This Row],[Qualified Social Work Staff Hours]],NonNurse[[#This Row],[Other Social Work Staff Hours]])/NonNurse[[#This Row],[MDS Census]]</f>
        <v>0</v>
      </c>
      <c r="P502" s="6">
        <v>5.2119565217391308</v>
      </c>
      <c r="Q502" s="6">
        <v>7.8179347826086953</v>
      </c>
      <c r="R502" s="6">
        <f>SUM(NonNurse[[#This Row],[Qualified Activities Professional Hours]],NonNurse[[#This Row],[Other Activities Professional Hours]])/NonNurse[[#This Row],[MDS Census]]</f>
        <v>0.16151306925357045</v>
      </c>
      <c r="S502" s="6">
        <v>1.3878260869565218</v>
      </c>
      <c r="T502" s="6">
        <v>6.4099999999999993</v>
      </c>
      <c r="U502" s="6">
        <v>0</v>
      </c>
      <c r="V502" s="6">
        <f>SUM(NonNurse[[#This Row],[Occupational Therapist Hours]],NonNurse[[#This Row],[OT Assistant Hours]],NonNurse[[#This Row],[OT Aide Hours]])/NonNurse[[#This Row],[MDS Census]]</f>
        <v>9.6658582592293166E-2</v>
      </c>
      <c r="W502" s="6">
        <v>1.4894565217391307</v>
      </c>
      <c r="X502" s="6">
        <v>4.4034782608695648</v>
      </c>
      <c r="Y502" s="6">
        <v>0</v>
      </c>
      <c r="Z502" s="6">
        <f>SUM(NonNurse[[#This Row],[Physical Therapist (PT) Hours]],NonNurse[[#This Row],[PT Assistant Hours]],NonNurse[[#This Row],[PT Aide Hours]])/NonNurse[[#This Row],[MDS Census]]</f>
        <v>7.3046348693074636E-2</v>
      </c>
      <c r="AA502" s="6">
        <v>5.3369565217391308</v>
      </c>
      <c r="AB502" s="6">
        <v>0</v>
      </c>
      <c r="AC502" s="6">
        <v>0</v>
      </c>
      <c r="AD502" s="6">
        <v>0</v>
      </c>
      <c r="AE502" s="6">
        <v>0</v>
      </c>
      <c r="AF502" s="6">
        <v>0</v>
      </c>
      <c r="AG502" s="6">
        <v>0</v>
      </c>
      <c r="AH502" s="1">
        <v>145927</v>
      </c>
      <c r="AI502">
        <v>5</v>
      </c>
    </row>
    <row r="503" spans="1:35" x14ac:dyDescent="0.25">
      <c r="A503" t="s">
        <v>702</v>
      </c>
      <c r="B503" t="s">
        <v>136</v>
      </c>
      <c r="C503" t="s">
        <v>937</v>
      </c>
      <c r="D503" t="s">
        <v>801</v>
      </c>
      <c r="E503" s="6">
        <v>40.630434782608695</v>
      </c>
      <c r="F503" s="6">
        <v>0</v>
      </c>
      <c r="G503" s="6">
        <v>0</v>
      </c>
      <c r="H503" s="6">
        <v>0.16304347826086957</v>
      </c>
      <c r="I503" s="6">
        <v>0.2608695652173913</v>
      </c>
      <c r="J503" s="6">
        <v>0</v>
      </c>
      <c r="K503" s="6">
        <v>0</v>
      </c>
      <c r="L503" s="6">
        <v>1.621413043478261</v>
      </c>
      <c r="M503" s="6">
        <v>0</v>
      </c>
      <c r="N503" s="6">
        <v>0</v>
      </c>
      <c r="O503" s="6">
        <f>SUM(NonNurse[[#This Row],[Qualified Social Work Staff Hours]],NonNurse[[#This Row],[Other Social Work Staff Hours]])/NonNurse[[#This Row],[MDS Census]]</f>
        <v>0</v>
      </c>
      <c r="P503" s="6">
        <v>0</v>
      </c>
      <c r="Q503" s="6">
        <v>0</v>
      </c>
      <c r="R503" s="6">
        <f>SUM(NonNurse[[#This Row],[Qualified Activities Professional Hours]],NonNurse[[#This Row],[Other Activities Professional Hours]])/NonNurse[[#This Row],[MDS Census]]</f>
        <v>0</v>
      </c>
      <c r="S503" s="6">
        <v>0.47967391304347812</v>
      </c>
      <c r="T503" s="6">
        <v>4.1336956521739125</v>
      </c>
      <c r="U503" s="6">
        <v>0</v>
      </c>
      <c r="V503" s="6">
        <f>SUM(NonNurse[[#This Row],[Occupational Therapist Hours]],NonNurse[[#This Row],[OT Assistant Hours]],NonNurse[[#This Row],[OT Aide Hours]])/NonNurse[[#This Row],[MDS Census]]</f>
        <v>0.11354467629748527</v>
      </c>
      <c r="W503" s="6">
        <v>0.72119565217391313</v>
      </c>
      <c r="X503" s="6">
        <v>2.0114130434782602</v>
      </c>
      <c r="Y503" s="6">
        <v>0</v>
      </c>
      <c r="Z503" s="6">
        <f>SUM(NonNurse[[#This Row],[Physical Therapist (PT) Hours]],NonNurse[[#This Row],[PT Assistant Hours]],NonNurse[[#This Row],[PT Aide Hours]])/NonNurse[[#This Row],[MDS Census]]</f>
        <v>6.7255216693418926E-2</v>
      </c>
      <c r="AA503" s="6">
        <v>0</v>
      </c>
      <c r="AB503" s="6">
        <v>0</v>
      </c>
      <c r="AC503" s="6">
        <v>0</v>
      </c>
      <c r="AD503" s="6">
        <v>0</v>
      </c>
      <c r="AE503" s="6">
        <v>0</v>
      </c>
      <c r="AF503" s="6">
        <v>0</v>
      </c>
      <c r="AG503" s="6">
        <v>0</v>
      </c>
      <c r="AH503" s="1">
        <v>145411</v>
      </c>
      <c r="AI503">
        <v>5</v>
      </c>
    </row>
    <row r="504" spans="1:35" x14ac:dyDescent="0.25">
      <c r="A504" t="s">
        <v>702</v>
      </c>
      <c r="B504" t="s">
        <v>89</v>
      </c>
      <c r="C504" t="s">
        <v>843</v>
      </c>
      <c r="D504" t="s">
        <v>744</v>
      </c>
      <c r="E504" s="6">
        <v>66.347826086956516</v>
      </c>
      <c r="F504" s="6">
        <v>25.601086956521737</v>
      </c>
      <c r="G504" s="6">
        <v>5.434782608695652E-2</v>
      </c>
      <c r="H504" s="6">
        <v>0</v>
      </c>
      <c r="I504" s="6">
        <v>0.43478260869565216</v>
      </c>
      <c r="J504" s="6">
        <v>0</v>
      </c>
      <c r="K504" s="6">
        <v>0</v>
      </c>
      <c r="L504" s="6">
        <v>1.1049999999999998</v>
      </c>
      <c r="M504" s="6">
        <v>0</v>
      </c>
      <c r="N504" s="6">
        <v>5.6641304347826091</v>
      </c>
      <c r="O504" s="6">
        <f>SUM(NonNurse[[#This Row],[Qualified Social Work Staff Hours]],NonNurse[[#This Row],[Other Social Work Staff Hours]])/NonNurse[[#This Row],[MDS Census]]</f>
        <v>8.5370249017038019E-2</v>
      </c>
      <c r="P504" s="6">
        <v>5.821739130434783</v>
      </c>
      <c r="Q504" s="6">
        <v>14.367391304347821</v>
      </c>
      <c r="R504" s="6">
        <f>SUM(NonNurse[[#This Row],[Qualified Activities Professional Hours]],NonNurse[[#This Row],[Other Activities Professional Hours]])/NonNurse[[#This Row],[MDS Census]]</f>
        <v>0.30429226736566184</v>
      </c>
      <c r="S504" s="6">
        <v>0</v>
      </c>
      <c r="T504" s="6">
        <v>3.4415217391304349</v>
      </c>
      <c r="U504" s="6">
        <v>0</v>
      </c>
      <c r="V504" s="6">
        <f>SUM(NonNurse[[#This Row],[Occupational Therapist Hours]],NonNurse[[#This Row],[OT Assistant Hours]],NonNurse[[#This Row],[OT Aide Hours]])/NonNurse[[#This Row],[MDS Census]]</f>
        <v>5.1870904325032774E-2</v>
      </c>
      <c r="W504" s="6">
        <v>1.338586956521739</v>
      </c>
      <c r="X504" s="6">
        <v>5.2201086956521738</v>
      </c>
      <c r="Y504" s="6">
        <v>0</v>
      </c>
      <c r="Z504" s="6">
        <f>SUM(NonNurse[[#This Row],[Physical Therapist (PT) Hours]],NonNurse[[#This Row],[PT Assistant Hours]],NonNurse[[#This Row],[PT Aide Hours]])/NonNurse[[#This Row],[MDS Census]]</f>
        <v>9.8853211009174324E-2</v>
      </c>
      <c r="AA504" s="6">
        <v>0</v>
      </c>
      <c r="AB504" s="6">
        <v>0</v>
      </c>
      <c r="AC504" s="6">
        <v>0</v>
      </c>
      <c r="AD504" s="6">
        <v>0</v>
      </c>
      <c r="AE504" s="6">
        <v>0</v>
      </c>
      <c r="AF504" s="6">
        <v>0</v>
      </c>
      <c r="AG504" s="6">
        <v>0</v>
      </c>
      <c r="AH504" s="1">
        <v>145294</v>
      </c>
      <c r="AI504">
        <v>5</v>
      </c>
    </row>
    <row r="505" spans="1:35" x14ac:dyDescent="0.25">
      <c r="A505" t="s">
        <v>702</v>
      </c>
      <c r="B505" t="s">
        <v>603</v>
      </c>
      <c r="C505" t="s">
        <v>1011</v>
      </c>
      <c r="D505" t="s">
        <v>774</v>
      </c>
      <c r="E505" s="6">
        <v>16.489130434782609</v>
      </c>
      <c r="F505" s="6">
        <v>11.478260869565217</v>
      </c>
      <c r="G505" s="6">
        <v>0.56521739130434778</v>
      </c>
      <c r="H505" s="6">
        <v>9.9891304347826101E-2</v>
      </c>
      <c r="I505" s="6">
        <v>5.7391304347826084</v>
      </c>
      <c r="J505" s="6">
        <v>0</v>
      </c>
      <c r="K505" s="6">
        <v>0</v>
      </c>
      <c r="L505" s="6">
        <v>7.3913043478260873E-2</v>
      </c>
      <c r="M505" s="6">
        <v>0</v>
      </c>
      <c r="N505" s="6">
        <v>0</v>
      </c>
      <c r="O505" s="6">
        <f>SUM(NonNurse[[#This Row],[Qualified Social Work Staff Hours]],NonNurse[[#This Row],[Other Social Work Staff Hours]])/NonNurse[[#This Row],[MDS Census]]</f>
        <v>0</v>
      </c>
      <c r="P505" s="6">
        <v>5.7391304347826084</v>
      </c>
      <c r="Q505" s="6">
        <v>7.7010869565217392</v>
      </c>
      <c r="R505" s="6">
        <f>SUM(NonNurse[[#This Row],[Qualified Activities Professional Hours]],NonNurse[[#This Row],[Other Activities Professional Hours]])/NonNurse[[#This Row],[MDS Census]]</f>
        <v>0.81509558338826626</v>
      </c>
      <c r="S505" s="6">
        <v>2.740217391304347</v>
      </c>
      <c r="T505" s="6">
        <v>4.869565217391305E-2</v>
      </c>
      <c r="U505" s="6">
        <v>0</v>
      </c>
      <c r="V505" s="6">
        <f>SUM(NonNurse[[#This Row],[Occupational Therapist Hours]],NonNurse[[#This Row],[OT Assistant Hours]],NonNurse[[#This Row],[OT Aide Hours]])/NonNurse[[#This Row],[MDS Census]]</f>
        <v>0.16913645352669737</v>
      </c>
      <c r="W505" s="6">
        <v>0.79782608695652191</v>
      </c>
      <c r="X505" s="6">
        <v>4.830869565217391</v>
      </c>
      <c r="Y505" s="6">
        <v>0</v>
      </c>
      <c r="Z505" s="6">
        <f>SUM(NonNurse[[#This Row],[Physical Therapist (PT) Hours]],NonNurse[[#This Row],[PT Assistant Hours]],NonNurse[[#This Row],[PT Aide Hours]])/NonNurse[[#This Row],[MDS Census]]</f>
        <v>0.3413579433091628</v>
      </c>
      <c r="AA505" s="6">
        <v>0</v>
      </c>
      <c r="AB505" s="6">
        <v>0</v>
      </c>
      <c r="AC505" s="6">
        <v>0</v>
      </c>
      <c r="AD505" s="6">
        <v>0</v>
      </c>
      <c r="AE505" s="6">
        <v>0</v>
      </c>
      <c r="AF505" s="6">
        <v>0</v>
      </c>
      <c r="AG505" s="6">
        <v>0</v>
      </c>
      <c r="AH505" s="1">
        <v>146118</v>
      </c>
      <c r="AI505">
        <v>5</v>
      </c>
    </row>
    <row r="506" spans="1:35" x14ac:dyDescent="0.25">
      <c r="A506" t="s">
        <v>702</v>
      </c>
      <c r="B506" t="s">
        <v>480</v>
      </c>
      <c r="C506" t="s">
        <v>1105</v>
      </c>
      <c r="D506" t="s">
        <v>805</v>
      </c>
      <c r="E506" s="6">
        <v>67.978260869565219</v>
      </c>
      <c r="F506" s="6">
        <v>3.652173913043478</v>
      </c>
      <c r="G506" s="6">
        <v>0.13043478260869565</v>
      </c>
      <c r="H506" s="6">
        <v>0.24728260869565216</v>
      </c>
      <c r="I506" s="6">
        <v>0.40217391304347827</v>
      </c>
      <c r="J506" s="6">
        <v>0</v>
      </c>
      <c r="K506" s="6">
        <v>0</v>
      </c>
      <c r="L506" s="6">
        <v>0</v>
      </c>
      <c r="M506" s="6">
        <v>0.13043478260869565</v>
      </c>
      <c r="N506" s="6">
        <v>0</v>
      </c>
      <c r="O506" s="6">
        <f>SUM(NonNurse[[#This Row],[Qualified Social Work Staff Hours]],NonNurse[[#This Row],[Other Social Work Staff Hours]])/NonNurse[[#This Row],[MDS Census]]</f>
        <v>1.9187719859290054E-3</v>
      </c>
      <c r="P506" s="6">
        <v>0</v>
      </c>
      <c r="Q506" s="6">
        <v>42.141304347826086</v>
      </c>
      <c r="R506" s="6">
        <f>SUM(NonNurse[[#This Row],[Qualified Activities Professional Hours]],NonNurse[[#This Row],[Other Activities Professional Hours]])/NonNurse[[#This Row],[MDS Census]]</f>
        <v>0.61992324912056285</v>
      </c>
      <c r="S506" s="6">
        <v>0</v>
      </c>
      <c r="T506" s="6">
        <v>0</v>
      </c>
      <c r="U506" s="6">
        <v>0</v>
      </c>
      <c r="V506" s="6">
        <f>SUM(NonNurse[[#This Row],[Occupational Therapist Hours]],NonNurse[[#This Row],[OT Assistant Hours]],NonNurse[[#This Row],[OT Aide Hours]])/NonNurse[[#This Row],[MDS Census]]</f>
        <v>0</v>
      </c>
      <c r="W506" s="6">
        <v>0</v>
      </c>
      <c r="X506" s="6">
        <v>0</v>
      </c>
      <c r="Y506" s="6">
        <v>0</v>
      </c>
      <c r="Z506" s="6">
        <f>SUM(NonNurse[[#This Row],[Physical Therapist (PT) Hours]],NonNurse[[#This Row],[PT Assistant Hours]],NonNurse[[#This Row],[PT Aide Hours]])/NonNurse[[#This Row],[MDS Census]]</f>
        <v>0</v>
      </c>
      <c r="AA506" s="6">
        <v>0</v>
      </c>
      <c r="AB506" s="6">
        <v>0</v>
      </c>
      <c r="AC506" s="6">
        <v>0</v>
      </c>
      <c r="AD506" s="6">
        <v>0</v>
      </c>
      <c r="AE506" s="6">
        <v>0</v>
      </c>
      <c r="AF506" s="6">
        <v>0</v>
      </c>
      <c r="AG506" s="6">
        <v>0.17934782608695651</v>
      </c>
      <c r="AH506" s="1">
        <v>145953</v>
      </c>
      <c r="AI506">
        <v>5</v>
      </c>
    </row>
    <row r="507" spans="1:35" x14ac:dyDescent="0.25">
      <c r="A507" t="s">
        <v>702</v>
      </c>
      <c r="B507" t="s">
        <v>217</v>
      </c>
      <c r="C507" t="s">
        <v>917</v>
      </c>
      <c r="D507" t="s">
        <v>781</v>
      </c>
      <c r="E507" s="6">
        <v>19.097826086956523</v>
      </c>
      <c r="F507" s="6">
        <v>4</v>
      </c>
      <c r="G507" s="6">
        <v>0</v>
      </c>
      <c r="H507" s="6">
        <v>0</v>
      </c>
      <c r="I507" s="6">
        <v>0</v>
      </c>
      <c r="J507" s="6">
        <v>0</v>
      </c>
      <c r="K507" s="6">
        <v>0</v>
      </c>
      <c r="L507" s="6">
        <v>6.1669565217391291</v>
      </c>
      <c r="M507" s="6">
        <v>2.5652173913043477</v>
      </c>
      <c r="N507" s="6">
        <v>0</v>
      </c>
      <c r="O507" s="6">
        <f>SUM(NonNurse[[#This Row],[Qualified Social Work Staff Hours]],NonNurse[[#This Row],[Other Social Work Staff Hours]])/NonNurse[[#This Row],[MDS Census]]</f>
        <v>0.13431986340352872</v>
      </c>
      <c r="P507" s="6">
        <v>4.4190217391304349</v>
      </c>
      <c r="Q507" s="6">
        <v>0</v>
      </c>
      <c r="R507" s="6">
        <f>SUM(NonNurse[[#This Row],[Qualified Activities Professional Hours]],NonNurse[[#This Row],[Other Activities Professional Hours]])/NonNurse[[#This Row],[MDS Census]]</f>
        <v>0.23138873079112121</v>
      </c>
      <c r="S507" s="6">
        <v>8.5076086956521753</v>
      </c>
      <c r="T507" s="6">
        <v>4.7350000000000003</v>
      </c>
      <c r="U507" s="6">
        <v>0</v>
      </c>
      <c r="V507" s="6">
        <f>SUM(NonNurse[[#This Row],[Occupational Therapist Hours]],NonNurse[[#This Row],[OT Assistant Hours]],NonNurse[[#This Row],[OT Aide Hours]])/NonNurse[[#This Row],[MDS Census]]</f>
        <v>0.69340922026180996</v>
      </c>
      <c r="W507" s="6">
        <v>8.3238043478260852</v>
      </c>
      <c r="X507" s="6">
        <v>4.7830434782608702</v>
      </c>
      <c r="Y507" s="6">
        <v>0</v>
      </c>
      <c r="Z507" s="6">
        <f>SUM(NonNurse[[#This Row],[Physical Therapist (PT) Hours]],NonNurse[[#This Row],[PT Assistant Hours]],NonNurse[[#This Row],[PT Aide Hours]])/NonNurse[[#This Row],[MDS Census]]</f>
        <v>0.68630051223676714</v>
      </c>
      <c r="AA507" s="6">
        <v>0</v>
      </c>
      <c r="AB507" s="6">
        <v>0</v>
      </c>
      <c r="AC507" s="6">
        <v>0</v>
      </c>
      <c r="AD507" s="6">
        <v>0</v>
      </c>
      <c r="AE507" s="6">
        <v>0</v>
      </c>
      <c r="AF507" s="6">
        <v>0</v>
      </c>
      <c r="AG507" s="6">
        <v>0</v>
      </c>
      <c r="AH507" s="1">
        <v>145568</v>
      </c>
      <c r="AI507">
        <v>5</v>
      </c>
    </row>
    <row r="508" spans="1:35" x14ac:dyDescent="0.25">
      <c r="A508" t="s">
        <v>702</v>
      </c>
      <c r="B508" t="s">
        <v>297</v>
      </c>
      <c r="C508" t="s">
        <v>917</v>
      </c>
      <c r="D508" t="s">
        <v>781</v>
      </c>
      <c r="E508" s="6">
        <v>136.20652173913044</v>
      </c>
      <c r="F508" s="6">
        <v>14.040760869565217</v>
      </c>
      <c r="G508" s="6">
        <v>0.65217391304347827</v>
      </c>
      <c r="H508" s="6">
        <v>0.48369565217391303</v>
      </c>
      <c r="I508" s="6">
        <v>1.3804347826086956</v>
      </c>
      <c r="J508" s="6">
        <v>0</v>
      </c>
      <c r="K508" s="6">
        <v>0</v>
      </c>
      <c r="L508" s="6">
        <v>0.90032608695652161</v>
      </c>
      <c r="M508" s="6">
        <v>0.11956521739130435</v>
      </c>
      <c r="N508" s="6">
        <v>4.5760869565217392</v>
      </c>
      <c r="O508" s="6">
        <f>SUM(NonNurse[[#This Row],[Qualified Social Work Staff Hours]],NonNurse[[#This Row],[Other Social Work Staff Hours]])/NonNurse[[#This Row],[MDS Census]]</f>
        <v>3.4474503231984678E-2</v>
      </c>
      <c r="P508" s="6">
        <v>4.8315217391304346</v>
      </c>
      <c r="Q508" s="6">
        <v>16.543478260869566</v>
      </c>
      <c r="R508" s="6">
        <f>SUM(NonNurse[[#This Row],[Qualified Activities Professional Hours]],NonNurse[[#This Row],[Other Activities Professional Hours]])/NonNurse[[#This Row],[MDS Census]]</f>
        <v>0.15693081158726357</v>
      </c>
      <c r="S508" s="6">
        <v>3.9852173913043485</v>
      </c>
      <c r="T508" s="6">
        <v>4.2173913043478263E-2</v>
      </c>
      <c r="U508" s="6">
        <v>0</v>
      </c>
      <c r="V508" s="6">
        <f>SUM(NonNurse[[#This Row],[Occupational Therapist Hours]],NonNurse[[#This Row],[OT Assistant Hours]],NonNurse[[#This Row],[OT Aide Hours]])/NonNurse[[#This Row],[MDS Census]]</f>
        <v>2.9568270688692048E-2</v>
      </c>
      <c r="W508" s="6">
        <v>1.2669565217391301</v>
      </c>
      <c r="X508" s="6">
        <v>3.8377173913043485</v>
      </c>
      <c r="Y508" s="6">
        <v>0</v>
      </c>
      <c r="Z508" s="6">
        <f>SUM(NonNurse[[#This Row],[Physical Therapist (PT) Hours]],NonNurse[[#This Row],[PT Assistant Hours]],NonNurse[[#This Row],[PT Aide Hours]])/NonNurse[[#This Row],[MDS Census]]</f>
        <v>3.7477455909344828E-2</v>
      </c>
      <c r="AA508" s="6">
        <v>21.597826086956523</v>
      </c>
      <c r="AB508" s="6">
        <v>5.434782608695652E-2</v>
      </c>
      <c r="AC508" s="6">
        <v>0</v>
      </c>
      <c r="AD508" s="6">
        <v>0</v>
      </c>
      <c r="AE508" s="6">
        <v>6.5217391304347824E-2</v>
      </c>
      <c r="AF508" s="6">
        <v>0</v>
      </c>
      <c r="AG508" s="6">
        <v>0</v>
      </c>
      <c r="AH508" s="1">
        <v>145688</v>
      </c>
      <c r="AI508">
        <v>5</v>
      </c>
    </row>
    <row r="509" spans="1:35" x14ac:dyDescent="0.25">
      <c r="A509" t="s">
        <v>702</v>
      </c>
      <c r="B509" t="s">
        <v>220</v>
      </c>
      <c r="C509" t="s">
        <v>858</v>
      </c>
      <c r="D509" t="s">
        <v>791</v>
      </c>
      <c r="E509" s="6">
        <v>15.119565217391305</v>
      </c>
      <c r="F509" s="6">
        <v>5.4782608695652177</v>
      </c>
      <c r="G509" s="6">
        <v>0</v>
      </c>
      <c r="H509" s="6">
        <v>0</v>
      </c>
      <c r="I509" s="6">
        <v>0</v>
      </c>
      <c r="J509" s="6">
        <v>0</v>
      </c>
      <c r="K509" s="6">
        <v>0</v>
      </c>
      <c r="L509" s="6">
        <v>2.6045652173913036</v>
      </c>
      <c r="M509" s="6">
        <v>0</v>
      </c>
      <c r="N509" s="6">
        <v>0</v>
      </c>
      <c r="O509" s="6">
        <f>SUM(NonNurse[[#This Row],[Qualified Social Work Staff Hours]],NonNurse[[#This Row],[Other Social Work Staff Hours]])/NonNurse[[#This Row],[MDS Census]]</f>
        <v>0</v>
      </c>
      <c r="P509" s="6">
        <v>0</v>
      </c>
      <c r="Q509" s="6">
        <v>0</v>
      </c>
      <c r="R509" s="6">
        <f>SUM(NonNurse[[#This Row],[Qualified Activities Professional Hours]],NonNurse[[#This Row],[Other Activities Professional Hours]])/NonNurse[[#This Row],[MDS Census]]</f>
        <v>0</v>
      </c>
      <c r="S509" s="6">
        <v>2.6831521739130433</v>
      </c>
      <c r="T509" s="6">
        <v>8.0234782608695649</v>
      </c>
      <c r="U509" s="6">
        <v>0</v>
      </c>
      <c r="V509" s="6">
        <f>SUM(NonNurse[[#This Row],[Occupational Therapist Hours]],NonNurse[[#This Row],[OT Assistant Hours]],NonNurse[[#This Row],[OT Aide Hours]])/NonNurse[[#This Row],[MDS Census]]</f>
        <v>0.70813084112149527</v>
      </c>
      <c r="W509" s="6">
        <v>6.9678260869565198</v>
      </c>
      <c r="X509" s="6">
        <v>19.41793478260869</v>
      </c>
      <c r="Y509" s="6">
        <v>4.8260869565217392</v>
      </c>
      <c r="Z509" s="6">
        <f>SUM(NonNurse[[#This Row],[Physical Therapist (PT) Hours]],NonNurse[[#This Row],[PT Assistant Hours]],NonNurse[[#This Row],[PT Aide Hours]])/NonNurse[[#This Row],[MDS Census]]</f>
        <v>2.0643350107836085</v>
      </c>
      <c r="AA509" s="6">
        <v>0</v>
      </c>
      <c r="AB509" s="6">
        <v>4.9347826086956523</v>
      </c>
      <c r="AC509" s="6">
        <v>0</v>
      </c>
      <c r="AD509" s="6">
        <v>0</v>
      </c>
      <c r="AE509" s="6">
        <v>0</v>
      </c>
      <c r="AF509" s="6">
        <v>0</v>
      </c>
      <c r="AG509" s="6">
        <v>0</v>
      </c>
      <c r="AH509" s="1">
        <v>145579</v>
      </c>
      <c r="AI509">
        <v>5</v>
      </c>
    </row>
    <row r="510" spans="1:35" x14ac:dyDescent="0.25">
      <c r="A510" t="s">
        <v>702</v>
      </c>
      <c r="B510" t="s">
        <v>55</v>
      </c>
      <c r="C510" t="s">
        <v>925</v>
      </c>
      <c r="D510" t="s">
        <v>781</v>
      </c>
      <c r="E510" s="6">
        <v>79.652173913043484</v>
      </c>
      <c r="F510" s="6">
        <v>4.7826086956521738</v>
      </c>
      <c r="G510" s="6">
        <v>0.52173913043478259</v>
      </c>
      <c r="H510" s="6">
        <v>0</v>
      </c>
      <c r="I510" s="6">
        <v>5.3478260869565215</v>
      </c>
      <c r="J510" s="6">
        <v>0</v>
      </c>
      <c r="K510" s="6">
        <v>0</v>
      </c>
      <c r="L510" s="6">
        <v>5.4171739130434791</v>
      </c>
      <c r="M510" s="6">
        <v>3.0070652173913039</v>
      </c>
      <c r="N510" s="6">
        <v>7.6513043478260911</v>
      </c>
      <c r="O510" s="6">
        <f>SUM(NonNurse[[#This Row],[Qualified Social Work Staff Hours]],NonNurse[[#This Row],[Other Social Work Staff Hours]])/NonNurse[[#This Row],[MDS Census]]</f>
        <v>0.13381140829694327</v>
      </c>
      <c r="P510" s="6">
        <v>0</v>
      </c>
      <c r="Q510" s="6">
        <v>8.7784782608695657</v>
      </c>
      <c r="R510" s="6">
        <f>SUM(NonNurse[[#This Row],[Qualified Activities Professional Hours]],NonNurse[[#This Row],[Other Activities Professional Hours]])/NonNurse[[#This Row],[MDS Census]]</f>
        <v>0.11021015283842794</v>
      </c>
      <c r="S510" s="6">
        <v>11.225978260869562</v>
      </c>
      <c r="T510" s="6">
        <v>5.9874999999999998</v>
      </c>
      <c r="U510" s="6">
        <v>0</v>
      </c>
      <c r="V510" s="6">
        <f>SUM(NonNurse[[#This Row],[Occupational Therapist Hours]],NonNurse[[#This Row],[OT Assistant Hours]],NonNurse[[#This Row],[OT Aide Hours]])/NonNurse[[#This Row],[MDS Census]]</f>
        <v>0.21610807860262002</v>
      </c>
      <c r="W510" s="6">
        <v>14.834347826086956</v>
      </c>
      <c r="X510" s="6">
        <v>15.163913043478258</v>
      </c>
      <c r="Y510" s="6">
        <v>0</v>
      </c>
      <c r="Z510" s="6">
        <f>SUM(NonNurse[[#This Row],[Physical Therapist (PT) Hours]],NonNurse[[#This Row],[PT Assistant Hours]],NonNurse[[#This Row],[PT Aide Hours]])/NonNurse[[#This Row],[MDS Census]]</f>
        <v>0.37661572052401743</v>
      </c>
      <c r="AA510" s="6">
        <v>0</v>
      </c>
      <c r="AB510" s="6">
        <v>0</v>
      </c>
      <c r="AC510" s="6">
        <v>0</v>
      </c>
      <c r="AD510" s="6">
        <v>0</v>
      </c>
      <c r="AE510" s="6">
        <v>0</v>
      </c>
      <c r="AF510" s="6">
        <v>0</v>
      </c>
      <c r="AG510" s="6">
        <v>0</v>
      </c>
      <c r="AH510" s="1">
        <v>145199</v>
      </c>
      <c r="AI510">
        <v>5</v>
      </c>
    </row>
    <row r="511" spans="1:35" x14ac:dyDescent="0.25">
      <c r="A511" t="s">
        <v>702</v>
      </c>
      <c r="B511" t="s">
        <v>298</v>
      </c>
      <c r="C511" t="s">
        <v>1043</v>
      </c>
      <c r="D511" t="s">
        <v>781</v>
      </c>
      <c r="E511" s="6">
        <v>123.69565217391305</v>
      </c>
      <c r="F511" s="6">
        <v>6.002173913043479</v>
      </c>
      <c r="G511" s="6">
        <v>0.56521739130434778</v>
      </c>
      <c r="H511" s="6">
        <v>0</v>
      </c>
      <c r="I511" s="6">
        <v>6.7934782608695654</v>
      </c>
      <c r="J511" s="6">
        <v>0</v>
      </c>
      <c r="K511" s="6">
        <v>0</v>
      </c>
      <c r="L511" s="6">
        <v>8.086630434782613</v>
      </c>
      <c r="M511" s="6">
        <v>1.7391304347826086</v>
      </c>
      <c r="N511" s="6">
        <v>10.561413043478263</v>
      </c>
      <c r="O511" s="6">
        <f>SUM(NonNurse[[#This Row],[Qualified Social Work Staff Hours]],NonNurse[[#This Row],[Other Social Work Staff Hours]])/NonNurse[[#This Row],[MDS Census]]</f>
        <v>9.944200351493851E-2</v>
      </c>
      <c r="P511" s="6">
        <v>0</v>
      </c>
      <c r="Q511" s="6">
        <v>18.798043478260869</v>
      </c>
      <c r="R511" s="6">
        <f>SUM(NonNurse[[#This Row],[Qualified Activities Professional Hours]],NonNurse[[#This Row],[Other Activities Professional Hours]])/NonNurse[[#This Row],[MDS Census]]</f>
        <v>0.1519701230228471</v>
      </c>
      <c r="S511" s="6">
        <v>13.225217391304348</v>
      </c>
      <c r="T511" s="6">
        <v>13.818152173913049</v>
      </c>
      <c r="U511" s="6">
        <v>0</v>
      </c>
      <c r="V511" s="6">
        <f>SUM(NonNurse[[#This Row],[Occupational Therapist Hours]],NonNurse[[#This Row],[OT Assistant Hours]],NonNurse[[#This Row],[OT Aide Hours]])/NonNurse[[#This Row],[MDS Census]]</f>
        <v>0.21862829525483307</v>
      </c>
      <c r="W511" s="6">
        <v>13.595543478260872</v>
      </c>
      <c r="X511" s="6">
        <v>14.444673913043474</v>
      </c>
      <c r="Y511" s="6">
        <v>0</v>
      </c>
      <c r="Z511" s="6">
        <f>SUM(NonNurse[[#This Row],[Physical Therapist (PT) Hours]],NonNurse[[#This Row],[PT Assistant Hours]],NonNurse[[#This Row],[PT Aide Hours]])/NonNurse[[#This Row],[MDS Census]]</f>
        <v>0.22668717047451667</v>
      </c>
      <c r="AA511" s="6">
        <v>0</v>
      </c>
      <c r="AB511" s="6">
        <v>0</v>
      </c>
      <c r="AC511" s="6">
        <v>0</v>
      </c>
      <c r="AD511" s="6">
        <v>0</v>
      </c>
      <c r="AE511" s="6">
        <v>0</v>
      </c>
      <c r="AF511" s="6">
        <v>0</v>
      </c>
      <c r="AG511" s="6">
        <v>0</v>
      </c>
      <c r="AH511" s="1">
        <v>145689</v>
      </c>
      <c r="AI511">
        <v>5</v>
      </c>
    </row>
    <row r="512" spans="1:35" x14ac:dyDescent="0.25">
      <c r="A512" t="s">
        <v>702</v>
      </c>
      <c r="B512" t="s">
        <v>22</v>
      </c>
      <c r="C512" t="s">
        <v>899</v>
      </c>
      <c r="D512" t="s">
        <v>785</v>
      </c>
      <c r="E512" s="6">
        <v>66.467391304347828</v>
      </c>
      <c r="F512" s="6">
        <v>5.3913043478260869</v>
      </c>
      <c r="G512" s="6">
        <v>0.2608695652173913</v>
      </c>
      <c r="H512" s="6">
        <v>0</v>
      </c>
      <c r="I512" s="6">
        <v>0</v>
      </c>
      <c r="J512" s="6">
        <v>0</v>
      </c>
      <c r="K512" s="6">
        <v>0</v>
      </c>
      <c r="L512" s="6">
        <v>3.7817391304347829</v>
      </c>
      <c r="M512" s="6">
        <v>0</v>
      </c>
      <c r="N512" s="6">
        <v>5.390543478260871</v>
      </c>
      <c r="O512" s="6">
        <f>SUM(NonNurse[[#This Row],[Qualified Social Work Staff Hours]],NonNurse[[#This Row],[Other Social Work Staff Hours]])/NonNurse[[#This Row],[MDS Census]]</f>
        <v>8.1100572363041717E-2</v>
      </c>
      <c r="P512" s="6">
        <v>0</v>
      </c>
      <c r="Q512" s="6">
        <v>4.6086956521739131</v>
      </c>
      <c r="R512" s="6">
        <f>SUM(NonNurse[[#This Row],[Qualified Activities Professional Hours]],NonNurse[[#This Row],[Other Activities Professional Hours]])/NonNurse[[#This Row],[MDS Census]]</f>
        <v>6.9337694194603436E-2</v>
      </c>
      <c r="S512" s="6">
        <v>5.6508695652173913</v>
      </c>
      <c r="T512" s="6">
        <v>4.9445652173913031</v>
      </c>
      <c r="U512" s="6">
        <v>0</v>
      </c>
      <c r="V512" s="6">
        <f>SUM(NonNurse[[#This Row],[Occupational Therapist Hours]],NonNurse[[#This Row],[OT Assistant Hours]],NonNurse[[#This Row],[OT Aide Hours]])/NonNurse[[#This Row],[MDS Census]]</f>
        <v>0.15940801308258379</v>
      </c>
      <c r="W512" s="6">
        <v>4.0853260869565222</v>
      </c>
      <c r="X512" s="6">
        <v>8.2301086956521701</v>
      </c>
      <c r="Y512" s="6">
        <v>0</v>
      </c>
      <c r="Z512" s="6">
        <f>SUM(NonNurse[[#This Row],[Physical Therapist (PT) Hours]],NonNurse[[#This Row],[PT Assistant Hours]],NonNurse[[#This Row],[PT Aide Hours]])/NonNurse[[#This Row],[MDS Census]]</f>
        <v>0.18528536385936217</v>
      </c>
      <c r="AA512" s="6">
        <v>0</v>
      </c>
      <c r="AB512" s="6">
        <v>0</v>
      </c>
      <c r="AC512" s="6">
        <v>0</v>
      </c>
      <c r="AD512" s="6">
        <v>0</v>
      </c>
      <c r="AE512" s="6">
        <v>0</v>
      </c>
      <c r="AF512" s="6">
        <v>0</v>
      </c>
      <c r="AG512" s="6">
        <v>0</v>
      </c>
      <c r="AH512" s="1">
        <v>145012</v>
      </c>
      <c r="AI512">
        <v>5</v>
      </c>
    </row>
    <row r="513" spans="1:35" x14ac:dyDescent="0.25">
      <c r="A513" t="s">
        <v>702</v>
      </c>
      <c r="B513" t="s">
        <v>72</v>
      </c>
      <c r="C513" t="s">
        <v>933</v>
      </c>
      <c r="D513" t="s">
        <v>794</v>
      </c>
      <c r="E513" s="6">
        <v>129.82608695652175</v>
      </c>
      <c r="F513" s="6">
        <v>8.1739130434782616</v>
      </c>
      <c r="G513" s="6">
        <v>0.4585869565217392</v>
      </c>
      <c r="H513" s="6">
        <v>0</v>
      </c>
      <c r="I513" s="6">
        <v>6.9565217391304346</v>
      </c>
      <c r="J513" s="6">
        <v>0</v>
      </c>
      <c r="K513" s="6">
        <v>0</v>
      </c>
      <c r="L513" s="6">
        <v>11.757717391304345</v>
      </c>
      <c r="M513" s="6">
        <v>10.848369565217391</v>
      </c>
      <c r="N513" s="6">
        <v>5.3910869565217379</v>
      </c>
      <c r="O513" s="6">
        <f>SUM(NonNurse[[#This Row],[Qualified Social Work Staff Hours]],NonNurse[[#This Row],[Other Social Work Staff Hours]])/NonNurse[[#This Row],[MDS Census]]</f>
        <v>0.12508623576691225</v>
      </c>
      <c r="P513" s="6">
        <v>0</v>
      </c>
      <c r="Q513" s="6">
        <v>14.80239130434782</v>
      </c>
      <c r="R513" s="6">
        <f>SUM(NonNurse[[#This Row],[Qualified Activities Professional Hours]],NonNurse[[#This Row],[Other Activities Professional Hours]])/NonNurse[[#This Row],[MDS Census]]</f>
        <v>0.1140170797052913</v>
      </c>
      <c r="S513" s="6">
        <v>18.723913043478259</v>
      </c>
      <c r="T513" s="6">
        <v>23.008043478260866</v>
      </c>
      <c r="U513" s="6">
        <v>0</v>
      </c>
      <c r="V513" s="6">
        <f>SUM(NonNurse[[#This Row],[Occupational Therapist Hours]],NonNurse[[#This Row],[OT Assistant Hours]],NonNurse[[#This Row],[OT Aide Hours]])/NonNurse[[#This Row],[MDS Census]]</f>
        <v>0.32144507702612179</v>
      </c>
      <c r="W513" s="6">
        <v>21.696739130434786</v>
      </c>
      <c r="X513" s="6">
        <v>29.660108695652184</v>
      </c>
      <c r="Y513" s="6">
        <v>0</v>
      </c>
      <c r="Z513" s="6">
        <f>SUM(NonNurse[[#This Row],[Physical Therapist (PT) Hours]],NonNurse[[#This Row],[PT Assistant Hours]],NonNurse[[#This Row],[PT Aide Hours]])/NonNurse[[#This Row],[MDS Census]]</f>
        <v>0.39558188211654394</v>
      </c>
      <c r="AA513" s="6">
        <v>0</v>
      </c>
      <c r="AB513" s="6">
        <v>0</v>
      </c>
      <c r="AC513" s="6">
        <v>0</v>
      </c>
      <c r="AD513" s="6">
        <v>0</v>
      </c>
      <c r="AE513" s="6">
        <v>5.0217391304347823</v>
      </c>
      <c r="AF513" s="6">
        <v>0</v>
      </c>
      <c r="AG513" s="6">
        <v>0</v>
      </c>
      <c r="AH513" s="1">
        <v>145246</v>
      </c>
      <c r="AI513">
        <v>5</v>
      </c>
    </row>
    <row r="514" spans="1:35" x14ac:dyDescent="0.25">
      <c r="A514" t="s">
        <v>702</v>
      </c>
      <c r="B514" t="s">
        <v>295</v>
      </c>
      <c r="C514" t="s">
        <v>1042</v>
      </c>
      <c r="D514" t="s">
        <v>781</v>
      </c>
      <c r="E514" s="6">
        <v>93.967391304347828</v>
      </c>
      <c r="F514" s="6">
        <v>5.0434782608695654</v>
      </c>
      <c r="G514" s="6">
        <v>0.92934782608695654</v>
      </c>
      <c r="H514" s="6">
        <v>0</v>
      </c>
      <c r="I514" s="6">
        <v>4.9456521739130439</v>
      </c>
      <c r="J514" s="6">
        <v>0</v>
      </c>
      <c r="K514" s="6">
        <v>0</v>
      </c>
      <c r="L514" s="6">
        <v>10.422826086956521</v>
      </c>
      <c r="M514" s="6">
        <v>0</v>
      </c>
      <c r="N514" s="6">
        <v>12.868478260869569</v>
      </c>
      <c r="O514" s="6">
        <f>SUM(NonNurse[[#This Row],[Qualified Social Work Staff Hours]],NonNurse[[#This Row],[Other Social Work Staff Hours]])/NonNurse[[#This Row],[MDS Census]]</f>
        <v>0.13694621168305382</v>
      </c>
      <c r="P514" s="6">
        <v>5.4285869565217402</v>
      </c>
      <c r="Q514" s="6">
        <v>2.6549999999999998</v>
      </c>
      <c r="R514" s="6">
        <f>SUM(NonNurse[[#This Row],[Qualified Activities Professional Hours]],NonNurse[[#This Row],[Other Activities Professional Hours]])/NonNurse[[#This Row],[MDS Census]]</f>
        <v>8.6025448235974564E-2</v>
      </c>
      <c r="S514" s="6">
        <v>16.160108695652177</v>
      </c>
      <c r="T514" s="6">
        <v>16.362391304347824</v>
      </c>
      <c r="U514" s="6">
        <v>0</v>
      </c>
      <c r="V514" s="6">
        <f>SUM(NonNurse[[#This Row],[Occupational Therapist Hours]],NonNurse[[#This Row],[OT Assistant Hours]],NonNurse[[#This Row],[OT Aide Hours]])/NonNurse[[#This Row],[MDS Census]]</f>
        <v>0.34610410641989592</v>
      </c>
      <c r="W514" s="6">
        <v>14.837391304347831</v>
      </c>
      <c r="X514" s="6">
        <v>13.457934782608694</v>
      </c>
      <c r="Y514" s="6">
        <v>0</v>
      </c>
      <c r="Z514" s="6">
        <f>SUM(NonNurse[[#This Row],[Physical Therapist (PT) Hours]],NonNurse[[#This Row],[PT Assistant Hours]],NonNurse[[#This Row],[PT Aide Hours]])/NonNurse[[#This Row],[MDS Census]]</f>
        <v>0.30111856564488149</v>
      </c>
      <c r="AA514" s="6">
        <v>0</v>
      </c>
      <c r="AB514" s="6">
        <v>0</v>
      </c>
      <c r="AC514" s="6">
        <v>0</v>
      </c>
      <c r="AD514" s="6">
        <v>0</v>
      </c>
      <c r="AE514" s="6">
        <v>4.2717391304347823</v>
      </c>
      <c r="AF514" s="6">
        <v>0</v>
      </c>
      <c r="AG514" s="6">
        <v>0</v>
      </c>
      <c r="AH514" s="1">
        <v>145684</v>
      </c>
      <c r="AI514">
        <v>5</v>
      </c>
    </row>
    <row r="515" spans="1:35" x14ac:dyDescent="0.25">
      <c r="A515" t="s">
        <v>702</v>
      </c>
      <c r="B515" t="s">
        <v>226</v>
      </c>
      <c r="C515" t="s">
        <v>954</v>
      </c>
      <c r="D515" t="s">
        <v>774</v>
      </c>
      <c r="E515" s="6">
        <v>97.347826086956516</v>
      </c>
      <c r="F515" s="6">
        <v>5.1304347826086953</v>
      </c>
      <c r="G515" s="6">
        <v>0.67336956521739133</v>
      </c>
      <c r="H515" s="6">
        <v>0</v>
      </c>
      <c r="I515" s="6">
        <v>5.4673913043478262</v>
      </c>
      <c r="J515" s="6">
        <v>0</v>
      </c>
      <c r="K515" s="6">
        <v>0</v>
      </c>
      <c r="L515" s="6">
        <v>9.0728260869565194</v>
      </c>
      <c r="M515" s="6">
        <v>0.17391304347826086</v>
      </c>
      <c r="N515" s="6">
        <v>9.4847826086956495</v>
      </c>
      <c r="O515" s="6">
        <f>SUM(NonNurse[[#This Row],[Qualified Social Work Staff Hours]],NonNurse[[#This Row],[Other Social Work Staff Hours]])/NonNurse[[#This Row],[MDS Census]]</f>
        <v>9.9218401071907089E-2</v>
      </c>
      <c r="P515" s="6">
        <v>0</v>
      </c>
      <c r="Q515" s="6">
        <v>10.777391304347827</v>
      </c>
      <c r="R515" s="6">
        <f>SUM(NonNurse[[#This Row],[Qualified Activities Professional Hours]],NonNurse[[#This Row],[Other Activities Professional Hours]])/NonNurse[[#This Row],[MDS Census]]</f>
        <v>0.11071013845466728</v>
      </c>
      <c r="S515" s="6">
        <v>9.7352173913043476</v>
      </c>
      <c r="T515" s="6">
        <v>9.3902173913043434</v>
      </c>
      <c r="U515" s="6">
        <v>0</v>
      </c>
      <c r="V515" s="6">
        <f>SUM(NonNurse[[#This Row],[Occupational Therapist Hours]],NonNurse[[#This Row],[OT Assistant Hours]],NonNurse[[#This Row],[OT Aide Hours]])/NonNurse[[#This Row],[MDS Census]]</f>
        <v>0.19646493970522552</v>
      </c>
      <c r="W515" s="6">
        <v>12.944021739130429</v>
      </c>
      <c r="X515" s="6">
        <v>13.164891304347822</v>
      </c>
      <c r="Y515" s="6">
        <v>0</v>
      </c>
      <c r="Z515" s="6">
        <f>SUM(NonNurse[[#This Row],[Physical Therapist (PT) Hours]],NonNurse[[#This Row],[PT Assistant Hours]],NonNurse[[#This Row],[PT Aide Hours]])/NonNurse[[#This Row],[MDS Census]]</f>
        <v>0.26820232246538628</v>
      </c>
      <c r="AA515" s="6">
        <v>0</v>
      </c>
      <c r="AB515" s="6">
        <v>0</v>
      </c>
      <c r="AC515" s="6">
        <v>0</v>
      </c>
      <c r="AD515" s="6">
        <v>0</v>
      </c>
      <c r="AE515" s="6">
        <v>0</v>
      </c>
      <c r="AF515" s="6">
        <v>0</v>
      </c>
      <c r="AG515" s="6">
        <v>0</v>
      </c>
      <c r="AH515" s="1">
        <v>145593</v>
      </c>
      <c r="AI515">
        <v>5</v>
      </c>
    </row>
    <row r="516" spans="1:35" x14ac:dyDescent="0.25">
      <c r="A516" t="s">
        <v>702</v>
      </c>
      <c r="B516" t="s">
        <v>27</v>
      </c>
      <c r="C516" t="s">
        <v>903</v>
      </c>
      <c r="D516" t="s">
        <v>789</v>
      </c>
      <c r="E516" s="6">
        <v>100.23913043478261</v>
      </c>
      <c r="F516" s="6">
        <v>4.5217391304347823</v>
      </c>
      <c r="G516" s="6">
        <v>0.23695652173913065</v>
      </c>
      <c r="H516" s="6">
        <v>0</v>
      </c>
      <c r="I516" s="6">
        <v>4.1086956521739131</v>
      </c>
      <c r="J516" s="6">
        <v>0</v>
      </c>
      <c r="K516" s="6">
        <v>0</v>
      </c>
      <c r="L516" s="6">
        <v>4.8933695652173919</v>
      </c>
      <c r="M516" s="6">
        <v>0</v>
      </c>
      <c r="N516" s="6">
        <v>10.374021739130434</v>
      </c>
      <c r="O516" s="6">
        <f>SUM(NonNurse[[#This Row],[Qualified Social Work Staff Hours]],NonNurse[[#This Row],[Other Social Work Staff Hours]])/NonNurse[[#This Row],[MDS Census]]</f>
        <v>0.10349273476469312</v>
      </c>
      <c r="P516" s="6">
        <v>6.4652173913043445</v>
      </c>
      <c r="Q516" s="6">
        <v>12.751630434782607</v>
      </c>
      <c r="R516" s="6">
        <f>SUM(NonNurse[[#This Row],[Qualified Activities Professional Hours]],NonNurse[[#This Row],[Other Activities Professional Hours]])/NonNurse[[#This Row],[MDS Census]]</f>
        <v>0.19171004120581214</v>
      </c>
      <c r="S516" s="6">
        <v>9.8096739130434827</v>
      </c>
      <c r="T516" s="6">
        <v>8.7493478260869537</v>
      </c>
      <c r="U516" s="6">
        <v>0</v>
      </c>
      <c r="V516" s="6">
        <f>SUM(NonNurse[[#This Row],[Occupational Therapist Hours]],NonNurse[[#This Row],[OT Assistant Hours]],NonNurse[[#This Row],[OT Aide Hours]])/NonNurse[[#This Row],[MDS Census]]</f>
        <v>0.18514747343309479</v>
      </c>
      <c r="W516" s="6">
        <v>12.163043478260875</v>
      </c>
      <c r="X516" s="6">
        <v>9.7097826086956562</v>
      </c>
      <c r="Y516" s="6">
        <v>0</v>
      </c>
      <c r="Z516" s="6">
        <f>SUM(NonNurse[[#This Row],[Physical Therapist (PT) Hours]],NonNurse[[#This Row],[PT Assistant Hours]],NonNurse[[#This Row],[PT Aide Hours]])/NonNurse[[#This Row],[MDS Census]]</f>
        <v>0.21820646280633274</v>
      </c>
      <c r="AA516" s="6">
        <v>0</v>
      </c>
      <c r="AB516" s="6">
        <v>0</v>
      </c>
      <c r="AC516" s="6">
        <v>0</v>
      </c>
      <c r="AD516" s="6">
        <v>0</v>
      </c>
      <c r="AE516" s="6">
        <v>0</v>
      </c>
      <c r="AF516" s="6">
        <v>0</v>
      </c>
      <c r="AG516" s="6">
        <v>0</v>
      </c>
      <c r="AH516" s="1">
        <v>145027</v>
      </c>
      <c r="AI516">
        <v>5</v>
      </c>
    </row>
    <row r="517" spans="1:35" x14ac:dyDescent="0.25">
      <c r="A517" t="s">
        <v>702</v>
      </c>
      <c r="B517" t="s">
        <v>113</v>
      </c>
      <c r="C517" t="s">
        <v>913</v>
      </c>
      <c r="D517" t="s">
        <v>781</v>
      </c>
      <c r="E517" s="6">
        <v>89.413043478260875</v>
      </c>
      <c r="F517" s="6">
        <v>4.5217391304347823</v>
      </c>
      <c r="G517" s="6">
        <v>0.31521739130434784</v>
      </c>
      <c r="H517" s="6">
        <v>0</v>
      </c>
      <c r="I517" s="6">
        <v>0</v>
      </c>
      <c r="J517" s="6">
        <v>0</v>
      </c>
      <c r="K517" s="6">
        <v>0</v>
      </c>
      <c r="L517" s="6">
        <v>8.6230434782608683</v>
      </c>
      <c r="M517" s="6">
        <v>0</v>
      </c>
      <c r="N517" s="6">
        <v>13.922282608695644</v>
      </c>
      <c r="O517" s="6">
        <f>SUM(NonNurse[[#This Row],[Qualified Social Work Staff Hours]],NonNurse[[#This Row],[Other Social Work Staff Hours]])/NonNurse[[#This Row],[MDS Census]]</f>
        <v>0.15570751276440545</v>
      </c>
      <c r="P517" s="6">
        <v>0</v>
      </c>
      <c r="Q517" s="6">
        <v>6.2392391304347825</v>
      </c>
      <c r="R517" s="6">
        <f>SUM(NonNurse[[#This Row],[Qualified Activities Professional Hours]],NonNurse[[#This Row],[Other Activities Professional Hours]])/NonNurse[[#This Row],[MDS Census]]</f>
        <v>6.9779965961585214E-2</v>
      </c>
      <c r="S517" s="6">
        <v>15.833913043478262</v>
      </c>
      <c r="T517" s="6">
        <v>20.220326086956526</v>
      </c>
      <c r="U517" s="6">
        <v>0</v>
      </c>
      <c r="V517" s="6">
        <f>SUM(NonNurse[[#This Row],[Occupational Therapist Hours]],NonNurse[[#This Row],[OT Assistant Hours]],NonNurse[[#This Row],[OT Aide Hours]])/NonNurse[[#This Row],[MDS Census]]</f>
        <v>0.40323243374665696</v>
      </c>
      <c r="W517" s="6">
        <v>18.03141304347826</v>
      </c>
      <c r="X517" s="6">
        <v>14.584239130434783</v>
      </c>
      <c r="Y517" s="6">
        <v>0</v>
      </c>
      <c r="Z517" s="6">
        <f>SUM(NonNurse[[#This Row],[Physical Therapist (PT) Hours]],NonNurse[[#This Row],[PT Assistant Hours]],NonNurse[[#This Row],[PT Aide Hours]])/NonNurse[[#This Row],[MDS Census]]</f>
        <v>0.36477510333090196</v>
      </c>
      <c r="AA517" s="6">
        <v>0</v>
      </c>
      <c r="AB517" s="6">
        <v>0</v>
      </c>
      <c r="AC517" s="6">
        <v>0</v>
      </c>
      <c r="AD517" s="6">
        <v>0</v>
      </c>
      <c r="AE517" s="6">
        <v>0</v>
      </c>
      <c r="AF517" s="6">
        <v>0</v>
      </c>
      <c r="AG517" s="6">
        <v>0</v>
      </c>
      <c r="AH517" s="1">
        <v>145363</v>
      </c>
      <c r="AI517">
        <v>5</v>
      </c>
    </row>
    <row r="518" spans="1:35" x14ac:dyDescent="0.25">
      <c r="A518" t="s">
        <v>702</v>
      </c>
      <c r="B518" t="s">
        <v>38</v>
      </c>
      <c r="C518" t="s">
        <v>913</v>
      </c>
      <c r="D518" t="s">
        <v>781</v>
      </c>
      <c r="E518" s="6">
        <v>104.69565217391305</v>
      </c>
      <c r="F518" s="6">
        <v>3.4782608695652173</v>
      </c>
      <c r="G518" s="6">
        <v>0</v>
      </c>
      <c r="H518" s="6">
        <v>0</v>
      </c>
      <c r="I518" s="6">
        <v>0</v>
      </c>
      <c r="J518" s="6">
        <v>0</v>
      </c>
      <c r="K518" s="6">
        <v>0</v>
      </c>
      <c r="L518" s="6">
        <v>9.6241304347826109</v>
      </c>
      <c r="M518" s="6">
        <v>0</v>
      </c>
      <c r="N518" s="6">
        <v>11.993478260869569</v>
      </c>
      <c r="O518" s="6">
        <f>SUM(NonNurse[[#This Row],[Qualified Social Work Staff Hours]],NonNurse[[#This Row],[Other Social Work Staff Hours]])/NonNurse[[#This Row],[MDS Census]]</f>
        <v>0.1145556478405316</v>
      </c>
      <c r="P518" s="6">
        <v>0</v>
      </c>
      <c r="Q518" s="6">
        <v>10.009673913043477</v>
      </c>
      <c r="R518" s="6">
        <f>SUM(NonNurse[[#This Row],[Qualified Activities Professional Hours]],NonNurse[[#This Row],[Other Activities Professional Hours]])/NonNurse[[#This Row],[MDS Census]]</f>
        <v>9.560735049833885E-2</v>
      </c>
      <c r="S518" s="6">
        <v>13.465978260869564</v>
      </c>
      <c r="T518" s="6">
        <v>15.306086956521735</v>
      </c>
      <c r="U518" s="6">
        <v>0</v>
      </c>
      <c r="V518" s="6">
        <f>SUM(NonNurse[[#This Row],[Occupational Therapist Hours]],NonNurse[[#This Row],[OT Assistant Hours]],NonNurse[[#This Row],[OT Aide Hours]])/NonNurse[[#This Row],[MDS Census]]</f>
        <v>0.27481623754152817</v>
      </c>
      <c r="W518" s="6">
        <v>17.990543478260868</v>
      </c>
      <c r="X518" s="6">
        <v>17.612934782608701</v>
      </c>
      <c r="Y518" s="6">
        <v>0</v>
      </c>
      <c r="Z518" s="6">
        <f>SUM(NonNurse[[#This Row],[Physical Therapist (PT) Hours]],NonNurse[[#This Row],[PT Assistant Hours]],NonNurse[[#This Row],[PT Aide Hours]])/NonNurse[[#This Row],[MDS Census]]</f>
        <v>0.34006644518272422</v>
      </c>
      <c r="AA518" s="6">
        <v>0</v>
      </c>
      <c r="AB518" s="6">
        <v>0</v>
      </c>
      <c r="AC518" s="6">
        <v>0</v>
      </c>
      <c r="AD518" s="6">
        <v>0</v>
      </c>
      <c r="AE518" s="6">
        <v>2.5760869565217392</v>
      </c>
      <c r="AF518" s="6">
        <v>0</v>
      </c>
      <c r="AG518" s="6">
        <v>0</v>
      </c>
      <c r="AH518" s="1">
        <v>145087</v>
      </c>
      <c r="AI518">
        <v>5</v>
      </c>
    </row>
    <row r="519" spans="1:35" x14ac:dyDescent="0.25">
      <c r="A519" t="s">
        <v>702</v>
      </c>
      <c r="B519" t="s">
        <v>236</v>
      </c>
      <c r="C519" t="s">
        <v>1021</v>
      </c>
      <c r="D519" t="s">
        <v>781</v>
      </c>
      <c r="E519" s="6">
        <v>106.8804347826087</v>
      </c>
      <c r="F519" s="6">
        <v>4.6086956521739131</v>
      </c>
      <c r="G519" s="6">
        <v>0</v>
      </c>
      <c r="H519" s="6">
        <v>0</v>
      </c>
      <c r="I519" s="6">
        <v>5.4782608695652177</v>
      </c>
      <c r="J519" s="6">
        <v>0</v>
      </c>
      <c r="K519" s="6">
        <v>0</v>
      </c>
      <c r="L519" s="6">
        <v>13.196630434782607</v>
      </c>
      <c r="M519" s="6">
        <v>0</v>
      </c>
      <c r="N519" s="6">
        <v>11.511195652173912</v>
      </c>
      <c r="O519" s="6">
        <f>SUM(NonNurse[[#This Row],[Qualified Social Work Staff Hours]],NonNurse[[#This Row],[Other Social Work Staff Hours]])/NonNurse[[#This Row],[MDS Census]]</f>
        <v>0.10770161700396622</v>
      </c>
      <c r="P519" s="6">
        <v>0</v>
      </c>
      <c r="Q519" s="6">
        <v>25.506195652173911</v>
      </c>
      <c r="R519" s="6">
        <f>SUM(NonNurse[[#This Row],[Qualified Activities Professional Hours]],NonNurse[[#This Row],[Other Activities Professional Hours]])/NonNurse[[#This Row],[MDS Census]]</f>
        <v>0.23864232685853753</v>
      </c>
      <c r="S519" s="6">
        <v>12.713043478260866</v>
      </c>
      <c r="T519" s="6">
        <v>17.533260869565218</v>
      </c>
      <c r="U519" s="6">
        <v>0</v>
      </c>
      <c r="V519" s="6">
        <f>SUM(NonNurse[[#This Row],[Occupational Therapist Hours]],NonNurse[[#This Row],[OT Assistant Hours]],NonNurse[[#This Row],[OT Aide Hours]])/NonNurse[[#This Row],[MDS Census]]</f>
        <v>0.2829919658293501</v>
      </c>
      <c r="W519" s="6">
        <v>17.517065217391313</v>
      </c>
      <c r="X519" s="6">
        <v>12.867826086956521</v>
      </c>
      <c r="Y519" s="6">
        <v>0</v>
      </c>
      <c r="Z519" s="6">
        <f>SUM(NonNurse[[#This Row],[Physical Therapist (PT) Hours]],NonNurse[[#This Row],[PT Assistant Hours]],NonNurse[[#This Row],[PT Aide Hours]])/NonNurse[[#This Row],[MDS Census]]</f>
        <v>0.2842886199532188</v>
      </c>
      <c r="AA519" s="6">
        <v>0</v>
      </c>
      <c r="AB519" s="6">
        <v>0</v>
      </c>
      <c r="AC519" s="6">
        <v>0</v>
      </c>
      <c r="AD519" s="6">
        <v>0</v>
      </c>
      <c r="AE519" s="6">
        <v>0.33695652173913043</v>
      </c>
      <c r="AF519" s="6">
        <v>0</v>
      </c>
      <c r="AG519" s="6">
        <v>0</v>
      </c>
      <c r="AH519" s="1">
        <v>145607</v>
      </c>
      <c r="AI519">
        <v>5</v>
      </c>
    </row>
    <row r="520" spans="1:35" x14ac:dyDescent="0.25">
      <c r="A520" t="s">
        <v>702</v>
      </c>
      <c r="B520" t="s">
        <v>438</v>
      </c>
      <c r="C520" t="s">
        <v>1021</v>
      </c>
      <c r="D520" t="s">
        <v>781</v>
      </c>
      <c r="E520" s="6">
        <v>90.184782608695656</v>
      </c>
      <c r="F520" s="6">
        <v>4.4347826086956523</v>
      </c>
      <c r="G520" s="6">
        <v>0.28260869565217389</v>
      </c>
      <c r="H520" s="6">
        <v>0</v>
      </c>
      <c r="I520" s="6">
        <v>0</v>
      </c>
      <c r="J520" s="6">
        <v>0</v>
      </c>
      <c r="K520" s="6">
        <v>0</v>
      </c>
      <c r="L520" s="6">
        <v>8.3602173913043458</v>
      </c>
      <c r="M520" s="6">
        <v>0</v>
      </c>
      <c r="N520" s="6">
        <v>8.4280434782608697</v>
      </c>
      <c r="O520" s="6">
        <f>SUM(NonNurse[[#This Row],[Qualified Social Work Staff Hours]],NonNurse[[#This Row],[Other Social Work Staff Hours]])/NonNurse[[#This Row],[MDS Census]]</f>
        <v>9.3453055321200434E-2</v>
      </c>
      <c r="P520" s="6">
        <v>0</v>
      </c>
      <c r="Q520" s="6">
        <v>10.354999999999999</v>
      </c>
      <c r="R520" s="6">
        <f>SUM(NonNurse[[#This Row],[Qualified Activities Professional Hours]],NonNurse[[#This Row],[Other Activities Professional Hours]])/NonNurse[[#This Row],[MDS Census]]</f>
        <v>0.11481981439074362</v>
      </c>
      <c r="S520" s="6">
        <v>14.205000000000002</v>
      </c>
      <c r="T520" s="6">
        <v>8.5311956521739134</v>
      </c>
      <c r="U520" s="6">
        <v>0</v>
      </c>
      <c r="V520" s="6">
        <f>SUM(NonNurse[[#This Row],[Occupational Therapist Hours]],NonNurse[[#This Row],[OT Assistant Hours]],NonNurse[[#This Row],[OT Aide Hours]])/NonNurse[[#This Row],[MDS Census]]</f>
        <v>0.25210678558515126</v>
      </c>
      <c r="W520" s="6">
        <v>14.822934782608698</v>
      </c>
      <c r="X520" s="6">
        <v>12.03554347826087</v>
      </c>
      <c r="Y520" s="6">
        <v>0</v>
      </c>
      <c r="Z520" s="6">
        <f>SUM(NonNurse[[#This Row],[Physical Therapist (PT) Hours]],NonNurse[[#This Row],[PT Assistant Hours]],NonNurse[[#This Row],[PT Aide Hours]])/NonNurse[[#This Row],[MDS Census]]</f>
        <v>0.2978160781005183</v>
      </c>
      <c r="AA520" s="6">
        <v>0</v>
      </c>
      <c r="AB520" s="6">
        <v>0</v>
      </c>
      <c r="AC520" s="6">
        <v>0</v>
      </c>
      <c r="AD520" s="6">
        <v>0</v>
      </c>
      <c r="AE520" s="6">
        <v>3.3804347826086958</v>
      </c>
      <c r="AF520" s="6">
        <v>0</v>
      </c>
      <c r="AG520" s="6">
        <v>0</v>
      </c>
      <c r="AH520" s="1">
        <v>145893</v>
      </c>
      <c r="AI520">
        <v>5</v>
      </c>
    </row>
    <row r="521" spans="1:35" x14ac:dyDescent="0.25">
      <c r="A521" t="s">
        <v>702</v>
      </c>
      <c r="B521" t="s">
        <v>275</v>
      </c>
      <c r="C521" t="s">
        <v>1036</v>
      </c>
      <c r="D521" t="s">
        <v>794</v>
      </c>
      <c r="E521" s="6">
        <v>91.804347826086953</v>
      </c>
      <c r="F521" s="6">
        <v>5.6521739130434785</v>
      </c>
      <c r="G521" s="6">
        <v>5.6521739130434785</v>
      </c>
      <c r="H521" s="6">
        <v>0.69565217391304346</v>
      </c>
      <c r="I521" s="6">
        <v>4.3043478260869561</v>
      </c>
      <c r="J521" s="6">
        <v>0</v>
      </c>
      <c r="K521" s="6">
        <v>19.782608695652176</v>
      </c>
      <c r="L521" s="6">
        <v>5.3478260869565215</v>
      </c>
      <c r="M521" s="6">
        <v>8.3097826086956523</v>
      </c>
      <c r="N521" s="6">
        <v>0</v>
      </c>
      <c r="O521" s="6">
        <f>SUM(NonNurse[[#This Row],[Qualified Social Work Staff Hours]],NonNurse[[#This Row],[Other Social Work Staff Hours]])/NonNurse[[#This Row],[MDS Census]]</f>
        <v>9.0516220696187547E-2</v>
      </c>
      <c r="P521" s="6">
        <v>0</v>
      </c>
      <c r="Q521" s="6">
        <v>12.9375</v>
      </c>
      <c r="R521" s="6">
        <f>SUM(NonNurse[[#This Row],[Qualified Activities Professional Hours]],NonNurse[[#This Row],[Other Activities Professional Hours]])/NonNurse[[#This Row],[MDS Census]]</f>
        <v>0.14092469808193228</v>
      </c>
      <c r="S521" s="6">
        <v>12.011847826086955</v>
      </c>
      <c r="T521" s="6">
        <v>17.554347826086957</v>
      </c>
      <c r="U521" s="6">
        <v>0</v>
      </c>
      <c r="V521" s="6">
        <f>SUM(NonNurse[[#This Row],[Occupational Therapist Hours]],NonNurse[[#This Row],[OT Assistant Hours]],NonNurse[[#This Row],[OT Aide Hours]])/NonNurse[[#This Row],[MDS Census]]</f>
        <v>0.32205659483779303</v>
      </c>
      <c r="W521" s="6">
        <v>8.7744565217391308</v>
      </c>
      <c r="X521" s="6">
        <v>14.920326086956523</v>
      </c>
      <c r="Y521" s="6">
        <v>0</v>
      </c>
      <c r="Z521" s="6">
        <f>SUM(NonNurse[[#This Row],[Physical Therapist (PT) Hours]],NonNurse[[#This Row],[PT Assistant Hours]],NonNurse[[#This Row],[PT Aide Hours]])/NonNurse[[#This Row],[MDS Census]]</f>
        <v>0.25810087615439264</v>
      </c>
      <c r="AA521" s="6">
        <v>0</v>
      </c>
      <c r="AB521" s="6">
        <v>2.5652173913043477</v>
      </c>
      <c r="AC521" s="6">
        <v>0</v>
      </c>
      <c r="AD521" s="6">
        <v>21.467391304347824</v>
      </c>
      <c r="AE521" s="6">
        <v>5.6521739130434785</v>
      </c>
      <c r="AF521" s="6">
        <v>0</v>
      </c>
      <c r="AG521" s="6">
        <v>1.1304347826086956</v>
      </c>
      <c r="AH521" s="1">
        <v>145657</v>
      </c>
      <c r="AI521">
        <v>5</v>
      </c>
    </row>
    <row r="522" spans="1:35" x14ac:dyDescent="0.25">
      <c r="A522" t="s">
        <v>702</v>
      </c>
      <c r="B522" t="s">
        <v>169</v>
      </c>
      <c r="C522" t="s">
        <v>884</v>
      </c>
      <c r="D522" t="s">
        <v>775</v>
      </c>
      <c r="E522" s="6">
        <v>67.271739130434781</v>
      </c>
      <c r="F522" s="6">
        <v>6.8260869565217392</v>
      </c>
      <c r="G522" s="6">
        <v>0</v>
      </c>
      <c r="H522" s="6">
        <v>0</v>
      </c>
      <c r="I522" s="6">
        <v>0</v>
      </c>
      <c r="J522" s="6">
        <v>0</v>
      </c>
      <c r="K522" s="6">
        <v>0</v>
      </c>
      <c r="L522" s="6">
        <v>4.0913043478260844</v>
      </c>
      <c r="M522" s="6">
        <v>5.3451086956521738</v>
      </c>
      <c r="N522" s="6">
        <v>0</v>
      </c>
      <c r="O522" s="6">
        <f>SUM(NonNurse[[#This Row],[Qualified Social Work Staff Hours]],NonNurse[[#This Row],[Other Social Work Staff Hours]])/NonNurse[[#This Row],[MDS Census]]</f>
        <v>7.9455485538859269E-2</v>
      </c>
      <c r="P522" s="6">
        <v>4.9076086956521738</v>
      </c>
      <c r="Q522" s="6">
        <v>9.1739130434782616</v>
      </c>
      <c r="R522" s="6">
        <f>SUM(NonNurse[[#This Row],[Qualified Activities Professional Hours]],NonNurse[[#This Row],[Other Activities Professional Hours]])/NonNurse[[#This Row],[MDS Census]]</f>
        <v>0.20932299240588143</v>
      </c>
      <c r="S522" s="6">
        <v>0.90369565217391323</v>
      </c>
      <c r="T522" s="6">
        <v>4.9266304347826102</v>
      </c>
      <c r="U522" s="6">
        <v>0</v>
      </c>
      <c r="V522" s="6">
        <f>SUM(NonNurse[[#This Row],[Occupational Therapist Hours]],NonNurse[[#This Row],[OT Assistant Hours]],NonNurse[[#This Row],[OT Aide Hours]])/NonNurse[[#This Row],[MDS Census]]</f>
        <v>8.6668282436581048E-2</v>
      </c>
      <c r="W522" s="6">
        <v>3.0239130434782622</v>
      </c>
      <c r="X522" s="6">
        <v>5.8658695652173911</v>
      </c>
      <c r="Y522" s="6">
        <v>3</v>
      </c>
      <c r="Z522" s="6">
        <f>SUM(NonNurse[[#This Row],[Physical Therapist (PT) Hours]],NonNurse[[#This Row],[PT Assistant Hours]],NonNurse[[#This Row],[PT Aide Hours]])/NonNurse[[#This Row],[MDS Census]]</f>
        <v>0.17674260785264181</v>
      </c>
      <c r="AA522" s="6">
        <v>0</v>
      </c>
      <c r="AB522" s="6">
        <v>0</v>
      </c>
      <c r="AC522" s="6">
        <v>0</v>
      </c>
      <c r="AD522" s="6">
        <v>49.260869565217391</v>
      </c>
      <c r="AE522" s="6">
        <v>0</v>
      </c>
      <c r="AF522" s="6">
        <v>0</v>
      </c>
      <c r="AG522" s="6">
        <v>0</v>
      </c>
      <c r="AH522" s="1">
        <v>145457</v>
      </c>
      <c r="AI522">
        <v>5</v>
      </c>
    </row>
    <row r="523" spans="1:35" x14ac:dyDescent="0.25">
      <c r="A523" t="s">
        <v>702</v>
      </c>
      <c r="B523" t="s">
        <v>617</v>
      </c>
      <c r="C523" t="s">
        <v>1117</v>
      </c>
      <c r="D523" t="s">
        <v>774</v>
      </c>
      <c r="E523" s="6">
        <v>63.641304347826086</v>
      </c>
      <c r="F523" s="6">
        <v>5.7391304347826084</v>
      </c>
      <c r="G523" s="6">
        <v>0.56521739130434778</v>
      </c>
      <c r="H523" s="6">
        <v>0.28260869565217389</v>
      </c>
      <c r="I523" s="6">
        <v>1.8695652173913044</v>
      </c>
      <c r="J523" s="6">
        <v>0</v>
      </c>
      <c r="K523" s="6">
        <v>0</v>
      </c>
      <c r="L523" s="6">
        <v>1.7676086956521739</v>
      </c>
      <c r="M523" s="6">
        <v>0</v>
      </c>
      <c r="N523" s="6">
        <v>9.3668478260869534</v>
      </c>
      <c r="O523" s="6">
        <f>SUM(NonNurse[[#This Row],[Qualified Social Work Staff Hours]],NonNurse[[#This Row],[Other Social Work Staff Hours]])/NonNurse[[#This Row],[MDS Census]]</f>
        <v>0.14718189581554222</v>
      </c>
      <c r="P523" s="6">
        <v>0</v>
      </c>
      <c r="Q523" s="6">
        <v>15.493152173913048</v>
      </c>
      <c r="R523" s="6">
        <f>SUM(NonNurse[[#This Row],[Qualified Activities Professional Hours]],NonNurse[[#This Row],[Other Activities Professional Hours]])/NonNurse[[#This Row],[MDS Census]]</f>
        <v>0.2434449188727584</v>
      </c>
      <c r="S523" s="6">
        <v>7.7607608695652175</v>
      </c>
      <c r="T523" s="6">
        <v>6.6783695652173893</v>
      </c>
      <c r="U523" s="6">
        <v>0</v>
      </c>
      <c r="V523" s="6">
        <f>SUM(NonNurse[[#This Row],[Occupational Therapist Hours]],NonNurse[[#This Row],[OT Assistant Hours]],NonNurse[[#This Row],[OT Aide Hours]])/NonNurse[[#This Row],[MDS Census]]</f>
        <v>0.22688300597779673</v>
      </c>
      <c r="W523" s="6">
        <v>9.1291304347826081</v>
      </c>
      <c r="X523" s="6">
        <v>14.79434782608695</v>
      </c>
      <c r="Y523" s="6">
        <v>0</v>
      </c>
      <c r="Z523" s="6">
        <f>SUM(NonNurse[[#This Row],[Physical Therapist (PT) Hours]],NonNurse[[#This Row],[PT Assistant Hours]],NonNurse[[#This Row],[PT Aide Hours]])/NonNurse[[#This Row],[MDS Census]]</f>
        <v>0.37591118701964121</v>
      </c>
      <c r="AA523" s="6">
        <v>0</v>
      </c>
      <c r="AB523" s="6">
        <v>0</v>
      </c>
      <c r="AC523" s="6">
        <v>0</v>
      </c>
      <c r="AD523" s="6">
        <v>0</v>
      </c>
      <c r="AE523" s="6">
        <v>0</v>
      </c>
      <c r="AF523" s="6">
        <v>0</v>
      </c>
      <c r="AG523" s="6">
        <v>0</v>
      </c>
      <c r="AH523" s="1">
        <v>146136</v>
      </c>
      <c r="AI523">
        <v>5</v>
      </c>
    </row>
    <row r="524" spans="1:35" x14ac:dyDescent="0.25">
      <c r="A524" t="s">
        <v>702</v>
      </c>
      <c r="B524" t="s">
        <v>133</v>
      </c>
      <c r="C524" t="s">
        <v>886</v>
      </c>
      <c r="D524" t="s">
        <v>751</v>
      </c>
      <c r="E524" s="6">
        <v>42.076086956521742</v>
      </c>
      <c r="F524" s="6">
        <v>4.6956521739130439</v>
      </c>
      <c r="G524" s="6">
        <v>0.69565217391304346</v>
      </c>
      <c r="H524" s="6">
        <v>0.18478260869565216</v>
      </c>
      <c r="I524" s="6">
        <v>0.29347826086956524</v>
      </c>
      <c r="J524" s="6">
        <v>0</v>
      </c>
      <c r="K524" s="6">
        <v>0</v>
      </c>
      <c r="L524" s="6">
        <v>1.4911956521739134</v>
      </c>
      <c r="M524" s="6">
        <v>4.7989130434782608</v>
      </c>
      <c r="N524" s="6">
        <v>0</v>
      </c>
      <c r="O524" s="6">
        <f>SUM(NonNurse[[#This Row],[Qualified Social Work Staff Hours]],NonNurse[[#This Row],[Other Social Work Staff Hours]])/NonNurse[[#This Row],[MDS Census]]</f>
        <v>0.11405321622319813</v>
      </c>
      <c r="P524" s="6">
        <v>0</v>
      </c>
      <c r="Q524" s="6">
        <v>11.630434782608695</v>
      </c>
      <c r="R524" s="6">
        <f>SUM(NonNurse[[#This Row],[Qualified Activities Professional Hours]],NonNurse[[#This Row],[Other Activities Professional Hours]])/NonNurse[[#This Row],[MDS Census]]</f>
        <v>0.27641436321363988</v>
      </c>
      <c r="S524" s="6">
        <v>1.2416304347826088</v>
      </c>
      <c r="T524" s="6">
        <v>5.1805434782608693</v>
      </c>
      <c r="U524" s="6">
        <v>0</v>
      </c>
      <c r="V524" s="6">
        <f>SUM(NonNurse[[#This Row],[Occupational Therapist Hours]],NonNurse[[#This Row],[OT Assistant Hours]],NonNurse[[#This Row],[OT Aide Hours]])/NonNurse[[#This Row],[MDS Census]]</f>
        <v>0.15263239473004389</v>
      </c>
      <c r="W524" s="6">
        <v>1.8985869565217386</v>
      </c>
      <c r="X524" s="6">
        <v>5.8935869565217409</v>
      </c>
      <c r="Y524" s="6">
        <v>0</v>
      </c>
      <c r="Z524" s="6">
        <f>SUM(NonNurse[[#This Row],[Physical Therapist (PT) Hours]],NonNurse[[#This Row],[PT Assistant Hours]],NonNurse[[#This Row],[PT Aide Hours]])/NonNurse[[#This Row],[MDS Census]]</f>
        <v>0.18519245672952725</v>
      </c>
      <c r="AA524" s="6">
        <v>0</v>
      </c>
      <c r="AB524" s="6">
        <v>0</v>
      </c>
      <c r="AC524" s="6">
        <v>0</v>
      </c>
      <c r="AD524" s="6">
        <v>0</v>
      </c>
      <c r="AE524" s="6">
        <v>0</v>
      </c>
      <c r="AF524" s="6">
        <v>0</v>
      </c>
      <c r="AG524" s="6">
        <v>0</v>
      </c>
      <c r="AH524" s="1">
        <v>145406</v>
      </c>
      <c r="AI524">
        <v>5</v>
      </c>
    </row>
    <row r="525" spans="1:35" x14ac:dyDescent="0.25">
      <c r="A525" t="s">
        <v>702</v>
      </c>
      <c r="B525" t="s">
        <v>94</v>
      </c>
      <c r="C525" t="s">
        <v>945</v>
      </c>
      <c r="D525" t="s">
        <v>751</v>
      </c>
      <c r="E525" s="6">
        <v>52.967391304347828</v>
      </c>
      <c r="F525" s="6">
        <v>4.7826086956521738</v>
      </c>
      <c r="G525" s="6">
        <v>0.16304347826086957</v>
      </c>
      <c r="H525" s="6">
        <v>0.2608695652173913</v>
      </c>
      <c r="I525" s="6">
        <v>0.54347826086956519</v>
      </c>
      <c r="J525" s="6">
        <v>0</v>
      </c>
      <c r="K525" s="6">
        <v>0</v>
      </c>
      <c r="L525" s="6">
        <v>1.0108695652173914</v>
      </c>
      <c r="M525" s="6">
        <v>0.20108695652173914</v>
      </c>
      <c r="N525" s="6">
        <v>5.0407608695652177</v>
      </c>
      <c r="O525" s="6">
        <f>SUM(NonNurse[[#This Row],[Qualified Social Work Staff Hours]],NonNurse[[#This Row],[Other Social Work Staff Hours]])/NonNurse[[#This Row],[MDS Census]]</f>
        <v>9.8963677406115336E-2</v>
      </c>
      <c r="P525" s="6">
        <v>5.75</v>
      </c>
      <c r="Q525" s="6">
        <v>0</v>
      </c>
      <c r="R525" s="6">
        <f>SUM(NonNurse[[#This Row],[Qualified Activities Professional Hours]],NonNurse[[#This Row],[Other Activities Professional Hours]])/NonNurse[[#This Row],[MDS Census]]</f>
        <v>0.10855735686435461</v>
      </c>
      <c r="S525" s="6">
        <v>1.2608695652173914</v>
      </c>
      <c r="T525" s="6">
        <v>4.9429347826086953</v>
      </c>
      <c r="U525" s="6">
        <v>0</v>
      </c>
      <c r="V525" s="6">
        <f>SUM(NonNurse[[#This Row],[Occupational Therapist Hours]],NonNurse[[#This Row],[OT Assistant Hours]],NonNurse[[#This Row],[OT Aide Hours]])/NonNurse[[#This Row],[MDS Census]]</f>
        <v>0.11712497434845064</v>
      </c>
      <c r="W525" s="6">
        <v>1.1630434782608696</v>
      </c>
      <c r="X525" s="6">
        <v>6.4510869565217392</v>
      </c>
      <c r="Y525" s="6">
        <v>0</v>
      </c>
      <c r="Z525" s="6">
        <f>SUM(NonNurse[[#This Row],[Physical Therapist (PT) Hours]],NonNurse[[#This Row],[PT Assistant Hours]],NonNurse[[#This Row],[PT Aide Hours]])/NonNurse[[#This Row],[MDS Census]]</f>
        <v>0.14375128257746769</v>
      </c>
      <c r="AA525" s="6">
        <v>0</v>
      </c>
      <c r="AB525" s="6">
        <v>0</v>
      </c>
      <c r="AC525" s="6">
        <v>0</v>
      </c>
      <c r="AD525" s="6">
        <v>0</v>
      </c>
      <c r="AE525" s="6">
        <v>0</v>
      </c>
      <c r="AF525" s="6">
        <v>0</v>
      </c>
      <c r="AG525" s="6">
        <v>0</v>
      </c>
      <c r="AH525" s="1">
        <v>145309</v>
      </c>
      <c r="AI525">
        <v>5</v>
      </c>
    </row>
    <row r="526" spans="1:35" x14ac:dyDescent="0.25">
      <c r="A526" t="s">
        <v>702</v>
      </c>
      <c r="B526" t="s">
        <v>619</v>
      </c>
      <c r="C526" t="s">
        <v>876</v>
      </c>
      <c r="D526" t="s">
        <v>796</v>
      </c>
      <c r="E526" s="6">
        <v>66.456521739130437</v>
      </c>
      <c r="F526" s="6">
        <v>4.4347826086956523</v>
      </c>
      <c r="G526" s="6">
        <v>0</v>
      </c>
      <c r="H526" s="6">
        <v>0.36956521739130432</v>
      </c>
      <c r="I526" s="6">
        <v>0.51086956521739135</v>
      </c>
      <c r="J526" s="6">
        <v>0</v>
      </c>
      <c r="K526" s="6">
        <v>0</v>
      </c>
      <c r="L526" s="6">
        <v>1.6092391304347828</v>
      </c>
      <c r="M526" s="6">
        <v>0</v>
      </c>
      <c r="N526" s="6">
        <v>4.9103260869565215</v>
      </c>
      <c r="O526" s="6">
        <f>SUM(NonNurse[[#This Row],[Qualified Social Work Staff Hours]],NonNurse[[#This Row],[Other Social Work Staff Hours]])/NonNurse[[#This Row],[MDS Census]]</f>
        <v>7.3887798495256785E-2</v>
      </c>
      <c r="P526" s="6">
        <v>5.2119565217391308</v>
      </c>
      <c r="Q526" s="6">
        <v>11.182065217391305</v>
      </c>
      <c r="R526" s="6">
        <f>SUM(NonNurse[[#This Row],[Qualified Activities Professional Hours]],NonNurse[[#This Row],[Other Activities Professional Hours]])/NonNurse[[#This Row],[MDS Census]]</f>
        <v>0.24668792934249267</v>
      </c>
      <c r="S526" s="6">
        <v>1.7495652173913041</v>
      </c>
      <c r="T526" s="6">
        <v>13.837065217391302</v>
      </c>
      <c r="U526" s="6">
        <v>0</v>
      </c>
      <c r="V526" s="6">
        <f>SUM(NonNurse[[#This Row],[Occupational Therapist Hours]],NonNurse[[#This Row],[OT Assistant Hours]],NonNurse[[#This Row],[OT Aide Hours]])/NonNurse[[#This Row],[MDS Census]]</f>
        <v>0.23453876349362116</v>
      </c>
      <c r="W526" s="6">
        <v>1.6114130434782614</v>
      </c>
      <c r="X526" s="6">
        <v>9.172717391304344</v>
      </c>
      <c r="Y526" s="6">
        <v>0</v>
      </c>
      <c r="Z526" s="6">
        <f>SUM(NonNurse[[#This Row],[Physical Therapist (PT) Hours]],NonNurse[[#This Row],[PT Assistant Hours]],NonNurse[[#This Row],[PT Aide Hours]])/NonNurse[[#This Row],[MDS Census]]</f>
        <v>0.16227347072293094</v>
      </c>
      <c r="AA526" s="6">
        <v>0</v>
      </c>
      <c r="AB526" s="6">
        <v>0</v>
      </c>
      <c r="AC526" s="6">
        <v>0</v>
      </c>
      <c r="AD526" s="6">
        <v>0</v>
      </c>
      <c r="AE526" s="6">
        <v>0</v>
      </c>
      <c r="AF526" s="6">
        <v>0</v>
      </c>
      <c r="AG526" s="6">
        <v>0</v>
      </c>
      <c r="AH526" s="1">
        <v>146139</v>
      </c>
      <c r="AI526">
        <v>5</v>
      </c>
    </row>
    <row r="527" spans="1:35" x14ac:dyDescent="0.25">
      <c r="A527" t="s">
        <v>702</v>
      </c>
      <c r="B527" t="s">
        <v>370</v>
      </c>
      <c r="C527" t="s">
        <v>888</v>
      </c>
      <c r="D527" t="s">
        <v>772</v>
      </c>
      <c r="E527" s="6">
        <v>58.521739130434781</v>
      </c>
      <c r="F527" s="6">
        <v>10.581521739130435</v>
      </c>
      <c r="G527" s="6">
        <v>0</v>
      </c>
      <c r="H527" s="6">
        <v>0.20652173913043478</v>
      </c>
      <c r="I527" s="6">
        <v>5.5</v>
      </c>
      <c r="J527" s="6">
        <v>0</v>
      </c>
      <c r="K527" s="6">
        <v>0</v>
      </c>
      <c r="L527" s="6">
        <v>1.7880434782608696</v>
      </c>
      <c r="M527" s="6">
        <v>3.2608695652173912E-2</v>
      </c>
      <c r="N527" s="6">
        <v>0</v>
      </c>
      <c r="O527" s="6">
        <f>SUM(NonNurse[[#This Row],[Qualified Social Work Staff Hours]],NonNurse[[#This Row],[Other Social Work Staff Hours]])/NonNurse[[#This Row],[MDS Census]]</f>
        <v>5.5720653789004455E-4</v>
      </c>
      <c r="P527" s="6">
        <v>5.25</v>
      </c>
      <c r="Q527" s="6">
        <v>58.869565217391305</v>
      </c>
      <c r="R527" s="6">
        <f>SUM(NonNurse[[#This Row],[Qualified Activities Professional Hours]],NonNurse[[#This Row],[Other Activities Professional Hours]])/NonNurse[[#This Row],[MDS Census]]</f>
        <v>1.0956537890044578</v>
      </c>
      <c r="S527" s="6">
        <v>6.0760869565217392</v>
      </c>
      <c r="T527" s="6">
        <v>0</v>
      </c>
      <c r="U527" s="6">
        <v>0</v>
      </c>
      <c r="V527" s="6">
        <f>SUM(NonNurse[[#This Row],[Occupational Therapist Hours]],NonNurse[[#This Row],[OT Assistant Hours]],NonNurse[[#This Row],[OT Aide Hours]])/NonNurse[[#This Row],[MDS Census]]</f>
        <v>0.10382615156017831</v>
      </c>
      <c r="W527" s="6">
        <v>8.2173913043478262</v>
      </c>
      <c r="X527" s="6">
        <v>0</v>
      </c>
      <c r="Y527" s="6">
        <v>0</v>
      </c>
      <c r="Z527" s="6">
        <f>SUM(NonNurse[[#This Row],[Physical Therapist (PT) Hours]],NonNurse[[#This Row],[PT Assistant Hours]],NonNurse[[#This Row],[PT Aide Hours]])/NonNurse[[#This Row],[MDS Census]]</f>
        <v>0.14041604754829123</v>
      </c>
      <c r="AA527" s="6">
        <v>0</v>
      </c>
      <c r="AB527" s="6">
        <v>0</v>
      </c>
      <c r="AC527" s="6">
        <v>0</v>
      </c>
      <c r="AD527" s="6">
        <v>0</v>
      </c>
      <c r="AE527" s="6">
        <v>5.434782608695652E-2</v>
      </c>
      <c r="AF527" s="6">
        <v>0</v>
      </c>
      <c r="AG527" s="6">
        <v>0</v>
      </c>
      <c r="AH527" s="1">
        <v>145793</v>
      </c>
      <c r="AI527">
        <v>5</v>
      </c>
    </row>
    <row r="528" spans="1:35" x14ac:dyDescent="0.25">
      <c r="A528" t="s">
        <v>702</v>
      </c>
      <c r="B528" t="s">
        <v>649</v>
      </c>
      <c r="C528" t="s">
        <v>873</v>
      </c>
      <c r="D528" t="s">
        <v>802</v>
      </c>
      <c r="E528" s="6">
        <v>49.891304347826086</v>
      </c>
      <c r="F528" s="6">
        <v>5.7391304347826084</v>
      </c>
      <c r="G528" s="6">
        <v>0.14130434782608695</v>
      </c>
      <c r="H528" s="6">
        <v>0.23369565217391305</v>
      </c>
      <c r="I528" s="6">
        <v>0.2391304347826087</v>
      </c>
      <c r="J528" s="6">
        <v>0</v>
      </c>
      <c r="K528" s="6">
        <v>0</v>
      </c>
      <c r="L528" s="6">
        <v>0.68434782608695643</v>
      </c>
      <c r="M528" s="6">
        <v>5.0081521739130439</v>
      </c>
      <c r="N528" s="6">
        <v>5.6630434782608692</v>
      </c>
      <c r="O528" s="6">
        <f>SUM(NonNurse[[#This Row],[Qualified Social Work Staff Hours]],NonNurse[[#This Row],[Other Social Work Staff Hours]])/NonNurse[[#This Row],[MDS Census]]</f>
        <v>0.21388888888888891</v>
      </c>
      <c r="P528" s="6">
        <v>5.0978260869565215</v>
      </c>
      <c r="Q528" s="6">
        <v>17.657608695652176</v>
      </c>
      <c r="R528" s="6">
        <f>SUM(NonNurse[[#This Row],[Qualified Activities Professional Hours]],NonNurse[[#This Row],[Other Activities Professional Hours]])/NonNurse[[#This Row],[MDS Census]]</f>
        <v>0.45610021786492377</v>
      </c>
      <c r="S528" s="6">
        <v>0.36934782608695654</v>
      </c>
      <c r="T528" s="6">
        <v>2.2048913043478264</v>
      </c>
      <c r="U528" s="6">
        <v>0</v>
      </c>
      <c r="V528" s="6">
        <f>SUM(NonNurse[[#This Row],[Occupational Therapist Hours]],NonNurse[[#This Row],[OT Assistant Hours]],NonNurse[[#This Row],[OT Aide Hours]])/NonNurse[[#This Row],[MDS Census]]</f>
        <v>5.1596949891067542E-2</v>
      </c>
      <c r="W528" s="6">
        <v>1.0853260869565218</v>
      </c>
      <c r="X528" s="6">
        <v>3.12</v>
      </c>
      <c r="Y528" s="6">
        <v>0</v>
      </c>
      <c r="Z528" s="6">
        <f>SUM(NonNurse[[#This Row],[Physical Therapist (PT) Hours]],NonNurse[[#This Row],[PT Assistant Hours]],NonNurse[[#This Row],[PT Aide Hours]])/NonNurse[[#This Row],[MDS Census]]</f>
        <v>8.4289760348583875E-2</v>
      </c>
      <c r="AA528" s="6">
        <v>0</v>
      </c>
      <c r="AB528" s="6">
        <v>0</v>
      </c>
      <c r="AC528" s="6">
        <v>0</v>
      </c>
      <c r="AD528" s="6">
        <v>0</v>
      </c>
      <c r="AE528" s="6">
        <v>0</v>
      </c>
      <c r="AF528" s="6">
        <v>0</v>
      </c>
      <c r="AG528" s="6">
        <v>0</v>
      </c>
      <c r="AH528" s="1">
        <v>146177</v>
      </c>
      <c r="AI528">
        <v>5</v>
      </c>
    </row>
    <row r="529" spans="1:35" x14ac:dyDescent="0.25">
      <c r="A529" t="s">
        <v>702</v>
      </c>
      <c r="B529" t="s">
        <v>44</v>
      </c>
      <c r="C529" t="s">
        <v>918</v>
      </c>
      <c r="D529" t="s">
        <v>795</v>
      </c>
      <c r="E529" s="6">
        <v>88.663043478260875</v>
      </c>
      <c r="F529" s="6">
        <v>13.85913043478261</v>
      </c>
      <c r="G529" s="6">
        <v>0</v>
      </c>
      <c r="H529" s="6">
        <v>0</v>
      </c>
      <c r="I529" s="6">
        <v>0</v>
      </c>
      <c r="J529" s="6">
        <v>0</v>
      </c>
      <c r="K529" s="6">
        <v>0</v>
      </c>
      <c r="L529" s="6">
        <v>2.9455434782608698</v>
      </c>
      <c r="M529" s="6">
        <v>5.3971739130434795</v>
      </c>
      <c r="N529" s="6">
        <v>0</v>
      </c>
      <c r="O529" s="6">
        <f>SUM(NonNurse[[#This Row],[Qualified Social Work Staff Hours]],NonNurse[[#This Row],[Other Social Work Staff Hours]])/NonNurse[[#This Row],[MDS Census]]</f>
        <v>6.08728699276695E-2</v>
      </c>
      <c r="P529" s="6">
        <v>24.422065217391303</v>
      </c>
      <c r="Q529" s="6">
        <v>0</v>
      </c>
      <c r="R529" s="6">
        <f>SUM(NonNurse[[#This Row],[Qualified Activities Professional Hours]],NonNurse[[#This Row],[Other Activities Professional Hours]])/NonNurse[[#This Row],[MDS Census]]</f>
        <v>0.2754480814024764</v>
      </c>
      <c r="S529" s="6">
        <v>1.2579347826086955</v>
      </c>
      <c r="T529" s="6">
        <v>5.482499999999999</v>
      </c>
      <c r="U529" s="6">
        <v>0</v>
      </c>
      <c r="V529" s="6">
        <f>SUM(NonNurse[[#This Row],[Occupational Therapist Hours]],NonNurse[[#This Row],[OT Assistant Hours]],NonNurse[[#This Row],[OT Aide Hours]])/NonNurse[[#This Row],[MDS Census]]</f>
        <v>7.602304768910137E-2</v>
      </c>
      <c r="W529" s="6">
        <v>1.36</v>
      </c>
      <c r="X529" s="6">
        <v>10.314891304347828</v>
      </c>
      <c r="Y529" s="6">
        <v>0</v>
      </c>
      <c r="Z529" s="6">
        <f>SUM(NonNurse[[#This Row],[Physical Therapist (PT) Hours]],NonNurse[[#This Row],[PT Assistant Hours]],NonNurse[[#This Row],[PT Aide Hours]])/NonNurse[[#This Row],[MDS Census]]</f>
        <v>0.13167708716439869</v>
      </c>
      <c r="AA529" s="6">
        <v>6.5</v>
      </c>
      <c r="AB529" s="6">
        <v>18.858695652173914</v>
      </c>
      <c r="AC529" s="6">
        <v>0</v>
      </c>
      <c r="AD529" s="6">
        <v>0</v>
      </c>
      <c r="AE529" s="6">
        <v>0</v>
      </c>
      <c r="AF529" s="6">
        <v>0</v>
      </c>
      <c r="AG529" s="6">
        <v>0</v>
      </c>
      <c r="AH529" s="1">
        <v>145135</v>
      </c>
      <c r="AI529">
        <v>5</v>
      </c>
    </row>
    <row r="530" spans="1:35" x14ac:dyDescent="0.25">
      <c r="A530" t="s">
        <v>702</v>
      </c>
      <c r="B530" t="s">
        <v>584</v>
      </c>
      <c r="C530" t="s">
        <v>1137</v>
      </c>
      <c r="D530" t="s">
        <v>763</v>
      </c>
      <c r="E530" s="6">
        <v>43.108695652173914</v>
      </c>
      <c r="F530" s="6">
        <v>10.519565217391305</v>
      </c>
      <c r="G530" s="6">
        <v>0.11956521739130435</v>
      </c>
      <c r="H530" s="6">
        <v>0</v>
      </c>
      <c r="I530" s="6">
        <v>13.891304347826088</v>
      </c>
      <c r="J530" s="6">
        <v>0</v>
      </c>
      <c r="K530" s="6">
        <v>0</v>
      </c>
      <c r="L530" s="6">
        <v>1.5346739130434783</v>
      </c>
      <c r="M530" s="6">
        <v>3.10445652173913</v>
      </c>
      <c r="N530" s="6">
        <v>1.7717391304347827</v>
      </c>
      <c r="O530" s="6">
        <f>SUM(NonNurse[[#This Row],[Qualified Social Work Staff Hours]],NonNurse[[#This Row],[Other Social Work Staff Hours]])/NonNurse[[#This Row],[MDS Census]]</f>
        <v>0.11311396873424102</v>
      </c>
      <c r="P530" s="6">
        <v>3.1566304347826084</v>
      </c>
      <c r="Q530" s="6">
        <v>4.8264130434782624</v>
      </c>
      <c r="R530" s="6">
        <f>SUM(NonNurse[[#This Row],[Qualified Activities Professional Hours]],NonNurse[[#This Row],[Other Activities Professional Hours]])/NonNurse[[#This Row],[MDS Census]]</f>
        <v>0.18518406454866368</v>
      </c>
      <c r="S530" s="6">
        <v>1.7782608695652173</v>
      </c>
      <c r="T530" s="6">
        <v>0</v>
      </c>
      <c r="U530" s="6">
        <v>0</v>
      </c>
      <c r="V530" s="6">
        <f>SUM(NonNurse[[#This Row],[Occupational Therapist Hours]],NonNurse[[#This Row],[OT Assistant Hours]],NonNurse[[#This Row],[OT Aide Hours]])/NonNurse[[#This Row],[MDS Census]]</f>
        <v>4.1250630358043369E-2</v>
      </c>
      <c r="W530" s="6">
        <v>0.47847826086956535</v>
      </c>
      <c r="X530" s="6">
        <v>2</v>
      </c>
      <c r="Y530" s="6">
        <v>0</v>
      </c>
      <c r="Z530" s="6">
        <f>SUM(NonNurse[[#This Row],[Physical Therapist (PT) Hours]],NonNurse[[#This Row],[PT Assistant Hours]],NonNurse[[#This Row],[PT Aide Hours]])/NonNurse[[#This Row],[MDS Census]]</f>
        <v>5.7493696419566316E-2</v>
      </c>
      <c r="AA530" s="6">
        <v>0</v>
      </c>
      <c r="AB530" s="6">
        <v>0</v>
      </c>
      <c r="AC530" s="6">
        <v>0</v>
      </c>
      <c r="AD530" s="6">
        <v>0</v>
      </c>
      <c r="AE530" s="6">
        <v>0</v>
      </c>
      <c r="AF530" s="6">
        <v>0</v>
      </c>
      <c r="AG530" s="6">
        <v>0</v>
      </c>
      <c r="AH530" s="1">
        <v>146096</v>
      </c>
      <c r="AI530">
        <v>5</v>
      </c>
    </row>
    <row r="531" spans="1:35" x14ac:dyDescent="0.25">
      <c r="A531" t="s">
        <v>702</v>
      </c>
      <c r="B531" t="s">
        <v>355</v>
      </c>
      <c r="C531" t="s">
        <v>919</v>
      </c>
      <c r="D531" t="s">
        <v>797</v>
      </c>
      <c r="E531" s="6">
        <v>144.45652173913044</v>
      </c>
      <c r="F531" s="6">
        <v>4.7826086956521738</v>
      </c>
      <c r="G531" s="6">
        <v>0</v>
      </c>
      <c r="H531" s="6">
        <v>0</v>
      </c>
      <c r="I531" s="6">
        <v>1.8913043478260869</v>
      </c>
      <c r="J531" s="6">
        <v>0</v>
      </c>
      <c r="K531" s="6">
        <v>0</v>
      </c>
      <c r="L531" s="6">
        <v>2.1043478260869564</v>
      </c>
      <c r="M531" s="6">
        <v>5.0347826086956529</v>
      </c>
      <c r="N531" s="6">
        <v>14.876086956521734</v>
      </c>
      <c r="O531" s="6">
        <f>SUM(NonNurse[[#This Row],[Qualified Social Work Staff Hours]],NonNurse[[#This Row],[Other Social Work Staff Hours]])/NonNurse[[#This Row],[MDS Census]]</f>
        <v>0.13783295711060944</v>
      </c>
      <c r="P531" s="6">
        <v>0</v>
      </c>
      <c r="Q531" s="6">
        <v>28.061956521739127</v>
      </c>
      <c r="R531" s="6">
        <f>SUM(NonNurse[[#This Row],[Qualified Activities Professional Hours]],NonNurse[[#This Row],[Other Activities Professional Hours]])/NonNurse[[#This Row],[MDS Census]]</f>
        <v>0.19425884123401049</v>
      </c>
      <c r="S531" s="6">
        <v>4.6838043478260847</v>
      </c>
      <c r="T531" s="6">
        <v>10.084673913043479</v>
      </c>
      <c r="U531" s="6">
        <v>0</v>
      </c>
      <c r="V531" s="6">
        <f>SUM(NonNurse[[#This Row],[Occupational Therapist Hours]],NonNurse[[#This Row],[OT Assistant Hours]],NonNurse[[#This Row],[OT Aide Hours]])/NonNurse[[#This Row],[MDS Census]]</f>
        <v>0.10223476297968397</v>
      </c>
      <c r="W531" s="6">
        <v>4.4991304347826082</v>
      </c>
      <c r="X531" s="6">
        <v>8.4726086956521733</v>
      </c>
      <c r="Y531" s="6">
        <v>0</v>
      </c>
      <c r="Z531" s="6">
        <f>SUM(NonNurse[[#This Row],[Physical Therapist (PT) Hours]],NonNurse[[#This Row],[PT Assistant Hours]],NonNurse[[#This Row],[PT Aide Hours]])/NonNurse[[#This Row],[MDS Census]]</f>
        <v>8.9796839729119629E-2</v>
      </c>
      <c r="AA531" s="6">
        <v>0</v>
      </c>
      <c r="AB531" s="6">
        <v>0</v>
      </c>
      <c r="AC531" s="6">
        <v>0</v>
      </c>
      <c r="AD531" s="6">
        <v>0</v>
      </c>
      <c r="AE531" s="6">
        <v>0</v>
      </c>
      <c r="AF531" s="6">
        <v>0</v>
      </c>
      <c r="AG531" s="6">
        <v>0</v>
      </c>
      <c r="AH531" s="1">
        <v>145771</v>
      </c>
      <c r="AI531">
        <v>5</v>
      </c>
    </row>
    <row r="532" spans="1:35" x14ac:dyDescent="0.25">
      <c r="A532" t="s">
        <v>702</v>
      </c>
      <c r="B532" t="s">
        <v>270</v>
      </c>
      <c r="C532" t="s">
        <v>916</v>
      </c>
      <c r="D532" t="s">
        <v>746</v>
      </c>
      <c r="E532" s="6">
        <v>90.619565217391298</v>
      </c>
      <c r="F532" s="6">
        <v>5.7391304347826084</v>
      </c>
      <c r="G532" s="6">
        <v>0</v>
      </c>
      <c r="H532" s="6">
        <v>0.42391304347826086</v>
      </c>
      <c r="I532" s="6">
        <v>5.5652173913043477</v>
      </c>
      <c r="J532" s="6">
        <v>0</v>
      </c>
      <c r="K532" s="6">
        <v>0</v>
      </c>
      <c r="L532" s="6">
        <v>4.3333695652173905</v>
      </c>
      <c r="M532" s="6">
        <v>4.9565217391304346</v>
      </c>
      <c r="N532" s="6">
        <v>0.69565217391304346</v>
      </c>
      <c r="O532" s="6">
        <f>SUM(NonNurse[[#This Row],[Qualified Social Work Staff Hours]],NonNurse[[#This Row],[Other Social Work Staff Hours]])/NonNurse[[#This Row],[MDS Census]]</f>
        <v>6.2372556075326865E-2</v>
      </c>
      <c r="P532" s="6">
        <v>5.6521739130434785</v>
      </c>
      <c r="Q532" s="6">
        <v>9.3679347826086978</v>
      </c>
      <c r="R532" s="6">
        <f>SUM(NonNurse[[#This Row],[Qualified Activities Professional Hours]],NonNurse[[#This Row],[Other Activities Professional Hours]])/NonNurse[[#This Row],[MDS Census]]</f>
        <v>0.16574907040902007</v>
      </c>
      <c r="S532" s="6">
        <v>10.809021739130435</v>
      </c>
      <c r="T532" s="6">
        <v>9.6495652173913058</v>
      </c>
      <c r="U532" s="6">
        <v>0</v>
      </c>
      <c r="V532" s="6">
        <f>SUM(NonNurse[[#This Row],[Occupational Therapist Hours]],NonNurse[[#This Row],[OT Assistant Hours]],NonNurse[[#This Row],[OT Aide Hours]])/NonNurse[[#This Row],[MDS Census]]</f>
        <v>0.22576346407580669</v>
      </c>
      <c r="W532" s="6">
        <v>3.4083695652173911</v>
      </c>
      <c r="X532" s="6">
        <v>14.202826086956518</v>
      </c>
      <c r="Y532" s="6">
        <v>0</v>
      </c>
      <c r="Z532" s="6">
        <f>SUM(NonNurse[[#This Row],[Physical Therapist (PT) Hours]],NonNurse[[#This Row],[PT Assistant Hours]],NonNurse[[#This Row],[PT Aide Hours]])/NonNurse[[#This Row],[MDS Census]]</f>
        <v>0.19434208948062848</v>
      </c>
      <c r="AA532" s="6">
        <v>0</v>
      </c>
      <c r="AB532" s="6">
        <v>0</v>
      </c>
      <c r="AC532" s="6">
        <v>0</v>
      </c>
      <c r="AD532" s="6">
        <v>0</v>
      </c>
      <c r="AE532" s="6">
        <v>0</v>
      </c>
      <c r="AF532" s="6">
        <v>0</v>
      </c>
      <c r="AG532" s="6">
        <v>0</v>
      </c>
      <c r="AH532" s="1">
        <v>145651</v>
      </c>
      <c r="AI532">
        <v>5</v>
      </c>
    </row>
    <row r="533" spans="1:35" x14ac:dyDescent="0.25">
      <c r="A533" t="s">
        <v>702</v>
      </c>
      <c r="B533" t="s">
        <v>265</v>
      </c>
      <c r="C533" t="s">
        <v>936</v>
      </c>
      <c r="D533" t="s">
        <v>783</v>
      </c>
      <c r="E533" s="6">
        <v>80.706521739130437</v>
      </c>
      <c r="F533" s="6">
        <v>5.6521739130434785</v>
      </c>
      <c r="G533" s="6">
        <v>0</v>
      </c>
      <c r="H533" s="6">
        <v>0.42934782608695654</v>
      </c>
      <c r="I533" s="6">
        <v>5.6521739130434785</v>
      </c>
      <c r="J533" s="6">
        <v>0</v>
      </c>
      <c r="K533" s="6">
        <v>0</v>
      </c>
      <c r="L533" s="6">
        <v>3.4316304347826097</v>
      </c>
      <c r="M533" s="6">
        <v>5.1304347826086953</v>
      </c>
      <c r="N533" s="6">
        <v>0</v>
      </c>
      <c r="O533" s="6">
        <f>SUM(NonNurse[[#This Row],[Qualified Social Work Staff Hours]],NonNurse[[#This Row],[Other Social Work Staff Hours]])/NonNurse[[#This Row],[MDS Census]]</f>
        <v>6.3569023569023567E-2</v>
      </c>
      <c r="P533" s="6">
        <v>0</v>
      </c>
      <c r="Q533" s="6">
        <v>13.681413043478262</v>
      </c>
      <c r="R533" s="6">
        <f>SUM(NonNurse[[#This Row],[Qualified Activities Professional Hours]],NonNurse[[#This Row],[Other Activities Professional Hours]])/NonNurse[[#This Row],[MDS Census]]</f>
        <v>0.16952053872053874</v>
      </c>
      <c r="S533" s="6">
        <v>2.9605434782608704</v>
      </c>
      <c r="T533" s="6">
        <v>6.5492391304347821</v>
      </c>
      <c r="U533" s="6">
        <v>0</v>
      </c>
      <c r="V533" s="6">
        <f>SUM(NonNurse[[#This Row],[Occupational Therapist Hours]],NonNurse[[#This Row],[OT Assistant Hours]],NonNurse[[#This Row],[OT Aide Hours]])/NonNurse[[#This Row],[MDS Census]]</f>
        <v>0.11783164983164982</v>
      </c>
      <c r="W533" s="6">
        <v>7.1586956521739156</v>
      </c>
      <c r="X533" s="6">
        <v>10.697065217391302</v>
      </c>
      <c r="Y533" s="6">
        <v>0</v>
      </c>
      <c r="Z533" s="6">
        <f>SUM(NonNurse[[#This Row],[Physical Therapist (PT) Hours]],NonNurse[[#This Row],[PT Assistant Hours]],NonNurse[[#This Row],[PT Aide Hours]])/NonNurse[[#This Row],[MDS Census]]</f>
        <v>0.22124309764309763</v>
      </c>
      <c r="AA533" s="6">
        <v>0</v>
      </c>
      <c r="AB533" s="6">
        <v>0</v>
      </c>
      <c r="AC533" s="6">
        <v>0</v>
      </c>
      <c r="AD533" s="6">
        <v>0</v>
      </c>
      <c r="AE533" s="6">
        <v>0</v>
      </c>
      <c r="AF533" s="6">
        <v>0</v>
      </c>
      <c r="AG533" s="6">
        <v>0</v>
      </c>
      <c r="AH533" s="1">
        <v>145646</v>
      </c>
      <c r="AI533">
        <v>5</v>
      </c>
    </row>
    <row r="534" spans="1:35" x14ac:dyDescent="0.25">
      <c r="A534" t="s">
        <v>702</v>
      </c>
      <c r="B534" t="s">
        <v>405</v>
      </c>
      <c r="C534" t="s">
        <v>1009</v>
      </c>
      <c r="D534" t="s">
        <v>746</v>
      </c>
      <c r="E534" s="6">
        <v>70.380434782608702</v>
      </c>
      <c r="F534" s="6">
        <v>5.5652173913043477</v>
      </c>
      <c r="G534" s="6">
        <v>0.4891304347826087</v>
      </c>
      <c r="H534" s="6">
        <v>0.27717391304347827</v>
      </c>
      <c r="I534" s="6">
        <v>5.3913043478260869</v>
      </c>
      <c r="J534" s="6">
        <v>0</v>
      </c>
      <c r="K534" s="6">
        <v>0</v>
      </c>
      <c r="L534" s="6">
        <v>1.9991304347826089</v>
      </c>
      <c r="M534" s="6">
        <v>4.6086956521739131</v>
      </c>
      <c r="N534" s="6">
        <v>0</v>
      </c>
      <c r="O534" s="6">
        <f>SUM(NonNurse[[#This Row],[Qualified Social Work Staff Hours]],NonNurse[[#This Row],[Other Social Work Staff Hours]])/NonNurse[[#This Row],[MDS Census]]</f>
        <v>6.548262548262547E-2</v>
      </c>
      <c r="P534" s="6">
        <v>5.3043478260869561</v>
      </c>
      <c r="Q534" s="6">
        <v>7.4592391304347823</v>
      </c>
      <c r="R534" s="6">
        <f>SUM(NonNurse[[#This Row],[Qualified Activities Professional Hours]],NonNurse[[#This Row],[Other Activities Professional Hours]])/NonNurse[[#This Row],[MDS Census]]</f>
        <v>0.18135135135135133</v>
      </c>
      <c r="S534" s="6">
        <v>11.234891304347823</v>
      </c>
      <c r="T534" s="6">
        <v>5.9866304347826107</v>
      </c>
      <c r="U534" s="6">
        <v>0</v>
      </c>
      <c r="V534" s="6">
        <f>SUM(NonNurse[[#This Row],[Occupational Therapist Hours]],NonNurse[[#This Row],[OT Assistant Hours]],NonNurse[[#This Row],[OT Aide Hours]])/NonNurse[[#This Row],[MDS Census]]</f>
        <v>0.24469189189189186</v>
      </c>
      <c r="W534" s="6">
        <v>4.6954347826086975</v>
      </c>
      <c r="X534" s="6">
        <v>7.4321739130434796</v>
      </c>
      <c r="Y534" s="6">
        <v>0</v>
      </c>
      <c r="Z534" s="6">
        <f>SUM(NonNurse[[#This Row],[Physical Therapist (PT) Hours]],NonNurse[[#This Row],[PT Assistant Hours]],NonNurse[[#This Row],[PT Aide Hours]])/NonNurse[[#This Row],[MDS Census]]</f>
        <v>0.17231505791505797</v>
      </c>
      <c r="AA534" s="6">
        <v>0</v>
      </c>
      <c r="AB534" s="6">
        <v>0</v>
      </c>
      <c r="AC534" s="6">
        <v>0</v>
      </c>
      <c r="AD534" s="6">
        <v>0</v>
      </c>
      <c r="AE534" s="6">
        <v>0</v>
      </c>
      <c r="AF534" s="6">
        <v>0</v>
      </c>
      <c r="AG534" s="6">
        <v>0</v>
      </c>
      <c r="AH534" s="1">
        <v>145846</v>
      </c>
      <c r="AI534">
        <v>5</v>
      </c>
    </row>
    <row r="535" spans="1:35" x14ac:dyDescent="0.25">
      <c r="A535" t="s">
        <v>702</v>
      </c>
      <c r="B535" t="s">
        <v>387</v>
      </c>
      <c r="C535" t="s">
        <v>896</v>
      </c>
      <c r="D535" t="s">
        <v>784</v>
      </c>
      <c r="E535" s="6">
        <v>104.98913043478261</v>
      </c>
      <c r="F535" s="6">
        <v>5.7391304347826084</v>
      </c>
      <c r="G535" s="6">
        <v>0.2608695652173913</v>
      </c>
      <c r="H535" s="6">
        <v>0.375</v>
      </c>
      <c r="I535" s="6">
        <v>5.1304347826086953</v>
      </c>
      <c r="J535" s="6">
        <v>0</v>
      </c>
      <c r="K535" s="6">
        <v>0</v>
      </c>
      <c r="L535" s="6">
        <v>5.7814130434782607</v>
      </c>
      <c r="M535" s="6">
        <v>4.1739130434782608</v>
      </c>
      <c r="N535" s="6">
        <v>1.5326086956521738</v>
      </c>
      <c r="O535" s="6">
        <f>SUM(NonNurse[[#This Row],[Qualified Social Work Staff Hours]],NonNurse[[#This Row],[Other Social Work Staff Hours]])/NonNurse[[#This Row],[MDS Census]]</f>
        <v>5.4353452738378709E-2</v>
      </c>
      <c r="P535" s="6">
        <v>4.5217391304347823</v>
      </c>
      <c r="Q535" s="6">
        <v>5.9469565217391294</v>
      </c>
      <c r="R535" s="6">
        <f>SUM(NonNurse[[#This Row],[Qualified Activities Professional Hours]],NonNurse[[#This Row],[Other Activities Professional Hours]])/NonNurse[[#This Row],[MDS Census]]</f>
        <v>9.9712185526452002E-2</v>
      </c>
      <c r="S535" s="6">
        <v>6.337065217391304</v>
      </c>
      <c r="T535" s="6">
        <v>7.8109782608695664</v>
      </c>
      <c r="U535" s="6">
        <v>0</v>
      </c>
      <c r="V535" s="6">
        <f>SUM(NonNurse[[#This Row],[Occupational Therapist Hours]],NonNurse[[#This Row],[OT Assistant Hours]],NonNurse[[#This Row],[OT Aide Hours]])/NonNurse[[#This Row],[MDS Census]]</f>
        <v>0.13475722124443526</v>
      </c>
      <c r="W535" s="6">
        <v>14.507282608695656</v>
      </c>
      <c r="X535" s="6">
        <v>7.5466304347826094</v>
      </c>
      <c r="Y535" s="6">
        <v>0</v>
      </c>
      <c r="Z535" s="6">
        <f>SUM(NonNurse[[#This Row],[Physical Therapist (PT) Hours]],NonNurse[[#This Row],[PT Assistant Hours]],NonNurse[[#This Row],[PT Aide Hours]])/NonNurse[[#This Row],[MDS Census]]</f>
        <v>0.21005901232011598</v>
      </c>
      <c r="AA535" s="6">
        <v>0</v>
      </c>
      <c r="AB535" s="6">
        <v>0</v>
      </c>
      <c r="AC535" s="6">
        <v>0</v>
      </c>
      <c r="AD535" s="6">
        <v>0</v>
      </c>
      <c r="AE535" s="6">
        <v>0</v>
      </c>
      <c r="AF535" s="6">
        <v>0</v>
      </c>
      <c r="AG535" s="6">
        <v>0</v>
      </c>
      <c r="AH535" s="1">
        <v>145821</v>
      </c>
      <c r="AI535">
        <v>5</v>
      </c>
    </row>
    <row r="536" spans="1:35" x14ac:dyDescent="0.25">
      <c r="A536" t="s">
        <v>702</v>
      </c>
      <c r="B536" t="s">
        <v>301</v>
      </c>
      <c r="C536" t="s">
        <v>904</v>
      </c>
      <c r="D536" t="s">
        <v>790</v>
      </c>
      <c r="E536" s="6">
        <v>78.119565217391298</v>
      </c>
      <c r="F536" s="6">
        <v>5.0434782608695654</v>
      </c>
      <c r="G536" s="6">
        <v>0.32608695652173914</v>
      </c>
      <c r="H536" s="6">
        <v>0.29347826086956524</v>
      </c>
      <c r="I536" s="6">
        <v>3.4782608695652173</v>
      </c>
      <c r="J536" s="6">
        <v>0</v>
      </c>
      <c r="K536" s="6">
        <v>0</v>
      </c>
      <c r="L536" s="6">
        <v>6.6936956521739139</v>
      </c>
      <c r="M536" s="6">
        <v>4.4347826086956523</v>
      </c>
      <c r="N536" s="6">
        <v>0</v>
      </c>
      <c r="O536" s="6">
        <f>SUM(NonNurse[[#This Row],[Qualified Social Work Staff Hours]],NonNurse[[#This Row],[Other Social Work Staff Hours]])/NonNurse[[#This Row],[MDS Census]]</f>
        <v>5.6769166550716579E-2</v>
      </c>
      <c r="P536" s="6">
        <v>0</v>
      </c>
      <c r="Q536" s="6">
        <v>13.277173913043478</v>
      </c>
      <c r="R536" s="6">
        <f>SUM(NonNurse[[#This Row],[Qualified Activities Professional Hours]],NonNurse[[#This Row],[Other Activities Professional Hours]])/NonNurse[[#This Row],[MDS Census]]</f>
        <v>0.16995964936691249</v>
      </c>
      <c r="S536" s="6">
        <v>5.8249999999999984</v>
      </c>
      <c r="T536" s="6">
        <v>3.5659782608695649</v>
      </c>
      <c r="U536" s="6">
        <v>0</v>
      </c>
      <c r="V536" s="6">
        <f>SUM(NonNurse[[#This Row],[Occupational Therapist Hours]],NonNurse[[#This Row],[OT Assistant Hours]],NonNurse[[#This Row],[OT Aide Hours]])/NonNurse[[#This Row],[MDS Census]]</f>
        <v>0.12021288437456516</v>
      </c>
      <c r="W536" s="6">
        <v>4.7467391304347828</v>
      </c>
      <c r="X536" s="6">
        <v>4.1657608695652177</v>
      </c>
      <c r="Y536" s="6">
        <v>0</v>
      </c>
      <c r="Z536" s="6">
        <f>SUM(NonNurse[[#This Row],[Physical Therapist (PT) Hours]],NonNurse[[#This Row],[PT Assistant Hours]],NonNurse[[#This Row],[PT Aide Hours]])/NonNurse[[#This Row],[MDS Census]]</f>
        <v>0.114087936552108</v>
      </c>
      <c r="AA536" s="6">
        <v>0</v>
      </c>
      <c r="AB536" s="6">
        <v>0</v>
      </c>
      <c r="AC536" s="6">
        <v>0</v>
      </c>
      <c r="AD536" s="6">
        <v>0</v>
      </c>
      <c r="AE536" s="6">
        <v>0</v>
      </c>
      <c r="AF536" s="6">
        <v>0</v>
      </c>
      <c r="AG536" s="6">
        <v>0</v>
      </c>
      <c r="AH536" s="1">
        <v>145694</v>
      </c>
      <c r="AI536">
        <v>5</v>
      </c>
    </row>
    <row r="537" spans="1:35" x14ac:dyDescent="0.25">
      <c r="A537" t="s">
        <v>702</v>
      </c>
      <c r="B537" t="s">
        <v>292</v>
      </c>
      <c r="C537" t="s">
        <v>903</v>
      </c>
      <c r="D537" t="s">
        <v>789</v>
      </c>
      <c r="E537" s="6">
        <v>100.55434782608695</v>
      </c>
      <c r="F537" s="6">
        <v>5.3043478260869561</v>
      </c>
      <c r="G537" s="6">
        <v>0.2608695652173913</v>
      </c>
      <c r="H537" s="6">
        <v>0.375</v>
      </c>
      <c r="I537" s="6">
        <v>4.4347826086956523</v>
      </c>
      <c r="J537" s="6">
        <v>0</v>
      </c>
      <c r="K537" s="6">
        <v>0</v>
      </c>
      <c r="L537" s="6">
        <v>5.0558695652173915</v>
      </c>
      <c r="M537" s="6">
        <v>5.4782608695652177</v>
      </c>
      <c r="N537" s="6">
        <v>0</v>
      </c>
      <c r="O537" s="6">
        <f>SUM(NonNurse[[#This Row],[Qualified Social Work Staff Hours]],NonNurse[[#This Row],[Other Social Work Staff Hours]])/NonNurse[[#This Row],[MDS Census]]</f>
        <v>5.4480596692249493E-2</v>
      </c>
      <c r="P537" s="6">
        <v>3.652173913043478</v>
      </c>
      <c r="Q537" s="6">
        <v>9.1521739130434785</v>
      </c>
      <c r="R537" s="6">
        <f>SUM(NonNurse[[#This Row],[Qualified Activities Professional Hours]],NonNurse[[#This Row],[Other Activities Professional Hours]])/NonNurse[[#This Row],[MDS Census]]</f>
        <v>0.12733758512593235</v>
      </c>
      <c r="S537" s="6">
        <v>5.6839130434782605</v>
      </c>
      <c r="T537" s="6">
        <v>5.033804347826087</v>
      </c>
      <c r="U537" s="6">
        <v>0</v>
      </c>
      <c r="V537" s="6">
        <f>SUM(NonNurse[[#This Row],[Occupational Therapist Hours]],NonNurse[[#This Row],[OT Assistant Hours]],NonNurse[[#This Row],[OT Aide Hours]])/NonNurse[[#This Row],[MDS Census]]</f>
        <v>0.10658631499297373</v>
      </c>
      <c r="W537" s="6">
        <v>5.7678260869565232</v>
      </c>
      <c r="X537" s="6">
        <v>5.0949999999999998</v>
      </c>
      <c r="Y537" s="6">
        <v>0</v>
      </c>
      <c r="Z537" s="6">
        <f>SUM(NonNurse[[#This Row],[Physical Therapist (PT) Hours]],NonNurse[[#This Row],[PT Assistant Hours]],NonNurse[[#This Row],[PT Aide Hours]])/NonNurse[[#This Row],[MDS Census]]</f>
        <v>0.10802940222678632</v>
      </c>
      <c r="AA537" s="6">
        <v>0</v>
      </c>
      <c r="AB537" s="6">
        <v>0</v>
      </c>
      <c r="AC537" s="6">
        <v>0</v>
      </c>
      <c r="AD537" s="6">
        <v>0</v>
      </c>
      <c r="AE537" s="6">
        <v>0</v>
      </c>
      <c r="AF537" s="6">
        <v>0</v>
      </c>
      <c r="AG537" s="6">
        <v>0</v>
      </c>
      <c r="AH537" s="1">
        <v>145680</v>
      </c>
      <c r="AI537">
        <v>5</v>
      </c>
    </row>
    <row r="538" spans="1:35" x14ac:dyDescent="0.25">
      <c r="A538" t="s">
        <v>702</v>
      </c>
      <c r="B538" t="s">
        <v>266</v>
      </c>
      <c r="C538" t="s">
        <v>858</v>
      </c>
      <c r="D538" t="s">
        <v>791</v>
      </c>
      <c r="E538" s="6">
        <v>65.402173913043484</v>
      </c>
      <c r="F538" s="6">
        <v>5.5652173913043477</v>
      </c>
      <c r="G538" s="6">
        <v>0.32608695652173914</v>
      </c>
      <c r="H538" s="6">
        <v>0.2608695652173913</v>
      </c>
      <c r="I538" s="6">
        <v>0</v>
      </c>
      <c r="J538" s="6">
        <v>0</v>
      </c>
      <c r="K538" s="6">
        <v>0</v>
      </c>
      <c r="L538" s="6">
        <v>1.2804347826086957</v>
      </c>
      <c r="M538" s="6">
        <v>4.5217391304347823</v>
      </c>
      <c r="N538" s="6">
        <v>0</v>
      </c>
      <c r="O538" s="6">
        <f>SUM(NonNurse[[#This Row],[Qualified Social Work Staff Hours]],NonNurse[[#This Row],[Other Social Work Staff Hours]])/NonNurse[[#This Row],[MDS Census]]</f>
        <v>6.9137443908924706E-2</v>
      </c>
      <c r="P538" s="6">
        <v>2.6956521739130435</v>
      </c>
      <c r="Q538" s="6">
        <v>4.3631521739130434</v>
      </c>
      <c r="R538" s="6">
        <f>SUM(NonNurse[[#This Row],[Qualified Activities Professional Hours]],NonNurse[[#This Row],[Other Activities Professional Hours]])/NonNurse[[#This Row],[MDS Census]]</f>
        <v>0.10792920059830478</v>
      </c>
      <c r="S538" s="6">
        <v>1.9282608695652173</v>
      </c>
      <c r="T538" s="6">
        <v>3.9340217391304351</v>
      </c>
      <c r="U538" s="6">
        <v>0</v>
      </c>
      <c r="V538" s="6">
        <f>SUM(NonNurse[[#This Row],[Occupational Therapist Hours]],NonNurse[[#This Row],[OT Assistant Hours]],NonNurse[[#This Row],[OT Aide Hours]])/NonNurse[[#This Row],[MDS Census]]</f>
        <v>8.9634369287020108E-2</v>
      </c>
      <c r="W538" s="6">
        <v>4.9208695652173908</v>
      </c>
      <c r="X538" s="6">
        <v>4.911847826086956</v>
      </c>
      <c r="Y538" s="6">
        <v>0</v>
      </c>
      <c r="Z538" s="6">
        <f>SUM(NonNurse[[#This Row],[Physical Therapist (PT) Hours]],NonNurse[[#This Row],[PT Assistant Hours]],NonNurse[[#This Row],[PT Aide Hours]])/NonNurse[[#This Row],[MDS Census]]</f>
        <v>0.15034236330397205</v>
      </c>
      <c r="AA538" s="6">
        <v>0</v>
      </c>
      <c r="AB538" s="6">
        <v>0</v>
      </c>
      <c r="AC538" s="6">
        <v>0</v>
      </c>
      <c r="AD538" s="6">
        <v>0</v>
      </c>
      <c r="AE538" s="6">
        <v>0</v>
      </c>
      <c r="AF538" s="6">
        <v>0</v>
      </c>
      <c r="AG538" s="6">
        <v>0</v>
      </c>
      <c r="AH538" s="1">
        <v>145647</v>
      </c>
      <c r="AI538">
        <v>5</v>
      </c>
    </row>
    <row r="539" spans="1:35" x14ac:dyDescent="0.25">
      <c r="A539" t="s">
        <v>702</v>
      </c>
      <c r="B539" t="s">
        <v>436</v>
      </c>
      <c r="C539" t="s">
        <v>919</v>
      </c>
      <c r="D539" t="s">
        <v>797</v>
      </c>
      <c r="E539" s="6">
        <v>85.782608695652172</v>
      </c>
      <c r="F539" s="6">
        <v>5.4782608695652177</v>
      </c>
      <c r="G539" s="6">
        <v>0.32608695652173914</v>
      </c>
      <c r="H539" s="6">
        <v>0.32608695652173914</v>
      </c>
      <c r="I539" s="6">
        <v>2.9565217391304346</v>
      </c>
      <c r="J539" s="6">
        <v>0</v>
      </c>
      <c r="K539" s="6">
        <v>0</v>
      </c>
      <c r="L539" s="6">
        <v>6.2592391304347839</v>
      </c>
      <c r="M539" s="6">
        <v>4.9565217391304346</v>
      </c>
      <c r="N539" s="6">
        <v>3.722826086956522</v>
      </c>
      <c r="O539" s="6">
        <f>SUM(NonNurse[[#This Row],[Qualified Social Work Staff Hours]],NonNurse[[#This Row],[Other Social Work Staff Hours]])/NonNurse[[#This Row],[MDS Census]]</f>
        <v>0.10117840851495186</v>
      </c>
      <c r="P539" s="6">
        <v>5.1304347826086953</v>
      </c>
      <c r="Q539" s="6">
        <v>11.09</v>
      </c>
      <c r="R539" s="6">
        <f>SUM(NonNurse[[#This Row],[Qualified Activities Professional Hours]],NonNurse[[#This Row],[Other Activities Professional Hours]])/NonNurse[[#This Row],[MDS Census]]</f>
        <v>0.18908768373035986</v>
      </c>
      <c r="S539" s="6">
        <v>4.8844565217391311</v>
      </c>
      <c r="T539" s="6">
        <v>6.6294565217391321</v>
      </c>
      <c r="U539" s="6">
        <v>0</v>
      </c>
      <c r="V539" s="6">
        <f>SUM(NonNurse[[#This Row],[Occupational Therapist Hours]],NonNurse[[#This Row],[OT Assistant Hours]],NonNurse[[#This Row],[OT Aide Hours]])/NonNurse[[#This Row],[MDS Census]]</f>
        <v>0.13422199695894579</v>
      </c>
      <c r="W539" s="6">
        <v>5.6540217391304353</v>
      </c>
      <c r="X539" s="6">
        <v>8.5850000000000009</v>
      </c>
      <c r="Y539" s="6">
        <v>0</v>
      </c>
      <c r="Z539" s="6">
        <f>SUM(NonNurse[[#This Row],[Physical Therapist (PT) Hours]],NonNurse[[#This Row],[PT Assistant Hours]],NonNurse[[#This Row],[PT Aide Hours]])/NonNurse[[#This Row],[MDS Census]]</f>
        <v>0.16598960973137356</v>
      </c>
      <c r="AA539" s="6">
        <v>0</v>
      </c>
      <c r="AB539" s="6">
        <v>0</v>
      </c>
      <c r="AC539" s="6">
        <v>0</v>
      </c>
      <c r="AD539" s="6">
        <v>0</v>
      </c>
      <c r="AE539" s="6">
        <v>0</v>
      </c>
      <c r="AF539" s="6">
        <v>0</v>
      </c>
      <c r="AG539" s="6">
        <v>0</v>
      </c>
      <c r="AH539" s="1">
        <v>145891</v>
      </c>
      <c r="AI539">
        <v>5</v>
      </c>
    </row>
    <row r="540" spans="1:35" x14ac:dyDescent="0.25">
      <c r="A540" t="s">
        <v>702</v>
      </c>
      <c r="B540" t="s">
        <v>495</v>
      </c>
      <c r="C540" t="s">
        <v>1111</v>
      </c>
      <c r="D540" t="s">
        <v>784</v>
      </c>
      <c r="E540" s="6">
        <v>78.836956521739125</v>
      </c>
      <c r="F540" s="6">
        <v>4.6086956521739131</v>
      </c>
      <c r="G540" s="6">
        <v>0.2608695652173913</v>
      </c>
      <c r="H540" s="6">
        <v>0.28804347826086957</v>
      </c>
      <c r="I540" s="6">
        <v>5.4782608695652177</v>
      </c>
      <c r="J540" s="6">
        <v>0</v>
      </c>
      <c r="K540" s="6">
        <v>0</v>
      </c>
      <c r="L540" s="6">
        <v>2.7571739130434789</v>
      </c>
      <c r="M540" s="6">
        <v>5.6521739130434785</v>
      </c>
      <c r="N540" s="6">
        <v>0</v>
      </c>
      <c r="O540" s="6">
        <f>SUM(NonNurse[[#This Row],[Qualified Social Work Staff Hours]],NonNurse[[#This Row],[Other Social Work Staff Hours]])/NonNurse[[#This Row],[MDS Census]]</f>
        <v>7.1694471253274508E-2</v>
      </c>
      <c r="P540" s="6">
        <v>2.5217391304347827</v>
      </c>
      <c r="Q540" s="6">
        <v>6.4234782608695653</v>
      </c>
      <c r="R540" s="6">
        <f>SUM(NonNurse[[#This Row],[Qualified Activities Professional Hours]],NonNurse[[#This Row],[Other Activities Professional Hours]])/NonNurse[[#This Row],[MDS Census]]</f>
        <v>0.11346477319729768</v>
      </c>
      <c r="S540" s="6">
        <v>4.3274999999999988</v>
      </c>
      <c r="T540" s="6">
        <v>3.6384782608695647</v>
      </c>
      <c r="U540" s="6">
        <v>0</v>
      </c>
      <c r="V540" s="6">
        <f>SUM(NonNurse[[#This Row],[Occupational Therapist Hours]],NonNurse[[#This Row],[OT Assistant Hours]],NonNurse[[#This Row],[OT Aide Hours]])/NonNurse[[#This Row],[MDS Census]]</f>
        <v>0.10104370605266785</v>
      </c>
      <c r="W540" s="6">
        <v>7.1188043478260852</v>
      </c>
      <c r="X540" s="6">
        <v>6.0230434782608695</v>
      </c>
      <c r="Y540" s="6">
        <v>0</v>
      </c>
      <c r="Z540" s="6">
        <f>SUM(NonNurse[[#This Row],[Physical Therapist (PT) Hours]],NonNurse[[#This Row],[PT Assistant Hours]],NonNurse[[#This Row],[PT Aide Hours]])/NonNurse[[#This Row],[MDS Census]]</f>
        <v>0.1666965393630222</v>
      </c>
      <c r="AA540" s="6">
        <v>0</v>
      </c>
      <c r="AB540" s="6">
        <v>0</v>
      </c>
      <c r="AC540" s="6">
        <v>0</v>
      </c>
      <c r="AD540" s="6">
        <v>0</v>
      </c>
      <c r="AE540" s="6">
        <v>0</v>
      </c>
      <c r="AF540" s="6">
        <v>0</v>
      </c>
      <c r="AG540" s="6">
        <v>0</v>
      </c>
      <c r="AH540" s="1">
        <v>145980</v>
      </c>
      <c r="AI540">
        <v>5</v>
      </c>
    </row>
    <row r="541" spans="1:35" x14ac:dyDescent="0.25">
      <c r="A541" t="s">
        <v>702</v>
      </c>
      <c r="B541" t="s">
        <v>93</v>
      </c>
      <c r="C541" t="s">
        <v>896</v>
      </c>
      <c r="D541" t="s">
        <v>784</v>
      </c>
      <c r="E541" s="6">
        <v>142.9891304347826</v>
      </c>
      <c r="F541" s="6">
        <v>54.084239130434781</v>
      </c>
      <c r="G541" s="6">
        <v>0</v>
      </c>
      <c r="H541" s="6">
        <v>0</v>
      </c>
      <c r="I541" s="6">
        <v>70.228260869565219</v>
      </c>
      <c r="J541" s="6">
        <v>0</v>
      </c>
      <c r="K541" s="6">
        <v>0</v>
      </c>
      <c r="L541" s="6">
        <v>4.5533695652173911</v>
      </c>
      <c r="M541" s="6">
        <v>0</v>
      </c>
      <c r="N541" s="6">
        <v>0</v>
      </c>
      <c r="O541" s="6">
        <f>SUM(NonNurse[[#This Row],[Qualified Social Work Staff Hours]],NonNurse[[#This Row],[Other Social Work Staff Hours]])/NonNurse[[#This Row],[MDS Census]]</f>
        <v>0</v>
      </c>
      <c r="P541" s="6">
        <v>4.6086956521739131</v>
      </c>
      <c r="Q541" s="6">
        <v>9.4184782608695645</v>
      </c>
      <c r="R541" s="6">
        <f>SUM(NonNurse[[#This Row],[Qualified Activities Professional Hours]],NonNurse[[#This Row],[Other Activities Professional Hours]])/NonNurse[[#This Row],[MDS Census]]</f>
        <v>9.8099581908019762E-2</v>
      </c>
      <c r="S541" s="6">
        <v>7.5836956521739101</v>
      </c>
      <c r="T541" s="6">
        <v>8.4867391304347795</v>
      </c>
      <c r="U541" s="6">
        <v>0</v>
      </c>
      <c r="V541" s="6">
        <f>SUM(NonNurse[[#This Row],[Occupational Therapist Hours]],NonNurse[[#This Row],[OT Assistant Hours]],NonNurse[[#This Row],[OT Aide Hours]])/NonNurse[[#This Row],[MDS Census]]</f>
        <v>0.11238920562523752</v>
      </c>
      <c r="W541" s="6">
        <v>3.1332608695652171</v>
      </c>
      <c r="X541" s="6">
        <v>12.689456521739134</v>
      </c>
      <c r="Y541" s="6">
        <v>0</v>
      </c>
      <c r="Z541" s="6">
        <f>SUM(NonNurse[[#This Row],[Physical Therapist (PT) Hours]],NonNurse[[#This Row],[PT Assistant Hours]],NonNurse[[#This Row],[PT Aide Hours]])/NonNurse[[#This Row],[MDS Census]]</f>
        <v>0.11065678449258841</v>
      </c>
      <c r="AA541" s="6">
        <v>30.913043478260871</v>
      </c>
      <c r="AB541" s="6">
        <v>0</v>
      </c>
      <c r="AC541" s="6">
        <v>0</v>
      </c>
      <c r="AD541" s="6">
        <v>0</v>
      </c>
      <c r="AE541" s="6">
        <v>0</v>
      </c>
      <c r="AF541" s="6">
        <v>0</v>
      </c>
      <c r="AG541" s="6">
        <v>0</v>
      </c>
      <c r="AH541" s="1">
        <v>145308</v>
      </c>
      <c r="AI541">
        <v>5</v>
      </c>
    </row>
    <row r="542" spans="1:35" x14ac:dyDescent="0.25">
      <c r="A542" t="s">
        <v>702</v>
      </c>
      <c r="B542" t="s">
        <v>518</v>
      </c>
      <c r="C542" t="s">
        <v>875</v>
      </c>
      <c r="D542" t="s">
        <v>815</v>
      </c>
      <c r="E542" s="6">
        <v>37.739130434782609</v>
      </c>
      <c r="F542" s="6">
        <v>5.2989130434782608</v>
      </c>
      <c r="G542" s="6">
        <v>0</v>
      </c>
      <c r="H542" s="6">
        <v>0.17391304347826086</v>
      </c>
      <c r="I542" s="6">
        <v>0.2608695652173913</v>
      </c>
      <c r="J542" s="6">
        <v>0</v>
      </c>
      <c r="K542" s="6">
        <v>0</v>
      </c>
      <c r="L542" s="6">
        <v>0.28967391304347823</v>
      </c>
      <c r="M542" s="6">
        <v>0</v>
      </c>
      <c r="N542" s="6">
        <v>5.4883695652173916</v>
      </c>
      <c r="O542" s="6">
        <f>SUM(NonNurse[[#This Row],[Qualified Social Work Staff Hours]],NonNurse[[#This Row],[Other Social Work Staff Hours]])/NonNurse[[#This Row],[MDS Census]]</f>
        <v>0.14542914746543778</v>
      </c>
      <c r="P542" s="6">
        <v>5.5407608695652177</v>
      </c>
      <c r="Q542" s="6">
        <v>0</v>
      </c>
      <c r="R542" s="6">
        <f>SUM(NonNurse[[#This Row],[Qualified Activities Professional Hours]],NonNurse[[#This Row],[Other Activities Professional Hours]])/NonNurse[[#This Row],[MDS Census]]</f>
        <v>0.14681739631336407</v>
      </c>
      <c r="S542" s="6">
        <v>0.32945652173913043</v>
      </c>
      <c r="T542" s="6">
        <v>2.4030434782608707</v>
      </c>
      <c r="U542" s="6">
        <v>0</v>
      </c>
      <c r="V542" s="6">
        <f>SUM(NonNurse[[#This Row],[Occupational Therapist Hours]],NonNurse[[#This Row],[OT Assistant Hours]],NonNurse[[#This Row],[OT Aide Hours]])/NonNurse[[#This Row],[MDS Census]]</f>
        <v>7.2404953917050721E-2</v>
      </c>
      <c r="W542" s="6">
        <v>0.63673913043478247</v>
      </c>
      <c r="X542" s="6">
        <v>0.981304347826087</v>
      </c>
      <c r="Y542" s="6">
        <v>0</v>
      </c>
      <c r="Z542" s="6">
        <f>SUM(NonNurse[[#This Row],[Physical Therapist (PT) Hours]],NonNurse[[#This Row],[PT Assistant Hours]],NonNurse[[#This Row],[PT Aide Hours]])/NonNurse[[#This Row],[MDS Census]]</f>
        <v>4.2874423963133637E-2</v>
      </c>
      <c r="AA542" s="6">
        <v>0</v>
      </c>
      <c r="AB542" s="6">
        <v>0</v>
      </c>
      <c r="AC542" s="6">
        <v>0</v>
      </c>
      <c r="AD542" s="6">
        <v>0</v>
      </c>
      <c r="AE542" s="6">
        <v>0</v>
      </c>
      <c r="AF542" s="6">
        <v>0</v>
      </c>
      <c r="AG542" s="6">
        <v>0</v>
      </c>
      <c r="AH542" s="1">
        <v>146011</v>
      </c>
      <c r="AI542">
        <v>5</v>
      </c>
    </row>
    <row r="543" spans="1:35" x14ac:dyDescent="0.25">
      <c r="A543" t="s">
        <v>702</v>
      </c>
      <c r="B543" t="s">
        <v>630</v>
      </c>
      <c r="C543" t="s">
        <v>1110</v>
      </c>
      <c r="D543" t="s">
        <v>788</v>
      </c>
      <c r="E543" s="6">
        <v>46.326086956521742</v>
      </c>
      <c r="F543" s="6">
        <v>5.3804347826086953</v>
      </c>
      <c r="G543" s="6">
        <v>0</v>
      </c>
      <c r="H543" s="6">
        <v>0.1983695652173913</v>
      </c>
      <c r="I543" s="6">
        <v>0.40217391304347827</v>
      </c>
      <c r="J543" s="6">
        <v>0</v>
      </c>
      <c r="K543" s="6">
        <v>0</v>
      </c>
      <c r="L543" s="6">
        <v>0.94402173913043486</v>
      </c>
      <c r="M543" s="6">
        <v>0</v>
      </c>
      <c r="N543" s="6">
        <v>0</v>
      </c>
      <c r="O543" s="6">
        <f>SUM(NonNurse[[#This Row],[Qualified Social Work Staff Hours]],NonNurse[[#This Row],[Other Social Work Staff Hours]])/NonNurse[[#This Row],[MDS Census]]</f>
        <v>0</v>
      </c>
      <c r="P543" s="6">
        <v>5.969239130434782</v>
      </c>
      <c r="Q543" s="6">
        <v>7.3164130434782599</v>
      </c>
      <c r="R543" s="6">
        <f>SUM(NonNurse[[#This Row],[Qualified Activities Professional Hours]],NonNurse[[#This Row],[Other Activities Professional Hours]])/NonNurse[[#This Row],[MDS Census]]</f>
        <v>0.28678554669169404</v>
      </c>
      <c r="S543" s="6">
        <v>0.26456521739130434</v>
      </c>
      <c r="T543" s="6">
        <v>1.3882608695652172</v>
      </c>
      <c r="U543" s="6">
        <v>0</v>
      </c>
      <c r="V543" s="6">
        <f>SUM(NonNurse[[#This Row],[Occupational Therapist Hours]],NonNurse[[#This Row],[OT Assistant Hours]],NonNurse[[#This Row],[OT Aide Hours]])/NonNurse[[#This Row],[MDS Census]]</f>
        <v>3.5678085405912711E-2</v>
      </c>
      <c r="W543" s="6">
        <v>0.36728260869565216</v>
      </c>
      <c r="X543" s="6">
        <v>1.6405434782608697</v>
      </c>
      <c r="Y543" s="6">
        <v>0</v>
      </c>
      <c r="Z543" s="6">
        <f>SUM(NonNurse[[#This Row],[Physical Therapist (PT) Hours]],NonNurse[[#This Row],[PT Assistant Hours]],NonNurse[[#This Row],[PT Aide Hours]])/NonNurse[[#This Row],[MDS Census]]</f>
        <v>4.3341154387611443E-2</v>
      </c>
      <c r="AA543" s="6">
        <v>0</v>
      </c>
      <c r="AB543" s="6">
        <v>0</v>
      </c>
      <c r="AC543" s="6">
        <v>0</v>
      </c>
      <c r="AD543" s="6">
        <v>0</v>
      </c>
      <c r="AE543" s="6">
        <v>0</v>
      </c>
      <c r="AF543" s="6">
        <v>0</v>
      </c>
      <c r="AG543" s="6">
        <v>0</v>
      </c>
      <c r="AH543" s="1">
        <v>146152</v>
      </c>
      <c r="AI543">
        <v>5</v>
      </c>
    </row>
    <row r="544" spans="1:35" x14ac:dyDescent="0.25">
      <c r="A544" t="s">
        <v>702</v>
      </c>
      <c r="B544" t="s">
        <v>491</v>
      </c>
      <c r="C544" t="s">
        <v>1110</v>
      </c>
      <c r="D544" t="s">
        <v>788</v>
      </c>
      <c r="E544" s="6">
        <v>20.543478260869566</v>
      </c>
      <c r="F544" s="6">
        <v>2.7717391304347827</v>
      </c>
      <c r="G544" s="6">
        <v>0</v>
      </c>
      <c r="H544" s="6">
        <v>0.10054347826086957</v>
      </c>
      <c r="I544" s="6">
        <v>0.34782608695652173</v>
      </c>
      <c r="J544" s="6">
        <v>0</v>
      </c>
      <c r="K544" s="6">
        <v>0</v>
      </c>
      <c r="L544" s="6">
        <v>1.0320652173913043</v>
      </c>
      <c r="M544" s="6">
        <v>0</v>
      </c>
      <c r="N544" s="6">
        <v>6.0278260869565221</v>
      </c>
      <c r="O544" s="6">
        <f>SUM(NonNurse[[#This Row],[Qualified Social Work Staff Hours]],NonNurse[[#This Row],[Other Social Work Staff Hours]])/NonNurse[[#This Row],[MDS Census]]</f>
        <v>0.29341798941798941</v>
      </c>
      <c r="P544" s="6">
        <v>0</v>
      </c>
      <c r="Q544" s="6">
        <v>2.7640217391304343</v>
      </c>
      <c r="R544" s="6">
        <f>SUM(NonNurse[[#This Row],[Qualified Activities Professional Hours]],NonNurse[[#This Row],[Other Activities Professional Hours]])/NonNurse[[#This Row],[MDS Census]]</f>
        <v>0.13454497354497352</v>
      </c>
      <c r="S544" s="6">
        <v>0.38467391304347837</v>
      </c>
      <c r="T544" s="6">
        <v>1.6381521739130427</v>
      </c>
      <c r="U544" s="6">
        <v>0</v>
      </c>
      <c r="V544" s="6">
        <f>SUM(NonNurse[[#This Row],[Occupational Therapist Hours]],NonNurse[[#This Row],[OT Assistant Hours]],NonNurse[[#This Row],[OT Aide Hours]])/NonNurse[[#This Row],[MDS Census]]</f>
        <v>9.8465608465608423E-2</v>
      </c>
      <c r="W544" s="6">
        <v>0.29521739130434776</v>
      </c>
      <c r="X544" s="6">
        <v>1.8308695652173919</v>
      </c>
      <c r="Y544" s="6">
        <v>0</v>
      </c>
      <c r="Z544" s="6">
        <f>SUM(NonNurse[[#This Row],[Physical Therapist (PT) Hours]],NonNurse[[#This Row],[PT Assistant Hours]],NonNurse[[#This Row],[PT Aide Hours]])/NonNurse[[#This Row],[MDS Census]]</f>
        <v>0.10349206349206351</v>
      </c>
      <c r="AA544" s="6">
        <v>0</v>
      </c>
      <c r="AB544" s="6">
        <v>0</v>
      </c>
      <c r="AC544" s="6">
        <v>0</v>
      </c>
      <c r="AD544" s="6">
        <v>0</v>
      </c>
      <c r="AE544" s="6">
        <v>0</v>
      </c>
      <c r="AF544" s="6">
        <v>0</v>
      </c>
      <c r="AG544" s="6">
        <v>0</v>
      </c>
      <c r="AH544" s="1">
        <v>145975</v>
      </c>
      <c r="AI544">
        <v>5</v>
      </c>
    </row>
    <row r="545" spans="1:35" x14ac:dyDescent="0.25">
      <c r="A545" t="s">
        <v>702</v>
      </c>
      <c r="B545" t="s">
        <v>635</v>
      </c>
      <c r="C545" t="s">
        <v>1155</v>
      </c>
      <c r="D545" t="s">
        <v>802</v>
      </c>
      <c r="E545" s="6">
        <v>27.173913043478262</v>
      </c>
      <c r="F545" s="6">
        <v>4.9728260869565215</v>
      </c>
      <c r="G545" s="6">
        <v>0</v>
      </c>
      <c r="H545" s="6">
        <v>0.10597826086956522</v>
      </c>
      <c r="I545" s="6">
        <v>0.41304347826086957</v>
      </c>
      <c r="J545" s="6">
        <v>0</v>
      </c>
      <c r="K545" s="6">
        <v>0</v>
      </c>
      <c r="L545" s="6">
        <v>0.15597826086956521</v>
      </c>
      <c r="M545" s="6">
        <v>0</v>
      </c>
      <c r="N545" s="6">
        <v>4.5603260869565219</v>
      </c>
      <c r="O545" s="6">
        <f>SUM(NonNurse[[#This Row],[Qualified Social Work Staff Hours]],NonNurse[[#This Row],[Other Social Work Staff Hours]])/NonNurse[[#This Row],[MDS Census]]</f>
        <v>0.16782</v>
      </c>
      <c r="P545" s="6">
        <v>0</v>
      </c>
      <c r="Q545" s="6">
        <v>3.4133695652173914</v>
      </c>
      <c r="R545" s="6">
        <f>SUM(NonNurse[[#This Row],[Qualified Activities Professional Hours]],NonNurse[[#This Row],[Other Activities Professional Hours]])/NonNurse[[#This Row],[MDS Census]]</f>
        <v>0.125612</v>
      </c>
      <c r="S545" s="6">
        <v>0.3647826086956521</v>
      </c>
      <c r="T545" s="6">
        <v>1.6418478260869562</v>
      </c>
      <c r="U545" s="6">
        <v>0</v>
      </c>
      <c r="V545" s="6">
        <f>SUM(NonNurse[[#This Row],[Occupational Therapist Hours]],NonNurse[[#This Row],[OT Assistant Hours]],NonNurse[[#This Row],[OT Aide Hours]])/NonNurse[[#This Row],[MDS Census]]</f>
        <v>7.3843999999999993E-2</v>
      </c>
      <c r="W545" s="6">
        <v>0.69163043478260866</v>
      </c>
      <c r="X545" s="6">
        <v>0.70695652173913037</v>
      </c>
      <c r="Y545" s="6">
        <v>0</v>
      </c>
      <c r="Z545" s="6">
        <f>SUM(NonNurse[[#This Row],[Physical Therapist (PT) Hours]],NonNurse[[#This Row],[PT Assistant Hours]],NonNurse[[#This Row],[PT Aide Hours]])/NonNurse[[#This Row],[MDS Census]]</f>
        <v>5.1467999999999993E-2</v>
      </c>
      <c r="AA545" s="6">
        <v>0</v>
      </c>
      <c r="AB545" s="6">
        <v>0</v>
      </c>
      <c r="AC545" s="6">
        <v>0</v>
      </c>
      <c r="AD545" s="6">
        <v>0</v>
      </c>
      <c r="AE545" s="6">
        <v>0</v>
      </c>
      <c r="AF545" s="6">
        <v>0</v>
      </c>
      <c r="AG545" s="6">
        <v>0</v>
      </c>
      <c r="AH545" s="1">
        <v>146157</v>
      </c>
      <c r="AI545">
        <v>5</v>
      </c>
    </row>
    <row r="546" spans="1:35" x14ac:dyDescent="0.25">
      <c r="A546" t="s">
        <v>702</v>
      </c>
      <c r="B546" t="s">
        <v>680</v>
      </c>
      <c r="C546" t="s">
        <v>872</v>
      </c>
      <c r="D546" t="s">
        <v>802</v>
      </c>
      <c r="E546" s="6">
        <v>38.956521739130437</v>
      </c>
      <c r="F546" s="6">
        <v>5.3804347826086953</v>
      </c>
      <c r="G546" s="6">
        <v>0</v>
      </c>
      <c r="H546" s="6">
        <v>0.15217391304347827</v>
      </c>
      <c r="I546" s="6">
        <v>0.31521739130434784</v>
      </c>
      <c r="J546" s="6">
        <v>0</v>
      </c>
      <c r="K546" s="6">
        <v>0</v>
      </c>
      <c r="L546" s="6">
        <v>5.3586956521739129E-2</v>
      </c>
      <c r="M546" s="6">
        <v>0</v>
      </c>
      <c r="N546" s="6">
        <v>7.8057608695652174</v>
      </c>
      <c r="O546" s="6">
        <f>SUM(NonNurse[[#This Row],[Qualified Social Work Staff Hours]],NonNurse[[#This Row],[Other Social Work Staff Hours]])/NonNurse[[#This Row],[MDS Census]]</f>
        <v>0.20037109374999998</v>
      </c>
      <c r="P546" s="6">
        <v>4.8367391304347835</v>
      </c>
      <c r="Q546" s="6">
        <v>0.4483695652173913</v>
      </c>
      <c r="R546" s="6">
        <f>SUM(NonNurse[[#This Row],[Qualified Activities Professional Hours]],NonNurse[[#This Row],[Other Activities Professional Hours]])/NonNurse[[#This Row],[MDS Census]]</f>
        <v>0.13566685267857145</v>
      </c>
      <c r="S546" s="6">
        <v>0.1232608695652174</v>
      </c>
      <c r="T546" s="6">
        <v>0.35021739130434787</v>
      </c>
      <c r="U546" s="6">
        <v>0</v>
      </c>
      <c r="V546" s="6">
        <f>SUM(NonNurse[[#This Row],[Occupational Therapist Hours]],NonNurse[[#This Row],[OT Assistant Hours]],NonNurse[[#This Row],[OT Aide Hours]])/NonNurse[[#This Row],[MDS Census]]</f>
        <v>1.2154017857142856E-2</v>
      </c>
      <c r="W546" s="6">
        <v>0.13358695652173913</v>
      </c>
      <c r="X546" s="6">
        <v>0.24</v>
      </c>
      <c r="Y546" s="6">
        <v>0</v>
      </c>
      <c r="Z546" s="6">
        <f>SUM(NonNurse[[#This Row],[Physical Therapist (PT) Hours]],NonNurse[[#This Row],[PT Assistant Hours]],NonNurse[[#This Row],[PT Aide Hours]])/NonNurse[[#This Row],[MDS Census]]</f>
        <v>9.5898437499999985E-3</v>
      </c>
      <c r="AA546" s="6">
        <v>0</v>
      </c>
      <c r="AB546" s="6">
        <v>0</v>
      </c>
      <c r="AC546" s="6">
        <v>0</v>
      </c>
      <c r="AD546" s="6">
        <v>0</v>
      </c>
      <c r="AE546" s="6">
        <v>0</v>
      </c>
      <c r="AF546" s="6">
        <v>0</v>
      </c>
      <c r="AG546" s="6">
        <v>0</v>
      </c>
      <c r="AH546" t="s">
        <v>7</v>
      </c>
      <c r="AI546">
        <v>5</v>
      </c>
    </row>
    <row r="547" spans="1:35" x14ac:dyDescent="0.25">
      <c r="A547" t="s">
        <v>702</v>
      </c>
      <c r="B547" t="s">
        <v>384</v>
      </c>
      <c r="C547" t="s">
        <v>919</v>
      </c>
      <c r="D547" t="s">
        <v>797</v>
      </c>
      <c r="E547" s="6">
        <v>67.760869565217391</v>
      </c>
      <c r="F547" s="6">
        <v>28.399456521739129</v>
      </c>
      <c r="G547" s="6">
        <v>0.28260869565217389</v>
      </c>
      <c r="H547" s="6">
        <v>0.16847826086956522</v>
      </c>
      <c r="I547" s="6">
        <v>37.586956521739133</v>
      </c>
      <c r="J547" s="6">
        <v>0</v>
      </c>
      <c r="K547" s="6">
        <v>0</v>
      </c>
      <c r="L547" s="6">
        <v>1.3298913043478264</v>
      </c>
      <c r="M547" s="6">
        <v>0.14130434782608695</v>
      </c>
      <c r="N547" s="6">
        <v>0</v>
      </c>
      <c r="O547" s="6">
        <f>SUM(NonNurse[[#This Row],[Qualified Social Work Staff Hours]],NonNurse[[#This Row],[Other Social Work Staff Hours]])/NonNurse[[#This Row],[MDS Census]]</f>
        <v>2.0853384664741739E-3</v>
      </c>
      <c r="P547" s="6">
        <v>4.9565217391304346</v>
      </c>
      <c r="Q547" s="6">
        <v>8.554347826086957</v>
      </c>
      <c r="R547" s="6">
        <f>SUM(NonNurse[[#This Row],[Qualified Activities Professional Hours]],NonNurse[[#This Row],[Other Activities Professional Hours]])/NonNurse[[#This Row],[MDS Census]]</f>
        <v>0.19939043952518445</v>
      </c>
      <c r="S547" s="6">
        <v>1.3951086956521734</v>
      </c>
      <c r="T547" s="6">
        <v>1.0326086956521741</v>
      </c>
      <c r="U547" s="6">
        <v>0</v>
      </c>
      <c r="V547" s="6">
        <f>SUM(NonNurse[[#This Row],[Occupational Therapist Hours]],NonNurse[[#This Row],[OT Assistant Hours]],NonNurse[[#This Row],[OT Aide Hours]])/NonNurse[[#This Row],[MDS Census]]</f>
        <v>3.5827718960538976E-2</v>
      </c>
      <c r="W547" s="6">
        <v>1.9208695652173913</v>
      </c>
      <c r="X547" s="6">
        <v>1.4605434782608693</v>
      </c>
      <c r="Y547" s="6">
        <v>0</v>
      </c>
      <c r="Z547" s="6">
        <f>SUM(NonNurse[[#This Row],[Physical Therapist (PT) Hours]],NonNurse[[#This Row],[PT Assistant Hours]],NonNurse[[#This Row],[PT Aide Hours]])/NonNurse[[#This Row],[MDS Census]]</f>
        <v>4.9902149502726971E-2</v>
      </c>
      <c r="AA547" s="6">
        <v>5.1304347826086953</v>
      </c>
      <c r="AB547" s="6">
        <v>0</v>
      </c>
      <c r="AC547" s="6">
        <v>1.8369565217391304</v>
      </c>
      <c r="AD547" s="6">
        <v>0</v>
      </c>
      <c r="AE547" s="6">
        <v>0</v>
      </c>
      <c r="AF547" s="6">
        <v>0</v>
      </c>
      <c r="AG547" s="6">
        <v>0</v>
      </c>
      <c r="AH547" s="1">
        <v>145818</v>
      </c>
      <c r="AI547">
        <v>5</v>
      </c>
    </row>
    <row r="548" spans="1:35" x14ac:dyDescent="0.25">
      <c r="A548" t="s">
        <v>702</v>
      </c>
      <c r="B548" t="s">
        <v>160</v>
      </c>
      <c r="C548" t="s">
        <v>983</v>
      </c>
      <c r="D548" t="s">
        <v>774</v>
      </c>
      <c r="E548" s="6">
        <v>73.086956521739125</v>
      </c>
      <c r="F548" s="6">
        <v>5.3043478260869561</v>
      </c>
      <c r="G548" s="6">
        <v>0.52173913043478259</v>
      </c>
      <c r="H548" s="6">
        <v>0.24456521739130435</v>
      </c>
      <c r="I548" s="6">
        <v>2.0326086956521738</v>
      </c>
      <c r="J548" s="6">
        <v>0</v>
      </c>
      <c r="K548" s="6">
        <v>0</v>
      </c>
      <c r="L548" s="6">
        <v>4.1436956521739132</v>
      </c>
      <c r="M548" s="6">
        <v>5.0434782608695654</v>
      </c>
      <c r="N548" s="6">
        <v>1.4945652173913044</v>
      </c>
      <c r="O548" s="6">
        <f>SUM(NonNurse[[#This Row],[Qualified Social Work Staff Hours]],NonNurse[[#This Row],[Other Social Work Staff Hours]])/NonNurse[[#This Row],[MDS Census]]</f>
        <v>8.9455681142177293E-2</v>
      </c>
      <c r="P548" s="6">
        <v>4.8913043478260869</v>
      </c>
      <c r="Q548" s="6">
        <v>8.2038043478260878</v>
      </c>
      <c r="R548" s="6">
        <f>SUM(NonNurse[[#This Row],[Qualified Activities Professional Hours]],NonNurse[[#This Row],[Other Activities Professional Hours]])/NonNurse[[#This Row],[MDS Census]]</f>
        <v>0.17917162403331355</v>
      </c>
      <c r="S548" s="6">
        <v>5.4203260869565204</v>
      </c>
      <c r="T548" s="6">
        <v>3.3593478260869567</v>
      </c>
      <c r="U548" s="6">
        <v>0</v>
      </c>
      <c r="V548" s="6">
        <f>SUM(NonNurse[[#This Row],[Occupational Therapist Hours]],NonNurse[[#This Row],[OT Assistant Hours]],NonNurse[[#This Row],[OT Aide Hours]])/NonNurse[[#This Row],[MDS Census]]</f>
        <v>0.12012641284949435</v>
      </c>
      <c r="W548" s="6">
        <v>5.7555434782608703</v>
      </c>
      <c r="X548" s="6">
        <v>8.0795652173913073</v>
      </c>
      <c r="Y548" s="6">
        <v>0</v>
      </c>
      <c r="Z548" s="6">
        <f>SUM(NonNurse[[#This Row],[Physical Therapist (PT) Hours]],NonNurse[[#This Row],[PT Assistant Hours]],NonNurse[[#This Row],[PT Aide Hours]])/NonNurse[[#This Row],[MDS Census]]</f>
        <v>0.18929654967281387</v>
      </c>
      <c r="AA548" s="6">
        <v>0</v>
      </c>
      <c r="AB548" s="6">
        <v>0</v>
      </c>
      <c r="AC548" s="6">
        <v>0</v>
      </c>
      <c r="AD548" s="6">
        <v>0</v>
      </c>
      <c r="AE548" s="6">
        <v>0</v>
      </c>
      <c r="AF548" s="6">
        <v>0</v>
      </c>
      <c r="AG548" s="6">
        <v>0</v>
      </c>
      <c r="AH548" s="1">
        <v>145443</v>
      </c>
      <c r="AI548">
        <v>5</v>
      </c>
    </row>
    <row r="549" spans="1:35" x14ac:dyDescent="0.25">
      <c r="A549" t="s">
        <v>702</v>
      </c>
      <c r="B549" t="s">
        <v>526</v>
      </c>
      <c r="C549" t="s">
        <v>863</v>
      </c>
      <c r="D549" t="s">
        <v>779</v>
      </c>
      <c r="E549" s="6">
        <v>31.673913043478262</v>
      </c>
      <c r="F549" s="6">
        <v>5.0543478260869561</v>
      </c>
      <c r="G549" s="6">
        <v>0</v>
      </c>
      <c r="H549" s="6">
        <v>0.19934782608695653</v>
      </c>
      <c r="I549" s="6">
        <v>0.30434782608695654</v>
      </c>
      <c r="J549" s="6">
        <v>0</v>
      </c>
      <c r="K549" s="6">
        <v>0</v>
      </c>
      <c r="L549" s="6">
        <v>0.33945652173913038</v>
      </c>
      <c r="M549" s="6">
        <v>0</v>
      </c>
      <c r="N549" s="6">
        <v>5.3459782608695647</v>
      </c>
      <c r="O549" s="6">
        <f>SUM(NonNurse[[#This Row],[Qualified Social Work Staff Hours]],NonNurse[[#This Row],[Other Social Work Staff Hours]])/NonNurse[[#This Row],[MDS Census]]</f>
        <v>0.16878174330816745</v>
      </c>
      <c r="P549" s="6">
        <v>5.182391304347826</v>
      </c>
      <c r="Q549" s="6">
        <v>0</v>
      </c>
      <c r="R549" s="6">
        <f>SUM(NonNurse[[#This Row],[Qualified Activities Professional Hours]],NonNurse[[#This Row],[Other Activities Professional Hours]])/NonNurse[[#This Row],[MDS Census]]</f>
        <v>0.16361702127659575</v>
      </c>
      <c r="S549" s="6">
        <v>1.0014130434782609</v>
      </c>
      <c r="T549" s="6">
        <v>3.0934782608695648</v>
      </c>
      <c r="U549" s="6">
        <v>0</v>
      </c>
      <c r="V549" s="6">
        <f>SUM(NonNurse[[#This Row],[Occupational Therapist Hours]],NonNurse[[#This Row],[OT Assistant Hours]],NonNurse[[#This Row],[OT Aide Hours]])/NonNurse[[#This Row],[MDS Census]]</f>
        <v>0.12928277282086478</v>
      </c>
      <c r="W549" s="6">
        <v>0.54293478260869577</v>
      </c>
      <c r="X549" s="6">
        <v>2.3926086956521742</v>
      </c>
      <c r="Y549" s="6">
        <v>1.2934782608695652</v>
      </c>
      <c r="Z549" s="6">
        <f>SUM(NonNurse[[#This Row],[Physical Therapist (PT) Hours]],NonNurse[[#This Row],[PT Assistant Hours]],NonNurse[[#This Row],[PT Aide Hours]])/NonNurse[[#This Row],[MDS Census]]</f>
        <v>0.13351750171585453</v>
      </c>
      <c r="AA549" s="6">
        <v>0</v>
      </c>
      <c r="AB549" s="6">
        <v>0</v>
      </c>
      <c r="AC549" s="6">
        <v>0</v>
      </c>
      <c r="AD549" s="6">
        <v>0</v>
      </c>
      <c r="AE549" s="6">
        <v>0</v>
      </c>
      <c r="AF549" s="6">
        <v>0</v>
      </c>
      <c r="AG549" s="6">
        <v>0</v>
      </c>
      <c r="AH549" s="1">
        <v>146020</v>
      </c>
      <c r="AI549">
        <v>5</v>
      </c>
    </row>
    <row r="550" spans="1:35" x14ac:dyDescent="0.25">
      <c r="A550" t="s">
        <v>702</v>
      </c>
      <c r="B550" t="s">
        <v>346</v>
      </c>
      <c r="C550" t="s">
        <v>1063</v>
      </c>
      <c r="D550" t="s">
        <v>822</v>
      </c>
      <c r="E550" s="6">
        <v>37.5</v>
      </c>
      <c r="F550" s="6">
        <v>5.3804347826086953</v>
      </c>
      <c r="G550" s="6">
        <v>0</v>
      </c>
      <c r="H550" s="6">
        <v>0.17576086956521741</v>
      </c>
      <c r="I550" s="6">
        <v>0.2608695652173913</v>
      </c>
      <c r="J550" s="6">
        <v>0</v>
      </c>
      <c r="K550" s="6">
        <v>0</v>
      </c>
      <c r="L550" s="6">
        <v>2.8355434782608691</v>
      </c>
      <c r="M550" s="6">
        <v>0</v>
      </c>
      <c r="N550" s="6">
        <v>0</v>
      </c>
      <c r="O550" s="6">
        <f>SUM(NonNurse[[#This Row],[Qualified Social Work Staff Hours]],NonNurse[[#This Row],[Other Social Work Staff Hours]])/NonNurse[[#This Row],[MDS Census]]</f>
        <v>0</v>
      </c>
      <c r="P550" s="6">
        <v>1.2309782608695654</v>
      </c>
      <c r="Q550" s="6">
        <v>0</v>
      </c>
      <c r="R550" s="6">
        <f>SUM(NonNurse[[#This Row],[Qualified Activities Professional Hours]],NonNurse[[#This Row],[Other Activities Professional Hours]])/NonNurse[[#This Row],[MDS Census]]</f>
        <v>3.2826086956521741E-2</v>
      </c>
      <c r="S550" s="6">
        <v>0.46641304347826085</v>
      </c>
      <c r="T550" s="6">
        <v>3.8361956521739127</v>
      </c>
      <c r="U550" s="6">
        <v>0</v>
      </c>
      <c r="V550" s="6">
        <f>SUM(NonNurse[[#This Row],[Occupational Therapist Hours]],NonNurse[[#This Row],[OT Assistant Hours]],NonNurse[[#This Row],[OT Aide Hours]])/NonNurse[[#This Row],[MDS Census]]</f>
        <v>0.11473623188405796</v>
      </c>
      <c r="W550" s="6">
        <v>0.63663043478260872</v>
      </c>
      <c r="X550" s="6">
        <v>2.417065217391305</v>
      </c>
      <c r="Y550" s="6">
        <v>0</v>
      </c>
      <c r="Z550" s="6">
        <f>SUM(NonNurse[[#This Row],[Physical Therapist (PT) Hours]],NonNurse[[#This Row],[PT Assistant Hours]],NonNurse[[#This Row],[PT Aide Hours]])/NonNurse[[#This Row],[MDS Census]]</f>
        <v>8.1431884057971041E-2</v>
      </c>
      <c r="AA550" s="6">
        <v>0</v>
      </c>
      <c r="AB550" s="6">
        <v>0</v>
      </c>
      <c r="AC550" s="6">
        <v>0</v>
      </c>
      <c r="AD550" s="6">
        <v>0</v>
      </c>
      <c r="AE550" s="6">
        <v>0</v>
      </c>
      <c r="AF550" s="6">
        <v>0</v>
      </c>
      <c r="AG550" s="6">
        <v>0</v>
      </c>
      <c r="AH550" s="1">
        <v>145759</v>
      </c>
      <c r="AI550">
        <v>5</v>
      </c>
    </row>
    <row r="551" spans="1:35" x14ac:dyDescent="0.25">
      <c r="A551" t="s">
        <v>702</v>
      </c>
      <c r="B551" t="s">
        <v>141</v>
      </c>
      <c r="C551" t="s">
        <v>971</v>
      </c>
      <c r="D551" t="s">
        <v>762</v>
      </c>
      <c r="E551" s="6">
        <v>112.73913043478261</v>
      </c>
      <c r="F551" s="6">
        <v>7.8260869565217392</v>
      </c>
      <c r="G551" s="6">
        <v>0</v>
      </c>
      <c r="H551" s="6">
        <v>0.39315217391304352</v>
      </c>
      <c r="I551" s="6">
        <v>0.5</v>
      </c>
      <c r="J551" s="6">
        <v>0</v>
      </c>
      <c r="K551" s="6">
        <v>0</v>
      </c>
      <c r="L551" s="6">
        <v>0.49467391304347819</v>
      </c>
      <c r="M551" s="6">
        <v>0</v>
      </c>
      <c r="N551" s="6">
        <v>10.149673913043477</v>
      </c>
      <c r="O551" s="6">
        <f>SUM(NonNurse[[#This Row],[Qualified Social Work Staff Hours]],NonNurse[[#This Row],[Other Social Work Staff Hours]])/NonNurse[[#This Row],[MDS Census]]</f>
        <v>9.0027959892016965E-2</v>
      </c>
      <c r="P551" s="6">
        <v>5.1295652173913044</v>
      </c>
      <c r="Q551" s="6">
        <v>11.828913043478261</v>
      </c>
      <c r="R551" s="6">
        <f>SUM(NonNurse[[#This Row],[Qualified Activities Professional Hours]],NonNurse[[#This Row],[Other Activities Professional Hours]])/NonNurse[[#This Row],[MDS Census]]</f>
        <v>0.15042229078287697</v>
      </c>
      <c r="S551" s="6">
        <v>0.46771739130434786</v>
      </c>
      <c r="T551" s="6">
        <v>3.2726086956521736</v>
      </c>
      <c r="U551" s="6">
        <v>0</v>
      </c>
      <c r="V551" s="6">
        <f>SUM(NonNurse[[#This Row],[Occupational Therapist Hours]],NonNurse[[#This Row],[OT Assistant Hours]],NonNurse[[#This Row],[OT Aide Hours]])/NonNurse[[#This Row],[MDS Census]]</f>
        <v>3.3176822213652139E-2</v>
      </c>
      <c r="W551" s="6">
        <v>1.055108695652174</v>
      </c>
      <c r="X551" s="6">
        <v>3.028804347826088</v>
      </c>
      <c r="Y551" s="6">
        <v>0</v>
      </c>
      <c r="Z551" s="6">
        <f>SUM(NonNurse[[#This Row],[Physical Therapist (PT) Hours]],NonNurse[[#This Row],[PT Assistant Hours]],NonNurse[[#This Row],[PT Aide Hours]])/NonNurse[[#This Row],[MDS Census]]</f>
        <v>3.6224450443501741E-2</v>
      </c>
      <c r="AA551" s="6">
        <v>0</v>
      </c>
      <c r="AB551" s="6">
        <v>0</v>
      </c>
      <c r="AC551" s="6">
        <v>0</v>
      </c>
      <c r="AD551" s="6">
        <v>0</v>
      </c>
      <c r="AE551" s="6">
        <v>0</v>
      </c>
      <c r="AF551" s="6">
        <v>0</v>
      </c>
      <c r="AG551" s="6">
        <v>0</v>
      </c>
      <c r="AH551" s="1">
        <v>145418</v>
      </c>
      <c r="AI551">
        <v>5</v>
      </c>
    </row>
    <row r="552" spans="1:35" x14ac:dyDescent="0.25">
      <c r="A552" t="s">
        <v>702</v>
      </c>
      <c r="B552" t="s">
        <v>186</v>
      </c>
      <c r="C552" t="s">
        <v>997</v>
      </c>
      <c r="D552" t="s">
        <v>817</v>
      </c>
      <c r="E552" s="6">
        <v>67.467391304347828</v>
      </c>
      <c r="F552" s="6">
        <v>13.377173913043478</v>
      </c>
      <c r="G552" s="6">
        <v>1.0869565217391304E-2</v>
      </c>
      <c r="H552" s="6">
        <v>0.11956521739130435</v>
      </c>
      <c r="I552" s="6">
        <v>0.45652173913043476</v>
      </c>
      <c r="J552" s="6">
        <v>0</v>
      </c>
      <c r="K552" s="6">
        <v>0</v>
      </c>
      <c r="L552" s="6">
        <v>8.347826086956521E-2</v>
      </c>
      <c r="M552" s="6">
        <v>6.0543478260869552</v>
      </c>
      <c r="N552" s="6">
        <v>0</v>
      </c>
      <c r="O552" s="6">
        <f>SUM(NonNurse[[#This Row],[Qualified Social Work Staff Hours]],NonNurse[[#This Row],[Other Social Work Staff Hours]])/NonNurse[[#This Row],[MDS Census]]</f>
        <v>8.9737393265667778E-2</v>
      </c>
      <c r="P552" s="6">
        <v>4.9239130434782625</v>
      </c>
      <c r="Q552" s="6">
        <v>5.5141304347826106</v>
      </c>
      <c r="R552" s="6">
        <f>SUM(NonNurse[[#This Row],[Qualified Activities Professional Hours]],NonNurse[[#This Row],[Other Activities Professional Hours]])/NonNurse[[#This Row],[MDS Census]]</f>
        <v>0.1547124214596424</v>
      </c>
      <c r="S552" s="6">
        <v>0</v>
      </c>
      <c r="T552" s="6">
        <v>0</v>
      </c>
      <c r="U552" s="6">
        <v>0</v>
      </c>
      <c r="V552" s="6">
        <f>SUM(NonNurse[[#This Row],[Occupational Therapist Hours]],NonNurse[[#This Row],[OT Assistant Hours]],NonNurse[[#This Row],[OT Aide Hours]])/NonNurse[[#This Row],[MDS Census]]</f>
        <v>0</v>
      </c>
      <c r="W552" s="6">
        <v>1.2229347826086958</v>
      </c>
      <c r="X552" s="6">
        <v>0.46836956521739131</v>
      </c>
      <c r="Y552" s="6">
        <v>0</v>
      </c>
      <c r="Z552" s="6">
        <f>SUM(NonNurse[[#This Row],[Physical Therapist (PT) Hours]],NonNurse[[#This Row],[PT Assistant Hours]],NonNurse[[#This Row],[PT Aide Hours]])/NonNurse[[#This Row],[MDS Census]]</f>
        <v>2.506847108103754E-2</v>
      </c>
      <c r="AA552" s="6">
        <v>0</v>
      </c>
      <c r="AB552" s="6">
        <v>0</v>
      </c>
      <c r="AC552" s="6">
        <v>0</v>
      </c>
      <c r="AD552" s="6">
        <v>0</v>
      </c>
      <c r="AE552" s="6">
        <v>0</v>
      </c>
      <c r="AF552" s="6">
        <v>0</v>
      </c>
      <c r="AG552" s="6">
        <v>0</v>
      </c>
      <c r="AH552" s="1">
        <v>145488</v>
      </c>
      <c r="AI552">
        <v>5</v>
      </c>
    </row>
    <row r="553" spans="1:35" x14ac:dyDescent="0.25">
      <c r="A553" t="s">
        <v>702</v>
      </c>
      <c r="B553" t="s">
        <v>246</v>
      </c>
      <c r="C553" t="s">
        <v>904</v>
      </c>
      <c r="D553" t="s">
        <v>790</v>
      </c>
      <c r="E553" s="6">
        <v>155.67391304347825</v>
      </c>
      <c r="F553" s="6">
        <v>5.0733695652173916</v>
      </c>
      <c r="G553" s="6">
        <v>0</v>
      </c>
      <c r="H553" s="6">
        <v>0</v>
      </c>
      <c r="I553" s="6">
        <v>0</v>
      </c>
      <c r="J553" s="6">
        <v>0</v>
      </c>
      <c r="K553" s="6">
        <v>0</v>
      </c>
      <c r="L553" s="6">
        <v>2.2753260869565208</v>
      </c>
      <c r="M553" s="6">
        <v>0</v>
      </c>
      <c r="N553" s="6">
        <v>19.269021739130434</v>
      </c>
      <c r="O553" s="6">
        <f>SUM(NonNurse[[#This Row],[Qualified Social Work Staff Hours]],NonNurse[[#This Row],[Other Social Work Staff Hours]])/NonNurse[[#This Row],[MDS Census]]</f>
        <v>0.1237781036168133</v>
      </c>
      <c r="P553" s="6">
        <v>0</v>
      </c>
      <c r="Q553" s="6">
        <v>21.847826086956523</v>
      </c>
      <c r="R553" s="6">
        <f>SUM(NonNurse[[#This Row],[Qualified Activities Professional Hours]],NonNurse[[#This Row],[Other Activities Professional Hours]])/NonNurse[[#This Row],[MDS Census]]</f>
        <v>0.14034352744030165</v>
      </c>
      <c r="S553" s="6">
        <v>4.6993478260869557</v>
      </c>
      <c r="T553" s="6">
        <v>5.3241304347826066</v>
      </c>
      <c r="U553" s="6">
        <v>0</v>
      </c>
      <c r="V553" s="6">
        <f>SUM(NonNurse[[#This Row],[Occupational Therapist Hours]],NonNurse[[#This Row],[OT Assistant Hours]],NonNurse[[#This Row],[OT Aide Hours]])/NonNurse[[#This Row],[MDS Census]]</f>
        <v>6.4387655355397283E-2</v>
      </c>
      <c r="W553" s="6">
        <v>5.5674999999999981</v>
      </c>
      <c r="X553" s="6">
        <v>9.8663043478260875</v>
      </c>
      <c r="Y553" s="6">
        <v>0</v>
      </c>
      <c r="Z553" s="6">
        <f>SUM(NonNurse[[#This Row],[Physical Therapist (PT) Hours]],NonNurse[[#This Row],[PT Assistant Hours]],NonNurse[[#This Row],[PT Aide Hours]])/NonNurse[[#This Row],[MDS Census]]</f>
        <v>9.9141879625750592E-2</v>
      </c>
      <c r="AA553" s="6">
        <v>0</v>
      </c>
      <c r="AB553" s="6">
        <v>0</v>
      </c>
      <c r="AC553" s="6">
        <v>0</v>
      </c>
      <c r="AD553" s="6">
        <v>0</v>
      </c>
      <c r="AE553" s="6">
        <v>0</v>
      </c>
      <c r="AF553" s="6">
        <v>0</v>
      </c>
      <c r="AG553" s="6">
        <v>0</v>
      </c>
      <c r="AH553" s="1">
        <v>145618</v>
      </c>
      <c r="AI553">
        <v>5</v>
      </c>
    </row>
    <row r="554" spans="1:35" x14ac:dyDescent="0.25">
      <c r="A554" t="s">
        <v>702</v>
      </c>
      <c r="B554" t="s">
        <v>616</v>
      </c>
      <c r="C554" t="s">
        <v>853</v>
      </c>
      <c r="D554" t="s">
        <v>769</v>
      </c>
      <c r="E554" s="6">
        <v>99.739130434782609</v>
      </c>
      <c r="F554" s="6">
        <v>5.7391304347826084</v>
      </c>
      <c r="G554" s="6">
        <v>0</v>
      </c>
      <c r="H554" s="6">
        <v>0</v>
      </c>
      <c r="I554" s="6">
        <v>0</v>
      </c>
      <c r="J554" s="6">
        <v>0</v>
      </c>
      <c r="K554" s="6">
        <v>0</v>
      </c>
      <c r="L554" s="6">
        <v>0</v>
      </c>
      <c r="M554" s="6">
        <v>9.417282608695654</v>
      </c>
      <c r="N554" s="6">
        <v>0</v>
      </c>
      <c r="O554" s="6">
        <f>SUM(NonNurse[[#This Row],[Qualified Social Work Staff Hours]],NonNurse[[#This Row],[Other Social Work Staff Hours]])/NonNurse[[#This Row],[MDS Census]]</f>
        <v>9.4419136878814314E-2</v>
      </c>
      <c r="P554" s="6">
        <v>0</v>
      </c>
      <c r="Q554" s="6">
        <v>13.54663043478261</v>
      </c>
      <c r="R554" s="6">
        <f>SUM(NonNurse[[#This Row],[Qualified Activities Professional Hours]],NonNurse[[#This Row],[Other Activities Professional Hours]])/NonNurse[[#This Row],[MDS Census]]</f>
        <v>0.1358206190061029</v>
      </c>
      <c r="S554" s="6">
        <v>0</v>
      </c>
      <c r="T554" s="6">
        <v>0</v>
      </c>
      <c r="U554" s="6">
        <v>0</v>
      </c>
      <c r="V554" s="6">
        <f>SUM(NonNurse[[#This Row],[Occupational Therapist Hours]],NonNurse[[#This Row],[OT Assistant Hours]],NonNurse[[#This Row],[OT Aide Hours]])/NonNurse[[#This Row],[MDS Census]]</f>
        <v>0</v>
      </c>
      <c r="W554" s="6">
        <v>0</v>
      </c>
      <c r="X554" s="6">
        <v>0</v>
      </c>
      <c r="Y554" s="6">
        <v>0</v>
      </c>
      <c r="Z554" s="6">
        <f>SUM(NonNurse[[#This Row],[Physical Therapist (PT) Hours]],NonNurse[[#This Row],[PT Assistant Hours]],NonNurse[[#This Row],[PT Aide Hours]])/NonNurse[[#This Row],[MDS Census]]</f>
        <v>0</v>
      </c>
      <c r="AA554" s="6">
        <v>0</v>
      </c>
      <c r="AB554" s="6">
        <v>0</v>
      </c>
      <c r="AC554" s="6">
        <v>0</v>
      </c>
      <c r="AD554" s="6">
        <v>0</v>
      </c>
      <c r="AE554" s="6">
        <v>0</v>
      </c>
      <c r="AF554" s="6">
        <v>0</v>
      </c>
      <c r="AG554" s="6">
        <v>0</v>
      </c>
      <c r="AH554" s="1">
        <v>146134</v>
      </c>
      <c r="AI554">
        <v>5</v>
      </c>
    </row>
    <row r="555" spans="1:35" x14ac:dyDescent="0.25">
      <c r="A555" t="s">
        <v>702</v>
      </c>
      <c r="B555" t="s">
        <v>118</v>
      </c>
      <c r="C555" t="s">
        <v>904</v>
      </c>
      <c r="D555" t="s">
        <v>790</v>
      </c>
      <c r="E555" s="6">
        <v>93.152173913043484</v>
      </c>
      <c r="F555" s="6">
        <v>38.391304347826086</v>
      </c>
      <c r="G555" s="6">
        <v>0.11956521739130435</v>
      </c>
      <c r="H555" s="6">
        <v>0.48369565217391303</v>
      </c>
      <c r="I555" s="6">
        <v>1.0869565217391304</v>
      </c>
      <c r="J555" s="6">
        <v>0</v>
      </c>
      <c r="K555" s="6">
        <v>0</v>
      </c>
      <c r="L555" s="6">
        <v>0.86206521739130437</v>
      </c>
      <c r="M555" s="6">
        <v>1.0163043478260869</v>
      </c>
      <c r="N555" s="6">
        <v>0</v>
      </c>
      <c r="O555" s="6">
        <f>SUM(NonNurse[[#This Row],[Qualified Social Work Staff Hours]],NonNurse[[#This Row],[Other Social Work Staff Hours]])/NonNurse[[#This Row],[MDS Census]]</f>
        <v>1.0910151691948656E-2</v>
      </c>
      <c r="P555" s="6">
        <v>5.1304347826086953</v>
      </c>
      <c r="Q555" s="6">
        <v>11.877717391304348</v>
      </c>
      <c r="R555" s="6">
        <f>SUM(NonNurse[[#This Row],[Qualified Activities Professional Hours]],NonNurse[[#This Row],[Other Activities Professional Hours]])/NonNurse[[#This Row],[MDS Census]]</f>
        <v>0.18258459743290548</v>
      </c>
      <c r="S555" s="6">
        <v>8.9565217391304337</v>
      </c>
      <c r="T555" s="6">
        <v>2.5143478260869565</v>
      </c>
      <c r="U555" s="6">
        <v>0</v>
      </c>
      <c r="V555" s="6">
        <f>SUM(NonNurse[[#This Row],[Occupational Therapist Hours]],NonNurse[[#This Row],[OT Assistant Hours]],NonNurse[[#This Row],[OT Aide Hours]])/NonNurse[[#This Row],[MDS Census]]</f>
        <v>0.12314119019836638</v>
      </c>
      <c r="W555" s="6">
        <v>4.5980434782608697</v>
      </c>
      <c r="X555" s="6">
        <v>3.8253260869565211</v>
      </c>
      <c r="Y555" s="6">
        <v>0</v>
      </c>
      <c r="Z555" s="6">
        <f>SUM(NonNurse[[#This Row],[Physical Therapist (PT) Hours]],NonNurse[[#This Row],[PT Assistant Hours]],NonNurse[[#This Row],[PT Aide Hours]])/NonNurse[[#This Row],[MDS Census]]</f>
        <v>9.0425904317386216E-2</v>
      </c>
      <c r="AA555" s="6">
        <v>5.3478260869565215</v>
      </c>
      <c r="AB555" s="6">
        <v>0</v>
      </c>
      <c r="AC555" s="6">
        <v>0</v>
      </c>
      <c r="AD555" s="6">
        <v>0</v>
      </c>
      <c r="AE555" s="6">
        <v>1.4130434782608696</v>
      </c>
      <c r="AF555" s="6">
        <v>0</v>
      </c>
      <c r="AG555" s="6">
        <v>0.43478260869565216</v>
      </c>
      <c r="AH555" s="1">
        <v>145372</v>
      </c>
      <c r="AI555">
        <v>5</v>
      </c>
    </row>
    <row r="556" spans="1:35" x14ac:dyDescent="0.25">
      <c r="A556" t="s">
        <v>702</v>
      </c>
      <c r="B556" t="s">
        <v>615</v>
      </c>
      <c r="C556" t="s">
        <v>1049</v>
      </c>
      <c r="D556" t="s">
        <v>756</v>
      </c>
      <c r="E556" s="6">
        <v>21.913043478260871</v>
      </c>
      <c r="F556" s="6">
        <v>5.625</v>
      </c>
      <c r="G556" s="6">
        <v>0</v>
      </c>
      <c r="H556" s="6">
        <v>9.5978260869565221E-2</v>
      </c>
      <c r="I556" s="6">
        <v>0.2608695652173913</v>
      </c>
      <c r="J556" s="6">
        <v>0</v>
      </c>
      <c r="K556" s="6">
        <v>0</v>
      </c>
      <c r="L556" s="6">
        <v>2.3977173913043477</v>
      </c>
      <c r="M556" s="6">
        <v>0</v>
      </c>
      <c r="N556" s="6">
        <v>5.9130434782608692</v>
      </c>
      <c r="O556" s="6">
        <f>SUM(NonNurse[[#This Row],[Qualified Social Work Staff Hours]],NonNurse[[#This Row],[Other Social Work Staff Hours]])/NonNurse[[#This Row],[MDS Census]]</f>
        <v>0.26984126984126983</v>
      </c>
      <c r="P556" s="6">
        <v>0</v>
      </c>
      <c r="Q556" s="6">
        <v>0</v>
      </c>
      <c r="R556" s="6">
        <f>SUM(NonNurse[[#This Row],[Qualified Activities Professional Hours]],NonNurse[[#This Row],[Other Activities Professional Hours]])/NonNurse[[#This Row],[MDS Census]]</f>
        <v>0</v>
      </c>
      <c r="S556" s="6">
        <v>7.9021739130434782E-2</v>
      </c>
      <c r="T556" s="6">
        <v>0.41586956521739127</v>
      </c>
      <c r="U556" s="6">
        <v>0</v>
      </c>
      <c r="V556" s="6">
        <f>SUM(NonNurse[[#This Row],[Occupational Therapist Hours]],NonNurse[[#This Row],[OT Assistant Hours]],NonNurse[[#This Row],[OT Aide Hours]])/NonNurse[[#This Row],[MDS Census]]</f>
        <v>2.2584325396825391E-2</v>
      </c>
      <c r="W556" s="6">
        <v>0.19641304347826088</v>
      </c>
      <c r="X556" s="6">
        <v>0.89260869565217393</v>
      </c>
      <c r="Y556" s="6">
        <v>0.34782608695652173</v>
      </c>
      <c r="Z556" s="6">
        <f>SUM(NonNurse[[#This Row],[Physical Therapist (PT) Hours]],NonNurse[[#This Row],[PT Assistant Hours]],NonNurse[[#This Row],[PT Aide Hours]])/NonNurse[[#This Row],[MDS Census]]</f>
        <v>6.5570436507936508E-2</v>
      </c>
      <c r="AA556" s="6">
        <v>0</v>
      </c>
      <c r="AB556" s="6">
        <v>0</v>
      </c>
      <c r="AC556" s="6">
        <v>0</v>
      </c>
      <c r="AD556" s="6">
        <v>0</v>
      </c>
      <c r="AE556" s="6">
        <v>0</v>
      </c>
      <c r="AF556" s="6">
        <v>0</v>
      </c>
      <c r="AG556" s="6">
        <v>0</v>
      </c>
      <c r="AH556" s="1">
        <v>146133</v>
      </c>
      <c r="AI556">
        <v>5</v>
      </c>
    </row>
    <row r="557" spans="1:35" x14ac:dyDescent="0.25">
      <c r="A557" t="s">
        <v>702</v>
      </c>
      <c r="B557" t="s">
        <v>593</v>
      </c>
      <c r="C557" t="s">
        <v>1141</v>
      </c>
      <c r="D557" t="s">
        <v>834</v>
      </c>
      <c r="E557" s="6">
        <v>29.652173913043477</v>
      </c>
      <c r="F557" s="6">
        <v>3.4453260869565208</v>
      </c>
      <c r="G557" s="6">
        <v>0</v>
      </c>
      <c r="H557" s="6">
        <v>0.14119565217391306</v>
      </c>
      <c r="I557" s="6">
        <v>0.2608695652173913</v>
      </c>
      <c r="J557" s="6">
        <v>0</v>
      </c>
      <c r="K557" s="6">
        <v>0</v>
      </c>
      <c r="L557" s="6">
        <v>0.1575</v>
      </c>
      <c r="M557" s="6">
        <v>4.3478260869565216E-2</v>
      </c>
      <c r="N557" s="6">
        <v>0.80467391304347824</v>
      </c>
      <c r="O557" s="6">
        <f>SUM(NonNurse[[#This Row],[Qualified Social Work Staff Hours]],NonNurse[[#This Row],[Other Social Work Staff Hours]])/NonNurse[[#This Row],[MDS Census]]</f>
        <v>2.8603372434017595E-2</v>
      </c>
      <c r="P557" s="6">
        <v>4.4526086956521738</v>
      </c>
      <c r="Q557" s="6">
        <v>5.9089130434782611</v>
      </c>
      <c r="R557" s="6">
        <f>SUM(NonNurse[[#This Row],[Qualified Activities Professional Hours]],NonNurse[[#This Row],[Other Activities Professional Hours]])/NonNurse[[#This Row],[MDS Census]]</f>
        <v>0.34943548387096779</v>
      </c>
      <c r="S557" s="6">
        <v>0.18304347826086956</v>
      </c>
      <c r="T557" s="6">
        <v>1.6879347826086957</v>
      </c>
      <c r="U557" s="6">
        <v>0</v>
      </c>
      <c r="V557" s="6">
        <f>SUM(NonNurse[[#This Row],[Occupational Therapist Hours]],NonNurse[[#This Row],[OT Assistant Hours]],NonNurse[[#This Row],[OT Aide Hours]])/NonNurse[[#This Row],[MDS Census]]</f>
        <v>6.3097507331378311E-2</v>
      </c>
      <c r="W557" s="6">
        <v>0.37478260869565222</v>
      </c>
      <c r="X557" s="6">
        <v>0.93380434782608679</v>
      </c>
      <c r="Y557" s="6">
        <v>0</v>
      </c>
      <c r="Z557" s="6">
        <f>SUM(NonNurse[[#This Row],[Physical Therapist (PT) Hours]],NonNurse[[#This Row],[PT Assistant Hours]],NonNurse[[#This Row],[PT Aide Hours]])/NonNurse[[#This Row],[MDS Census]]</f>
        <v>4.413123167155425E-2</v>
      </c>
      <c r="AA557" s="6">
        <v>0</v>
      </c>
      <c r="AB557" s="6">
        <v>0</v>
      </c>
      <c r="AC557" s="6">
        <v>0</v>
      </c>
      <c r="AD557" s="6">
        <v>0.67163043478260864</v>
      </c>
      <c r="AE557" s="6">
        <v>0</v>
      </c>
      <c r="AF557" s="6">
        <v>0</v>
      </c>
      <c r="AG557" s="6">
        <v>0</v>
      </c>
      <c r="AH557" s="1">
        <v>146106</v>
      </c>
      <c r="AI557">
        <v>5</v>
      </c>
    </row>
    <row r="558" spans="1:35" x14ac:dyDescent="0.25">
      <c r="A558" t="s">
        <v>702</v>
      </c>
      <c r="B558" t="s">
        <v>516</v>
      </c>
      <c r="C558" t="s">
        <v>917</v>
      </c>
      <c r="D558" t="s">
        <v>781</v>
      </c>
      <c r="E558" s="6">
        <v>53.489130434782609</v>
      </c>
      <c r="F558" s="6">
        <v>5.2173913043478262</v>
      </c>
      <c r="G558" s="6">
        <v>9.2391304347826081E-2</v>
      </c>
      <c r="H558" s="6">
        <v>0.33695652173913043</v>
      </c>
      <c r="I558" s="6">
        <v>0.73913043478260865</v>
      </c>
      <c r="J558" s="6">
        <v>0</v>
      </c>
      <c r="K558" s="6">
        <v>0</v>
      </c>
      <c r="L558" s="6">
        <v>3.4009782608695658</v>
      </c>
      <c r="M558" s="6">
        <v>5.1657608695652177</v>
      </c>
      <c r="N558" s="6">
        <v>0</v>
      </c>
      <c r="O558" s="6">
        <f>SUM(NonNurse[[#This Row],[Qualified Social Work Staff Hours]],NonNurse[[#This Row],[Other Social Work Staff Hours]])/NonNurse[[#This Row],[MDS Census]]</f>
        <v>9.6575899207478166E-2</v>
      </c>
      <c r="P558" s="6">
        <v>17.467391304347824</v>
      </c>
      <c r="Q558" s="6">
        <v>0</v>
      </c>
      <c r="R558" s="6">
        <f>SUM(NonNurse[[#This Row],[Qualified Activities Professional Hours]],NonNurse[[#This Row],[Other Activities Professional Hours]])/NonNurse[[#This Row],[MDS Census]]</f>
        <v>0.326559642349116</v>
      </c>
      <c r="S558" s="6">
        <v>5.487717391304348</v>
      </c>
      <c r="T558" s="6">
        <v>7.8983695652173882</v>
      </c>
      <c r="U558" s="6">
        <v>0</v>
      </c>
      <c r="V558" s="6">
        <f>SUM(NonNurse[[#This Row],[Occupational Therapist Hours]],NonNurse[[#This Row],[OT Assistant Hours]],NonNurse[[#This Row],[OT Aide Hours]])/NonNurse[[#This Row],[MDS Census]]</f>
        <v>0.25025807762649865</v>
      </c>
      <c r="W558" s="6">
        <v>4.9931521739130424</v>
      </c>
      <c r="X558" s="6">
        <v>6.6133695652173934</v>
      </c>
      <c r="Y558" s="6">
        <v>0</v>
      </c>
      <c r="Z558" s="6">
        <f>SUM(NonNurse[[#This Row],[Physical Therapist (PT) Hours]],NonNurse[[#This Row],[PT Assistant Hours]],NonNurse[[#This Row],[PT Aide Hours]])/NonNurse[[#This Row],[MDS Census]]</f>
        <v>0.216988416988417</v>
      </c>
      <c r="AA558" s="6">
        <v>0</v>
      </c>
      <c r="AB558" s="6">
        <v>4.3478260869565216E-2</v>
      </c>
      <c r="AC558" s="6">
        <v>0</v>
      </c>
      <c r="AD558" s="6">
        <v>0</v>
      </c>
      <c r="AE558" s="6">
        <v>0</v>
      </c>
      <c r="AF558" s="6">
        <v>0</v>
      </c>
      <c r="AG558" s="6">
        <v>0</v>
      </c>
      <c r="AH558" s="1">
        <v>146009</v>
      </c>
      <c r="AI558">
        <v>5</v>
      </c>
    </row>
    <row r="559" spans="1:35" x14ac:dyDescent="0.25">
      <c r="A559" t="s">
        <v>702</v>
      </c>
      <c r="B559" t="s">
        <v>229</v>
      </c>
      <c r="C559" t="s">
        <v>899</v>
      </c>
      <c r="D559" t="s">
        <v>785</v>
      </c>
      <c r="E559" s="6">
        <v>70.739130434782609</v>
      </c>
      <c r="F559" s="6">
        <v>3.7391304347826089</v>
      </c>
      <c r="G559" s="6">
        <v>0.21739130434782608</v>
      </c>
      <c r="H559" s="6">
        <v>0.24728260869565216</v>
      </c>
      <c r="I559" s="6">
        <v>0.67391304347826086</v>
      </c>
      <c r="J559" s="6">
        <v>0</v>
      </c>
      <c r="K559" s="6">
        <v>0</v>
      </c>
      <c r="L559" s="6">
        <v>2.5042391304347826</v>
      </c>
      <c r="M559" s="6">
        <v>5.3125</v>
      </c>
      <c r="N559" s="6">
        <v>3.8288043478260869</v>
      </c>
      <c r="O559" s="6">
        <f>SUM(NonNurse[[#This Row],[Qualified Social Work Staff Hours]],NonNurse[[#This Row],[Other Social Work Staff Hours]])/NonNurse[[#This Row],[MDS Census]]</f>
        <v>0.1292255685310387</v>
      </c>
      <c r="P559" s="6">
        <v>12.375</v>
      </c>
      <c r="Q559" s="6">
        <v>12.644021739130435</v>
      </c>
      <c r="R559" s="6">
        <f>SUM(NonNurse[[#This Row],[Qualified Activities Professional Hours]],NonNurse[[#This Row],[Other Activities Professional Hours]])/NonNurse[[#This Row],[MDS Census]]</f>
        <v>0.35368008604794104</v>
      </c>
      <c r="S559" s="6">
        <v>7.1993478260869583</v>
      </c>
      <c r="T559" s="6">
        <v>8.8215217391304375</v>
      </c>
      <c r="U559" s="6">
        <v>0</v>
      </c>
      <c r="V559" s="6">
        <f>SUM(NonNurse[[#This Row],[Occupational Therapist Hours]],NonNurse[[#This Row],[OT Assistant Hours]],NonNurse[[#This Row],[OT Aide Hours]])/NonNurse[[#This Row],[MDS Census]]</f>
        <v>0.22647818070067616</v>
      </c>
      <c r="W559" s="6">
        <v>2.3072826086956519</v>
      </c>
      <c r="X559" s="6">
        <v>18.992282608695653</v>
      </c>
      <c r="Y559" s="6">
        <v>0</v>
      </c>
      <c r="Z559" s="6">
        <f>SUM(NonNurse[[#This Row],[Physical Therapist (PT) Hours]],NonNurse[[#This Row],[PT Assistant Hours]],NonNurse[[#This Row],[PT Aide Hours]])/NonNurse[[#This Row],[MDS Census]]</f>
        <v>0.30110018438844499</v>
      </c>
      <c r="AA559" s="6">
        <v>0</v>
      </c>
      <c r="AB559" s="6">
        <v>0</v>
      </c>
      <c r="AC559" s="6">
        <v>0</v>
      </c>
      <c r="AD559" s="6">
        <v>0</v>
      </c>
      <c r="AE559" s="6">
        <v>0</v>
      </c>
      <c r="AF559" s="6">
        <v>0</v>
      </c>
      <c r="AG559" s="6">
        <v>0</v>
      </c>
      <c r="AH559" s="1">
        <v>145598</v>
      </c>
      <c r="AI559">
        <v>5</v>
      </c>
    </row>
    <row r="560" spans="1:35" x14ac:dyDescent="0.25">
      <c r="A560" t="s">
        <v>702</v>
      </c>
      <c r="B560" t="s">
        <v>586</v>
      </c>
      <c r="C560" t="s">
        <v>858</v>
      </c>
      <c r="D560" t="s">
        <v>791</v>
      </c>
      <c r="E560" s="6">
        <v>75.934782608695656</v>
      </c>
      <c r="F560" s="6">
        <v>0.43478260869565216</v>
      </c>
      <c r="G560" s="6">
        <v>0</v>
      </c>
      <c r="H560" s="6">
        <v>0</v>
      </c>
      <c r="I560" s="6">
        <v>0</v>
      </c>
      <c r="J560" s="6">
        <v>0</v>
      </c>
      <c r="K560" s="6">
        <v>0</v>
      </c>
      <c r="L560" s="6">
        <v>0.42706521739130432</v>
      </c>
      <c r="M560" s="6">
        <v>4.6956521739130439</v>
      </c>
      <c r="N560" s="6">
        <v>0</v>
      </c>
      <c r="O560" s="6">
        <f>SUM(NonNurse[[#This Row],[Qualified Social Work Staff Hours]],NonNurse[[#This Row],[Other Social Work Staff Hours]])/NonNurse[[#This Row],[MDS Census]]</f>
        <v>6.1837961637560841E-2</v>
      </c>
      <c r="P560" s="6">
        <v>1.2173913043478262</v>
      </c>
      <c r="Q560" s="6">
        <v>8.7115217391304345</v>
      </c>
      <c r="R560" s="6">
        <f>SUM(NonNurse[[#This Row],[Qualified Activities Professional Hours]],NonNurse[[#This Row],[Other Activities Professional Hours]])/NonNurse[[#This Row],[MDS Census]]</f>
        <v>0.13075579730890352</v>
      </c>
      <c r="S560" s="6">
        <v>0.22173913043478263</v>
      </c>
      <c r="T560" s="6">
        <v>4.7060869565217383</v>
      </c>
      <c r="U560" s="6">
        <v>0</v>
      </c>
      <c r="V560" s="6">
        <f>SUM(NonNurse[[#This Row],[Occupational Therapist Hours]],NonNurse[[#This Row],[OT Assistant Hours]],NonNurse[[#This Row],[OT Aide Hours]])/NonNurse[[#This Row],[MDS Census]]</f>
        <v>6.4895505296306888E-2</v>
      </c>
      <c r="W560" s="6">
        <v>2.6017391304347823</v>
      </c>
      <c r="X560" s="6">
        <v>8.452173913043481</v>
      </c>
      <c r="Y560" s="6">
        <v>0</v>
      </c>
      <c r="Z560" s="6">
        <f>SUM(NonNurse[[#This Row],[Physical Therapist (PT) Hours]],NonNurse[[#This Row],[PT Assistant Hours]],NonNurse[[#This Row],[PT Aide Hours]])/NonNurse[[#This Row],[MDS Census]]</f>
        <v>0.14557114228456919</v>
      </c>
      <c r="AA560" s="6">
        <v>37.271739130434781</v>
      </c>
      <c r="AB560" s="6">
        <v>0</v>
      </c>
      <c r="AC560" s="6">
        <v>0</v>
      </c>
      <c r="AD560" s="6">
        <v>18.231195652173916</v>
      </c>
      <c r="AE560" s="6">
        <v>0</v>
      </c>
      <c r="AF560" s="6">
        <v>0</v>
      </c>
      <c r="AG560" s="6">
        <v>0</v>
      </c>
      <c r="AH560" s="1">
        <v>146098</v>
      </c>
      <c r="AI560">
        <v>5</v>
      </c>
    </row>
    <row r="561" spans="1:35" x14ac:dyDescent="0.25">
      <c r="A561" t="s">
        <v>702</v>
      </c>
      <c r="B561" t="s">
        <v>676</v>
      </c>
      <c r="C561" t="s">
        <v>858</v>
      </c>
      <c r="D561" t="s">
        <v>791</v>
      </c>
      <c r="E561" s="6">
        <v>95.380434782608702</v>
      </c>
      <c r="F561" s="6">
        <v>5.7391304347826084</v>
      </c>
      <c r="G561" s="6">
        <v>0</v>
      </c>
      <c r="H561" s="6">
        <v>0</v>
      </c>
      <c r="I561" s="6">
        <v>0</v>
      </c>
      <c r="J561" s="6">
        <v>0</v>
      </c>
      <c r="K561" s="6">
        <v>0</v>
      </c>
      <c r="L561" s="6">
        <v>0</v>
      </c>
      <c r="M561" s="6">
        <v>4.5380434782608692</v>
      </c>
      <c r="N561" s="6">
        <v>0</v>
      </c>
      <c r="O561" s="6">
        <f>SUM(NonNurse[[#This Row],[Qualified Social Work Staff Hours]],NonNurse[[#This Row],[Other Social Work Staff Hours]])/NonNurse[[#This Row],[MDS Census]]</f>
        <v>4.7578347578347571E-2</v>
      </c>
      <c r="P561" s="6">
        <v>5.5760869565217392</v>
      </c>
      <c r="Q561" s="6">
        <v>7.3786956521739135</v>
      </c>
      <c r="R561" s="6">
        <f>SUM(NonNurse[[#This Row],[Qualified Activities Professional Hours]],NonNurse[[#This Row],[Other Activities Professional Hours]])/NonNurse[[#This Row],[MDS Census]]</f>
        <v>0.13582222222222221</v>
      </c>
      <c r="S561" s="6">
        <v>0</v>
      </c>
      <c r="T561" s="6">
        <v>0</v>
      </c>
      <c r="U561" s="6">
        <v>0</v>
      </c>
      <c r="V561" s="6">
        <f>SUM(NonNurse[[#This Row],[Occupational Therapist Hours]],NonNurse[[#This Row],[OT Assistant Hours]],NonNurse[[#This Row],[OT Aide Hours]])/NonNurse[[#This Row],[MDS Census]]</f>
        <v>0</v>
      </c>
      <c r="W561" s="6">
        <v>0</v>
      </c>
      <c r="X561" s="6">
        <v>0</v>
      </c>
      <c r="Y561" s="6">
        <v>0</v>
      </c>
      <c r="Z561" s="6">
        <f>SUM(NonNurse[[#This Row],[Physical Therapist (PT) Hours]],NonNurse[[#This Row],[PT Assistant Hours]],NonNurse[[#This Row],[PT Aide Hours]])/NonNurse[[#This Row],[MDS Census]]</f>
        <v>0</v>
      </c>
      <c r="AA561" s="6">
        <v>33.684782608695649</v>
      </c>
      <c r="AB561" s="6">
        <v>0</v>
      </c>
      <c r="AC561" s="6">
        <v>0</v>
      </c>
      <c r="AD561" s="6">
        <v>27.673369565217389</v>
      </c>
      <c r="AE561" s="6">
        <v>0</v>
      </c>
      <c r="AF561" s="6">
        <v>0</v>
      </c>
      <c r="AG561" s="6">
        <v>0</v>
      </c>
      <c r="AH561" t="s">
        <v>3</v>
      </c>
      <c r="AI561">
        <v>5</v>
      </c>
    </row>
    <row r="562" spans="1:35" x14ac:dyDescent="0.25">
      <c r="A562" t="s">
        <v>702</v>
      </c>
      <c r="B562" t="s">
        <v>685</v>
      </c>
      <c r="C562" t="s">
        <v>858</v>
      </c>
      <c r="D562" t="s">
        <v>791</v>
      </c>
      <c r="E562" s="6">
        <v>105.26086956521739</v>
      </c>
      <c r="F562" s="6">
        <v>0</v>
      </c>
      <c r="G562" s="6">
        <v>0</v>
      </c>
      <c r="H562" s="6">
        <v>0</v>
      </c>
      <c r="I562" s="6">
        <v>0</v>
      </c>
      <c r="J562" s="6">
        <v>0</v>
      </c>
      <c r="K562" s="6">
        <v>0</v>
      </c>
      <c r="L562" s="6">
        <v>0</v>
      </c>
      <c r="M562" s="6">
        <v>5.2173913043478262</v>
      </c>
      <c r="N562" s="6">
        <v>0</v>
      </c>
      <c r="O562" s="6">
        <f>SUM(NonNurse[[#This Row],[Qualified Social Work Staff Hours]],NonNurse[[#This Row],[Other Social Work Staff Hours]])/NonNurse[[#This Row],[MDS Census]]</f>
        <v>4.9566294919454773E-2</v>
      </c>
      <c r="P562" s="6">
        <v>5.347065217391302</v>
      </c>
      <c r="Q562" s="6">
        <v>13.249782608695648</v>
      </c>
      <c r="R562" s="6">
        <f>SUM(NonNurse[[#This Row],[Qualified Activities Professional Hours]],NonNurse[[#This Row],[Other Activities Professional Hours]])/NonNurse[[#This Row],[MDS Census]]</f>
        <v>0.17667389508467571</v>
      </c>
      <c r="S562" s="6">
        <v>0</v>
      </c>
      <c r="T562" s="6">
        <v>0</v>
      </c>
      <c r="U562" s="6">
        <v>0</v>
      </c>
      <c r="V562" s="6">
        <f>SUM(NonNurse[[#This Row],[Occupational Therapist Hours]],NonNurse[[#This Row],[OT Assistant Hours]],NonNurse[[#This Row],[OT Aide Hours]])/NonNurse[[#This Row],[MDS Census]]</f>
        <v>0</v>
      </c>
      <c r="W562" s="6">
        <v>0</v>
      </c>
      <c r="X562" s="6">
        <v>0</v>
      </c>
      <c r="Y562" s="6">
        <v>0</v>
      </c>
      <c r="Z562" s="6">
        <f>SUM(NonNurse[[#This Row],[Physical Therapist (PT) Hours]],NonNurse[[#This Row],[PT Assistant Hours]],NonNurse[[#This Row],[PT Aide Hours]])/NonNurse[[#This Row],[MDS Census]]</f>
        <v>0</v>
      </c>
      <c r="AA562" s="6">
        <v>71.315217391304344</v>
      </c>
      <c r="AB562" s="6">
        <v>0</v>
      </c>
      <c r="AC562" s="6">
        <v>0</v>
      </c>
      <c r="AD562" s="6">
        <v>44.344891304347826</v>
      </c>
      <c r="AE562" s="6">
        <v>0</v>
      </c>
      <c r="AF562" s="6">
        <v>0</v>
      </c>
      <c r="AG562" s="6">
        <v>0</v>
      </c>
      <c r="AH562" t="s">
        <v>12</v>
      </c>
      <c r="AI562">
        <v>5</v>
      </c>
    </row>
    <row r="563" spans="1:35" x14ac:dyDescent="0.25">
      <c r="A563" t="s">
        <v>702</v>
      </c>
      <c r="B563" t="s">
        <v>493</v>
      </c>
      <c r="C563" t="s">
        <v>853</v>
      </c>
      <c r="D563" t="s">
        <v>769</v>
      </c>
      <c r="E563" s="6">
        <v>17.804347826086957</v>
      </c>
      <c r="F563" s="6">
        <v>5.3804347826086953</v>
      </c>
      <c r="G563" s="6">
        <v>0</v>
      </c>
      <c r="H563" s="6">
        <v>9.2391304347826081E-2</v>
      </c>
      <c r="I563" s="6">
        <v>0.28260869565217389</v>
      </c>
      <c r="J563" s="6">
        <v>0</v>
      </c>
      <c r="K563" s="6">
        <v>0</v>
      </c>
      <c r="L563" s="6">
        <v>0.16163043478260866</v>
      </c>
      <c r="M563" s="6">
        <v>0</v>
      </c>
      <c r="N563" s="6">
        <v>4.2472826086956523</v>
      </c>
      <c r="O563" s="6">
        <f>SUM(NonNurse[[#This Row],[Qualified Social Work Staff Hours]],NonNurse[[#This Row],[Other Social Work Staff Hours]])/NonNurse[[#This Row],[MDS Census]]</f>
        <v>0.23855311355311357</v>
      </c>
      <c r="P563" s="6">
        <v>2.3722826086956523</v>
      </c>
      <c r="Q563" s="6">
        <v>0</v>
      </c>
      <c r="R563" s="6">
        <f>SUM(NonNurse[[#This Row],[Qualified Activities Professional Hours]],NonNurse[[#This Row],[Other Activities Professional Hours]])/NonNurse[[#This Row],[MDS Census]]</f>
        <v>0.13324175824175824</v>
      </c>
      <c r="S563" s="6">
        <v>0.23456521739130434</v>
      </c>
      <c r="T563" s="6">
        <v>2.4552173913043474</v>
      </c>
      <c r="U563" s="6">
        <v>0</v>
      </c>
      <c r="V563" s="6">
        <f>SUM(NonNurse[[#This Row],[Occupational Therapist Hours]],NonNurse[[#This Row],[OT Assistant Hours]],NonNurse[[#This Row],[OT Aide Hours]])/NonNurse[[#This Row],[MDS Census]]</f>
        <v>0.15107448107448104</v>
      </c>
      <c r="W563" s="6">
        <v>0.27782608695652172</v>
      </c>
      <c r="X563" s="6">
        <v>1.230760869565217</v>
      </c>
      <c r="Y563" s="6">
        <v>0</v>
      </c>
      <c r="Z563" s="6">
        <f>SUM(NonNurse[[#This Row],[Physical Therapist (PT) Hours]],NonNurse[[#This Row],[PT Assistant Hours]],NonNurse[[#This Row],[PT Aide Hours]])/NonNurse[[#This Row],[MDS Census]]</f>
        <v>8.4731379731379702E-2</v>
      </c>
      <c r="AA563" s="6">
        <v>0</v>
      </c>
      <c r="AB563" s="6">
        <v>0</v>
      </c>
      <c r="AC563" s="6">
        <v>0</v>
      </c>
      <c r="AD563" s="6">
        <v>0</v>
      </c>
      <c r="AE563" s="6">
        <v>0</v>
      </c>
      <c r="AF563" s="6">
        <v>0</v>
      </c>
      <c r="AG563" s="6">
        <v>0</v>
      </c>
      <c r="AH563" s="1">
        <v>145978</v>
      </c>
      <c r="AI563">
        <v>5</v>
      </c>
    </row>
    <row r="564" spans="1:35" x14ac:dyDescent="0.25">
      <c r="A564" t="s">
        <v>702</v>
      </c>
      <c r="B564" t="s">
        <v>537</v>
      </c>
      <c r="C564" t="s">
        <v>1120</v>
      </c>
      <c r="D564" t="s">
        <v>824</v>
      </c>
      <c r="E564" s="6">
        <v>97.163043478260875</v>
      </c>
      <c r="F564" s="6">
        <v>38.559782608695649</v>
      </c>
      <c r="G564" s="6">
        <v>0.20652173913043478</v>
      </c>
      <c r="H564" s="6">
        <v>0.5</v>
      </c>
      <c r="I564" s="6">
        <v>0.52173913043478259</v>
      </c>
      <c r="J564" s="6">
        <v>0</v>
      </c>
      <c r="K564" s="6">
        <v>0</v>
      </c>
      <c r="L564" s="6">
        <v>5.3020652173913057</v>
      </c>
      <c r="M564" s="6">
        <v>0</v>
      </c>
      <c r="N564" s="6">
        <v>5.3641304347826084</v>
      </c>
      <c r="O564" s="6">
        <f>SUM(NonNurse[[#This Row],[Qualified Social Work Staff Hours]],NonNurse[[#This Row],[Other Social Work Staff Hours]])/NonNurse[[#This Row],[MDS Census]]</f>
        <v>5.5207517619420513E-2</v>
      </c>
      <c r="P564" s="6">
        <v>0</v>
      </c>
      <c r="Q564" s="6">
        <v>10.008152173913043</v>
      </c>
      <c r="R564" s="6">
        <f>SUM(NonNurse[[#This Row],[Qualified Activities Professional Hours]],NonNurse[[#This Row],[Other Activities Professional Hours]])/NonNurse[[#This Row],[MDS Census]]</f>
        <v>0.10300369168810827</v>
      </c>
      <c r="S564" s="6">
        <v>3.5226086956521727</v>
      </c>
      <c r="T564" s="6">
        <v>5.7159782608695666</v>
      </c>
      <c r="U564" s="6">
        <v>0</v>
      </c>
      <c r="V564" s="6">
        <f>SUM(NonNurse[[#This Row],[Occupational Therapist Hours]],NonNurse[[#This Row],[OT Assistant Hours]],NonNurse[[#This Row],[OT Aide Hours]])/NonNurse[[#This Row],[MDS Census]]</f>
        <v>9.5083342655778058E-2</v>
      </c>
      <c r="W564" s="6">
        <v>1.6869565217391302</v>
      </c>
      <c r="X564" s="6">
        <v>8.9184782608695663</v>
      </c>
      <c r="Y564" s="6">
        <v>2.5543478260869565</v>
      </c>
      <c r="Z564" s="6">
        <f>SUM(NonNurse[[#This Row],[Physical Therapist (PT) Hours]],NonNurse[[#This Row],[PT Assistant Hours]],NonNurse[[#This Row],[PT Aide Hours]])/NonNurse[[#This Row],[MDS Census]]</f>
        <v>0.13544020583957939</v>
      </c>
      <c r="AA564" s="6">
        <v>0</v>
      </c>
      <c r="AB564" s="6">
        <v>0</v>
      </c>
      <c r="AC564" s="6">
        <v>0</v>
      </c>
      <c r="AD564" s="6">
        <v>0</v>
      </c>
      <c r="AE564" s="6">
        <v>0</v>
      </c>
      <c r="AF564" s="6">
        <v>0</v>
      </c>
      <c r="AG564" s="6">
        <v>0</v>
      </c>
      <c r="AH564" s="1">
        <v>146036</v>
      </c>
      <c r="AI564">
        <v>5</v>
      </c>
    </row>
    <row r="565" spans="1:35" x14ac:dyDescent="0.25">
      <c r="A565" t="s">
        <v>702</v>
      </c>
      <c r="B565" t="s">
        <v>158</v>
      </c>
      <c r="C565" t="s">
        <v>981</v>
      </c>
      <c r="D565" t="s">
        <v>753</v>
      </c>
      <c r="E565" s="6">
        <v>73.923913043478265</v>
      </c>
      <c r="F565" s="6">
        <v>4.9565217391304346</v>
      </c>
      <c r="G565" s="6">
        <v>0.21195652173913043</v>
      </c>
      <c r="H565" s="6">
        <v>0.33043478260869569</v>
      </c>
      <c r="I565" s="6">
        <v>0.21739130434782608</v>
      </c>
      <c r="J565" s="6">
        <v>0</v>
      </c>
      <c r="K565" s="6">
        <v>0.27173913043478259</v>
      </c>
      <c r="L565" s="6">
        <v>2.6603260869565228</v>
      </c>
      <c r="M565" s="6">
        <v>5.2173913043478262</v>
      </c>
      <c r="N565" s="6">
        <v>0</v>
      </c>
      <c r="O565" s="6">
        <f>SUM(NonNurse[[#This Row],[Qualified Social Work Staff Hours]],NonNurse[[#This Row],[Other Social Work Staff Hours]])/NonNurse[[#This Row],[MDS Census]]</f>
        <v>7.0577856197618E-2</v>
      </c>
      <c r="P565" s="6">
        <v>5.7418478260869561</v>
      </c>
      <c r="Q565" s="6">
        <v>13.603260869565217</v>
      </c>
      <c r="R565" s="6">
        <f>SUM(NonNurse[[#This Row],[Qualified Activities Professional Hours]],NonNurse[[#This Row],[Other Activities Professional Hours]])/NonNurse[[#This Row],[MDS Census]]</f>
        <v>0.26168945743273042</v>
      </c>
      <c r="S565" s="6">
        <v>0.88217391304347859</v>
      </c>
      <c r="T565" s="6">
        <v>6.1458695652173931</v>
      </c>
      <c r="U565" s="6">
        <v>0</v>
      </c>
      <c r="V565" s="6">
        <f>SUM(NonNurse[[#This Row],[Occupational Therapist Hours]],NonNurse[[#This Row],[OT Assistant Hours]],NonNurse[[#This Row],[OT Aide Hours]])/NonNurse[[#This Row],[MDS Census]]</f>
        <v>9.5071313042199707E-2</v>
      </c>
      <c r="W565" s="6">
        <v>0.97945652173913023</v>
      </c>
      <c r="X565" s="6">
        <v>8.3351086956521723</v>
      </c>
      <c r="Y565" s="6">
        <v>0</v>
      </c>
      <c r="Z565" s="6">
        <f>SUM(NonNurse[[#This Row],[Physical Therapist (PT) Hours]],NonNurse[[#This Row],[PT Assistant Hours]],NonNurse[[#This Row],[PT Aide Hours]])/NonNurse[[#This Row],[MDS Census]]</f>
        <v>0.12600205852080573</v>
      </c>
      <c r="AA565" s="6">
        <v>0</v>
      </c>
      <c r="AB565" s="6">
        <v>0</v>
      </c>
      <c r="AC565" s="6">
        <v>0</v>
      </c>
      <c r="AD565" s="6">
        <v>0</v>
      </c>
      <c r="AE565" s="6">
        <v>0</v>
      </c>
      <c r="AF565" s="6">
        <v>0</v>
      </c>
      <c r="AG565" s="6">
        <v>0</v>
      </c>
      <c r="AH565" s="1">
        <v>145441</v>
      </c>
      <c r="AI565">
        <v>5</v>
      </c>
    </row>
    <row r="566" spans="1:35" x14ac:dyDescent="0.25">
      <c r="A566" t="s">
        <v>702</v>
      </c>
      <c r="B566" t="s">
        <v>396</v>
      </c>
      <c r="C566" t="s">
        <v>981</v>
      </c>
      <c r="D566" t="s">
        <v>753</v>
      </c>
      <c r="E566" s="6">
        <v>36.413043478260867</v>
      </c>
      <c r="F566" s="6">
        <v>5.2989130434782608</v>
      </c>
      <c r="G566" s="6">
        <v>0</v>
      </c>
      <c r="H566" s="6">
        <v>0.15760869565217392</v>
      </c>
      <c r="I566" s="6">
        <v>8.6956521739130432E-2</v>
      </c>
      <c r="J566" s="6">
        <v>0</v>
      </c>
      <c r="K566" s="6">
        <v>0</v>
      </c>
      <c r="L566" s="6">
        <v>1.7835869565217395</v>
      </c>
      <c r="M566" s="6">
        <v>0</v>
      </c>
      <c r="N566" s="6">
        <v>4.671086956521739</v>
      </c>
      <c r="O566" s="6">
        <f>SUM(NonNurse[[#This Row],[Qualified Social Work Staff Hours]],NonNurse[[#This Row],[Other Social Work Staff Hours]])/NonNurse[[#This Row],[MDS Census]]</f>
        <v>0.12828059701492539</v>
      </c>
      <c r="P566" s="6">
        <v>0</v>
      </c>
      <c r="Q566" s="6">
        <v>1.4441304347826085</v>
      </c>
      <c r="R566" s="6">
        <f>SUM(NonNurse[[#This Row],[Qualified Activities Professional Hours]],NonNurse[[#This Row],[Other Activities Professional Hours]])/NonNurse[[#This Row],[MDS Census]]</f>
        <v>3.9659701492537308E-2</v>
      </c>
      <c r="S566" s="6">
        <v>0.70760869565217399</v>
      </c>
      <c r="T566" s="6">
        <v>4.0172826086956501</v>
      </c>
      <c r="U566" s="6">
        <v>0</v>
      </c>
      <c r="V566" s="6">
        <f>SUM(NonNurse[[#This Row],[Occupational Therapist Hours]],NonNurse[[#This Row],[OT Assistant Hours]],NonNurse[[#This Row],[OT Aide Hours]])/NonNurse[[#This Row],[MDS Census]]</f>
        <v>0.12975820895522383</v>
      </c>
      <c r="W566" s="6">
        <v>0.70760869565217388</v>
      </c>
      <c r="X566" s="6">
        <v>4.9054347826086948</v>
      </c>
      <c r="Y566" s="6">
        <v>0</v>
      </c>
      <c r="Z566" s="6">
        <f>SUM(NonNurse[[#This Row],[Physical Therapist (PT) Hours]],NonNurse[[#This Row],[PT Assistant Hours]],NonNurse[[#This Row],[PT Aide Hours]])/NonNurse[[#This Row],[MDS Census]]</f>
        <v>0.15414925373134325</v>
      </c>
      <c r="AA566" s="6">
        <v>0</v>
      </c>
      <c r="AB566" s="6">
        <v>0</v>
      </c>
      <c r="AC566" s="6">
        <v>0</v>
      </c>
      <c r="AD566" s="6">
        <v>0</v>
      </c>
      <c r="AE566" s="6">
        <v>0</v>
      </c>
      <c r="AF566" s="6">
        <v>0</v>
      </c>
      <c r="AG566" s="6">
        <v>0</v>
      </c>
      <c r="AH566" s="1">
        <v>145836</v>
      </c>
      <c r="AI566">
        <v>5</v>
      </c>
    </row>
    <row r="567" spans="1:35" x14ac:dyDescent="0.25">
      <c r="A567" t="s">
        <v>702</v>
      </c>
      <c r="B567" t="s">
        <v>182</v>
      </c>
      <c r="C567" t="s">
        <v>917</v>
      </c>
      <c r="D567" t="s">
        <v>781</v>
      </c>
      <c r="E567" s="6">
        <v>149.0108695652174</v>
      </c>
      <c r="F567" s="6">
        <v>36.456521739130437</v>
      </c>
      <c r="G567" s="6">
        <v>0</v>
      </c>
      <c r="H567" s="6">
        <v>0</v>
      </c>
      <c r="I567" s="6">
        <v>0</v>
      </c>
      <c r="J567" s="6">
        <v>0</v>
      </c>
      <c r="K567" s="6">
        <v>0</v>
      </c>
      <c r="L567" s="6">
        <v>7.3864130434782593</v>
      </c>
      <c r="M567" s="6">
        <v>0</v>
      </c>
      <c r="N567" s="6">
        <v>0</v>
      </c>
      <c r="O567" s="6">
        <f>SUM(NonNurse[[#This Row],[Qualified Social Work Staff Hours]],NonNurse[[#This Row],[Other Social Work Staff Hours]])/NonNurse[[#This Row],[MDS Census]]</f>
        <v>0</v>
      </c>
      <c r="P567" s="6">
        <v>4.5217391304347823</v>
      </c>
      <c r="Q567" s="6">
        <v>17.410326086956523</v>
      </c>
      <c r="R567" s="6">
        <f>SUM(NonNurse[[#This Row],[Qualified Activities Professional Hours]],NonNurse[[#This Row],[Other Activities Professional Hours]])/NonNurse[[#This Row],[MDS Census]]</f>
        <v>0.14718433146108395</v>
      </c>
      <c r="S567" s="6">
        <v>11.513913043478258</v>
      </c>
      <c r="T567" s="6">
        <v>12.245869565217397</v>
      </c>
      <c r="U567" s="6">
        <v>0</v>
      </c>
      <c r="V567" s="6">
        <f>SUM(NonNurse[[#This Row],[Occupational Therapist Hours]],NonNurse[[#This Row],[OT Assistant Hours]],NonNurse[[#This Row],[OT Aide Hours]])/NonNurse[[#This Row],[MDS Census]]</f>
        <v>0.15944999635276097</v>
      </c>
      <c r="W567" s="6">
        <v>13.726739130434787</v>
      </c>
      <c r="X567" s="6">
        <v>13.570978260869568</v>
      </c>
      <c r="Y567" s="6">
        <v>2</v>
      </c>
      <c r="Z567" s="6">
        <f>SUM(NonNurse[[#This Row],[Physical Therapist (PT) Hours]],NonNurse[[#This Row],[PT Assistant Hours]],NonNurse[[#This Row],[PT Aide Hours]])/NonNurse[[#This Row],[MDS Census]]</f>
        <v>0.19661463272302868</v>
      </c>
      <c r="AA567" s="6">
        <v>0</v>
      </c>
      <c r="AB567" s="6">
        <v>0</v>
      </c>
      <c r="AC567" s="6">
        <v>0</v>
      </c>
      <c r="AD567" s="6">
        <v>0</v>
      </c>
      <c r="AE567" s="6">
        <v>0</v>
      </c>
      <c r="AF567" s="6">
        <v>0</v>
      </c>
      <c r="AG567" s="6">
        <v>0</v>
      </c>
      <c r="AH567" s="1">
        <v>145482</v>
      </c>
      <c r="AI567">
        <v>5</v>
      </c>
    </row>
    <row r="568" spans="1:35" x14ac:dyDescent="0.25">
      <c r="A568" t="s">
        <v>702</v>
      </c>
      <c r="B568" t="s">
        <v>596</v>
      </c>
      <c r="C568" t="s">
        <v>1092</v>
      </c>
      <c r="D568" t="s">
        <v>781</v>
      </c>
      <c r="E568" s="6">
        <v>60.70422535211268</v>
      </c>
      <c r="F568" s="6">
        <v>5.070422535211268</v>
      </c>
      <c r="G568" s="6">
        <v>0.70422535211267601</v>
      </c>
      <c r="H568" s="6">
        <v>0</v>
      </c>
      <c r="I568" s="6">
        <v>5.295774647887324</v>
      </c>
      <c r="J568" s="6">
        <v>0</v>
      </c>
      <c r="K568" s="6">
        <v>0</v>
      </c>
      <c r="L568" s="6">
        <v>7.14732394366197</v>
      </c>
      <c r="M568" s="6">
        <v>4.806338028169014</v>
      </c>
      <c r="N568" s="6">
        <v>4.7291549295774633</v>
      </c>
      <c r="O568" s="6">
        <f>SUM(NonNurse[[#This Row],[Qualified Social Work Staff Hours]],NonNurse[[#This Row],[Other Social Work Staff Hours]])/NonNurse[[#This Row],[MDS Census]]</f>
        <v>0.15708120649651969</v>
      </c>
      <c r="P568" s="6">
        <v>4.0140845070422539</v>
      </c>
      <c r="Q568" s="6">
        <v>34.511408450704216</v>
      </c>
      <c r="R568" s="6">
        <f>SUM(NonNurse[[#This Row],[Qualified Activities Professional Hours]],NonNurse[[#This Row],[Other Activities Professional Hours]])/NonNurse[[#This Row],[MDS Census]]</f>
        <v>0.63464269141531304</v>
      </c>
      <c r="S568" s="6">
        <v>8.5836619718309866</v>
      </c>
      <c r="T568" s="6">
        <v>18.42211267605634</v>
      </c>
      <c r="U568" s="6">
        <v>0</v>
      </c>
      <c r="V568" s="6">
        <f>SUM(NonNurse[[#This Row],[Occupational Therapist Hours]],NonNurse[[#This Row],[OT Assistant Hours]],NonNurse[[#This Row],[OT Aide Hours]])/NonNurse[[#This Row],[MDS Census]]</f>
        <v>0.44487470997679818</v>
      </c>
      <c r="W568" s="6">
        <v>6.2964788732394368</v>
      </c>
      <c r="X568" s="6">
        <v>19.526901408450701</v>
      </c>
      <c r="Y568" s="6">
        <v>0</v>
      </c>
      <c r="Z568" s="6">
        <f>SUM(NonNurse[[#This Row],[Physical Therapist (PT) Hours]],NonNurse[[#This Row],[PT Assistant Hours]],NonNurse[[#This Row],[PT Aide Hours]])/NonNurse[[#This Row],[MDS Census]]</f>
        <v>0.42539675174013913</v>
      </c>
      <c r="AA568" s="6">
        <v>0</v>
      </c>
      <c r="AB568" s="6">
        <v>0</v>
      </c>
      <c r="AC568" s="6">
        <v>0.11267605633802817</v>
      </c>
      <c r="AD568" s="6">
        <v>26.55802816901409</v>
      </c>
      <c r="AE568" s="6">
        <v>0</v>
      </c>
      <c r="AF568" s="6">
        <v>0</v>
      </c>
      <c r="AG568" s="6">
        <v>0</v>
      </c>
      <c r="AH568" s="1">
        <v>146110</v>
      </c>
      <c r="AI568">
        <v>5</v>
      </c>
    </row>
    <row r="569" spans="1:35" x14ac:dyDescent="0.25">
      <c r="A569" t="s">
        <v>702</v>
      </c>
      <c r="B569" t="s">
        <v>444</v>
      </c>
      <c r="C569" t="s">
        <v>917</v>
      </c>
      <c r="D569" t="s">
        <v>781</v>
      </c>
      <c r="E569" s="6">
        <v>36.422535211267608</v>
      </c>
      <c r="F569" s="6">
        <v>4.753521126760563</v>
      </c>
      <c r="G569" s="6">
        <v>0.70422535211267601</v>
      </c>
      <c r="H569" s="6">
        <v>0</v>
      </c>
      <c r="I569" s="6">
        <v>5.408450704225352</v>
      </c>
      <c r="J569" s="6">
        <v>0</v>
      </c>
      <c r="K569" s="6">
        <v>0</v>
      </c>
      <c r="L569" s="6">
        <v>2.6763380281690146</v>
      </c>
      <c r="M569" s="6">
        <v>4.859154929577465</v>
      </c>
      <c r="N569" s="6">
        <v>0</v>
      </c>
      <c r="O569" s="6">
        <f>SUM(NonNurse[[#This Row],[Qualified Social Work Staff Hours]],NonNurse[[#This Row],[Other Social Work Staff Hours]])/NonNurse[[#This Row],[MDS Census]]</f>
        <v>0.13341067285382829</v>
      </c>
      <c r="P569" s="6">
        <v>9.5830985915492963</v>
      </c>
      <c r="Q569" s="6">
        <v>44.404929577464799</v>
      </c>
      <c r="R569" s="6">
        <f>SUM(NonNurse[[#This Row],[Qualified Activities Professional Hours]],NonNurse[[#This Row],[Other Activities Professional Hours]])/NonNurse[[#This Row],[MDS Census]]</f>
        <v>1.4822699149265277</v>
      </c>
      <c r="S569" s="6">
        <v>1.2905633802816903</v>
      </c>
      <c r="T569" s="6">
        <v>2.484647887323943</v>
      </c>
      <c r="U569" s="6">
        <v>0</v>
      </c>
      <c r="V569" s="6">
        <f>SUM(NonNurse[[#This Row],[Occupational Therapist Hours]],NonNurse[[#This Row],[OT Assistant Hours]],NonNurse[[#This Row],[OT Aide Hours]])/NonNurse[[#This Row],[MDS Census]]</f>
        <v>0.1036504253673627</v>
      </c>
      <c r="W569" s="6">
        <v>1.8853521126760562</v>
      </c>
      <c r="X569" s="6">
        <v>8.0446478873239453</v>
      </c>
      <c r="Y569" s="6">
        <v>0</v>
      </c>
      <c r="Z569" s="6">
        <f>SUM(NonNurse[[#This Row],[Physical Therapist (PT) Hours]],NonNurse[[#This Row],[PT Assistant Hours]],NonNurse[[#This Row],[PT Aide Hours]])/NonNurse[[#This Row],[MDS Census]]</f>
        <v>0.27263341067285385</v>
      </c>
      <c r="AA569" s="6">
        <v>0</v>
      </c>
      <c r="AB569" s="6">
        <v>0</v>
      </c>
      <c r="AC569" s="6">
        <v>0</v>
      </c>
      <c r="AD569" s="6">
        <v>30.956901408450694</v>
      </c>
      <c r="AE569" s="6">
        <v>0</v>
      </c>
      <c r="AF569" s="6">
        <v>0</v>
      </c>
      <c r="AG569" s="6">
        <v>0</v>
      </c>
      <c r="AH569" s="1">
        <v>145904</v>
      </c>
      <c r="AI569">
        <v>5</v>
      </c>
    </row>
    <row r="570" spans="1:35" x14ac:dyDescent="0.25">
      <c r="A570" t="s">
        <v>702</v>
      </c>
      <c r="B570" t="s">
        <v>227</v>
      </c>
      <c r="C570" t="s">
        <v>1016</v>
      </c>
      <c r="D570" t="s">
        <v>804</v>
      </c>
      <c r="E570" s="6">
        <v>88.336956521739125</v>
      </c>
      <c r="F570" s="6">
        <v>0</v>
      </c>
      <c r="G570" s="6">
        <v>0</v>
      </c>
      <c r="H570" s="6">
        <v>0.58152173913043481</v>
      </c>
      <c r="I570" s="6">
        <v>6.5434782608695654</v>
      </c>
      <c r="J570" s="6">
        <v>0</v>
      </c>
      <c r="K570" s="6">
        <v>0</v>
      </c>
      <c r="L570" s="6">
        <v>3.9509782608695621</v>
      </c>
      <c r="M570" s="6">
        <v>6.4456521739130439</v>
      </c>
      <c r="N570" s="6">
        <v>7.8804347826086953</v>
      </c>
      <c r="O570" s="6">
        <f>SUM(NonNurse[[#This Row],[Qualified Social Work Staff Hours]],NonNurse[[#This Row],[Other Social Work Staff Hours]])/NonNurse[[#This Row],[MDS Census]]</f>
        <v>0.16217546450104589</v>
      </c>
      <c r="P570" s="6">
        <v>5.7228260869565215</v>
      </c>
      <c r="Q570" s="6">
        <v>22.215217391304346</v>
      </c>
      <c r="R570" s="6">
        <f>SUM(NonNurse[[#This Row],[Qualified Activities Professional Hours]],NonNurse[[#This Row],[Other Activities Professional Hours]])/NonNurse[[#This Row],[MDS Census]]</f>
        <v>0.31626676510397439</v>
      </c>
      <c r="S570" s="6">
        <v>2.337608695652174</v>
      </c>
      <c r="T570" s="6">
        <v>4.5854347826086945</v>
      </c>
      <c r="U570" s="6">
        <v>0</v>
      </c>
      <c r="V570" s="6">
        <f>SUM(NonNurse[[#This Row],[Occupational Therapist Hours]],NonNurse[[#This Row],[OT Assistant Hours]],NonNurse[[#This Row],[OT Aide Hours]])/NonNurse[[#This Row],[MDS Census]]</f>
        <v>7.837086255690906E-2</v>
      </c>
      <c r="W570" s="6">
        <v>3.432500000000001</v>
      </c>
      <c r="X570" s="6">
        <v>13.651739130434782</v>
      </c>
      <c r="Y570" s="6">
        <v>0</v>
      </c>
      <c r="Z570" s="6">
        <f>SUM(NonNurse[[#This Row],[Physical Therapist (PT) Hours]],NonNurse[[#This Row],[PT Assistant Hours]],NonNurse[[#This Row],[PT Aide Hours]])/NonNurse[[#This Row],[MDS Census]]</f>
        <v>0.19339854804971085</v>
      </c>
      <c r="AA570" s="6">
        <v>0</v>
      </c>
      <c r="AB570" s="6">
        <v>0</v>
      </c>
      <c r="AC570" s="6">
        <v>0</v>
      </c>
      <c r="AD570" s="6">
        <v>0</v>
      </c>
      <c r="AE570" s="6">
        <v>0</v>
      </c>
      <c r="AF570" s="6">
        <v>0</v>
      </c>
      <c r="AG570" s="6">
        <v>0</v>
      </c>
      <c r="AH570" s="1">
        <v>145596</v>
      </c>
      <c r="AI570">
        <v>5</v>
      </c>
    </row>
    <row r="571" spans="1:35" x14ac:dyDescent="0.25">
      <c r="A571" t="s">
        <v>702</v>
      </c>
      <c r="B571" t="s">
        <v>388</v>
      </c>
      <c r="C571" t="s">
        <v>1073</v>
      </c>
      <c r="D571" t="s">
        <v>784</v>
      </c>
      <c r="E571" s="6">
        <v>53.413043478260867</v>
      </c>
      <c r="F571" s="6">
        <v>5.3804347826086953</v>
      </c>
      <c r="G571" s="6">
        <v>0</v>
      </c>
      <c r="H571" s="6">
        <v>0.24369565217391306</v>
      </c>
      <c r="I571" s="6">
        <v>0.39130434782608697</v>
      </c>
      <c r="J571" s="6">
        <v>0</v>
      </c>
      <c r="K571" s="6">
        <v>0</v>
      </c>
      <c r="L571" s="6">
        <v>0.49391304347826093</v>
      </c>
      <c r="M571" s="6">
        <v>0</v>
      </c>
      <c r="N571" s="6">
        <v>5.2173913043478262</v>
      </c>
      <c r="O571" s="6">
        <f>SUM(NonNurse[[#This Row],[Qualified Social Work Staff Hours]],NonNurse[[#This Row],[Other Social Work Staff Hours]])/NonNurse[[#This Row],[MDS Census]]</f>
        <v>9.768009768009768E-2</v>
      </c>
      <c r="P571" s="6">
        <v>5.596521739130436</v>
      </c>
      <c r="Q571" s="6">
        <v>2.854565217391305</v>
      </c>
      <c r="R571" s="6">
        <f>SUM(NonNurse[[#This Row],[Qualified Activities Professional Hours]],NonNurse[[#This Row],[Other Activities Professional Hours]])/NonNurse[[#This Row],[MDS Census]]</f>
        <v>0.15822140822140829</v>
      </c>
      <c r="S571" s="6">
        <v>0.47630434782608705</v>
      </c>
      <c r="T571" s="6">
        <v>1.4559782608695651</v>
      </c>
      <c r="U571" s="6">
        <v>0</v>
      </c>
      <c r="V571" s="6">
        <f>SUM(NonNurse[[#This Row],[Occupational Therapist Hours]],NonNurse[[#This Row],[OT Assistant Hours]],NonNurse[[#This Row],[OT Aide Hours]])/NonNurse[[#This Row],[MDS Census]]</f>
        <v>3.6176231176231179E-2</v>
      </c>
      <c r="W571" s="6">
        <v>4.9188043478260868</v>
      </c>
      <c r="X571" s="6">
        <v>0</v>
      </c>
      <c r="Y571" s="6">
        <v>0</v>
      </c>
      <c r="Z571" s="6">
        <f>SUM(NonNurse[[#This Row],[Physical Therapist (PT) Hours]],NonNurse[[#This Row],[PT Assistant Hours]],NonNurse[[#This Row],[PT Aide Hours]])/NonNurse[[#This Row],[MDS Census]]</f>
        <v>9.2089947089947097E-2</v>
      </c>
      <c r="AA571" s="6">
        <v>0</v>
      </c>
      <c r="AB571" s="6">
        <v>0</v>
      </c>
      <c r="AC571" s="6">
        <v>0</v>
      </c>
      <c r="AD571" s="6">
        <v>0</v>
      </c>
      <c r="AE571" s="6">
        <v>0</v>
      </c>
      <c r="AF571" s="6">
        <v>0</v>
      </c>
      <c r="AG571" s="6">
        <v>0</v>
      </c>
      <c r="AH571" s="1">
        <v>145825</v>
      </c>
      <c r="AI571">
        <v>5</v>
      </c>
    </row>
    <row r="572" spans="1:35" x14ac:dyDescent="0.25">
      <c r="A572" t="s">
        <v>702</v>
      </c>
      <c r="B572" t="s">
        <v>237</v>
      </c>
      <c r="C572" t="s">
        <v>1022</v>
      </c>
      <c r="D572" t="s">
        <v>781</v>
      </c>
      <c r="E572" s="6">
        <v>96.445652173913047</v>
      </c>
      <c r="F572" s="6">
        <v>47.188043478260852</v>
      </c>
      <c r="G572" s="6">
        <v>0.16304347826086957</v>
      </c>
      <c r="H572" s="6">
        <v>0.35869565217391303</v>
      </c>
      <c r="I572" s="6">
        <v>0</v>
      </c>
      <c r="J572" s="6">
        <v>0</v>
      </c>
      <c r="K572" s="6">
        <v>0</v>
      </c>
      <c r="L572" s="6">
        <v>4.2206521739130434</v>
      </c>
      <c r="M572" s="6">
        <v>5.2173913043478262</v>
      </c>
      <c r="N572" s="6">
        <v>0</v>
      </c>
      <c r="O572" s="6">
        <f>SUM(NonNurse[[#This Row],[Qualified Social Work Staff Hours]],NonNurse[[#This Row],[Other Social Work Staff Hours]])/NonNurse[[#This Row],[MDS Census]]</f>
        <v>5.4096697847402231E-2</v>
      </c>
      <c r="P572" s="6">
        <v>4.1739130434782608</v>
      </c>
      <c r="Q572" s="6">
        <v>11.642391304347825</v>
      </c>
      <c r="R572" s="6">
        <f>SUM(NonNurse[[#This Row],[Qualified Activities Professional Hours]],NonNurse[[#This Row],[Other Activities Professional Hours]])/NonNurse[[#This Row],[MDS Census]]</f>
        <v>0.16399188549532287</v>
      </c>
      <c r="S572" s="6">
        <v>23.627173913043471</v>
      </c>
      <c r="T572" s="6">
        <v>18.544565217391305</v>
      </c>
      <c r="U572" s="6">
        <v>0</v>
      </c>
      <c r="V572" s="6">
        <f>SUM(NonNurse[[#This Row],[Occupational Therapist Hours]],NonNurse[[#This Row],[OT Assistant Hours]],NonNurse[[#This Row],[OT Aide Hours]])/NonNurse[[#This Row],[MDS Census]]</f>
        <v>0.43725910064239815</v>
      </c>
      <c r="W572" s="6">
        <v>11.82826086956522</v>
      </c>
      <c r="X572" s="6">
        <v>16.566304347826087</v>
      </c>
      <c r="Y572" s="6">
        <v>0</v>
      </c>
      <c r="Z572" s="6">
        <f>SUM(NonNurse[[#This Row],[Physical Therapist (PT) Hours]],NonNurse[[#This Row],[PT Assistant Hours]],NonNurse[[#This Row],[PT Aide Hours]])/NonNurse[[#This Row],[MDS Census]]</f>
        <v>0.29441000788910177</v>
      </c>
      <c r="AA572" s="6">
        <v>0</v>
      </c>
      <c r="AB572" s="6">
        <v>0</v>
      </c>
      <c r="AC572" s="6">
        <v>0</v>
      </c>
      <c r="AD572" s="6">
        <v>0</v>
      </c>
      <c r="AE572" s="6">
        <v>0</v>
      </c>
      <c r="AF572" s="6">
        <v>0</v>
      </c>
      <c r="AG572" s="6">
        <v>0</v>
      </c>
      <c r="AH572" s="1">
        <v>145608</v>
      </c>
      <c r="AI572">
        <v>5</v>
      </c>
    </row>
    <row r="573" spans="1:35" x14ac:dyDescent="0.25">
      <c r="A573" t="s">
        <v>702</v>
      </c>
      <c r="B573" t="s">
        <v>614</v>
      </c>
      <c r="C573" t="s">
        <v>1042</v>
      </c>
      <c r="D573" t="s">
        <v>781</v>
      </c>
      <c r="E573" s="6">
        <v>148.2391304347826</v>
      </c>
      <c r="F573" s="6">
        <v>47.920652173913041</v>
      </c>
      <c r="G573" s="6">
        <v>4.3478260869565216E-2</v>
      </c>
      <c r="H573" s="6">
        <v>0.36956521739130432</v>
      </c>
      <c r="I573" s="6">
        <v>1.6956521739130435</v>
      </c>
      <c r="J573" s="6">
        <v>0</v>
      </c>
      <c r="K573" s="6">
        <v>0</v>
      </c>
      <c r="L573" s="6">
        <v>3.3778260869565209</v>
      </c>
      <c r="M573" s="6">
        <v>5.2173913043478262</v>
      </c>
      <c r="N573" s="6">
        <v>10.173913043478262</v>
      </c>
      <c r="O573" s="6">
        <f>SUM(NonNurse[[#This Row],[Qualified Social Work Staff Hours]],NonNurse[[#This Row],[Other Social Work Staff Hours]])/NonNurse[[#This Row],[MDS Census]]</f>
        <v>0.1038275406951166</v>
      </c>
      <c r="P573" s="6">
        <v>7.0347826086956529</v>
      </c>
      <c r="Q573" s="6">
        <v>29.13586956521738</v>
      </c>
      <c r="R573" s="6">
        <f>SUM(NonNurse[[#This Row],[Qualified Activities Professional Hours]],NonNurse[[#This Row],[Other Activities Professional Hours]])/NonNurse[[#This Row],[MDS Census]]</f>
        <v>0.24400205308696285</v>
      </c>
      <c r="S573" s="6">
        <v>0.9178260869565219</v>
      </c>
      <c r="T573" s="6">
        <v>6.9757608695652173</v>
      </c>
      <c r="U573" s="6">
        <v>0</v>
      </c>
      <c r="V573" s="6">
        <f>SUM(NonNurse[[#This Row],[Occupational Therapist Hours]],NonNurse[[#This Row],[OT Assistant Hours]],NonNurse[[#This Row],[OT Aide Hours]])/NonNurse[[#This Row],[MDS Census]]</f>
        <v>5.3249010118785751E-2</v>
      </c>
      <c r="W573" s="6">
        <v>1.0165217391304346</v>
      </c>
      <c r="X573" s="6">
        <v>3.0053260869565217</v>
      </c>
      <c r="Y573" s="6">
        <v>0</v>
      </c>
      <c r="Z573" s="6">
        <f>SUM(NonNurse[[#This Row],[Physical Therapist (PT) Hours]],NonNurse[[#This Row],[PT Assistant Hours]],NonNurse[[#This Row],[PT Aide Hours]])/NonNurse[[#This Row],[MDS Census]]</f>
        <v>2.7130810969350345E-2</v>
      </c>
      <c r="AA573" s="6">
        <v>0</v>
      </c>
      <c r="AB573" s="6">
        <v>0</v>
      </c>
      <c r="AC573" s="6">
        <v>0</v>
      </c>
      <c r="AD573" s="6">
        <v>0</v>
      </c>
      <c r="AE573" s="6">
        <v>0.41304347826086957</v>
      </c>
      <c r="AF573" s="6">
        <v>0</v>
      </c>
      <c r="AG573" s="6">
        <v>0</v>
      </c>
      <c r="AH573" s="1">
        <v>146132</v>
      </c>
      <c r="AI573">
        <v>5</v>
      </c>
    </row>
    <row r="574" spans="1:35" x14ac:dyDescent="0.25">
      <c r="A574" t="s">
        <v>702</v>
      </c>
      <c r="B574" t="s">
        <v>125</v>
      </c>
      <c r="C574" t="s">
        <v>962</v>
      </c>
      <c r="D574" t="s">
        <v>809</v>
      </c>
      <c r="E574" s="6">
        <v>86.673913043478265</v>
      </c>
      <c r="F574" s="6">
        <v>5.7391304347826084</v>
      </c>
      <c r="G574" s="6">
        <v>0.47826086956521741</v>
      </c>
      <c r="H574" s="6">
        <v>0.28260869565217389</v>
      </c>
      <c r="I574" s="6">
        <v>0.72826086956521741</v>
      </c>
      <c r="J574" s="6">
        <v>0</v>
      </c>
      <c r="K574" s="6">
        <v>0.3858695652173913</v>
      </c>
      <c r="L574" s="6">
        <v>3.4618478260869567</v>
      </c>
      <c r="M574" s="6">
        <v>6.2717391304347823</v>
      </c>
      <c r="N574" s="6">
        <v>0.19565217391304349</v>
      </c>
      <c r="O574" s="6">
        <f>SUM(NonNurse[[#This Row],[Qualified Social Work Staff Hours]],NonNurse[[#This Row],[Other Social Work Staff Hours]])/NonNurse[[#This Row],[MDS Census]]</f>
        <v>7.4617506897416599E-2</v>
      </c>
      <c r="P574" s="6">
        <v>0</v>
      </c>
      <c r="Q574" s="6">
        <v>11.173913043478262</v>
      </c>
      <c r="R574" s="6">
        <f>SUM(NonNurse[[#This Row],[Qualified Activities Professional Hours]],NonNurse[[#This Row],[Other Activities Professional Hours]])/NonNurse[[#This Row],[MDS Census]]</f>
        <v>0.12891898670679711</v>
      </c>
      <c r="S574" s="6">
        <v>2.7290217391304354</v>
      </c>
      <c r="T574" s="6">
        <v>11.62641304347826</v>
      </c>
      <c r="U574" s="6">
        <v>0</v>
      </c>
      <c r="V574" s="6">
        <f>SUM(NonNurse[[#This Row],[Occupational Therapist Hours]],NonNurse[[#This Row],[OT Assistant Hours]],NonNurse[[#This Row],[OT Aide Hours]])/NonNurse[[#This Row],[MDS Census]]</f>
        <v>0.16562578379734136</v>
      </c>
      <c r="W574" s="6">
        <v>1.8201086956521744</v>
      </c>
      <c r="X574" s="6">
        <v>12.470869565217393</v>
      </c>
      <c r="Y574" s="6">
        <v>0</v>
      </c>
      <c r="Z574" s="6">
        <f>SUM(NonNurse[[#This Row],[Physical Therapist (PT) Hours]],NonNurse[[#This Row],[PT Assistant Hours]],NonNurse[[#This Row],[PT Aide Hours]])/NonNurse[[#This Row],[MDS Census]]</f>
        <v>0.16488211687985957</v>
      </c>
      <c r="AA574" s="6">
        <v>0</v>
      </c>
      <c r="AB574" s="6">
        <v>0</v>
      </c>
      <c r="AC574" s="6">
        <v>0</v>
      </c>
      <c r="AD574" s="6">
        <v>57.945652173913047</v>
      </c>
      <c r="AE574" s="6">
        <v>0</v>
      </c>
      <c r="AF574" s="6">
        <v>0</v>
      </c>
      <c r="AG574" s="6">
        <v>0.44021739130434784</v>
      </c>
      <c r="AH574" s="1">
        <v>145386</v>
      </c>
      <c r="AI574">
        <v>5</v>
      </c>
    </row>
    <row r="575" spans="1:35" x14ac:dyDescent="0.25">
      <c r="A575" t="s">
        <v>702</v>
      </c>
      <c r="B575" t="s">
        <v>452</v>
      </c>
      <c r="C575" t="s">
        <v>917</v>
      </c>
      <c r="D575" t="s">
        <v>781</v>
      </c>
      <c r="E575" s="6">
        <v>181.09782608695653</v>
      </c>
      <c r="F575" s="6">
        <v>5.6521739130434785</v>
      </c>
      <c r="G575" s="6">
        <v>0</v>
      </c>
      <c r="H575" s="6">
        <v>0</v>
      </c>
      <c r="I575" s="6">
        <v>0</v>
      </c>
      <c r="J575" s="6">
        <v>0</v>
      </c>
      <c r="K575" s="6">
        <v>0</v>
      </c>
      <c r="L575" s="6">
        <v>4.4171739130434782</v>
      </c>
      <c r="M575" s="6">
        <v>0</v>
      </c>
      <c r="N575" s="6">
        <v>0</v>
      </c>
      <c r="O575" s="6">
        <f>SUM(NonNurse[[#This Row],[Qualified Social Work Staff Hours]],NonNurse[[#This Row],[Other Social Work Staff Hours]])/NonNurse[[#This Row],[MDS Census]]</f>
        <v>0</v>
      </c>
      <c r="P575" s="6">
        <v>5.6032608695652177</v>
      </c>
      <c r="Q575" s="6">
        <v>26.171195652173914</v>
      </c>
      <c r="R575" s="6">
        <f>SUM(NonNurse[[#This Row],[Qualified Activities Professional Hours]],NonNurse[[#This Row],[Other Activities Professional Hours]])/NonNurse[[#This Row],[MDS Census]]</f>
        <v>0.17545465458255807</v>
      </c>
      <c r="S575" s="6">
        <v>11.966630434782607</v>
      </c>
      <c r="T575" s="6">
        <v>14.473478260869559</v>
      </c>
      <c r="U575" s="6">
        <v>0</v>
      </c>
      <c r="V575" s="6">
        <f>SUM(NonNurse[[#This Row],[Occupational Therapist Hours]],NonNurse[[#This Row],[OT Assistant Hours]],NonNurse[[#This Row],[OT Aide Hours]])/NonNurse[[#This Row],[MDS Census]]</f>
        <v>0.14599903967348893</v>
      </c>
      <c r="W575" s="6">
        <v>10.681847826086958</v>
      </c>
      <c r="X575" s="6">
        <v>18.657391304347819</v>
      </c>
      <c r="Y575" s="6">
        <v>20.793478260869566</v>
      </c>
      <c r="Z575" s="6">
        <f>SUM(NonNurse[[#This Row],[Physical Therapist (PT) Hours]],NonNurse[[#This Row],[PT Assistant Hours]],NonNurse[[#This Row],[PT Aide Hours]])/NonNurse[[#This Row],[MDS Census]]</f>
        <v>0.27682672108516893</v>
      </c>
      <c r="AA575" s="6">
        <v>17</v>
      </c>
      <c r="AB575" s="6">
        <v>0</v>
      </c>
      <c r="AC575" s="6">
        <v>0</v>
      </c>
      <c r="AD575" s="6">
        <v>0</v>
      </c>
      <c r="AE575" s="6">
        <v>0</v>
      </c>
      <c r="AF575" s="6">
        <v>0</v>
      </c>
      <c r="AG575" s="6">
        <v>0</v>
      </c>
      <c r="AH575" s="1">
        <v>145914</v>
      </c>
      <c r="AI575">
        <v>5</v>
      </c>
    </row>
    <row r="576" spans="1:35" x14ac:dyDescent="0.25">
      <c r="A576" t="s">
        <v>702</v>
      </c>
      <c r="B576" t="s">
        <v>637</v>
      </c>
      <c r="C576" t="s">
        <v>917</v>
      </c>
      <c r="D576" t="s">
        <v>781</v>
      </c>
      <c r="E576" s="6">
        <v>156.27173913043478</v>
      </c>
      <c r="F576" s="6">
        <v>5.8043478260869561</v>
      </c>
      <c r="G576" s="6">
        <v>0</v>
      </c>
      <c r="H576" s="6">
        <v>0</v>
      </c>
      <c r="I576" s="6">
        <v>0</v>
      </c>
      <c r="J576" s="6">
        <v>0</v>
      </c>
      <c r="K576" s="6">
        <v>0</v>
      </c>
      <c r="L576" s="6">
        <v>0</v>
      </c>
      <c r="M576" s="6">
        <v>0</v>
      </c>
      <c r="N576" s="6">
        <v>0</v>
      </c>
      <c r="O576" s="6">
        <f>SUM(NonNurse[[#This Row],[Qualified Social Work Staff Hours]],NonNurse[[#This Row],[Other Social Work Staff Hours]])/NonNurse[[#This Row],[MDS Census]]</f>
        <v>0</v>
      </c>
      <c r="P576" s="6">
        <v>7.6082608695652176</v>
      </c>
      <c r="Q576" s="6">
        <v>44.161847826086962</v>
      </c>
      <c r="R576" s="6">
        <f>SUM(NonNurse[[#This Row],[Qualified Activities Professional Hours]],NonNurse[[#This Row],[Other Activities Professional Hours]])/NonNurse[[#This Row],[MDS Census]]</f>
        <v>0.33128260415942135</v>
      </c>
      <c r="S576" s="6">
        <v>0</v>
      </c>
      <c r="T576" s="6">
        <v>0</v>
      </c>
      <c r="U576" s="6">
        <v>0</v>
      </c>
      <c r="V576" s="6">
        <f>SUM(NonNurse[[#This Row],[Occupational Therapist Hours]],NonNurse[[#This Row],[OT Assistant Hours]],NonNurse[[#This Row],[OT Aide Hours]])/NonNurse[[#This Row],[MDS Census]]</f>
        <v>0</v>
      </c>
      <c r="W576" s="6">
        <v>0</v>
      </c>
      <c r="X576" s="6">
        <v>0</v>
      </c>
      <c r="Y576" s="6">
        <v>0</v>
      </c>
      <c r="Z576" s="6">
        <f>SUM(NonNurse[[#This Row],[Physical Therapist (PT) Hours]],NonNurse[[#This Row],[PT Assistant Hours]],NonNurse[[#This Row],[PT Aide Hours]])/NonNurse[[#This Row],[MDS Census]]</f>
        <v>0</v>
      </c>
      <c r="AA576" s="6">
        <v>91.771739130434781</v>
      </c>
      <c r="AB576" s="6">
        <v>0</v>
      </c>
      <c r="AC576" s="6">
        <v>0</v>
      </c>
      <c r="AD576" s="6">
        <v>0</v>
      </c>
      <c r="AE576" s="6">
        <v>0</v>
      </c>
      <c r="AF576" s="6">
        <v>0</v>
      </c>
      <c r="AG576" s="6">
        <v>0</v>
      </c>
      <c r="AH576" s="1">
        <v>146161</v>
      </c>
      <c r="AI576">
        <v>5</v>
      </c>
    </row>
    <row r="577" spans="1:35" x14ac:dyDescent="0.25">
      <c r="A577" t="s">
        <v>702</v>
      </c>
      <c r="B577" t="s">
        <v>644</v>
      </c>
      <c r="C577" t="s">
        <v>904</v>
      </c>
      <c r="D577" t="s">
        <v>790</v>
      </c>
      <c r="E577" s="6">
        <v>83.119565217391298</v>
      </c>
      <c r="F577" s="6">
        <v>34.285326086956523</v>
      </c>
      <c r="G577" s="6">
        <v>0</v>
      </c>
      <c r="H577" s="6">
        <v>0.2608695652173913</v>
      </c>
      <c r="I577" s="6">
        <v>0.38043478260869568</v>
      </c>
      <c r="J577" s="6">
        <v>0</v>
      </c>
      <c r="K577" s="6">
        <v>0</v>
      </c>
      <c r="L577" s="6">
        <v>3.3935869565217387</v>
      </c>
      <c r="M577" s="6">
        <v>5.3043478260869561</v>
      </c>
      <c r="N577" s="6">
        <v>3.0869565217391304</v>
      </c>
      <c r="O577" s="6">
        <f>SUM(NonNurse[[#This Row],[Qualified Social Work Staff Hours]],NonNurse[[#This Row],[Other Social Work Staff Hours]])/NonNurse[[#This Row],[MDS Census]]</f>
        <v>0.10095462272786714</v>
      </c>
      <c r="P577" s="6">
        <v>5.0271739130434785</v>
      </c>
      <c r="Q577" s="6">
        <v>11.635869565217391</v>
      </c>
      <c r="R577" s="6">
        <f>SUM(NonNurse[[#This Row],[Qualified Activities Professional Hours]],NonNurse[[#This Row],[Other Activities Professional Hours]])/NonNurse[[#This Row],[MDS Census]]</f>
        <v>0.20047077285209886</v>
      </c>
      <c r="S577" s="6">
        <v>6.2536956521739135</v>
      </c>
      <c r="T577" s="6">
        <v>4.7832608695652166</v>
      </c>
      <c r="U577" s="6">
        <v>0</v>
      </c>
      <c r="V577" s="6">
        <f>SUM(NonNurse[[#This Row],[Occupational Therapist Hours]],NonNurse[[#This Row],[OT Assistant Hours]],NonNurse[[#This Row],[OT Aide Hours]])/NonNurse[[#This Row],[MDS Census]]</f>
        <v>0.132784098339218</v>
      </c>
      <c r="W577" s="6">
        <v>3.7119565217391299</v>
      </c>
      <c r="X577" s="6">
        <v>4.2294565217391309</v>
      </c>
      <c r="Y577" s="6">
        <v>0</v>
      </c>
      <c r="Z577" s="6">
        <f>SUM(NonNurse[[#This Row],[Physical Therapist (PT) Hours]],NonNurse[[#This Row],[PT Assistant Hours]],NonNurse[[#This Row],[PT Aide Hours]])/NonNurse[[#This Row],[MDS Census]]</f>
        <v>9.5542042631097168E-2</v>
      </c>
      <c r="AA577" s="6">
        <v>0</v>
      </c>
      <c r="AB577" s="6">
        <v>0</v>
      </c>
      <c r="AC577" s="6">
        <v>0</v>
      </c>
      <c r="AD577" s="6">
        <v>0</v>
      </c>
      <c r="AE577" s="6">
        <v>0</v>
      </c>
      <c r="AF577" s="6">
        <v>0</v>
      </c>
      <c r="AG577" s="6">
        <v>0</v>
      </c>
      <c r="AH577" s="1">
        <v>146172</v>
      </c>
      <c r="AI577">
        <v>5</v>
      </c>
    </row>
    <row r="578" spans="1:35" x14ac:dyDescent="0.25">
      <c r="A578" t="s">
        <v>702</v>
      </c>
      <c r="B578" t="s">
        <v>645</v>
      </c>
      <c r="C578" t="s">
        <v>908</v>
      </c>
      <c r="D578" t="s">
        <v>794</v>
      </c>
      <c r="E578" s="6">
        <v>81.293478260869563</v>
      </c>
      <c r="F578" s="6">
        <v>5.1304347826086953</v>
      </c>
      <c r="G578" s="6">
        <v>0</v>
      </c>
      <c r="H578" s="6">
        <v>0</v>
      </c>
      <c r="I578" s="6">
        <v>5.9130434782608692</v>
      </c>
      <c r="J578" s="6">
        <v>0</v>
      </c>
      <c r="K578" s="6">
        <v>5.5652173913043477</v>
      </c>
      <c r="L578" s="6">
        <v>4.5981521739130446</v>
      </c>
      <c r="M578" s="6">
        <v>0</v>
      </c>
      <c r="N578" s="6">
        <v>9.4123913043478264</v>
      </c>
      <c r="O578" s="6">
        <f>SUM(NonNurse[[#This Row],[Qualified Social Work Staff Hours]],NonNurse[[#This Row],[Other Social Work Staff Hours]])/NonNurse[[#This Row],[MDS Census]]</f>
        <v>0.11578285867094532</v>
      </c>
      <c r="P578" s="6">
        <v>5.0434782608695654</v>
      </c>
      <c r="Q578" s="6">
        <v>10.309456521739131</v>
      </c>
      <c r="R578" s="6">
        <f>SUM(NonNurse[[#This Row],[Qualified Activities Professional Hours]],NonNurse[[#This Row],[Other Activities Professional Hours]])/NonNurse[[#This Row],[MDS Census]]</f>
        <v>0.18885813611445382</v>
      </c>
      <c r="S578" s="6">
        <v>7.3201086956521735</v>
      </c>
      <c r="T578" s="6">
        <v>7.7854347826086965</v>
      </c>
      <c r="U578" s="6">
        <v>0</v>
      </c>
      <c r="V578" s="6">
        <f>SUM(NonNurse[[#This Row],[Occupational Therapist Hours]],NonNurse[[#This Row],[OT Assistant Hours]],NonNurse[[#This Row],[OT Aide Hours]])/NonNurse[[#This Row],[MDS Census]]</f>
        <v>0.18581494852252975</v>
      </c>
      <c r="W578" s="6">
        <v>10.164130434782608</v>
      </c>
      <c r="X578" s="6">
        <v>18.363695652173913</v>
      </c>
      <c r="Y578" s="6">
        <v>0</v>
      </c>
      <c r="Z578" s="6">
        <f>SUM(NonNurse[[#This Row],[Physical Therapist (PT) Hours]],NonNurse[[#This Row],[PT Assistant Hours]],NonNurse[[#This Row],[PT Aide Hours]])/NonNurse[[#This Row],[MDS Census]]</f>
        <v>0.35092392031020192</v>
      </c>
      <c r="AA578" s="6">
        <v>0</v>
      </c>
      <c r="AB578" s="6">
        <v>0</v>
      </c>
      <c r="AC578" s="6">
        <v>0</v>
      </c>
      <c r="AD578" s="6">
        <v>0</v>
      </c>
      <c r="AE578" s="6">
        <v>0</v>
      </c>
      <c r="AF578" s="6">
        <v>0</v>
      </c>
      <c r="AG578" s="6">
        <v>0</v>
      </c>
      <c r="AH578" s="1">
        <v>146173</v>
      </c>
      <c r="AI578">
        <v>5</v>
      </c>
    </row>
    <row r="579" spans="1:35" x14ac:dyDescent="0.25">
      <c r="A579" t="s">
        <v>702</v>
      </c>
      <c r="B579" t="s">
        <v>126</v>
      </c>
      <c r="C579" t="s">
        <v>963</v>
      </c>
      <c r="D579" t="s">
        <v>789</v>
      </c>
      <c r="E579" s="6">
        <v>77.423913043478265</v>
      </c>
      <c r="F579" s="6">
        <v>4.8913043478260869</v>
      </c>
      <c r="G579" s="6">
        <v>0.11413043478260869</v>
      </c>
      <c r="H579" s="6">
        <v>0.2608695652173913</v>
      </c>
      <c r="I579" s="6">
        <v>0.46739130434782611</v>
      </c>
      <c r="J579" s="6">
        <v>0</v>
      </c>
      <c r="K579" s="6">
        <v>0.19565217391304349</v>
      </c>
      <c r="L579" s="6">
        <v>3.4996739130434791</v>
      </c>
      <c r="M579" s="6">
        <v>0</v>
      </c>
      <c r="N579" s="6">
        <v>0</v>
      </c>
      <c r="O579" s="6">
        <f>SUM(NonNurse[[#This Row],[Qualified Social Work Staff Hours]],NonNurse[[#This Row],[Other Social Work Staff Hours]])/NonNurse[[#This Row],[MDS Census]]</f>
        <v>0</v>
      </c>
      <c r="P579" s="6">
        <v>0</v>
      </c>
      <c r="Q579" s="6">
        <v>9.5788043478260878</v>
      </c>
      <c r="R579" s="6">
        <f>SUM(NonNurse[[#This Row],[Qualified Activities Professional Hours]],NonNurse[[#This Row],[Other Activities Professional Hours]])/NonNurse[[#This Row],[MDS Census]]</f>
        <v>0.12371893864944546</v>
      </c>
      <c r="S579" s="6">
        <v>1.5906521739130435</v>
      </c>
      <c r="T579" s="6">
        <v>9.7802173913043511</v>
      </c>
      <c r="U579" s="6">
        <v>0</v>
      </c>
      <c r="V579" s="6">
        <f>SUM(NonNurse[[#This Row],[Occupational Therapist Hours]],NonNurse[[#This Row],[OT Assistant Hours]],NonNurse[[#This Row],[OT Aide Hours]])/NonNurse[[#This Row],[MDS Census]]</f>
        <v>0.14686508493612244</v>
      </c>
      <c r="W579" s="6">
        <v>4.7350000000000003</v>
      </c>
      <c r="X579" s="6">
        <v>10.257717391304347</v>
      </c>
      <c r="Y579" s="6">
        <v>0</v>
      </c>
      <c r="Z579" s="6">
        <f>SUM(NonNurse[[#This Row],[Physical Therapist (PT) Hours]],NonNurse[[#This Row],[PT Assistant Hours]],NonNurse[[#This Row],[PT Aide Hours]])/NonNurse[[#This Row],[MDS Census]]</f>
        <v>0.19364453179839952</v>
      </c>
      <c r="AA579" s="6">
        <v>0</v>
      </c>
      <c r="AB579" s="6">
        <v>0</v>
      </c>
      <c r="AC579" s="6">
        <v>0</v>
      </c>
      <c r="AD579" s="6">
        <v>0</v>
      </c>
      <c r="AE579" s="6">
        <v>0</v>
      </c>
      <c r="AF579" s="6">
        <v>0</v>
      </c>
      <c r="AG579" s="6">
        <v>0</v>
      </c>
      <c r="AH579" s="1">
        <v>145387</v>
      </c>
      <c r="AI579">
        <v>5</v>
      </c>
    </row>
    <row r="580" spans="1:35" x14ac:dyDescent="0.25">
      <c r="A580" t="s">
        <v>702</v>
      </c>
      <c r="B580" t="s">
        <v>320</v>
      </c>
      <c r="C580" t="s">
        <v>870</v>
      </c>
      <c r="D580" t="s">
        <v>773</v>
      </c>
      <c r="E580" s="6">
        <v>92.858695652173907</v>
      </c>
      <c r="F580" s="6">
        <v>5.3043478260869561</v>
      </c>
      <c r="G580" s="6">
        <v>0</v>
      </c>
      <c r="H580" s="6">
        <v>0.48641304347826086</v>
      </c>
      <c r="I580" s="6">
        <v>0.41304347826086957</v>
      </c>
      <c r="J580" s="6">
        <v>0</v>
      </c>
      <c r="K580" s="6">
        <v>0</v>
      </c>
      <c r="L580" s="6">
        <v>2.259239130434783</v>
      </c>
      <c r="M580" s="6">
        <v>0</v>
      </c>
      <c r="N580" s="6">
        <v>1.7798913043478262</v>
      </c>
      <c r="O580" s="6">
        <f>SUM(NonNurse[[#This Row],[Qualified Social Work Staff Hours]],NonNurse[[#This Row],[Other Social Work Staff Hours]])/NonNurse[[#This Row],[MDS Census]]</f>
        <v>1.9167739669905186E-2</v>
      </c>
      <c r="P580" s="6">
        <v>4.5489130434782608</v>
      </c>
      <c r="Q580" s="6">
        <v>3.6902173913043477</v>
      </c>
      <c r="R580" s="6">
        <f>SUM(NonNurse[[#This Row],[Qualified Activities Professional Hours]],NonNurse[[#This Row],[Other Activities Professional Hours]])/NonNurse[[#This Row],[MDS Census]]</f>
        <v>8.8727613250614554E-2</v>
      </c>
      <c r="S580" s="6">
        <v>0.97891304347826069</v>
      </c>
      <c r="T580" s="6">
        <v>5.9089130434782611</v>
      </c>
      <c r="U580" s="6">
        <v>0</v>
      </c>
      <c r="V580" s="6">
        <f>SUM(NonNurse[[#This Row],[Occupational Therapist Hours]],NonNurse[[#This Row],[OT Assistant Hours]],NonNurse[[#This Row],[OT Aide Hours]])/NonNurse[[#This Row],[MDS Census]]</f>
        <v>7.4175348238323779E-2</v>
      </c>
      <c r="W580" s="6">
        <v>0.8709782608695652</v>
      </c>
      <c r="X580" s="6">
        <v>9.0970652173913056</v>
      </c>
      <c r="Y580" s="6">
        <v>6.5217391304347824E-2</v>
      </c>
      <c r="Z580" s="6">
        <f>SUM(NonNurse[[#This Row],[Physical Therapist (PT) Hours]],NonNurse[[#This Row],[PT Assistant Hours]],NonNurse[[#This Row],[PT Aide Hours]])/NonNurse[[#This Row],[MDS Census]]</f>
        <v>0.10804869483787899</v>
      </c>
      <c r="AA580" s="6">
        <v>0</v>
      </c>
      <c r="AB580" s="6">
        <v>0</v>
      </c>
      <c r="AC580" s="6">
        <v>0</v>
      </c>
      <c r="AD580" s="6">
        <v>0</v>
      </c>
      <c r="AE580" s="6">
        <v>0</v>
      </c>
      <c r="AF580" s="6">
        <v>0</v>
      </c>
      <c r="AG580" s="6">
        <v>0</v>
      </c>
      <c r="AH580" s="1">
        <v>145720</v>
      </c>
      <c r="AI580">
        <v>5</v>
      </c>
    </row>
    <row r="581" spans="1:35" x14ac:dyDescent="0.25">
      <c r="A581" t="s">
        <v>702</v>
      </c>
      <c r="B581" t="s">
        <v>240</v>
      </c>
      <c r="C581" t="s">
        <v>1024</v>
      </c>
      <c r="D581" t="s">
        <v>790</v>
      </c>
      <c r="E581" s="6">
        <v>75.434782608695656</v>
      </c>
      <c r="F581" s="6">
        <v>55.651086956521723</v>
      </c>
      <c r="G581" s="6">
        <v>0.53260869565217395</v>
      </c>
      <c r="H581" s="6">
        <v>6.5217391304347824E-2</v>
      </c>
      <c r="I581" s="6">
        <v>2</v>
      </c>
      <c r="J581" s="6">
        <v>0</v>
      </c>
      <c r="K581" s="6">
        <v>0</v>
      </c>
      <c r="L581" s="6">
        <v>4.3529347826086937</v>
      </c>
      <c r="M581" s="6">
        <v>3.3206521739130435</v>
      </c>
      <c r="N581" s="6">
        <v>0</v>
      </c>
      <c r="O581" s="6">
        <f>SUM(NonNurse[[#This Row],[Qualified Social Work Staff Hours]],NonNurse[[#This Row],[Other Social Work Staff Hours]])/NonNurse[[#This Row],[MDS Census]]</f>
        <v>4.4020172910662819E-2</v>
      </c>
      <c r="P581" s="6">
        <v>5.9315217391304351</v>
      </c>
      <c r="Q581" s="6">
        <v>30.93369565217391</v>
      </c>
      <c r="R581" s="6">
        <f>SUM(NonNurse[[#This Row],[Qualified Activities Professional Hours]],NonNurse[[#This Row],[Other Activities Professional Hours]])/NonNurse[[#This Row],[MDS Census]]</f>
        <v>0.48870317002881836</v>
      </c>
      <c r="S581" s="6">
        <v>3.6283695652173913</v>
      </c>
      <c r="T581" s="6">
        <v>13.930652173913042</v>
      </c>
      <c r="U581" s="6">
        <v>0</v>
      </c>
      <c r="V581" s="6">
        <f>SUM(NonNurse[[#This Row],[Occupational Therapist Hours]],NonNurse[[#This Row],[OT Assistant Hours]],NonNurse[[#This Row],[OT Aide Hours]])/NonNurse[[#This Row],[MDS Census]]</f>
        <v>0.23277089337175788</v>
      </c>
      <c r="W581" s="6">
        <v>4.7647826086956533</v>
      </c>
      <c r="X581" s="6">
        <v>9.8867391304347798</v>
      </c>
      <c r="Y581" s="6">
        <v>2.9891304347826089</v>
      </c>
      <c r="Z581" s="6">
        <f>SUM(NonNurse[[#This Row],[Physical Therapist (PT) Hours]],NonNurse[[#This Row],[PT Assistant Hours]],NonNurse[[#This Row],[PT Aide Hours]])/NonNurse[[#This Row],[MDS Census]]</f>
        <v>0.2338530259365994</v>
      </c>
      <c r="AA581" s="6">
        <v>0</v>
      </c>
      <c r="AB581" s="6">
        <v>0</v>
      </c>
      <c r="AC581" s="6">
        <v>0</v>
      </c>
      <c r="AD581" s="6">
        <v>0</v>
      </c>
      <c r="AE581" s="6">
        <v>0</v>
      </c>
      <c r="AF581" s="6">
        <v>0</v>
      </c>
      <c r="AG581" s="6">
        <v>0</v>
      </c>
      <c r="AH581" s="1">
        <v>145611</v>
      </c>
      <c r="AI581">
        <v>5</v>
      </c>
    </row>
    <row r="582" spans="1:35" x14ac:dyDescent="0.25">
      <c r="A582" t="s">
        <v>702</v>
      </c>
      <c r="B582" t="s">
        <v>261</v>
      </c>
      <c r="C582" t="s">
        <v>917</v>
      </c>
      <c r="D582" t="s">
        <v>781</v>
      </c>
      <c r="E582" s="6">
        <v>46.141304347826086</v>
      </c>
      <c r="F582" s="6">
        <v>5.7391304347826084</v>
      </c>
      <c r="G582" s="6">
        <v>0</v>
      </c>
      <c r="H582" s="6">
        <v>0.24456521739130435</v>
      </c>
      <c r="I582" s="6">
        <v>3.347826086956522</v>
      </c>
      <c r="J582" s="6">
        <v>0</v>
      </c>
      <c r="K582" s="6">
        <v>0</v>
      </c>
      <c r="L582" s="6">
        <v>5.1757608695652166</v>
      </c>
      <c r="M582" s="6">
        <v>0</v>
      </c>
      <c r="N582" s="6">
        <v>0</v>
      </c>
      <c r="O582" s="6">
        <f>SUM(NonNurse[[#This Row],[Qualified Social Work Staff Hours]],NonNurse[[#This Row],[Other Social Work Staff Hours]])/NonNurse[[#This Row],[MDS Census]]</f>
        <v>0</v>
      </c>
      <c r="P582" s="6">
        <v>0</v>
      </c>
      <c r="Q582" s="6">
        <v>11.081739130434782</v>
      </c>
      <c r="R582" s="6">
        <f>SUM(NonNurse[[#This Row],[Qualified Activities Professional Hours]],NonNurse[[#This Row],[Other Activities Professional Hours]])/NonNurse[[#This Row],[MDS Census]]</f>
        <v>0.24016961130742048</v>
      </c>
      <c r="S582" s="6">
        <v>5.0190217391304346</v>
      </c>
      <c r="T582" s="6">
        <v>9.0523913043478252</v>
      </c>
      <c r="U582" s="6">
        <v>0</v>
      </c>
      <c r="V582" s="6">
        <f>SUM(NonNurse[[#This Row],[Occupational Therapist Hours]],NonNurse[[#This Row],[OT Assistant Hours]],NonNurse[[#This Row],[OT Aide Hours]])/NonNurse[[#This Row],[MDS Census]]</f>
        <v>0.30496348645465249</v>
      </c>
      <c r="W582" s="6">
        <v>4.3535869565217373</v>
      </c>
      <c r="X582" s="6">
        <v>9.5308695652173956</v>
      </c>
      <c r="Y582" s="6">
        <v>0</v>
      </c>
      <c r="Z582" s="6">
        <f>SUM(NonNurse[[#This Row],[Physical Therapist (PT) Hours]],NonNurse[[#This Row],[PT Assistant Hours]],NonNurse[[#This Row],[PT Aide Hours]])/NonNurse[[#This Row],[MDS Census]]</f>
        <v>0.30091166077738518</v>
      </c>
      <c r="AA582" s="6">
        <v>0</v>
      </c>
      <c r="AB582" s="6">
        <v>0</v>
      </c>
      <c r="AC582" s="6">
        <v>0</v>
      </c>
      <c r="AD582" s="6">
        <v>0</v>
      </c>
      <c r="AE582" s="6">
        <v>5.434782608695652E-2</v>
      </c>
      <c r="AF582" s="6">
        <v>0</v>
      </c>
      <c r="AG582" s="6">
        <v>0</v>
      </c>
      <c r="AH582" s="1">
        <v>145637</v>
      </c>
      <c r="AI582">
        <v>5</v>
      </c>
    </row>
    <row r="583" spans="1:35" x14ac:dyDescent="0.25">
      <c r="A583" t="s">
        <v>702</v>
      </c>
      <c r="B583" t="s">
        <v>426</v>
      </c>
      <c r="C583" t="s">
        <v>908</v>
      </c>
      <c r="D583" t="s">
        <v>794</v>
      </c>
      <c r="E583" s="6">
        <v>135.40217391304347</v>
      </c>
      <c r="F583" s="6">
        <v>10.260869565217391</v>
      </c>
      <c r="G583" s="6">
        <v>0.56521739130434778</v>
      </c>
      <c r="H583" s="6">
        <v>0.53532608695652173</v>
      </c>
      <c r="I583" s="6">
        <v>4.5543478260869561</v>
      </c>
      <c r="J583" s="6">
        <v>0</v>
      </c>
      <c r="K583" s="6">
        <v>0</v>
      </c>
      <c r="L583" s="6">
        <v>4.6378260869565207</v>
      </c>
      <c r="M583" s="6">
        <v>10.225543478260869</v>
      </c>
      <c r="N583" s="6">
        <v>0</v>
      </c>
      <c r="O583" s="6">
        <f>SUM(NonNurse[[#This Row],[Qualified Social Work Staff Hours]],NonNurse[[#This Row],[Other Social Work Staff Hours]])/NonNurse[[#This Row],[MDS Census]]</f>
        <v>7.5519788070964114E-2</v>
      </c>
      <c r="P583" s="6">
        <v>13.703804347826088</v>
      </c>
      <c r="Q583" s="6">
        <v>11.057065217391305</v>
      </c>
      <c r="R583" s="6">
        <f>SUM(NonNurse[[#This Row],[Qualified Activities Professional Hours]],NonNurse[[#This Row],[Other Activities Professional Hours]])/NonNurse[[#This Row],[MDS Census]]</f>
        <v>0.18286906959942201</v>
      </c>
      <c r="S583" s="6">
        <v>7.0533695652173858</v>
      </c>
      <c r="T583" s="6">
        <v>3.7285869565217395</v>
      </c>
      <c r="U583" s="6">
        <v>0</v>
      </c>
      <c r="V583" s="6">
        <f>SUM(NonNurse[[#This Row],[Occupational Therapist Hours]],NonNurse[[#This Row],[OT Assistant Hours]],NonNurse[[#This Row],[OT Aide Hours]])/NonNurse[[#This Row],[MDS Census]]</f>
        <v>7.9629124187203956E-2</v>
      </c>
      <c r="W583" s="6">
        <v>4.2702173913043469</v>
      </c>
      <c r="X583" s="6">
        <v>11.695869565217391</v>
      </c>
      <c r="Y583" s="6">
        <v>0</v>
      </c>
      <c r="Z583" s="6">
        <f>SUM(NonNurse[[#This Row],[Physical Therapist (PT) Hours]],NonNurse[[#This Row],[PT Assistant Hours]],NonNurse[[#This Row],[PT Aide Hours]])/NonNurse[[#This Row],[MDS Census]]</f>
        <v>0.11791603114714619</v>
      </c>
      <c r="AA583" s="6">
        <v>0</v>
      </c>
      <c r="AB583" s="6">
        <v>0</v>
      </c>
      <c r="AC583" s="6">
        <v>0</v>
      </c>
      <c r="AD583" s="6">
        <v>0</v>
      </c>
      <c r="AE583" s="6">
        <v>0</v>
      </c>
      <c r="AF583" s="6">
        <v>0</v>
      </c>
      <c r="AG583" s="6">
        <v>0</v>
      </c>
      <c r="AH583" s="1">
        <v>145878</v>
      </c>
      <c r="AI583">
        <v>5</v>
      </c>
    </row>
    <row r="584" spans="1:35" x14ac:dyDescent="0.25">
      <c r="A584" t="s">
        <v>702</v>
      </c>
      <c r="B584" t="s">
        <v>406</v>
      </c>
      <c r="C584" t="s">
        <v>1082</v>
      </c>
      <c r="D584" t="s">
        <v>746</v>
      </c>
      <c r="E584" s="6">
        <v>92.369565217391298</v>
      </c>
      <c r="F584" s="6">
        <v>5.7391304347826084</v>
      </c>
      <c r="G584" s="6">
        <v>0.31521739130434784</v>
      </c>
      <c r="H584" s="6">
        <v>0</v>
      </c>
      <c r="I584" s="6">
        <v>1.7391304347826086</v>
      </c>
      <c r="J584" s="6">
        <v>0</v>
      </c>
      <c r="K584" s="6">
        <v>0</v>
      </c>
      <c r="L584" s="6">
        <v>11.887717391304351</v>
      </c>
      <c r="M584" s="6">
        <v>3.3843478260869575</v>
      </c>
      <c r="N584" s="6">
        <v>0</v>
      </c>
      <c r="O584" s="6">
        <f>SUM(NonNurse[[#This Row],[Qualified Social Work Staff Hours]],NonNurse[[#This Row],[Other Social Work Staff Hours]])/NonNurse[[#This Row],[MDS Census]]</f>
        <v>3.663920922570018E-2</v>
      </c>
      <c r="P584" s="6">
        <v>4.0257608695652172</v>
      </c>
      <c r="Q584" s="6">
        <v>5.1739130434782608</v>
      </c>
      <c r="R584" s="6">
        <f>SUM(NonNurse[[#This Row],[Qualified Activities Professional Hours]],NonNurse[[#This Row],[Other Activities Professional Hours]])/NonNurse[[#This Row],[MDS Census]]</f>
        <v>9.9596375617792429E-2</v>
      </c>
      <c r="S584" s="6">
        <v>13.170652173913046</v>
      </c>
      <c r="T584" s="6">
        <v>8.3744565217391322</v>
      </c>
      <c r="U584" s="6">
        <v>0</v>
      </c>
      <c r="V584" s="6">
        <f>SUM(NonNurse[[#This Row],[Occupational Therapist Hours]],NonNurse[[#This Row],[OT Assistant Hours]],NonNurse[[#This Row],[OT Aide Hours]])/NonNurse[[#This Row],[MDS Census]]</f>
        <v>0.23324899976465058</v>
      </c>
      <c r="W584" s="6">
        <v>4.274673913043479</v>
      </c>
      <c r="X584" s="6">
        <v>5.3565217391304341</v>
      </c>
      <c r="Y584" s="6">
        <v>0</v>
      </c>
      <c r="Z584" s="6">
        <f>SUM(NonNurse[[#This Row],[Physical Therapist (PT) Hours]],NonNurse[[#This Row],[PT Assistant Hours]],NonNurse[[#This Row],[PT Aide Hours]])/NonNurse[[#This Row],[MDS Census]]</f>
        <v>0.1042680630736644</v>
      </c>
      <c r="AA584" s="6">
        <v>0</v>
      </c>
      <c r="AB584" s="6">
        <v>0</v>
      </c>
      <c r="AC584" s="6">
        <v>0</v>
      </c>
      <c r="AD584" s="6">
        <v>46.041956521739124</v>
      </c>
      <c r="AE584" s="6">
        <v>0</v>
      </c>
      <c r="AF584" s="6">
        <v>0</v>
      </c>
      <c r="AG584" s="6">
        <v>0</v>
      </c>
      <c r="AH584" s="1">
        <v>145847</v>
      </c>
      <c r="AI584">
        <v>5</v>
      </c>
    </row>
    <row r="585" spans="1:35" x14ac:dyDescent="0.25">
      <c r="A585" t="s">
        <v>702</v>
      </c>
      <c r="B585" t="s">
        <v>624</v>
      </c>
      <c r="C585" t="s">
        <v>848</v>
      </c>
      <c r="D585" t="s">
        <v>740</v>
      </c>
      <c r="E585" s="6">
        <v>54.119565217391305</v>
      </c>
      <c r="F585" s="6">
        <v>5.9130434782608692</v>
      </c>
      <c r="G585" s="6">
        <v>0</v>
      </c>
      <c r="H585" s="6">
        <v>0</v>
      </c>
      <c r="I585" s="6">
        <v>0</v>
      </c>
      <c r="J585" s="6">
        <v>0</v>
      </c>
      <c r="K585" s="6">
        <v>0</v>
      </c>
      <c r="L585" s="6">
        <v>0.66978260869565209</v>
      </c>
      <c r="M585" s="6">
        <v>0</v>
      </c>
      <c r="N585" s="6">
        <v>4.5432608695652172</v>
      </c>
      <c r="O585" s="6">
        <f>SUM(NonNurse[[#This Row],[Qualified Social Work Staff Hours]],NonNurse[[#This Row],[Other Social Work Staff Hours]])/NonNurse[[#This Row],[MDS Census]]</f>
        <v>8.394858405302269E-2</v>
      </c>
      <c r="P585" s="6">
        <v>0</v>
      </c>
      <c r="Q585" s="6">
        <v>5.0410869565217391</v>
      </c>
      <c r="R585" s="6">
        <f>SUM(NonNurse[[#This Row],[Qualified Activities Professional Hours]],NonNurse[[#This Row],[Other Activities Professional Hours]])/NonNurse[[#This Row],[MDS Census]]</f>
        <v>9.314721831693111E-2</v>
      </c>
      <c r="S585" s="6">
        <v>0</v>
      </c>
      <c r="T585" s="6">
        <v>0</v>
      </c>
      <c r="U585" s="6">
        <v>0</v>
      </c>
      <c r="V585" s="6">
        <f>SUM(NonNurse[[#This Row],[Occupational Therapist Hours]],NonNurse[[#This Row],[OT Assistant Hours]],NonNurse[[#This Row],[OT Aide Hours]])/NonNurse[[#This Row],[MDS Census]]</f>
        <v>0</v>
      </c>
      <c r="W585" s="6">
        <v>0</v>
      </c>
      <c r="X585" s="6">
        <v>0</v>
      </c>
      <c r="Y585" s="6">
        <v>0</v>
      </c>
      <c r="Z585" s="6">
        <f>SUM(NonNurse[[#This Row],[Physical Therapist (PT) Hours]],NonNurse[[#This Row],[PT Assistant Hours]],NonNurse[[#This Row],[PT Aide Hours]])/NonNurse[[#This Row],[MDS Census]]</f>
        <v>0</v>
      </c>
      <c r="AA585" s="6">
        <v>0</v>
      </c>
      <c r="AB585" s="6">
        <v>0</v>
      </c>
      <c r="AC585" s="6">
        <v>0</v>
      </c>
      <c r="AD585" s="6">
        <v>0</v>
      </c>
      <c r="AE585" s="6">
        <v>0</v>
      </c>
      <c r="AF585" s="6">
        <v>0</v>
      </c>
      <c r="AG585" s="6">
        <v>0</v>
      </c>
      <c r="AH585" s="1">
        <v>146144</v>
      </c>
      <c r="AI585">
        <v>5</v>
      </c>
    </row>
    <row r="586" spans="1:35" x14ac:dyDescent="0.25">
      <c r="A586" t="s">
        <v>702</v>
      </c>
      <c r="B586" t="s">
        <v>116</v>
      </c>
      <c r="C586" t="s">
        <v>958</v>
      </c>
      <c r="D586" t="s">
        <v>807</v>
      </c>
      <c r="E586" s="6">
        <v>55.097826086956523</v>
      </c>
      <c r="F586" s="6">
        <v>6.0923913043478262</v>
      </c>
      <c r="G586" s="6">
        <v>0</v>
      </c>
      <c r="H586" s="6">
        <v>0.20108695652173914</v>
      </c>
      <c r="I586" s="6">
        <v>0.32608695652173914</v>
      </c>
      <c r="J586" s="6">
        <v>0</v>
      </c>
      <c r="K586" s="6">
        <v>0</v>
      </c>
      <c r="L586" s="6">
        <v>2.7985869565217389</v>
      </c>
      <c r="M586" s="6">
        <v>0</v>
      </c>
      <c r="N586" s="6">
        <v>4.9853260869565235</v>
      </c>
      <c r="O586" s="6">
        <f>SUM(NonNurse[[#This Row],[Qualified Social Work Staff Hours]],NonNurse[[#This Row],[Other Social Work Staff Hours]])/NonNurse[[#This Row],[MDS Census]]</f>
        <v>9.0481357269678472E-2</v>
      </c>
      <c r="P586" s="6">
        <v>4.6111956521739126</v>
      </c>
      <c r="Q586" s="6">
        <v>0</v>
      </c>
      <c r="R586" s="6">
        <f>SUM(NonNurse[[#This Row],[Qualified Activities Professional Hours]],NonNurse[[#This Row],[Other Activities Professional Hours]])/NonNurse[[#This Row],[MDS Census]]</f>
        <v>8.369106332609981E-2</v>
      </c>
      <c r="S586" s="6">
        <v>0.55989130434782608</v>
      </c>
      <c r="T586" s="6">
        <v>5.8107608695652164</v>
      </c>
      <c r="U586" s="6">
        <v>0</v>
      </c>
      <c r="V586" s="6">
        <f>SUM(NonNurse[[#This Row],[Occupational Therapist Hours]],NonNurse[[#This Row],[OT Assistant Hours]],NonNurse[[#This Row],[OT Aide Hours]])/NonNurse[[#This Row],[MDS Census]]</f>
        <v>0.11562438350759517</v>
      </c>
      <c r="W586" s="6">
        <v>2.2122826086956517</v>
      </c>
      <c r="X586" s="6">
        <v>1.8001086956521744</v>
      </c>
      <c r="Y586" s="6">
        <v>0</v>
      </c>
      <c r="Z586" s="6">
        <f>SUM(NonNurse[[#This Row],[Physical Therapist (PT) Hours]],NonNurse[[#This Row],[PT Assistant Hours]],NonNurse[[#This Row],[PT Aide Hours]])/NonNurse[[#This Row],[MDS Census]]</f>
        <v>7.2823042020122311E-2</v>
      </c>
      <c r="AA586" s="6">
        <v>0</v>
      </c>
      <c r="AB586" s="6">
        <v>0</v>
      </c>
      <c r="AC586" s="6">
        <v>0</v>
      </c>
      <c r="AD586" s="6">
        <v>0</v>
      </c>
      <c r="AE586" s="6">
        <v>0</v>
      </c>
      <c r="AF586" s="6">
        <v>0</v>
      </c>
      <c r="AG586" s="6">
        <v>0</v>
      </c>
      <c r="AH586" s="1">
        <v>145370</v>
      </c>
      <c r="AI586">
        <v>5</v>
      </c>
    </row>
    <row r="587" spans="1:35" x14ac:dyDescent="0.25">
      <c r="A587" t="s">
        <v>702</v>
      </c>
      <c r="B587" t="s">
        <v>563</v>
      </c>
      <c r="C587" t="s">
        <v>1131</v>
      </c>
      <c r="D587" t="s">
        <v>831</v>
      </c>
      <c r="E587" s="6">
        <v>74.467391304347828</v>
      </c>
      <c r="F587" s="6">
        <v>4.1413043478260869</v>
      </c>
      <c r="G587" s="6">
        <v>0</v>
      </c>
      <c r="H587" s="6">
        <v>0.44293478260869568</v>
      </c>
      <c r="I587" s="6">
        <v>0.41304347826086957</v>
      </c>
      <c r="J587" s="6">
        <v>0</v>
      </c>
      <c r="K587" s="6">
        <v>0</v>
      </c>
      <c r="L587" s="6">
        <v>3.6777173913043475</v>
      </c>
      <c r="M587" s="6">
        <v>0</v>
      </c>
      <c r="N587" s="6">
        <v>5.3043478260869561</v>
      </c>
      <c r="O587" s="6">
        <f>SUM(NonNurse[[#This Row],[Qualified Social Work Staff Hours]],NonNurse[[#This Row],[Other Social Work Staff Hours]])/NonNurse[[#This Row],[MDS Census]]</f>
        <v>7.1230477302583556E-2</v>
      </c>
      <c r="P587" s="6">
        <v>5.3478260869565215</v>
      </c>
      <c r="Q587" s="6">
        <v>8.8097826086956523</v>
      </c>
      <c r="R587" s="6">
        <f>SUM(NonNurse[[#This Row],[Qualified Activities Professional Hours]],NonNurse[[#This Row],[Other Activities Professional Hours]])/NonNurse[[#This Row],[MDS Census]]</f>
        <v>0.19011823091519486</v>
      </c>
      <c r="S587" s="6">
        <v>1.0372826086956521</v>
      </c>
      <c r="T587" s="6">
        <v>11.093260869565217</v>
      </c>
      <c r="U587" s="6">
        <v>0</v>
      </c>
      <c r="V587" s="6">
        <f>SUM(NonNurse[[#This Row],[Occupational Therapist Hours]],NonNurse[[#This Row],[OT Assistant Hours]],NonNurse[[#This Row],[OT Aide Hours]])/NonNurse[[#This Row],[MDS Census]]</f>
        <v>0.16289738724273828</v>
      </c>
      <c r="W587" s="6">
        <v>0.78967391304347834</v>
      </c>
      <c r="X587" s="6">
        <v>8.557608695652176</v>
      </c>
      <c r="Y587" s="6">
        <v>0</v>
      </c>
      <c r="Z587" s="6">
        <f>SUM(NonNurse[[#This Row],[Physical Therapist (PT) Hours]],NonNurse[[#This Row],[PT Assistant Hours]],NonNurse[[#This Row],[PT Aide Hours]])/NonNurse[[#This Row],[MDS Census]]</f>
        <v>0.12552182163187858</v>
      </c>
      <c r="AA587" s="6">
        <v>0</v>
      </c>
      <c r="AB587" s="6">
        <v>0</v>
      </c>
      <c r="AC587" s="6">
        <v>0</v>
      </c>
      <c r="AD587" s="6">
        <v>0</v>
      </c>
      <c r="AE587" s="6">
        <v>0</v>
      </c>
      <c r="AF587" s="6">
        <v>0</v>
      </c>
      <c r="AG587" s="6">
        <v>0</v>
      </c>
      <c r="AH587" s="1">
        <v>146068</v>
      </c>
      <c r="AI587">
        <v>5</v>
      </c>
    </row>
    <row r="588" spans="1:35" x14ac:dyDescent="0.25">
      <c r="A588" t="s">
        <v>702</v>
      </c>
      <c r="B588" t="s">
        <v>437</v>
      </c>
      <c r="C588" t="s">
        <v>904</v>
      </c>
      <c r="D588" t="s">
        <v>790</v>
      </c>
      <c r="E588" s="6">
        <v>128.61956521739131</v>
      </c>
      <c r="F588" s="6">
        <v>0</v>
      </c>
      <c r="G588" s="6">
        <v>0</v>
      </c>
      <c r="H588" s="6">
        <v>0.53532608695652173</v>
      </c>
      <c r="I588" s="6">
        <v>5.6630434782608692</v>
      </c>
      <c r="J588" s="6">
        <v>0</v>
      </c>
      <c r="K588" s="6">
        <v>0</v>
      </c>
      <c r="L588" s="6">
        <v>0.50608695652173918</v>
      </c>
      <c r="M588" s="6">
        <v>19.130434782608695</v>
      </c>
      <c r="N588" s="6">
        <v>0</v>
      </c>
      <c r="O588" s="6">
        <f>SUM(NonNurse[[#This Row],[Qualified Social Work Staff Hours]],NonNurse[[#This Row],[Other Social Work Staff Hours]])/NonNurse[[#This Row],[MDS Census]]</f>
        <v>0.14873658412913038</v>
      </c>
      <c r="P588" s="6">
        <v>0</v>
      </c>
      <c r="Q588" s="6">
        <v>31.024456521739129</v>
      </c>
      <c r="R588" s="6">
        <f>SUM(NonNurse[[#This Row],[Qualified Activities Professional Hours]],NonNurse[[#This Row],[Other Activities Professional Hours]])/NonNurse[[#This Row],[MDS Census]]</f>
        <v>0.24121102002873318</v>
      </c>
      <c r="S588" s="6">
        <v>2.86</v>
      </c>
      <c r="T588" s="6">
        <v>4.4871739130434785</v>
      </c>
      <c r="U588" s="6">
        <v>0</v>
      </c>
      <c r="V588" s="6">
        <f>SUM(NonNurse[[#This Row],[Occupational Therapist Hours]],NonNurse[[#This Row],[OT Assistant Hours]],NonNurse[[#This Row],[OT Aide Hours]])/NonNurse[[#This Row],[MDS Census]]</f>
        <v>5.712329924786614E-2</v>
      </c>
      <c r="W588" s="6">
        <v>2.6681521739130432</v>
      </c>
      <c r="X588" s="6">
        <v>10.092934782608694</v>
      </c>
      <c r="Y588" s="6">
        <v>0</v>
      </c>
      <c r="Z588" s="6">
        <f>SUM(NonNurse[[#This Row],[Physical Therapist (PT) Hours]],NonNurse[[#This Row],[PT Assistant Hours]],NonNurse[[#This Row],[PT Aide Hours]])/NonNurse[[#This Row],[MDS Census]]</f>
        <v>9.921575255641002E-2</v>
      </c>
      <c r="AA588" s="6">
        <v>0</v>
      </c>
      <c r="AB588" s="6">
        <v>0</v>
      </c>
      <c r="AC588" s="6">
        <v>0</v>
      </c>
      <c r="AD588" s="6">
        <v>0</v>
      </c>
      <c r="AE588" s="6">
        <v>0</v>
      </c>
      <c r="AF588" s="6">
        <v>0</v>
      </c>
      <c r="AG588" s="6">
        <v>0</v>
      </c>
      <c r="AH588" s="1">
        <v>145892</v>
      </c>
      <c r="AI588">
        <v>5</v>
      </c>
    </row>
    <row r="589" spans="1:35" x14ac:dyDescent="0.25">
      <c r="A589" t="s">
        <v>702</v>
      </c>
      <c r="B589" t="s">
        <v>363</v>
      </c>
      <c r="C589" t="s">
        <v>1068</v>
      </c>
      <c r="D589" t="s">
        <v>803</v>
      </c>
      <c r="E589" s="6">
        <v>69.271739130434781</v>
      </c>
      <c r="F589" s="6">
        <v>17.655000000000001</v>
      </c>
      <c r="G589" s="6">
        <v>0</v>
      </c>
      <c r="H589" s="6">
        <v>0</v>
      </c>
      <c r="I589" s="6">
        <v>19.891304347826086</v>
      </c>
      <c r="J589" s="6">
        <v>0</v>
      </c>
      <c r="K589" s="6">
        <v>0</v>
      </c>
      <c r="L589" s="6">
        <v>2.2528260869565218</v>
      </c>
      <c r="M589" s="6">
        <v>4.9059782608695652</v>
      </c>
      <c r="N589" s="6">
        <v>4.8967391304347823</v>
      </c>
      <c r="O589" s="6">
        <f>SUM(NonNurse[[#This Row],[Qualified Social Work Staff Hours]],NonNurse[[#This Row],[Other Social Work Staff Hours]])/NonNurse[[#This Row],[MDS Census]]</f>
        <v>0.14151106229405305</v>
      </c>
      <c r="P589" s="6">
        <v>4.7483695652173914</v>
      </c>
      <c r="Q589" s="6">
        <v>0</v>
      </c>
      <c r="R589" s="6">
        <f>SUM(NonNurse[[#This Row],[Qualified Activities Professional Hours]],NonNurse[[#This Row],[Other Activities Professional Hours]])/NonNurse[[#This Row],[MDS Census]]</f>
        <v>6.8546995135728858E-2</v>
      </c>
      <c r="S589" s="6">
        <v>4.7589130434782616</v>
      </c>
      <c r="T589" s="6">
        <v>11.500326086956521</v>
      </c>
      <c r="U589" s="6">
        <v>0</v>
      </c>
      <c r="V589" s="6">
        <f>SUM(NonNurse[[#This Row],[Occupational Therapist Hours]],NonNurse[[#This Row],[OT Assistant Hours]],NonNurse[[#This Row],[OT Aide Hours]])/NonNurse[[#This Row],[MDS Census]]</f>
        <v>0.2347167738898478</v>
      </c>
      <c r="W589" s="6">
        <v>2.8384782608695649</v>
      </c>
      <c r="X589" s="6">
        <v>5.60554347826087</v>
      </c>
      <c r="Y589" s="6">
        <v>0</v>
      </c>
      <c r="Z589" s="6">
        <f>SUM(NonNurse[[#This Row],[Physical Therapist (PT) Hours]],NonNurse[[#This Row],[PT Assistant Hours]],NonNurse[[#This Row],[PT Aide Hours]])/NonNurse[[#This Row],[MDS Census]]</f>
        <v>0.12189706574611643</v>
      </c>
      <c r="AA589" s="6">
        <v>0</v>
      </c>
      <c r="AB589" s="6">
        <v>0</v>
      </c>
      <c r="AC589" s="6">
        <v>0</v>
      </c>
      <c r="AD589" s="6">
        <v>0</v>
      </c>
      <c r="AE589" s="6">
        <v>0</v>
      </c>
      <c r="AF589" s="6">
        <v>0</v>
      </c>
      <c r="AG589" s="6">
        <v>0</v>
      </c>
      <c r="AH589" s="1">
        <v>145783</v>
      </c>
      <c r="AI589">
        <v>5</v>
      </c>
    </row>
    <row r="590" spans="1:35" x14ac:dyDescent="0.25">
      <c r="A590" t="s">
        <v>702</v>
      </c>
      <c r="B590" t="s">
        <v>375</v>
      </c>
      <c r="C590" t="s">
        <v>884</v>
      </c>
      <c r="D590" t="s">
        <v>775</v>
      </c>
      <c r="E590" s="6">
        <v>92.119565217391298</v>
      </c>
      <c r="F590" s="6">
        <v>5.0434782608695654</v>
      </c>
      <c r="G590" s="6">
        <v>0</v>
      </c>
      <c r="H590" s="6">
        <v>0.52445652173913049</v>
      </c>
      <c r="I590" s="6">
        <v>0.66304347826086951</v>
      </c>
      <c r="J590" s="6">
        <v>0</v>
      </c>
      <c r="K590" s="6">
        <v>0</v>
      </c>
      <c r="L590" s="6">
        <v>1.9088043478260872</v>
      </c>
      <c r="M590" s="6">
        <v>0</v>
      </c>
      <c r="N590" s="6">
        <v>14.258152173913043</v>
      </c>
      <c r="O590" s="6">
        <f>SUM(NonNurse[[#This Row],[Qualified Social Work Staff Hours]],NonNurse[[#This Row],[Other Social Work Staff Hours]])/NonNurse[[#This Row],[MDS Census]]</f>
        <v>0.15477876106194691</v>
      </c>
      <c r="P590" s="6">
        <v>4.7826086956521738</v>
      </c>
      <c r="Q590" s="6">
        <v>15.956521739130435</v>
      </c>
      <c r="R590" s="6">
        <f>SUM(NonNurse[[#This Row],[Qualified Activities Professional Hours]],NonNurse[[#This Row],[Other Activities Professional Hours]])/NonNurse[[#This Row],[MDS Census]]</f>
        <v>0.22513274336283187</v>
      </c>
      <c r="S590" s="6">
        <v>3.5548913043478274</v>
      </c>
      <c r="T590" s="6">
        <v>0.64152173913043486</v>
      </c>
      <c r="U590" s="6">
        <v>0</v>
      </c>
      <c r="V590" s="6">
        <f>SUM(NonNurse[[#This Row],[Occupational Therapist Hours]],NonNurse[[#This Row],[OT Assistant Hours]],NonNurse[[#This Row],[OT Aide Hours]])/NonNurse[[#This Row],[MDS Census]]</f>
        <v>4.5553982300884976E-2</v>
      </c>
      <c r="W590" s="6">
        <v>2.6538043478260875</v>
      </c>
      <c r="X590" s="6">
        <v>9.2635869565217437</v>
      </c>
      <c r="Y590" s="6">
        <v>0</v>
      </c>
      <c r="Z590" s="6">
        <f>SUM(NonNurse[[#This Row],[Physical Therapist (PT) Hours]],NonNurse[[#This Row],[PT Assistant Hours]],NonNurse[[#This Row],[PT Aide Hours]])/NonNurse[[#This Row],[MDS Census]]</f>
        <v>0.12936873156342188</v>
      </c>
      <c r="AA590" s="6">
        <v>0</v>
      </c>
      <c r="AB590" s="6">
        <v>0</v>
      </c>
      <c r="AC590" s="6">
        <v>0</v>
      </c>
      <c r="AD590" s="6">
        <v>0</v>
      </c>
      <c r="AE590" s="6">
        <v>0</v>
      </c>
      <c r="AF590" s="6">
        <v>0</v>
      </c>
      <c r="AG590" s="6">
        <v>0</v>
      </c>
      <c r="AH590" s="1">
        <v>145800</v>
      </c>
      <c r="AI590">
        <v>5</v>
      </c>
    </row>
    <row r="591" spans="1:35" x14ac:dyDescent="0.25">
      <c r="A591" t="s">
        <v>702</v>
      </c>
      <c r="B591" t="s">
        <v>522</v>
      </c>
      <c r="C591" t="s">
        <v>888</v>
      </c>
      <c r="D591" t="s">
        <v>772</v>
      </c>
      <c r="E591" s="6">
        <v>77.445652173913047</v>
      </c>
      <c r="F591" s="6">
        <v>3.9945652173913042</v>
      </c>
      <c r="G591" s="6">
        <v>0</v>
      </c>
      <c r="H591" s="6">
        <v>0.28804347826086957</v>
      </c>
      <c r="I591" s="6">
        <v>0.31521739130434784</v>
      </c>
      <c r="J591" s="6">
        <v>0</v>
      </c>
      <c r="K591" s="6">
        <v>0</v>
      </c>
      <c r="L591" s="6">
        <v>0.16847826086956522</v>
      </c>
      <c r="M591" s="6">
        <v>0</v>
      </c>
      <c r="N591" s="6">
        <v>4.6583695652173915</v>
      </c>
      <c r="O591" s="6">
        <f>SUM(NonNurse[[#This Row],[Qualified Social Work Staff Hours]],NonNurse[[#This Row],[Other Social Work Staff Hours]])/NonNurse[[#This Row],[MDS Census]]</f>
        <v>6.0150175438596493E-2</v>
      </c>
      <c r="P591" s="6">
        <v>5.2852173913043483</v>
      </c>
      <c r="Q591" s="6">
        <v>14.016956521739132</v>
      </c>
      <c r="R591" s="6">
        <f>SUM(NonNurse[[#This Row],[Qualified Activities Professional Hours]],NonNurse[[#This Row],[Other Activities Professional Hours]])/NonNurse[[#This Row],[MDS Census]]</f>
        <v>0.24923508771929828</v>
      </c>
      <c r="S591" s="6">
        <v>0.42217391304347829</v>
      </c>
      <c r="T591" s="6">
        <v>3.7834782608695652</v>
      </c>
      <c r="U591" s="6">
        <v>0</v>
      </c>
      <c r="V591" s="6">
        <f>SUM(NonNurse[[#This Row],[Occupational Therapist Hours]],NonNurse[[#This Row],[OT Assistant Hours]],NonNurse[[#This Row],[OT Aide Hours]])/NonNurse[[#This Row],[MDS Census]]</f>
        <v>5.4304561403508769E-2</v>
      </c>
      <c r="W591" s="6">
        <v>0.55891304347826087</v>
      </c>
      <c r="X591" s="6">
        <v>2.7519565217391313</v>
      </c>
      <c r="Y591" s="6">
        <v>0.2608695652173913</v>
      </c>
      <c r="Z591" s="6">
        <f>SUM(NonNurse[[#This Row],[Physical Therapist (PT) Hours]],NonNurse[[#This Row],[PT Assistant Hours]],NonNurse[[#This Row],[PT Aide Hours]])/NonNurse[[#This Row],[MDS Census]]</f>
        <v>4.6119298245614046E-2</v>
      </c>
      <c r="AA591" s="6">
        <v>0</v>
      </c>
      <c r="AB591" s="6">
        <v>0</v>
      </c>
      <c r="AC591" s="6">
        <v>0</v>
      </c>
      <c r="AD591" s="6">
        <v>0</v>
      </c>
      <c r="AE591" s="6">
        <v>0</v>
      </c>
      <c r="AF591" s="6">
        <v>0</v>
      </c>
      <c r="AG591" s="6">
        <v>0</v>
      </c>
      <c r="AH591" s="1">
        <v>146016</v>
      </c>
      <c r="AI591">
        <v>5</v>
      </c>
    </row>
    <row r="592" spans="1:35" x14ac:dyDescent="0.25">
      <c r="A592" t="s">
        <v>702</v>
      </c>
      <c r="B592" t="s">
        <v>496</v>
      </c>
      <c r="C592" t="s">
        <v>1027</v>
      </c>
      <c r="D592" t="s">
        <v>758</v>
      </c>
      <c r="E592" s="6">
        <v>39.434782608695649</v>
      </c>
      <c r="F592" s="6">
        <v>5.3804347826086953</v>
      </c>
      <c r="G592" s="6">
        <v>0</v>
      </c>
      <c r="H592" s="6">
        <v>0.20108695652173914</v>
      </c>
      <c r="I592" s="6">
        <v>0.2608695652173913</v>
      </c>
      <c r="J592" s="6">
        <v>0</v>
      </c>
      <c r="K592" s="6">
        <v>0</v>
      </c>
      <c r="L592" s="6">
        <v>1.433369565217391</v>
      </c>
      <c r="M592" s="6">
        <v>0</v>
      </c>
      <c r="N592" s="6">
        <v>5.4547826086956519</v>
      </c>
      <c r="O592" s="6">
        <f>SUM(NonNurse[[#This Row],[Qualified Social Work Staff Hours]],NonNurse[[#This Row],[Other Social Work Staff Hours]])/NonNurse[[#This Row],[MDS Census]]</f>
        <v>0.13832414553472988</v>
      </c>
      <c r="P592" s="6">
        <v>4.8097826086956523</v>
      </c>
      <c r="Q592" s="6">
        <v>0</v>
      </c>
      <c r="R592" s="6">
        <f>SUM(NonNurse[[#This Row],[Qualified Activities Professional Hours]],NonNurse[[#This Row],[Other Activities Professional Hours]])/NonNurse[[#This Row],[MDS Census]]</f>
        <v>0.12196802646086</v>
      </c>
      <c r="S592" s="6">
        <v>0.95326086956521761</v>
      </c>
      <c r="T592" s="6">
        <v>4.6638043478260878</v>
      </c>
      <c r="U592" s="6">
        <v>0</v>
      </c>
      <c r="V592" s="6">
        <f>SUM(NonNurse[[#This Row],[Occupational Therapist Hours]],NonNurse[[#This Row],[OT Assistant Hours]],NonNurse[[#This Row],[OT Aide Hours]])/NonNurse[[#This Row],[MDS Census]]</f>
        <v>0.14243936052921724</v>
      </c>
      <c r="W592" s="6">
        <v>2.9381521739130436</v>
      </c>
      <c r="X592" s="6">
        <v>0.55456521739130438</v>
      </c>
      <c r="Y592" s="6">
        <v>0</v>
      </c>
      <c r="Z592" s="6">
        <f>SUM(NonNurse[[#This Row],[Physical Therapist (PT) Hours]],NonNurse[[#This Row],[PT Assistant Hours]],NonNurse[[#This Row],[PT Aide Hours]])/NonNurse[[#This Row],[MDS Census]]</f>
        <v>8.8569459757442126E-2</v>
      </c>
      <c r="AA592" s="6">
        <v>0</v>
      </c>
      <c r="AB592" s="6">
        <v>0</v>
      </c>
      <c r="AC592" s="6">
        <v>0</v>
      </c>
      <c r="AD592" s="6">
        <v>0</v>
      </c>
      <c r="AE592" s="6">
        <v>0</v>
      </c>
      <c r="AF592" s="6">
        <v>0</v>
      </c>
      <c r="AG592" s="6">
        <v>0</v>
      </c>
      <c r="AH592" s="1">
        <v>145981</v>
      </c>
      <c r="AI592">
        <v>5</v>
      </c>
    </row>
    <row r="593" spans="1:35" x14ac:dyDescent="0.25">
      <c r="A593" t="s">
        <v>702</v>
      </c>
      <c r="B593" t="s">
        <v>498</v>
      </c>
      <c r="C593" t="s">
        <v>917</v>
      </c>
      <c r="D593" t="s">
        <v>781</v>
      </c>
      <c r="E593" s="6">
        <v>164.7608695652174</v>
      </c>
      <c r="F593" s="6">
        <v>50.548913043478258</v>
      </c>
      <c r="G593" s="6">
        <v>0</v>
      </c>
      <c r="H593" s="6">
        <v>0.68152173913043468</v>
      </c>
      <c r="I593" s="6">
        <v>6.4891304347826084</v>
      </c>
      <c r="J593" s="6">
        <v>0</v>
      </c>
      <c r="K593" s="6">
        <v>4.0217391304347823E-2</v>
      </c>
      <c r="L593" s="6">
        <v>4.1847826086956523</v>
      </c>
      <c r="M593" s="6">
        <v>0</v>
      </c>
      <c r="N593" s="6">
        <v>8.2771739130434785</v>
      </c>
      <c r="O593" s="6">
        <f>SUM(NonNurse[[#This Row],[Qualified Social Work Staff Hours]],NonNurse[[#This Row],[Other Social Work Staff Hours]])/NonNurse[[#This Row],[MDS Census]]</f>
        <v>5.0237498350705893E-2</v>
      </c>
      <c r="P593" s="6">
        <v>10.540760869565217</v>
      </c>
      <c r="Q593" s="6">
        <v>5.5760869565217392</v>
      </c>
      <c r="R593" s="6">
        <f>SUM(NonNurse[[#This Row],[Qualified Activities Professional Hours]],NonNurse[[#This Row],[Other Activities Professional Hours]])/NonNurse[[#This Row],[MDS Census]]</f>
        <v>9.7819633196991676E-2</v>
      </c>
      <c r="S593" s="6">
        <v>10.48760869565217</v>
      </c>
      <c r="T593" s="6">
        <v>9.6254347826086963</v>
      </c>
      <c r="U593" s="6">
        <v>0</v>
      </c>
      <c r="V593" s="6">
        <f>SUM(NonNurse[[#This Row],[Occupational Therapist Hours]],NonNurse[[#This Row],[OT Assistant Hours]],NonNurse[[#This Row],[OT Aide Hours]])/NonNurse[[#This Row],[MDS Census]]</f>
        <v>0.12207415226283148</v>
      </c>
      <c r="W593" s="6">
        <v>15.092934782608697</v>
      </c>
      <c r="X593" s="6">
        <v>8.6971739130434802</v>
      </c>
      <c r="Y593" s="6">
        <v>1.3152173913043479</v>
      </c>
      <c r="Z593" s="6">
        <f>SUM(NonNurse[[#This Row],[Physical Therapist (PT) Hours]],NonNurse[[#This Row],[PT Assistant Hours]],NonNurse[[#This Row],[PT Aide Hours]])/NonNurse[[#This Row],[MDS Census]]</f>
        <v>0.15237432378941815</v>
      </c>
      <c r="AA593" s="6">
        <v>0</v>
      </c>
      <c r="AB593" s="6">
        <v>0</v>
      </c>
      <c r="AC593" s="6">
        <v>0</v>
      </c>
      <c r="AD593" s="6">
        <v>0</v>
      </c>
      <c r="AE593" s="6">
        <v>1.9021739130434783</v>
      </c>
      <c r="AF593" s="6">
        <v>0</v>
      </c>
      <c r="AG593" s="6">
        <v>0</v>
      </c>
      <c r="AH593" s="1">
        <v>145983</v>
      </c>
      <c r="AI593">
        <v>5</v>
      </c>
    </row>
    <row r="594" spans="1:35" x14ac:dyDescent="0.25">
      <c r="A594" t="s">
        <v>702</v>
      </c>
      <c r="B594" t="s">
        <v>506</v>
      </c>
      <c r="C594" t="s">
        <v>917</v>
      </c>
      <c r="D594" t="s">
        <v>781</v>
      </c>
      <c r="E594" s="6">
        <v>208.60869565217391</v>
      </c>
      <c r="F594" s="6">
        <v>47.535326086956523</v>
      </c>
      <c r="G594" s="6">
        <v>0.2608695652173913</v>
      </c>
      <c r="H594" s="6">
        <v>1.1499999999999999</v>
      </c>
      <c r="I594" s="6">
        <v>3.152173913043478</v>
      </c>
      <c r="J594" s="6">
        <v>0</v>
      </c>
      <c r="K594" s="6">
        <v>7.6086956521739135E-2</v>
      </c>
      <c r="L594" s="6">
        <v>0.55173913043478262</v>
      </c>
      <c r="M594" s="6">
        <v>0</v>
      </c>
      <c r="N594" s="6">
        <v>13.081521739130435</v>
      </c>
      <c r="O594" s="6">
        <f>SUM(NonNurse[[#This Row],[Qualified Social Work Staff Hours]],NonNurse[[#This Row],[Other Social Work Staff Hours]])/NonNurse[[#This Row],[MDS Census]]</f>
        <v>6.2708420175072957E-2</v>
      </c>
      <c r="P594" s="6">
        <v>4.4347826086956523</v>
      </c>
      <c r="Q594" s="6">
        <v>13.850543478260869</v>
      </c>
      <c r="R594" s="6">
        <f>SUM(NonNurse[[#This Row],[Qualified Activities Professional Hours]],NonNurse[[#This Row],[Other Activities Professional Hours]])/NonNurse[[#This Row],[MDS Census]]</f>
        <v>8.7653709879116304E-2</v>
      </c>
      <c r="S594" s="6">
        <v>2.6043478260869573</v>
      </c>
      <c r="T594" s="6">
        <v>3.9573913043478273</v>
      </c>
      <c r="U594" s="6">
        <v>0</v>
      </c>
      <c r="V594" s="6">
        <f>SUM(NonNurse[[#This Row],[Occupational Therapist Hours]],NonNurse[[#This Row],[OT Assistant Hours]],NonNurse[[#This Row],[OT Aide Hours]])/NonNurse[[#This Row],[MDS Census]]</f>
        <v>3.1454772822009182E-2</v>
      </c>
      <c r="W594" s="6">
        <v>4.7833695652173915</v>
      </c>
      <c r="X594" s="6">
        <v>5.157499999999998</v>
      </c>
      <c r="Y594" s="6">
        <v>0</v>
      </c>
      <c r="Z594" s="6">
        <f>SUM(NonNurse[[#This Row],[Physical Therapist (PT) Hours]],NonNurse[[#This Row],[PT Assistant Hours]],NonNurse[[#This Row],[PT Aide Hours]])/NonNurse[[#This Row],[MDS Census]]</f>
        <v>4.7653188828678611E-2</v>
      </c>
      <c r="AA594" s="6">
        <v>0</v>
      </c>
      <c r="AB594" s="6">
        <v>0</v>
      </c>
      <c r="AC594" s="6">
        <v>0</v>
      </c>
      <c r="AD594" s="6">
        <v>0</v>
      </c>
      <c r="AE594" s="6">
        <v>0.92391304347826086</v>
      </c>
      <c r="AF594" s="6">
        <v>0</v>
      </c>
      <c r="AG594" s="6">
        <v>3.4782608695652174E-2</v>
      </c>
      <c r="AH594" s="1">
        <v>145995</v>
      </c>
      <c r="AI594">
        <v>5</v>
      </c>
    </row>
    <row r="595" spans="1:35" x14ac:dyDescent="0.25">
      <c r="A595" t="s">
        <v>702</v>
      </c>
      <c r="B595" t="s">
        <v>536</v>
      </c>
      <c r="C595" t="s">
        <v>1119</v>
      </c>
      <c r="D595" t="s">
        <v>819</v>
      </c>
      <c r="E595" s="6">
        <v>52.380434782608695</v>
      </c>
      <c r="F595" s="6">
        <v>41.875</v>
      </c>
      <c r="G595" s="6">
        <v>0</v>
      </c>
      <c r="H595" s="6">
        <v>0.28695652173913044</v>
      </c>
      <c r="I595" s="6">
        <v>1.5</v>
      </c>
      <c r="J595" s="6">
        <v>0</v>
      </c>
      <c r="K595" s="6">
        <v>0</v>
      </c>
      <c r="L595" s="6">
        <v>4.9371739130434777</v>
      </c>
      <c r="M595" s="6">
        <v>0</v>
      </c>
      <c r="N595" s="6">
        <v>0</v>
      </c>
      <c r="O595" s="6">
        <f>SUM(NonNurse[[#This Row],[Qualified Social Work Staff Hours]],NonNurse[[#This Row],[Other Social Work Staff Hours]])/NonNurse[[#This Row],[MDS Census]]</f>
        <v>0</v>
      </c>
      <c r="P595" s="6">
        <v>4.1739130434782608</v>
      </c>
      <c r="Q595" s="6">
        <v>5.1711956521739131</v>
      </c>
      <c r="R595" s="6">
        <f>SUM(NonNurse[[#This Row],[Qualified Activities Professional Hours]],NonNurse[[#This Row],[Other Activities Professional Hours]])/NonNurse[[#This Row],[MDS Census]]</f>
        <v>0.17840838348205021</v>
      </c>
      <c r="S595" s="6">
        <v>3.6779347826086957</v>
      </c>
      <c r="T595" s="6">
        <v>6.0598913043478273</v>
      </c>
      <c r="U595" s="6">
        <v>0</v>
      </c>
      <c r="V595" s="6">
        <f>SUM(NonNurse[[#This Row],[Occupational Therapist Hours]],NonNurse[[#This Row],[OT Assistant Hours]],NonNurse[[#This Row],[OT Aide Hours]])/NonNurse[[#This Row],[MDS Census]]</f>
        <v>0.18590578958290105</v>
      </c>
      <c r="W595" s="6">
        <v>20.401086956521741</v>
      </c>
      <c r="X595" s="6">
        <v>2.9679347826086957</v>
      </c>
      <c r="Y595" s="6">
        <v>5.0652173913043477</v>
      </c>
      <c r="Z595" s="6">
        <f>SUM(NonNurse[[#This Row],[Physical Therapist (PT) Hours]],NonNurse[[#This Row],[PT Assistant Hours]],NonNurse[[#This Row],[PT Aide Hours]])/NonNurse[[#This Row],[MDS Census]]</f>
        <v>0.54284083834820507</v>
      </c>
      <c r="AA595" s="6">
        <v>0</v>
      </c>
      <c r="AB595" s="6">
        <v>0</v>
      </c>
      <c r="AC595" s="6">
        <v>0</v>
      </c>
      <c r="AD595" s="6">
        <v>0</v>
      </c>
      <c r="AE595" s="6">
        <v>2.4130434782608696</v>
      </c>
      <c r="AF595" s="6">
        <v>0</v>
      </c>
      <c r="AG595" s="6">
        <v>0.14130434782608695</v>
      </c>
      <c r="AH595" s="1">
        <v>146034</v>
      </c>
      <c r="AI595">
        <v>5</v>
      </c>
    </row>
    <row r="596" spans="1:35" x14ac:dyDescent="0.25">
      <c r="A596" t="s">
        <v>702</v>
      </c>
      <c r="B596" t="s">
        <v>252</v>
      </c>
      <c r="C596" t="s">
        <v>917</v>
      </c>
      <c r="D596" t="s">
        <v>781</v>
      </c>
      <c r="E596" s="6">
        <v>239.29347826086956</v>
      </c>
      <c r="F596" s="6">
        <v>34.785326086956523</v>
      </c>
      <c r="G596" s="6">
        <v>0.32608695652173914</v>
      </c>
      <c r="H596" s="6">
        <v>0.90326086956521767</v>
      </c>
      <c r="I596" s="6">
        <v>2.1739130434782608</v>
      </c>
      <c r="J596" s="6">
        <v>0</v>
      </c>
      <c r="K596" s="6">
        <v>0</v>
      </c>
      <c r="L596" s="6">
        <v>0.94293478260869601</v>
      </c>
      <c r="M596" s="6">
        <v>0</v>
      </c>
      <c r="N596" s="6">
        <v>8.1304347826086953</v>
      </c>
      <c r="O596" s="6">
        <f>SUM(NonNurse[[#This Row],[Qualified Social Work Staff Hours]],NonNurse[[#This Row],[Other Social Work Staff Hours]])/NonNurse[[#This Row],[MDS Census]]</f>
        <v>3.3976833976833973E-2</v>
      </c>
      <c r="P596" s="6">
        <v>5.1711956521739131</v>
      </c>
      <c r="Q596" s="6">
        <v>0</v>
      </c>
      <c r="R596" s="6">
        <f>SUM(NonNurse[[#This Row],[Qualified Activities Professional Hours]],NonNurse[[#This Row],[Other Activities Professional Hours]])/NonNurse[[#This Row],[MDS Census]]</f>
        <v>2.1610265727912786E-2</v>
      </c>
      <c r="S596" s="6">
        <v>1.4395652173913043</v>
      </c>
      <c r="T596" s="6">
        <v>7.3217391304347839</v>
      </c>
      <c r="U596" s="6">
        <v>0</v>
      </c>
      <c r="V596" s="6">
        <f>SUM(NonNurse[[#This Row],[Occupational Therapist Hours]],NonNurse[[#This Row],[OT Assistant Hours]],NonNurse[[#This Row],[OT Aide Hours]])/NonNurse[[#This Row],[MDS Census]]</f>
        <v>3.6613218260277094E-2</v>
      </c>
      <c r="W596" s="6">
        <v>2.1226086956521741</v>
      </c>
      <c r="X596" s="6">
        <v>4.8338043478260877</v>
      </c>
      <c r="Y596" s="6">
        <v>3.6630434782608696</v>
      </c>
      <c r="Z596" s="6">
        <f>SUM(NonNurse[[#This Row],[Physical Therapist (PT) Hours]],NonNurse[[#This Row],[PT Assistant Hours]],NonNurse[[#This Row],[PT Aide Hours]])/NonNurse[[#This Row],[MDS Census]]</f>
        <v>4.437837837837838E-2</v>
      </c>
      <c r="AA596" s="6">
        <v>12.597826086956522</v>
      </c>
      <c r="AB596" s="6">
        <v>0</v>
      </c>
      <c r="AC596" s="6">
        <v>0</v>
      </c>
      <c r="AD596" s="6">
        <v>0</v>
      </c>
      <c r="AE596" s="6">
        <v>0.78260869565217395</v>
      </c>
      <c r="AF596" s="6">
        <v>0</v>
      </c>
      <c r="AG596" s="6">
        <v>0</v>
      </c>
      <c r="AH596" s="1">
        <v>145625</v>
      </c>
      <c r="AI596">
        <v>5</v>
      </c>
    </row>
    <row r="597" spans="1:35" x14ac:dyDescent="0.25">
      <c r="A597" t="s">
        <v>702</v>
      </c>
      <c r="B597" t="s">
        <v>377</v>
      </c>
      <c r="C597" t="s">
        <v>898</v>
      </c>
      <c r="D597" t="s">
        <v>781</v>
      </c>
      <c r="E597" s="6">
        <v>102.31521739130434</v>
      </c>
      <c r="F597" s="6">
        <v>38.785326086956523</v>
      </c>
      <c r="G597" s="6">
        <v>0.41304347826086957</v>
      </c>
      <c r="H597" s="6">
        <v>0.5010869565217394</v>
      </c>
      <c r="I597" s="6">
        <v>4.0652173913043477</v>
      </c>
      <c r="J597" s="6">
        <v>0</v>
      </c>
      <c r="K597" s="6">
        <v>0</v>
      </c>
      <c r="L597" s="6">
        <v>8.6884782608695641</v>
      </c>
      <c r="M597" s="6">
        <v>0</v>
      </c>
      <c r="N597" s="6">
        <v>3.847826086956522</v>
      </c>
      <c r="O597" s="6">
        <f>SUM(NonNurse[[#This Row],[Qualified Social Work Staff Hours]],NonNurse[[#This Row],[Other Social Work Staff Hours]])/NonNurse[[#This Row],[MDS Census]]</f>
        <v>3.7607564007224058E-2</v>
      </c>
      <c r="P597" s="6">
        <v>4.8695652173913047</v>
      </c>
      <c r="Q597" s="6">
        <v>10.347826086956522</v>
      </c>
      <c r="R597" s="6">
        <f>SUM(NonNurse[[#This Row],[Qualified Activities Professional Hours]],NonNurse[[#This Row],[Other Activities Professional Hours]])/NonNurse[[#This Row],[MDS Census]]</f>
        <v>0.1487304791246149</v>
      </c>
      <c r="S597" s="6">
        <v>8.7507608695652213</v>
      </c>
      <c r="T597" s="6">
        <v>3.2538043478260859</v>
      </c>
      <c r="U597" s="6">
        <v>0</v>
      </c>
      <c r="V597" s="6">
        <f>SUM(NonNurse[[#This Row],[Occupational Therapist Hours]],NonNurse[[#This Row],[OT Assistant Hours]],NonNurse[[#This Row],[OT Aide Hours]])/NonNurse[[#This Row],[MDS Census]]</f>
        <v>0.11732922553914801</v>
      </c>
      <c r="W597" s="6">
        <v>5.5302173913043466</v>
      </c>
      <c r="X597" s="6">
        <v>12.177500000000002</v>
      </c>
      <c r="Y597" s="6">
        <v>2.0217391304347827</v>
      </c>
      <c r="Z597" s="6">
        <f>SUM(NonNurse[[#This Row],[Physical Therapist (PT) Hours]],NonNurse[[#This Row],[PT Assistant Hours]],NonNurse[[#This Row],[PT Aide Hours]])/NonNurse[[#This Row],[MDS Census]]</f>
        <v>0.19283012854562839</v>
      </c>
      <c r="AA597" s="6">
        <v>0</v>
      </c>
      <c r="AB597" s="6">
        <v>0</v>
      </c>
      <c r="AC597" s="6">
        <v>0</v>
      </c>
      <c r="AD597" s="6">
        <v>0</v>
      </c>
      <c r="AE597" s="6">
        <v>2.0108695652173911</v>
      </c>
      <c r="AF597" s="6">
        <v>0</v>
      </c>
      <c r="AG597" s="6">
        <v>0</v>
      </c>
      <c r="AH597" s="1">
        <v>145803</v>
      </c>
      <c r="AI597">
        <v>5</v>
      </c>
    </row>
    <row r="598" spans="1:35" x14ac:dyDescent="0.25">
      <c r="A598" t="s">
        <v>702</v>
      </c>
      <c r="B598" t="s">
        <v>504</v>
      </c>
      <c r="C598" t="s">
        <v>946</v>
      </c>
      <c r="D598" t="s">
        <v>768</v>
      </c>
      <c r="E598" s="6">
        <v>72.184782608695656</v>
      </c>
      <c r="F598" s="6">
        <v>34.638586956521742</v>
      </c>
      <c r="G598" s="6">
        <v>0.19130434782608696</v>
      </c>
      <c r="H598" s="6">
        <v>0.42173913043478278</v>
      </c>
      <c r="I598" s="6">
        <v>0.77173913043478259</v>
      </c>
      <c r="J598" s="6">
        <v>0</v>
      </c>
      <c r="K598" s="6">
        <v>0</v>
      </c>
      <c r="L598" s="6">
        <v>2.1963043478260862</v>
      </c>
      <c r="M598" s="6">
        <v>0</v>
      </c>
      <c r="N598" s="6">
        <v>0</v>
      </c>
      <c r="O598" s="6">
        <f>SUM(NonNurse[[#This Row],[Qualified Social Work Staff Hours]],NonNurse[[#This Row],[Other Social Work Staff Hours]])/NonNurse[[#This Row],[MDS Census]]</f>
        <v>0</v>
      </c>
      <c r="P598" s="6">
        <v>4.7826086956521738</v>
      </c>
      <c r="Q598" s="6">
        <v>7.2853260869565215</v>
      </c>
      <c r="R598" s="6">
        <f>SUM(NonNurse[[#This Row],[Qualified Activities Professional Hours]],NonNurse[[#This Row],[Other Activities Professional Hours]])/NonNurse[[#This Row],[MDS Census]]</f>
        <v>0.16718114741755757</v>
      </c>
      <c r="S598" s="6">
        <v>5.2764130434782581</v>
      </c>
      <c r="T598" s="6">
        <v>7.5398913043478268</v>
      </c>
      <c r="U598" s="6">
        <v>0</v>
      </c>
      <c r="V598" s="6">
        <f>SUM(NonNurse[[#This Row],[Occupational Therapist Hours]],NonNurse[[#This Row],[OT Assistant Hours]],NonNurse[[#This Row],[OT Aide Hours]])/NonNurse[[#This Row],[MDS Census]]</f>
        <v>0.17754856196355967</v>
      </c>
      <c r="W598" s="6">
        <v>4.4961956521739115</v>
      </c>
      <c r="X598" s="6">
        <v>9.1567391304347829</v>
      </c>
      <c r="Y598" s="6">
        <v>6.5217391304347824E-2</v>
      </c>
      <c r="Z598" s="6">
        <f>SUM(NonNurse[[#This Row],[Physical Therapist (PT) Hours]],NonNurse[[#This Row],[PT Assistant Hours]],NonNurse[[#This Row],[PT Aide Hours]])/NonNurse[[#This Row],[MDS Census]]</f>
        <v>0.19004216232495103</v>
      </c>
      <c r="AA598" s="6">
        <v>0</v>
      </c>
      <c r="AB598" s="6">
        <v>0</v>
      </c>
      <c r="AC598" s="6">
        <v>0</v>
      </c>
      <c r="AD598" s="6">
        <v>0</v>
      </c>
      <c r="AE598" s="6">
        <v>0</v>
      </c>
      <c r="AF598" s="6">
        <v>0</v>
      </c>
      <c r="AG598" s="6">
        <v>0</v>
      </c>
      <c r="AH598" s="1">
        <v>145990</v>
      </c>
      <c r="AI598">
        <v>5</v>
      </c>
    </row>
    <row r="599" spans="1:35" x14ac:dyDescent="0.25">
      <c r="A599" t="s">
        <v>702</v>
      </c>
      <c r="B599" t="s">
        <v>95</v>
      </c>
      <c r="C599" t="s">
        <v>946</v>
      </c>
      <c r="D599" t="s">
        <v>768</v>
      </c>
      <c r="E599" s="6">
        <v>75.434782608695656</v>
      </c>
      <c r="F599" s="6">
        <v>24.350543478260871</v>
      </c>
      <c r="G599" s="6">
        <v>0.41304347826086957</v>
      </c>
      <c r="H599" s="6">
        <v>0.42826086956521747</v>
      </c>
      <c r="I599" s="6">
        <v>0.78260869565217395</v>
      </c>
      <c r="J599" s="6">
        <v>0</v>
      </c>
      <c r="K599" s="6">
        <v>0</v>
      </c>
      <c r="L599" s="6">
        <v>2.2221739130434783</v>
      </c>
      <c r="M599" s="6">
        <v>0</v>
      </c>
      <c r="N599" s="6">
        <v>0</v>
      </c>
      <c r="O599" s="6">
        <f>SUM(NonNurse[[#This Row],[Qualified Social Work Staff Hours]],NonNurse[[#This Row],[Other Social Work Staff Hours]])/NonNurse[[#This Row],[MDS Census]]</f>
        <v>0</v>
      </c>
      <c r="P599" s="6">
        <v>4.5217391304347823</v>
      </c>
      <c r="Q599" s="6">
        <v>11.785326086956522</v>
      </c>
      <c r="R599" s="6">
        <f>SUM(NonNurse[[#This Row],[Qualified Activities Professional Hours]],NonNurse[[#This Row],[Other Activities Professional Hours]])/NonNurse[[#This Row],[MDS Census]]</f>
        <v>0.21617435158501441</v>
      </c>
      <c r="S599" s="6">
        <v>5.8314130434782614</v>
      </c>
      <c r="T599" s="6">
        <v>4.1144565217391316</v>
      </c>
      <c r="U599" s="6">
        <v>0</v>
      </c>
      <c r="V599" s="6">
        <f>SUM(NonNurse[[#This Row],[Occupational Therapist Hours]],NonNurse[[#This Row],[OT Assistant Hours]],NonNurse[[#This Row],[OT Aide Hours]])/NonNurse[[#This Row],[MDS Census]]</f>
        <v>0.13184726224783863</v>
      </c>
      <c r="W599" s="6">
        <v>3.7931521739130432</v>
      </c>
      <c r="X599" s="6">
        <v>9.5751086956521707</v>
      </c>
      <c r="Y599" s="6">
        <v>0.60869565217391308</v>
      </c>
      <c r="Z599" s="6">
        <f>SUM(NonNurse[[#This Row],[Physical Therapist (PT) Hours]],NonNurse[[#This Row],[PT Assistant Hours]],NonNurse[[#This Row],[PT Aide Hours]])/NonNurse[[#This Row],[MDS Census]]</f>
        <v>0.18528530259365988</v>
      </c>
      <c r="AA599" s="6">
        <v>0</v>
      </c>
      <c r="AB599" s="6">
        <v>0</v>
      </c>
      <c r="AC599" s="6">
        <v>0</v>
      </c>
      <c r="AD599" s="6">
        <v>0</v>
      </c>
      <c r="AE599" s="6">
        <v>0</v>
      </c>
      <c r="AF599" s="6">
        <v>0</v>
      </c>
      <c r="AG599" s="6">
        <v>0</v>
      </c>
      <c r="AH599" s="1">
        <v>145312</v>
      </c>
      <c r="AI599">
        <v>5</v>
      </c>
    </row>
    <row r="600" spans="1:35" x14ac:dyDescent="0.25">
      <c r="A600" t="s">
        <v>702</v>
      </c>
      <c r="B600" t="s">
        <v>104</v>
      </c>
      <c r="C600" t="s">
        <v>917</v>
      </c>
      <c r="D600" t="s">
        <v>781</v>
      </c>
      <c r="E600" s="6">
        <v>215.15217391304347</v>
      </c>
      <c r="F600" s="6">
        <v>50.567934782608695</v>
      </c>
      <c r="G600" s="6">
        <v>0.32608695652173914</v>
      </c>
      <c r="H600" s="6">
        <v>1.098913043478261</v>
      </c>
      <c r="I600" s="6">
        <v>6.9130434782608692</v>
      </c>
      <c r="J600" s="6">
        <v>0</v>
      </c>
      <c r="K600" s="6">
        <v>9.6739130434782619E-2</v>
      </c>
      <c r="L600" s="6">
        <v>2.1261956521739136</v>
      </c>
      <c r="M600" s="6">
        <v>0</v>
      </c>
      <c r="N600" s="6">
        <v>10.869565217391305</v>
      </c>
      <c r="O600" s="6">
        <f>SUM(NonNurse[[#This Row],[Qualified Social Work Staff Hours]],NonNurse[[#This Row],[Other Social Work Staff Hours]])/NonNurse[[#This Row],[MDS Census]]</f>
        <v>5.0520359704961104E-2</v>
      </c>
      <c r="P600" s="6">
        <v>0</v>
      </c>
      <c r="Q600" s="6">
        <v>16.608695652173914</v>
      </c>
      <c r="R600" s="6">
        <f>SUM(NonNurse[[#This Row],[Qualified Activities Professional Hours]],NonNurse[[#This Row],[Other Activities Professional Hours]])/NonNurse[[#This Row],[MDS Census]]</f>
        <v>7.7195109629180567E-2</v>
      </c>
      <c r="S600" s="6">
        <v>4.1047826086956523</v>
      </c>
      <c r="T600" s="6">
        <v>5.951956521739131</v>
      </c>
      <c r="U600" s="6">
        <v>0</v>
      </c>
      <c r="V600" s="6">
        <f>SUM(NonNurse[[#This Row],[Occupational Therapist Hours]],NonNurse[[#This Row],[OT Assistant Hours]],NonNurse[[#This Row],[OT Aide Hours]])/NonNurse[[#This Row],[MDS Census]]</f>
        <v>4.6742447206224114E-2</v>
      </c>
      <c r="W600" s="6">
        <v>10.134782608695652</v>
      </c>
      <c r="X600" s="6">
        <v>5.2017391304347855</v>
      </c>
      <c r="Y600" s="6">
        <v>0.68478260869565222</v>
      </c>
      <c r="Z600" s="6">
        <f>SUM(NonNurse[[#This Row],[Physical Therapist (PT) Hours]],NonNurse[[#This Row],[PT Assistant Hours]],NonNurse[[#This Row],[PT Aide Hours]])/NonNurse[[#This Row],[MDS Census]]</f>
        <v>7.4464989390724476E-2</v>
      </c>
      <c r="AA600" s="6">
        <v>0</v>
      </c>
      <c r="AB600" s="6">
        <v>0</v>
      </c>
      <c r="AC600" s="6">
        <v>0</v>
      </c>
      <c r="AD600" s="6">
        <v>0</v>
      </c>
      <c r="AE600" s="6">
        <v>0.80434782608695654</v>
      </c>
      <c r="AF600" s="6">
        <v>0</v>
      </c>
      <c r="AG600" s="6">
        <v>0</v>
      </c>
      <c r="AH600" s="1">
        <v>145337</v>
      </c>
      <c r="AI600">
        <v>5</v>
      </c>
    </row>
    <row r="601" spans="1:35" x14ac:dyDescent="0.25">
      <c r="A601" t="s">
        <v>702</v>
      </c>
      <c r="B601" t="s">
        <v>385</v>
      </c>
      <c r="C601" t="s">
        <v>1076</v>
      </c>
      <c r="D601" t="s">
        <v>774</v>
      </c>
      <c r="E601" s="6">
        <v>134.36956521739131</v>
      </c>
      <c r="F601" s="6">
        <v>49.581521739130437</v>
      </c>
      <c r="G601" s="6">
        <v>0.32608695652173914</v>
      </c>
      <c r="H601" s="6">
        <v>0.75869565217391288</v>
      </c>
      <c r="I601" s="6">
        <v>1.326086956521739</v>
      </c>
      <c r="J601" s="6">
        <v>0</v>
      </c>
      <c r="K601" s="6">
        <v>0</v>
      </c>
      <c r="L601" s="6">
        <v>4.9581521739130423</v>
      </c>
      <c r="M601" s="6">
        <v>0</v>
      </c>
      <c r="N601" s="6">
        <v>8.9673913043478257E-2</v>
      </c>
      <c r="O601" s="6">
        <f>SUM(NonNurse[[#This Row],[Qualified Social Work Staff Hours]],NonNurse[[#This Row],[Other Social Work Staff Hours]])/NonNurse[[#This Row],[MDS Census]]</f>
        <v>6.6736773984792097E-4</v>
      </c>
      <c r="P601" s="6">
        <v>5.5652173913043477</v>
      </c>
      <c r="Q601" s="6">
        <v>24.616847826086957</v>
      </c>
      <c r="R601" s="6">
        <f>SUM(NonNurse[[#This Row],[Qualified Activities Professional Hours]],NonNurse[[#This Row],[Other Activities Professional Hours]])/NonNurse[[#This Row],[MDS Census]]</f>
        <v>0.22461980262093512</v>
      </c>
      <c r="S601" s="6">
        <v>11.06467391304348</v>
      </c>
      <c r="T601" s="6">
        <v>4.716086956521738</v>
      </c>
      <c r="U601" s="6">
        <v>0</v>
      </c>
      <c r="V601" s="6">
        <f>SUM(NonNurse[[#This Row],[Occupational Therapist Hours]],NonNurse[[#This Row],[OT Assistant Hours]],NonNurse[[#This Row],[OT Aide Hours]])/NonNurse[[#This Row],[MDS Census]]</f>
        <v>0.11744297039314026</v>
      </c>
      <c r="W601" s="6">
        <v>16.47282608695652</v>
      </c>
      <c r="X601" s="6">
        <v>0.83847826086956534</v>
      </c>
      <c r="Y601" s="6">
        <v>3.8695652173913042</v>
      </c>
      <c r="Z601" s="6">
        <f>SUM(NonNurse[[#This Row],[Physical Therapist (PT) Hours]],NonNurse[[#This Row],[PT Assistant Hours]],NonNurse[[#This Row],[PT Aide Hours]])/NonNurse[[#This Row],[MDS Census]]</f>
        <v>0.15763145122148517</v>
      </c>
      <c r="AA601" s="6">
        <v>0</v>
      </c>
      <c r="AB601" s="6">
        <v>0</v>
      </c>
      <c r="AC601" s="6">
        <v>0</v>
      </c>
      <c r="AD601" s="6">
        <v>6.6032608695652177</v>
      </c>
      <c r="AE601" s="6">
        <v>0.2391304347826087</v>
      </c>
      <c r="AF601" s="6">
        <v>0</v>
      </c>
      <c r="AG601" s="6">
        <v>0</v>
      </c>
      <c r="AH601" s="1">
        <v>145819</v>
      </c>
      <c r="AI601">
        <v>5</v>
      </c>
    </row>
    <row r="602" spans="1:35" x14ac:dyDescent="0.25">
      <c r="A602" t="s">
        <v>702</v>
      </c>
      <c r="B602" t="s">
        <v>279</v>
      </c>
      <c r="C602" t="s">
        <v>917</v>
      </c>
      <c r="D602" t="s">
        <v>781</v>
      </c>
      <c r="E602" s="6">
        <v>203.96739130434781</v>
      </c>
      <c r="F602" s="6">
        <v>46.464673913043477</v>
      </c>
      <c r="G602" s="6">
        <v>0.2608695652173913</v>
      </c>
      <c r="H602" s="6">
        <v>1.1228260869565221</v>
      </c>
      <c r="I602" s="6">
        <v>2.2065217391304346</v>
      </c>
      <c r="J602" s="6">
        <v>0</v>
      </c>
      <c r="K602" s="6">
        <v>7.6086956521739135E-2</v>
      </c>
      <c r="L602" s="6">
        <v>3.9341304347826074</v>
      </c>
      <c r="M602" s="6">
        <v>0</v>
      </c>
      <c r="N602" s="6">
        <v>8.7663043478260878</v>
      </c>
      <c r="O602" s="6">
        <f>SUM(NonNurse[[#This Row],[Qualified Social Work Staff Hours]],NonNurse[[#This Row],[Other Social Work Staff Hours]])/NonNurse[[#This Row],[MDS Census]]</f>
        <v>4.2978950173194787E-2</v>
      </c>
      <c r="P602" s="6">
        <v>5.3913043478260869</v>
      </c>
      <c r="Q602" s="6">
        <v>14.589673913043478</v>
      </c>
      <c r="R602" s="6">
        <f>SUM(NonNurse[[#This Row],[Qualified Activities Professional Hours]],NonNurse[[#This Row],[Other Activities Professional Hours]])/NonNurse[[#This Row],[MDS Census]]</f>
        <v>9.7961630695443655E-2</v>
      </c>
      <c r="S602" s="6">
        <v>6.6132608695652184</v>
      </c>
      <c r="T602" s="6">
        <v>9.0366304347826087</v>
      </c>
      <c r="U602" s="6">
        <v>0</v>
      </c>
      <c r="V602" s="6">
        <f>SUM(NonNurse[[#This Row],[Occupational Therapist Hours]],NonNurse[[#This Row],[OT Assistant Hours]],NonNurse[[#This Row],[OT Aide Hours]])/NonNurse[[#This Row],[MDS Census]]</f>
        <v>7.6727418065547573E-2</v>
      </c>
      <c r="W602" s="6">
        <v>7.933369565217391</v>
      </c>
      <c r="X602" s="6">
        <v>6.8016304347826066</v>
      </c>
      <c r="Y602" s="6">
        <v>0</v>
      </c>
      <c r="Z602" s="6">
        <f>SUM(NonNurse[[#This Row],[Physical Therapist (PT) Hours]],NonNurse[[#This Row],[PT Assistant Hours]],NonNurse[[#This Row],[PT Aide Hours]])/NonNurse[[#This Row],[MDS Census]]</f>
        <v>7.2241939781508113E-2</v>
      </c>
      <c r="AA602" s="6">
        <v>0</v>
      </c>
      <c r="AB602" s="6">
        <v>0</v>
      </c>
      <c r="AC602" s="6">
        <v>0</v>
      </c>
      <c r="AD602" s="6">
        <v>0</v>
      </c>
      <c r="AE602" s="6">
        <v>0.52173913043478259</v>
      </c>
      <c r="AF602" s="6">
        <v>0</v>
      </c>
      <c r="AG602" s="6">
        <v>0</v>
      </c>
      <c r="AH602" s="1">
        <v>145661</v>
      </c>
      <c r="AI602">
        <v>5</v>
      </c>
    </row>
    <row r="603" spans="1:35" x14ac:dyDescent="0.25">
      <c r="A603" t="s">
        <v>702</v>
      </c>
      <c r="B603" t="s">
        <v>318</v>
      </c>
      <c r="C603" t="s">
        <v>1041</v>
      </c>
      <c r="D603" t="s">
        <v>781</v>
      </c>
      <c r="E603" s="6">
        <v>149.68478260869566</v>
      </c>
      <c r="F603" s="6">
        <v>50.407608695652186</v>
      </c>
      <c r="G603" s="6">
        <v>0.24456521739130435</v>
      </c>
      <c r="H603" s="6">
        <v>0.25326086956521732</v>
      </c>
      <c r="I603" s="6">
        <v>2.9130434782608696</v>
      </c>
      <c r="J603" s="6">
        <v>0</v>
      </c>
      <c r="K603" s="6">
        <v>0</v>
      </c>
      <c r="L603" s="6">
        <v>4.817608695652174</v>
      </c>
      <c r="M603" s="6">
        <v>3.3271739130434779</v>
      </c>
      <c r="N603" s="6">
        <v>4.8157608695652172</v>
      </c>
      <c r="O603" s="6">
        <f>SUM(NonNurse[[#This Row],[Qualified Social Work Staff Hours]],NonNurse[[#This Row],[Other Social Work Staff Hours]])/NonNurse[[#This Row],[MDS Census]]</f>
        <v>5.4400551884394736E-2</v>
      </c>
      <c r="P603" s="6">
        <v>5.2228260869565215</v>
      </c>
      <c r="Q603" s="6">
        <v>23.553260869565225</v>
      </c>
      <c r="R603" s="6">
        <f>SUM(NonNurse[[#This Row],[Qualified Activities Professional Hours]],NonNurse[[#This Row],[Other Activities Professional Hours]])/NonNurse[[#This Row],[MDS Census]]</f>
        <v>0.19224457192651226</v>
      </c>
      <c r="S603" s="6">
        <v>4.8600000000000003</v>
      </c>
      <c r="T603" s="6">
        <v>6.4119565217391301</v>
      </c>
      <c r="U603" s="6">
        <v>0</v>
      </c>
      <c r="V603" s="6">
        <f>SUM(NonNurse[[#This Row],[Occupational Therapist Hours]],NonNurse[[#This Row],[OT Assistant Hours]],NonNurse[[#This Row],[OT Aide Hours]])/NonNurse[[#This Row],[MDS Census]]</f>
        <v>7.5304625662624358E-2</v>
      </c>
      <c r="W603" s="6">
        <v>4.7657608695652183</v>
      </c>
      <c r="X603" s="6">
        <v>3.9915217391304352</v>
      </c>
      <c r="Y603" s="6">
        <v>0.42391304347826086</v>
      </c>
      <c r="Z603" s="6">
        <f>SUM(NonNurse[[#This Row],[Physical Therapist (PT) Hours]],NonNurse[[#This Row],[PT Assistant Hours]],NonNurse[[#This Row],[PT Aide Hours]])/NonNurse[[#This Row],[MDS Census]]</f>
        <v>6.1336867329896176E-2</v>
      </c>
      <c r="AA603" s="6">
        <v>0</v>
      </c>
      <c r="AB603" s="6">
        <v>0</v>
      </c>
      <c r="AC603" s="6">
        <v>0</v>
      </c>
      <c r="AD603" s="6">
        <v>0</v>
      </c>
      <c r="AE603" s="6">
        <v>0.11956521739130435</v>
      </c>
      <c r="AF603" s="6">
        <v>0</v>
      </c>
      <c r="AG603" s="6">
        <v>0</v>
      </c>
      <c r="AH603" s="1">
        <v>145718</v>
      </c>
      <c r="AI603">
        <v>5</v>
      </c>
    </row>
    <row r="604" spans="1:35" x14ac:dyDescent="0.25">
      <c r="A604" t="s">
        <v>702</v>
      </c>
      <c r="B604" t="s">
        <v>623</v>
      </c>
      <c r="C604" t="s">
        <v>1152</v>
      </c>
      <c r="D604" t="s">
        <v>781</v>
      </c>
      <c r="E604" s="6">
        <v>87.532608695652172</v>
      </c>
      <c r="F604" s="6">
        <v>42.807065217391312</v>
      </c>
      <c r="G604" s="6">
        <v>0.32608695652173914</v>
      </c>
      <c r="H604" s="6">
        <v>0.54565217391304333</v>
      </c>
      <c r="I604" s="6">
        <v>1.9347826086956521</v>
      </c>
      <c r="J604" s="6">
        <v>0</v>
      </c>
      <c r="K604" s="6">
        <v>0</v>
      </c>
      <c r="L604" s="6">
        <v>8.838478260869568</v>
      </c>
      <c r="M604" s="6">
        <v>0</v>
      </c>
      <c r="N604" s="6">
        <v>0</v>
      </c>
      <c r="O604" s="6">
        <f>SUM(NonNurse[[#This Row],[Qualified Social Work Staff Hours]],NonNurse[[#This Row],[Other Social Work Staff Hours]])/NonNurse[[#This Row],[MDS Census]]</f>
        <v>0</v>
      </c>
      <c r="P604" s="6">
        <v>5.2173913043478262</v>
      </c>
      <c r="Q604" s="6">
        <v>9.8097826086956523</v>
      </c>
      <c r="R604" s="6">
        <f>SUM(NonNurse[[#This Row],[Qualified Activities Professional Hours]],NonNurse[[#This Row],[Other Activities Professional Hours]])/NonNurse[[#This Row],[MDS Census]]</f>
        <v>0.1716751521172234</v>
      </c>
      <c r="S604" s="6">
        <v>20.662499999999998</v>
      </c>
      <c r="T604" s="6">
        <v>15.114021739130433</v>
      </c>
      <c r="U604" s="6">
        <v>0</v>
      </c>
      <c r="V604" s="6">
        <f>SUM(NonNurse[[#This Row],[Occupational Therapist Hours]],NonNurse[[#This Row],[OT Assistant Hours]],NonNurse[[#This Row],[OT Aide Hours]])/NonNurse[[#This Row],[MDS Census]]</f>
        <v>0.40872221532348191</v>
      </c>
      <c r="W604" s="6">
        <v>18.866304347826091</v>
      </c>
      <c r="X604" s="6">
        <v>34.068152173913056</v>
      </c>
      <c r="Y604" s="6">
        <v>4.9347826086956523</v>
      </c>
      <c r="Z604" s="6">
        <f>SUM(NonNurse[[#This Row],[Physical Therapist (PT) Hours]],NonNurse[[#This Row],[PT Assistant Hours]],NonNurse[[#This Row],[PT Aide Hours]])/NonNurse[[#This Row],[MDS Census]]</f>
        <v>0.66111635415373182</v>
      </c>
      <c r="AA604" s="6">
        <v>0</v>
      </c>
      <c r="AB604" s="6">
        <v>0</v>
      </c>
      <c r="AC604" s="6">
        <v>0</v>
      </c>
      <c r="AD604" s="6">
        <v>4.7010869565217392</v>
      </c>
      <c r="AE604" s="6">
        <v>0.54347826086956519</v>
      </c>
      <c r="AF604" s="6">
        <v>0</v>
      </c>
      <c r="AG604" s="6">
        <v>0.16304347826086957</v>
      </c>
      <c r="AH604" s="1">
        <v>146143</v>
      </c>
      <c r="AI604">
        <v>5</v>
      </c>
    </row>
    <row r="605" spans="1:35" x14ac:dyDescent="0.25">
      <c r="A605" t="s">
        <v>702</v>
      </c>
      <c r="B605" t="s">
        <v>195</v>
      </c>
      <c r="C605" t="s">
        <v>917</v>
      </c>
      <c r="D605" t="s">
        <v>781</v>
      </c>
      <c r="E605" s="6">
        <v>194.22826086956522</v>
      </c>
      <c r="F605" s="6">
        <v>44.404891304347828</v>
      </c>
      <c r="G605" s="6">
        <v>0</v>
      </c>
      <c r="H605" s="6">
        <v>0.86739130434782619</v>
      </c>
      <c r="I605" s="6">
        <v>2.8804347826086958</v>
      </c>
      <c r="J605" s="6">
        <v>0</v>
      </c>
      <c r="K605" s="6">
        <v>0</v>
      </c>
      <c r="L605" s="6">
        <v>9.1045652173913059</v>
      </c>
      <c r="M605" s="6">
        <v>0</v>
      </c>
      <c r="N605" s="6">
        <v>10.929347826086957</v>
      </c>
      <c r="O605" s="6">
        <f>SUM(NonNurse[[#This Row],[Qualified Social Work Staff Hours]],NonNurse[[#This Row],[Other Social Work Staff Hours]])/NonNurse[[#This Row],[MDS Census]]</f>
        <v>5.6270636297498462E-2</v>
      </c>
      <c r="P605" s="6">
        <v>5.2989130434782608</v>
      </c>
      <c r="Q605" s="6">
        <v>17.448369565217391</v>
      </c>
      <c r="R605" s="6">
        <f>SUM(NonNurse[[#This Row],[Qualified Activities Professional Hours]],NonNurse[[#This Row],[Other Activities Professional Hours]])/NonNurse[[#This Row],[MDS Census]]</f>
        <v>0.11711623482007946</v>
      </c>
      <c r="S605" s="6">
        <v>10.409673913043475</v>
      </c>
      <c r="T605" s="6">
        <v>10.744782608695653</v>
      </c>
      <c r="U605" s="6">
        <v>0</v>
      </c>
      <c r="V605" s="6">
        <f>SUM(NonNurse[[#This Row],[Occupational Therapist Hours]],NonNurse[[#This Row],[OT Assistant Hours]],NonNurse[[#This Row],[OT Aide Hours]])/NonNurse[[#This Row],[MDS Census]]</f>
        <v>0.10891544014774189</v>
      </c>
      <c r="W605" s="6">
        <v>14.566956521739131</v>
      </c>
      <c r="X605" s="6">
        <v>9.2819565217391347</v>
      </c>
      <c r="Y605" s="6">
        <v>3.3695652173913042</v>
      </c>
      <c r="Z605" s="6">
        <f>SUM(NonNurse[[#This Row],[Physical Therapist (PT) Hours]],NonNurse[[#This Row],[PT Assistant Hours]],NonNurse[[#This Row],[PT Aide Hours]])/NonNurse[[#This Row],[MDS Census]]</f>
        <v>0.14013654933124409</v>
      </c>
      <c r="AA605" s="6">
        <v>0</v>
      </c>
      <c r="AB605" s="6">
        <v>0</v>
      </c>
      <c r="AC605" s="6">
        <v>0</v>
      </c>
      <c r="AD605" s="6">
        <v>0</v>
      </c>
      <c r="AE605" s="6">
        <v>1.6304347826086956</v>
      </c>
      <c r="AF605" s="6">
        <v>0</v>
      </c>
      <c r="AG605" s="6">
        <v>0</v>
      </c>
      <c r="AH605" s="1">
        <v>145510</v>
      </c>
      <c r="AI605">
        <v>5</v>
      </c>
    </row>
    <row r="606" spans="1:35" x14ac:dyDescent="0.25">
      <c r="A606" t="s">
        <v>702</v>
      </c>
      <c r="B606" t="s">
        <v>349</v>
      </c>
      <c r="C606" t="s">
        <v>917</v>
      </c>
      <c r="D606" t="s">
        <v>781</v>
      </c>
      <c r="E606" s="6">
        <v>207.31521739130434</v>
      </c>
      <c r="F606" s="6">
        <v>41.029891304347828</v>
      </c>
      <c r="G606" s="6">
        <v>0</v>
      </c>
      <c r="H606" s="6">
        <v>1.0858695652173911</v>
      </c>
      <c r="I606" s="6">
        <v>1.0543478260869565</v>
      </c>
      <c r="J606" s="6">
        <v>0</v>
      </c>
      <c r="K606" s="6">
        <v>4.6739130434782609E-2</v>
      </c>
      <c r="L606" s="6">
        <v>4.3274999999999997</v>
      </c>
      <c r="M606" s="6">
        <v>0</v>
      </c>
      <c r="N606" s="6">
        <v>5.0570652173913047</v>
      </c>
      <c r="O606" s="6">
        <f>SUM(NonNurse[[#This Row],[Qualified Social Work Staff Hours]],NonNurse[[#This Row],[Other Social Work Staff Hours]])/NonNurse[[#This Row],[MDS Census]]</f>
        <v>2.4393121166046246E-2</v>
      </c>
      <c r="P606" s="6">
        <v>5.3913043478260869</v>
      </c>
      <c r="Q606" s="6">
        <v>20.100543478260871</v>
      </c>
      <c r="R606" s="6">
        <f>SUM(NonNurse[[#This Row],[Qualified Activities Professional Hours]],NonNurse[[#This Row],[Other Activities Professional Hours]])/NonNurse[[#This Row],[MDS Census]]</f>
        <v>0.12296177843024171</v>
      </c>
      <c r="S606" s="6">
        <v>9.7148913043478213</v>
      </c>
      <c r="T606" s="6">
        <v>8.2177173913043511</v>
      </c>
      <c r="U606" s="6">
        <v>0</v>
      </c>
      <c r="V606" s="6">
        <f>SUM(NonNurse[[#This Row],[Occupational Therapist Hours]],NonNurse[[#This Row],[OT Assistant Hours]],NonNurse[[#This Row],[OT Aide Hours]])/NonNurse[[#This Row],[MDS Census]]</f>
        <v>8.6499239763015767E-2</v>
      </c>
      <c r="W606" s="6">
        <v>3.5782608695652178</v>
      </c>
      <c r="X606" s="6">
        <v>9.1456521739130423</v>
      </c>
      <c r="Y606" s="6">
        <v>3.5434782608695654</v>
      </c>
      <c r="Z606" s="6">
        <f>SUM(NonNurse[[#This Row],[Physical Therapist (PT) Hours]],NonNurse[[#This Row],[PT Assistant Hours]],NonNurse[[#This Row],[PT Aide Hours]])/NonNurse[[#This Row],[MDS Census]]</f>
        <v>7.8466942798720699E-2</v>
      </c>
      <c r="AA606" s="6">
        <v>7.8478260869565215</v>
      </c>
      <c r="AB606" s="6">
        <v>0</v>
      </c>
      <c r="AC606" s="6">
        <v>0</v>
      </c>
      <c r="AD606" s="6">
        <v>0</v>
      </c>
      <c r="AE606" s="6">
        <v>1.173913043478261</v>
      </c>
      <c r="AF606" s="6">
        <v>0</v>
      </c>
      <c r="AG606" s="6">
        <v>0</v>
      </c>
      <c r="AH606" s="1">
        <v>145764</v>
      </c>
      <c r="AI606">
        <v>5</v>
      </c>
    </row>
    <row r="607" spans="1:35" x14ac:dyDescent="0.25">
      <c r="A607" t="s">
        <v>702</v>
      </c>
      <c r="B607" t="s">
        <v>178</v>
      </c>
      <c r="C607" t="s">
        <v>871</v>
      </c>
      <c r="D607" t="s">
        <v>784</v>
      </c>
      <c r="E607" s="6">
        <v>105.65217391304348</v>
      </c>
      <c r="F607" s="6">
        <v>48.975543478260867</v>
      </c>
      <c r="G607" s="6">
        <v>0.15217391304347827</v>
      </c>
      <c r="H607" s="6">
        <v>0.43369565217391309</v>
      </c>
      <c r="I607" s="6">
        <v>1.1847826086956521</v>
      </c>
      <c r="J607" s="6">
        <v>0</v>
      </c>
      <c r="K607" s="6">
        <v>0</v>
      </c>
      <c r="L607" s="6">
        <v>4.614782608695652</v>
      </c>
      <c r="M607" s="6">
        <v>5.4782608695652177</v>
      </c>
      <c r="N607" s="6">
        <v>5.1304347826086953</v>
      </c>
      <c r="O607" s="6">
        <f>SUM(NonNurse[[#This Row],[Qualified Social Work Staff Hours]],NonNurse[[#This Row],[Other Social Work Staff Hours]])/NonNurse[[#This Row],[MDS Census]]</f>
        <v>0.10041152263374487</v>
      </c>
      <c r="P607" s="6">
        <v>5.3043478260869561</v>
      </c>
      <c r="Q607" s="6">
        <v>11.869565217391305</v>
      </c>
      <c r="R607" s="6">
        <f>SUM(NonNurse[[#This Row],[Qualified Activities Professional Hours]],NonNurse[[#This Row],[Other Activities Professional Hours]])/NonNurse[[#This Row],[MDS Census]]</f>
        <v>0.16255144032921812</v>
      </c>
      <c r="S607" s="6">
        <v>4.8822826086956521</v>
      </c>
      <c r="T607" s="6">
        <v>14.390108695652172</v>
      </c>
      <c r="U607" s="6">
        <v>0</v>
      </c>
      <c r="V607" s="6">
        <f>SUM(NonNurse[[#This Row],[Occupational Therapist Hours]],NonNurse[[#This Row],[OT Assistant Hours]],NonNurse[[#This Row],[OT Aide Hours]])/NonNurse[[#This Row],[MDS Census]]</f>
        <v>0.18241358024691356</v>
      </c>
      <c r="W607" s="6">
        <v>11.411630434782605</v>
      </c>
      <c r="X607" s="6">
        <v>13.602826086956517</v>
      </c>
      <c r="Y607" s="6">
        <v>0</v>
      </c>
      <c r="Z607" s="6">
        <f>SUM(NonNurse[[#This Row],[Physical Therapist (PT) Hours]],NonNurse[[#This Row],[PT Assistant Hours]],NonNurse[[#This Row],[PT Aide Hours]])/NonNurse[[#This Row],[MDS Census]]</f>
        <v>0.23676234567901225</v>
      </c>
      <c r="AA607" s="6">
        <v>0</v>
      </c>
      <c r="AB607" s="6">
        <v>0</v>
      </c>
      <c r="AC607" s="6">
        <v>0</v>
      </c>
      <c r="AD607" s="6">
        <v>0</v>
      </c>
      <c r="AE607" s="6">
        <v>0.71739130434782605</v>
      </c>
      <c r="AF607" s="6">
        <v>0</v>
      </c>
      <c r="AG607" s="6">
        <v>0.13043478260869565</v>
      </c>
      <c r="AH607" s="1">
        <v>145473</v>
      </c>
      <c r="AI607">
        <v>5</v>
      </c>
    </row>
    <row r="608" spans="1:35" x14ac:dyDescent="0.25">
      <c r="A608" t="s">
        <v>702</v>
      </c>
      <c r="B608" t="s">
        <v>492</v>
      </c>
      <c r="C608" t="s">
        <v>917</v>
      </c>
      <c r="D608" t="s">
        <v>781</v>
      </c>
      <c r="E608" s="6">
        <v>185.29347826086956</v>
      </c>
      <c r="F608" s="6">
        <v>50.902173913043477</v>
      </c>
      <c r="G608" s="6">
        <v>0.28260869565217389</v>
      </c>
      <c r="H608" s="6">
        <v>0.80760869565217386</v>
      </c>
      <c r="I608" s="6">
        <v>5.9456521739130439</v>
      </c>
      <c r="J608" s="6">
        <v>0</v>
      </c>
      <c r="K608" s="6">
        <v>2.6086956521739129E-2</v>
      </c>
      <c r="L608" s="6">
        <v>4.3098913043478255</v>
      </c>
      <c r="M608" s="6">
        <v>0</v>
      </c>
      <c r="N608" s="6">
        <v>10.739130434782609</v>
      </c>
      <c r="O608" s="6">
        <f>SUM(NonNurse[[#This Row],[Qualified Social Work Staff Hours]],NonNurse[[#This Row],[Other Social Work Staff Hours]])/NonNurse[[#This Row],[MDS Census]]</f>
        <v>5.7957411861324575E-2</v>
      </c>
      <c r="P608" s="6">
        <v>5.3043478260869561</v>
      </c>
      <c r="Q608" s="6">
        <v>12.741847826086957</v>
      </c>
      <c r="R608" s="6">
        <f>SUM(NonNurse[[#This Row],[Qualified Activities Professional Hours]],NonNurse[[#This Row],[Other Activities Professional Hours]])/NonNurse[[#This Row],[MDS Census]]</f>
        <v>9.7392503079720777E-2</v>
      </c>
      <c r="S608" s="6">
        <v>8.2078260869565209</v>
      </c>
      <c r="T608" s="6">
        <v>9.124456521739134</v>
      </c>
      <c r="U608" s="6">
        <v>0</v>
      </c>
      <c r="V608" s="6">
        <f>SUM(NonNurse[[#This Row],[Occupational Therapist Hours]],NonNurse[[#This Row],[OT Assistant Hours]],NonNurse[[#This Row],[OT Aide Hours]])/NonNurse[[#This Row],[MDS Census]]</f>
        <v>9.3539625740599541E-2</v>
      </c>
      <c r="W608" s="6">
        <v>6.258043478260868</v>
      </c>
      <c r="X608" s="6">
        <v>6.5598913043478282</v>
      </c>
      <c r="Y608" s="6">
        <v>0</v>
      </c>
      <c r="Z608" s="6">
        <f>SUM(NonNurse[[#This Row],[Physical Therapist (PT) Hours]],NonNurse[[#This Row],[PT Assistant Hours]],NonNurse[[#This Row],[PT Aide Hours]])/NonNurse[[#This Row],[MDS Census]]</f>
        <v>6.9176394673549593E-2</v>
      </c>
      <c r="AA608" s="6">
        <v>0</v>
      </c>
      <c r="AB608" s="6">
        <v>0</v>
      </c>
      <c r="AC608" s="6">
        <v>0</v>
      </c>
      <c r="AD608" s="6">
        <v>1.2826086956521738</v>
      </c>
      <c r="AE608" s="6">
        <v>1.2065217391304348</v>
      </c>
      <c r="AF608" s="6">
        <v>0</v>
      </c>
      <c r="AG608" s="6">
        <v>0.40217391304347827</v>
      </c>
      <c r="AH608" s="1">
        <v>145977</v>
      </c>
      <c r="AI608">
        <v>5</v>
      </c>
    </row>
    <row r="609" spans="1:35" x14ac:dyDescent="0.25">
      <c r="A609" t="s">
        <v>702</v>
      </c>
      <c r="B609" t="s">
        <v>552</v>
      </c>
      <c r="C609" t="s">
        <v>1126</v>
      </c>
      <c r="D609" t="s">
        <v>781</v>
      </c>
      <c r="E609" s="6">
        <v>98.858695652173907</v>
      </c>
      <c r="F609" s="6">
        <v>1.826086956521739</v>
      </c>
      <c r="G609" s="6">
        <v>8.6956521739130432E-2</v>
      </c>
      <c r="H609" s="6">
        <v>0</v>
      </c>
      <c r="I609" s="6">
        <v>0.17391304347826086</v>
      </c>
      <c r="J609" s="6">
        <v>0</v>
      </c>
      <c r="K609" s="6">
        <v>0</v>
      </c>
      <c r="L609" s="6">
        <v>2.0407608695652173</v>
      </c>
      <c r="M609" s="6">
        <v>0</v>
      </c>
      <c r="N609" s="6">
        <v>6.4483695652173916</v>
      </c>
      <c r="O609" s="6">
        <f>SUM(NonNurse[[#This Row],[Qualified Social Work Staff Hours]],NonNurse[[#This Row],[Other Social Work Staff Hours]])/NonNurse[[#This Row],[MDS Census]]</f>
        <v>6.5228147333699846E-2</v>
      </c>
      <c r="P609" s="6">
        <v>1.826086956521739</v>
      </c>
      <c r="Q609" s="6">
        <v>4.1331521739130439</v>
      </c>
      <c r="R609" s="6">
        <f>SUM(NonNurse[[#This Row],[Qualified Activities Professional Hours]],NonNurse[[#This Row],[Other Activities Professional Hours]])/NonNurse[[#This Row],[MDS Census]]</f>
        <v>6.0280373831775709E-2</v>
      </c>
      <c r="S609" s="6">
        <v>5.8695652173913047</v>
      </c>
      <c r="T609" s="6">
        <v>0</v>
      </c>
      <c r="U609" s="6">
        <v>0</v>
      </c>
      <c r="V609" s="6">
        <f>SUM(NonNurse[[#This Row],[Occupational Therapist Hours]],NonNurse[[#This Row],[OT Assistant Hours]],NonNurse[[#This Row],[OT Aide Hours]])/NonNurse[[#This Row],[MDS Census]]</f>
        <v>5.937328202308962E-2</v>
      </c>
      <c r="W609" s="6">
        <v>5.2038043478260869</v>
      </c>
      <c r="X609" s="6">
        <v>3.5163043478260869</v>
      </c>
      <c r="Y609" s="6">
        <v>0</v>
      </c>
      <c r="Z609" s="6">
        <f>SUM(NonNurse[[#This Row],[Physical Therapist (PT) Hours]],NonNurse[[#This Row],[PT Assistant Hours]],NonNurse[[#This Row],[PT Aide Hours]])/NonNurse[[#This Row],[MDS Census]]</f>
        <v>8.820780648708082E-2</v>
      </c>
      <c r="AA609" s="6">
        <v>0</v>
      </c>
      <c r="AB609" s="6">
        <v>0</v>
      </c>
      <c r="AC609" s="6">
        <v>0</v>
      </c>
      <c r="AD609" s="6">
        <v>0</v>
      </c>
      <c r="AE609" s="6">
        <v>0</v>
      </c>
      <c r="AF609" s="6">
        <v>0</v>
      </c>
      <c r="AG609" s="6">
        <v>0</v>
      </c>
      <c r="AH609" s="1">
        <v>146053</v>
      </c>
      <c r="AI609">
        <v>5</v>
      </c>
    </row>
    <row r="610" spans="1:35" x14ac:dyDescent="0.25">
      <c r="A610" t="s">
        <v>702</v>
      </c>
      <c r="B610" t="s">
        <v>400</v>
      </c>
      <c r="C610" t="s">
        <v>908</v>
      </c>
      <c r="D610" t="s">
        <v>794</v>
      </c>
      <c r="E610" s="6">
        <v>81.478260869565219</v>
      </c>
      <c r="F610" s="6">
        <v>5.7391304347826084</v>
      </c>
      <c r="G610" s="6">
        <v>0</v>
      </c>
      <c r="H610" s="6">
        <v>0</v>
      </c>
      <c r="I610" s="6">
        <v>0</v>
      </c>
      <c r="J610" s="6">
        <v>0</v>
      </c>
      <c r="K610" s="6">
        <v>0</v>
      </c>
      <c r="L610" s="6">
        <v>5.7092391304347823</v>
      </c>
      <c r="M610" s="6">
        <v>0</v>
      </c>
      <c r="N610" s="6">
        <v>0</v>
      </c>
      <c r="O610" s="6">
        <f>SUM(NonNurse[[#This Row],[Qualified Social Work Staff Hours]],NonNurse[[#This Row],[Other Social Work Staff Hours]])/NonNurse[[#This Row],[MDS Census]]</f>
        <v>0</v>
      </c>
      <c r="P610" s="6">
        <v>0</v>
      </c>
      <c r="Q610" s="6">
        <v>0</v>
      </c>
      <c r="R610" s="6">
        <f>SUM(NonNurse[[#This Row],[Qualified Activities Professional Hours]],NonNurse[[#This Row],[Other Activities Professional Hours]])/NonNurse[[#This Row],[MDS Census]]</f>
        <v>0</v>
      </c>
      <c r="S610" s="6">
        <v>10.760869565217391</v>
      </c>
      <c r="T610" s="6">
        <v>5.3777173913043477</v>
      </c>
      <c r="U610" s="6">
        <v>0</v>
      </c>
      <c r="V610" s="6">
        <f>SUM(NonNurse[[#This Row],[Occupational Therapist Hours]],NonNurse[[#This Row],[OT Assistant Hours]],NonNurse[[#This Row],[OT Aide Hours]])/NonNurse[[#This Row],[MDS Census]]</f>
        <v>0.19807230522945571</v>
      </c>
      <c r="W610" s="6">
        <v>5.1248913043478259</v>
      </c>
      <c r="X610" s="6">
        <v>9.2652173913043487</v>
      </c>
      <c r="Y610" s="6">
        <v>0</v>
      </c>
      <c r="Z610" s="6">
        <f>SUM(NonNurse[[#This Row],[Physical Therapist (PT) Hours]],NonNurse[[#This Row],[PT Assistant Hours]],NonNurse[[#This Row],[PT Aide Hours]])/NonNurse[[#This Row],[MDS Census]]</f>
        <v>0.17661286019210246</v>
      </c>
      <c r="AA610" s="6">
        <v>0</v>
      </c>
      <c r="AB610" s="6">
        <v>0</v>
      </c>
      <c r="AC610" s="6">
        <v>0</v>
      </c>
      <c r="AD610" s="6">
        <v>0</v>
      </c>
      <c r="AE610" s="6">
        <v>5.5760869565217392</v>
      </c>
      <c r="AF610" s="6">
        <v>0</v>
      </c>
      <c r="AG610" s="6">
        <v>0</v>
      </c>
      <c r="AH610" s="1">
        <v>145840</v>
      </c>
      <c r="AI610">
        <v>5</v>
      </c>
    </row>
    <row r="611" spans="1:35" x14ac:dyDescent="0.25">
      <c r="A611" t="s">
        <v>702</v>
      </c>
      <c r="B611" t="s">
        <v>192</v>
      </c>
      <c r="C611" t="s">
        <v>1001</v>
      </c>
      <c r="D611" t="s">
        <v>801</v>
      </c>
      <c r="E611" s="6">
        <v>61.902173913043477</v>
      </c>
      <c r="F611" s="6">
        <v>4.9565217391304346</v>
      </c>
      <c r="G611" s="6">
        <v>0.15217391304347827</v>
      </c>
      <c r="H611" s="6">
        <v>0.25543478260869568</v>
      </c>
      <c r="I611" s="6">
        <v>0.51086956521739135</v>
      </c>
      <c r="J611" s="6">
        <v>0</v>
      </c>
      <c r="K611" s="6">
        <v>0</v>
      </c>
      <c r="L611" s="6">
        <v>0.76543478260869546</v>
      </c>
      <c r="M611" s="6">
        <v>0.20271739130434782</v>
      </c>
      <c r="N611" s="6">
        <v>4.7436956521739138</v>
      </c>
      <c r="O611" s="6">
        <f>SUM(NonNurse[[#This Row],[Qualified Social Work Staff Hours]],NonNurse[[#This Row],[Other Social Work Staff Hours]])/NonNurse[[#This Row],[MDS Census]]</f>
        <v>7.9906935908691842E-2</v>
      </c>
      <c r="P611" s="6">
        <v>5.1207608695652178</v>
      </c>
      <c r="Q611" s="6">
        <v>6.5063043478260854</v>
      </c>
      <c r="R611" s="6">
        <f>SUM(NonNurse[[#This Row],[Qualified Activities Professional Hours]],NonNurse[[#This Row],[Other Activities Professional Hours]])/NonNurse[[#This Row],[MDS Census]]</f>
        <v>0.18782967515364354</v>
      </c>
      <c r="S611" s="6">
        <v>1.4139130434782607</v>
      </c>
      <c r="T611" s="6">
        <v>11.128260869565217</v>
      </c>
      <c r="U611" s="6">
        <v>0</v>
      </c>
      <c r="V611" s="6">
        <f>SUM(NonNurse[[#This Row],[Occupational Therapist Hours]],NonNurse[[#This Row],[OT Assistant Hours]],NonNurse[[#This Row],[OT Aide Hours]])/NonNurse[[#This Row],[MDS Census]]</f>
        <v>0.20261281826163299</v>
      </c>
      <c r="W611" s="6">
        <v>1.9496739130434784</v>
      </c>
      <c r="X611" s="6">
        <v>9.4952173913043456</v>
      </c>
      <c r="Y611" s="6">
        <v>0</v>
      </c>
      <c r="Z611" s="6">
        <f>SUM(NonNurse[[#This Row],[Physical Therapist (PT) Hours]],NonNurse[[#This Row],[PT Assistant Hours]],NonNurse[[#This Row],[PT Aide Hours]])/NonNurse[[#This Row],[MDS Census]]</f>
        <v>0.18488674275680417</v>
      </c>
      <c r="AA611" s="6">
        <v>0</v>
      </c>
      <c r="AB611" s="6">
        <v>0</v>
      </c>
      <c r="AC611" s="6">
        <v>0</v>
      </c>
      <c r="AD611" s="6">
        <v>0</v>
      </c>
      <c r="AE611" s="6">
        <v>0</v>
      </c>
      <c r="AF611" s="6">
        <v>0</v>
      </c>
      <c r="AG611" s="6">
        <v>0</v>
      </c>
      <c r="AH611" s="1">
        <v>145502</v>
      </c>
      <c r="AI611">
        <v>5</v>
      </c>
    </row>
    <row r="612" spans="1:35" x14ac:dyDescent="0.25">
      <c r="A612" t="s">
        <v>702</v>
      </c>
      <c r="B612" t="s">
        <v>548</v>
      </c>
      <c r="C612" t="s">
        <v>1001</v>
      </c>
      <c r="D612" t="s">
        <v>801</v>
      </c>
      <c r="E612" s="6">
        <v>69.119565217391298</v>
      </c>
      <c r="F612" s="6">
        <v>12.66228260869565</v>
      </c>
      <c r="G612" s="6">
        <v>0.52173913043478259</v>
      </c>
      <c r="H612" s="6">
        <v>0</v>
      </c>
      <c r="I612" s="6">
        <v>9.3695652173913047</v>
      </c>
      <c r="J612" s="6">
        <v>0</v>
      </c>
      <c r="K612" s="6">
        <v>0</v>
      </c>
      <c r="L612" s="6">
        <v>1.2114130434782608</v>
      </c>
      <c r="M612" s="6">
        <v>0</v>
      </c>
      <c r="N612" s="6">
        <v>12.275108695652174</v>
      </c>
      <c r="O612" s="6">
        <f>SUM(NonNurse[[#This Row],[Qualified Social Work Staff Hours]],NonNurse[[#This Row],[Other Social Work Staff Hours]])/NonNurse[[#This Row],[MDS Census]]</f>
        <v>0.17759238874036801</v>
      </c>
      <c r="P612" s="6">
        <v>5.6305434782608694</v>
      </c>
      <c r="Q612" s="6">
        <v>4.3125</v>
      </c>
      <c r="R612" s="6">
        <f>SUM(NonNurse[[#This Row],[Qualified Activities Professional Hours]],NonNurse[[#This Row],[Other Activities Professional Hours]])/NonNurse[[#This Row],[MDS Census]]</f>
        <v>0.14385280704513287</v>
      </c>
      <c r="S612" s="6">
        <v>2.0218478260869563</v>
      </c>
      <c r="T612" s="6">
        <v>7.9280434782608662</v>
      </c>
      <c r="U612" s="6">
        <v>0</v>
      </c>
      <c r="V612" s="6">
        <f>SUM(NonNurse[[#This Row],[Occupational Therapist Hours]],NonNurse[[#This Row],[OT Assistant Hours]],NonNurse[[#This Row],[OT Aide Hours]])/NonNurse[[#This Row],[MDS Census]]</f>
        <v>0.14395187922629341</v>
      </c>
      <c r="W612" s="6">
        <v>1.7102173913043475</v>
      </c>
      <c r="X612" s="6">
        <v>5.6754347826086953</v>
      </c>
      <c r="Y612" s="6">
        <v>0</v>
      </c>
      <c r="Z612" s="6">
        <f>SUM(NonNurse[[#This Row],[Physical Therapist (PT) Hours]],NonNurse[[#This Row],[PT Assistant Hours]],NonNurse[[#This Row],[PT Aide Hours]])/NonNurse[[#This Row],[MDS Census]]</f>
        <v>0.10685327881742412</v>
      </c>
      <c r="AA612" s="6">
        <v>0</v>
      </c>
      <c r="AB612" s="6">
        <v>0</v>
      </c>
      <c r="AC612" s="6">
        <v>0</v>
      </c>
      <c r="AD612" s="6">
        <v>0</v>
      </c>
      <c r="AE612" s="6">
        <v>0</v>
      </c>
      <c r="AF612" s="6">
        <v>0</v>
      </c>
      <c r="AG612" s="6">
        <v>0</v>
      </c>
      <c r="AH612" s="1">
        <v>146048</v>
      </c>
      <c r="AI612">
        <v>5</v>
      </c>
    </row>
    <row r="613" spans="1:35" x14ac:dyDescent="0.25">
      <c r="A613" t="s">
        <v>702</v>
      </c>
      <c r="B613" t="s">
        <v>621</v>
      </c>
      <c r="C613" t="s">
        <v>917</v>
      </c>
      <c r="D613" t="s">
        <v>781</v>
      </c>
      <c r="E613" s="6">
        <v>45.663043478260867</v>
      </c>
      <c r="F613" s="6">
        <v>0</v>
      </c>
      <c r="G613" s="6">
        <v>0</v>
      </c>
      <c r="H613" s="6">
        <v>0</v>
      </c>
      <c r="I613" s="6">
        <v>5.7391304347826084</v>
      </c>
      <c r="J613" s="6">
        <v>0</v>
      </c>
      <c r="K613" s="6">
        <v>0</v>
      </c>
      <c r="L613" s="6">
        <v>6.7196739130434775</v>
      </c>
      <c r="M613" s="6">
        <v>0</v>
      </c>
      <c r="N613" s="6">
        <v>0</v>
      </c>
      <c r="O613" s="6">
        <f>SUM(NonNurse[[#This Row],[Qualified Social Work Staff Hours]],NonNurse[[#This Row],[Other Social Work Staff Hours]])/NonNurse[[#This Row],[MDS Census]]</f>
        <v>0</v>
      </c>
      <c r="P613" s="6">
        <v>0</v>
      </c>
      <c r="Q613" s="6">
        <v>15.532608695652174</v>
      </c>
      <c r="R613" s="6">
        <f>SUM(NonNurse[[#This Row],[Qualified Activities Professional Hours]],NonNurse[[#This Row],[Other Activities Professional Hours]])/NonNurse[[#This Row],[MDS Census]]</f>
        <v>0.34015710545108307</v>
      </c>
      <c r="S613" s="6">
        <v>7.7449999999999992</v>
      </c>
      <c r="T613" s="6">
        <v>3.8872826086956529</v>
      </c>
      <c r="U613" s="6">
        <v>0</v>
      </c>
      <c r="V613" s="6">
        <f>SUM(NonNurse[[#This Row],[Occupational Therapist Hours]],NonNurse[[#This Row],[OT Assistant Hours]],NonNurse[[#This Row],[OT Aide Hours]])/NonNurse[[#This Row],[MDS Census]]</f>
        <v>0.25474172815996193</v>
      </c>
      <c r="W613" s="6">
        <v>4.6370652173913047</v>
      </c>
      <c r="X613" s="6">
        <v>14.842065217391307</v>
      </c>
      <c r="Y613" s="6">
        <v>8.195652173913043</v>
      </c>
      <c r="Z613" s="6">
        <f>SUM(NonNurse[[#This Row],[Physical Therapist (PT) Hours]],NonNurse[[#This Row],[PT Assistant Hours]],NonNurse[[#This Row],[PT Aide Hours]])/NonNurse[[#This Row],[MDS Census]]</f>
        <v>0.60606522256605577</v>
      </c>
      <c r="AA613" s="6">
        <v>0</v>
      </c>
      <c r="AB613" s="6">
        <v>0</v>
      </c>
      <c r="AC613" s="6">
        <v>0</v>
      </c>
      <c r="AD613" s="6">
        <v>0</v>
      </c>
      <c r="AE613" s="6">
        <v>0</v>
      </c>
      <c r="AF613" s="6">
        <v>0</v>
      </c>
      <c r="AG613" s="6">
        <v>0</v>
      </c>
      <c r="AH613" s="1">
        <v>146141</v>
      </c>
      <c r="AI613">
        <v>5</v>
      </c>
    </row>
    <row r="614" spans="1:35" x14ac:dyDescent="0.25">
      <c r="A614" t="s">
        <v>702</v>
      </c>
      <c r="B614" t="s">
        <v>636</v>
      </c>
      <c r="C614" t="s">
        <v>1028</v>
      </c>
      <c r="D614" t="s">
        <v>774</v>
      </c>
      <c r="E614" s="6">
        <v>63.402173913043477</v>
      </c>
      <c r="F614" s="6">
        <v>0</v>
      </c>
      <c r="G614" s="6">
        <v>0</v>
      </c>
      <c r="H614" s="6">
        <v>0</v>
      </c>
      <c r="I614" s="6">
        <v>0</v>
      </c>
      <c r="J614" s="6">
        <v>0</v>
      </c>
      <c r="K614" s="6">
        <v>0</v>
      </c>
      <c r="L614" s="6">
        <v>0</v>
      </c>
      <c r="M614" s="6">
        <v>0</v>
      </c>
      <c r="N614" s="6">
        <v>5.9673913043478262</v>
      </c>
      <c r="O614" s="6">
        <f>SUM(NonNurse[[#This Row],[Qualified Social Work Staff Hours]],NonNurse[[#This Row],[Other Social Work Staff Hours]])/NonNurse[[#This Row],[MDS Census]]</f>
        <v>9.4119663980798907E-2</v>
      </c>
      <c r="P614" s="6">
        <v>6.1494565217391308</v>
      </c>
      <c r="Q614" s="6">
        <v>12.555543478260871</v>
      </c>
      <c r="R614" s="6">
        <f>SUM(NonNurse[[#This Row],[Qualified Activities Professional Hours]],NonNurse[[#This Row],[Other Activities Professional Hours]])/NonNurse[[#This Row],[MDS Census]]</f>
        <v>0.29502142979598839</v>
      </c>
      <c r="S614" s="6">
        <v>0</v>
      </c>
      <c r="T614" s="6">
        <v>0</v>
      </c>
      <c r="U614" s="6">
        <v>0</v>
      </c>
      <c r="V614" s="6">
        <f>SUM(NonNurse[[#This Row],[Occupational Therapist Hours]],NonNurse[[#This Row],[OT Assistant Hours]],NonNurse[[#This Row],[OT Aide Hours]])/NonNurse[[#This Row],[MDS Census]]</f>
        <v>0</v>
      </c>
      <c r="W614" s="6">
        <v>0</v>
      </c>
      <c r="X614" s="6">
        <v>0</v>
      </c>
      <c r="Y614" s="6">
        <v>0</v>
      </c>
      <c r="Z614" s="6">
        <f>SUM(NonNurse[[#This Row],[Physical Therapist (PT) Hours]],NonNurse[[#This Row],[PT Assistant Hours]],NonNurse[[#This Row],[PT Aide Hours]])/NonNurse[[#This Row],[MDS Census]]</f>
        <v>0</v>
      </c>
      <c r="AA614" s="6">
        <v>5.1413043478260869</v>
      </c>
      <c r="AB614" s="6">
        <v>0</v>
      </c>
      <c r="AC614" s="6">
        <v>0</v>
      </c>
      <c r="AD614" s="6">
        <v>0</v>
      </c>
      <c r="AE614" s="6">
        <v>0</v>
      </c>
      <c r="AF614" s="6">
        <v>0</v>
      </c>
      <c r="AG614" s="6">
        <v>0</v>
      </c>
      <c r="AH614" s="1">
        <v>146159</v>
      </c>
      <c r="AI614">
        <v>5</v>
      </c>
    </row>
    <row r="615" spans="1:35" x14ac:dyDescent="0.25">
      <c r="A615" t="s">
        <v>702</v>
      </c>
      <c r="B615" t="s">
        <v>190</v>
      </c>
      <c r="C615" t="s">
        <v>868</v>
      </c>
      <c r="D615" t="s">
        <v>751</v>
      </c>
      <c r="E615" s="6">
        <v>38.902173913043477</v>
      </c>
      <c r="F615" s="6">
        <v>0</v>
      </c>
      <c r="G615" s="6">
        <v>0</v>
      </c>
      <c r="H615" s="6">
        <v>0.14130434782608695</v>
      </c>
      <c r="I615" s="6">
        <v>0.20652173913043478</v>
      </c>
      <c r="J615" s="6">
        <v>0</v>
      </c>
      <c r="K615" s="6">
        <v>0</v>
      </c>
      <c r="L615" s="6">
        <v>0</v>
      </c>
      <c r="M615" s="6">
        <v>0</v>
      </c>
      <c r="N615" s="6">
        <v>4.6793478260869561</v>
      </c>
      <c r="O615" s="6">
        <f>SUM(NonNurse[[#This Row],[Qualified Social Work Staff Hours]],NonNurse[[#This Row],[Other Social Work Staff Hours]])/NonNurse[[#This Row],[MDS Census]]</f>
        <v>0.12028499580888516</v>
      </c>
      <c r="P615" s="6">
        <v>0</v>
      </c>
      <c r="Q615" s="6">
        <v>9.1494565217391308</v>
      </c>
      <c r="R615" s="6">
        <f>SUM(NonNurse[[#This Row],[Qualified Activities Professional Hours]],NonNurse[[#This Row],[Other Activities Professional Hours]])/NonNurse[[#This Row],[MDS Census]]</f>
        <v>0.23519139424420232</v>
      </c>
      <c r="S615" s="6">
        <v>0</v>
      </c>
      <c r="T615" s="6">
        <v>0.53532608695652173</v>
      </c>
      <c r="U615" s="6">
        <v>0</v>
      </c>
      <c r="V615" s="6">
        <f>SUM(NonNurse[[#This Row],[Occupational Therapist Hours]],NonNurse[[#This Row],[OT Assistant Hours]],NonNurse[[#This Row],[OT Aide Hours]])/NonNurse[[#This Row],[MDS Census]]</f>
        <v>1.3760827046661079E-2</v>
      </c>
      <c r="W615" s="6">
        <v>0</v>
      </c>
      <c r="X615" s="6">
        <v>0.82608695652173914</v>
      </c>
      <c r="Y615" s="6">
        <v>0</v>
      </c>
      <c r="Z615" s="6">
        <f>SUM(NonNurse[[#This Row],[Physical Therapist (PT) Hours]],NonNurse[[#This Row],[PT Assistant Hours]],NonNurse[[#This Row],[PT Aide Hours]])/NonNurse[[#This Row],[MDS Census]]</f>
        <v>2.1234981838502375E-2</v>
      </c>
      <c r="AA615" s="6">
        <v>0</v>
      </c>
      <c r="AB615" s="6">
        <v>0</v>
      </c>
      <c r="AC615" s="6">
        <v>0</v>
      </c>
      <c r="AD615" s="6">
        <v>0</v>
      </c>
      <c r="AE615" s="6">
        <v>0</v>
      </c>
      <c r="AF615" s="6">
        <v>0</v>
      </c>
      <c r="AG615" s="6">
        <v>0</v>
      </c>
      <c r="AH615" s="1">
        <v>145497</v>
      </c>
      <c r="AI615">
        <v>5</v>
      </c>
    </row>
    <row r="616" spans="1:35" x14ac:dyDescent="0.25">
      <c r="A616" t="s">
        <v>702</v>
      </c>
      <c r="B616" t="s">
        <v>663</v>
      </c>
      <c r="C616" t="s">
        <v>871</v>
      </c>
      <c r="D616" t="s">
        <v>794</v>
      </c>
      <c r="E616" s="6">
        <v>33.358695652173914</v>
      </c>
      <c r="F616" s="6">
        <v>5.7282608695652177</v>
      </c>
      <c r="G616" s="6">
        <v>0</v>
      </c>
      <c r="H616" s="6">
        <v>0</v>
      </c>
      <c r="I616" s="6">
        <v>2.7934782608695654</v>
      </c>
      <c r="J616" s="6">
        <v>0</v>
      </c>
      <c r="K616" s="6">
        <v>0</v>
      </c>
      <c r="L616" s="6">
        <v>6.8264130434782642</v>
      </c>
      <c r="M616" s="6">
        <v>8.5902173913043445</v>
      </c>
      <c r="N616" s="6">
        <v>0</v>
      </c>
      <c r="O616" s="6">
        <f>SUM(NonNurse[[#This Row],[Qualified Social Work Staff Hours]],NonNurse[[#This Row],[Other Social Work Staff Hours]])/NonNurse[[#This Row],[MDS Census]]</f>
        <v>0.25751058976865415</v>
      </c>
      <c r="P616" s="6">
        <v>3.1793478260869565</v>
      </c>
      <c r="Q616" s="6">
        <v>1.7413043478260866</v>
      </c>
      <c r="R616" s="6">
        <f>SUM(NonNurse[[#This Row],[Qualified Activities Professional Hours]],NonNurse[[#This Row],[Other Activities Professional Hours]])/NonNurse[[#This Row],[MDS Census]]</f>
        <v>0.14750733137829908</v>
      </c>
      <c r="S616" s="6">
        <v>33.481847826086963</v>
      </c>
      <c r="T616" s="6">
        <v>0</v>
      </c>
      <c r="U616" s="6">
        <v>0</v>
      </c>
      <c r="V616" s="6">
        <f>SUM(NonNurse[[#This Row],[Occupational Therapist Hours]],NonNurse[[#This Row],[OT Assistant Hours]],NonNurse[[#This Row],[OT Aide Hours]])/NonNurse[[#This Row],[MDS Census]]</f>
        <v>1.0036917562724015</v>
      </c>
      <c r="W616" s="6">
        <v>5.8858695652173916</v>
      </c>
      <c r="X616" s="6">
        <v>34.196847826086966</v>
      </c>
      <c r="Y616" s="6">
        <v>0</v>
      </c>
      <c r="Z616" s="6">
        <f>SUM(NonNurse[[#This Row],[Physical Therapist (PT) Hours]],NonNurse[[#This Row],[PT Assistant Hours]],NonNurse[[#This Row],[PT Aide Hours]])/NonNurse[[#This Row],[MDS Census]]</f>
        <v>1.2015672857608344</v>
      </c>
      <c r="AA616" s="6">
        <v>0</v>
      </c>
      <c r="AB616" s="6">
        <v>0</v>
      </c>
      <c r="AC616" s="6">
        <v>0</v>
      </c>
      <c r="AD616" s="6">
        <v>0</v>
      </c>
      <c r="AE616" s="6">
        <v>0</v>
      </c>
      <c r="AF616" s="6">
        <v>0</v>
      </c>
      <c r="AG616" s="6">
        <v>0</v>
      </c>
      <c r="AH616" s="1">
        <v>146194</v>
      </c>
      <c r="AI616">
        <v>5</v>
      </c>
    </row>
    <row r="617" spans="1:35" x14ac:dyDescent="0.25">
      <c r="A617" t="s">
        <v>702</v>
      </c>
      <c r="B617" t="s">
        <v>171</v>
      </c>
      <c r="C617" t="s">
        <v>989</v>
      </c>
      <c r="D617" t="s">
        <v>774</v>
      </c>
      <c r="E617" s="6">
        <v>139.15217391304347</v>
      </c>
      <c r="F617" s="6">
        <v>5.7282608695652177</v>
      </c>
      <c r="G617" s="6">
        <v>0</v>
      </c>
      <c r="H617" s="6">
        <v>0</v>
      </c>
      <c r="I617" s="6">
        <v>0</v>
      </c>
      <c r="J617" s="6">
        <v>0</v>
      </c>
      <c r="K617" s="6">
        <v>0</v>
      </c>
      <c r="L617" s="6">
        <v>11.512173913043478</v>
      </c>
      <c r="M617" s="6">
        <v>11.627717391304348</v>
      </c>
      <c r="N617" s="6">
        <v>0</v>
      </c>
      <c r="O617" s="6">
        <f>SUM(NonNurse[[#This Row],[Qualified Social Work Staff Hours]],NonNurse[[#This Row],[Other Social Work Staff Hours]])/NonNurse[[#This Row],[MDS Census]]</f>
        <v>8.3561162318387755E-2</v>
      </c>
      <c r="P617" s="6">
        <v>11.562282608695652</v>
      </c>
      <c r="Q617" s="6">
        <v>2.8043478260869565</v>
      </c>
      <c r="R617" s="6">
        <f>SUM(NonNurse[[#This Row],[Qualified Activities Professional Hours]],NonNurse[[#This Row],[Other Activities Professional Hours]])/NonNurse[[#This Row],[MDS Census]]</f>
        <v>0.10324402437119201</v>
      </c>
      <c r="S617" s="6">
        <v>15.104891304347827</v>
      </c>
      <c r="T617" s="6">
        <v>0</v>
      </c>
      <c r="U617" s="6">
        <v>5.7717391304347823</v>
      </c>
      <c r="V617" s="6">
        <f>SUM(NonNurse[[#This Row],[Occupational Therapist Hours]],NonNurse[[#This Row],[OT Assistant Hours]],NonNurse[[#This Row],[OT Aide Hours]])/NonNurse[[#This Row],[MDS Census]]</f>
        <v>0.15002733947820654</v>
      </c>
      <c r="W617" s="6">
        <v>20.051630434782609</v>
      </c>
      <c r="X617" s="6">
        <v>10.889130434782608</v>
      </c>
      <c r="Y617" s="6">
        <v>0</v>
      </c>
      <c r="Z617" s="6">
        <f>SUM(NonNurse[[#This Row],[Physical Therapist (PT) Hours]],NonNurse[[#This Row],[PT Assistant Hours]],NonNurse[[#This Row],[PT Aide Hours]])/NonNurse[[#This Row],[MDS Census]]</f>
        <v>0.22235197625371037</v>
      </c>
      <c r="AA617" s="6">
        <v>0</v>
      </c>
      <c r="AB617" s="6">
        <v>0</v>
      </c>
      <c r="AC617" s="6">
        <v>0</v>
      </c>
      <c r="AD617" s="6">
        <v>0</v>
      </c>
      <c r="AE617" s="6">
        <v>0</v>
      </c>
      <c r="AF617" s="6">
        <v>0</v>
      </c>
      <c r="AG617" s="6">
        <v>0</v>
      </c>
      <c r="AH617" s="1">
        <v>145460</v>
      </c>
      <c r="AI617">
        <v>5</v>
      </c>
    </row>
    <row r="618" spans="1:35" x14ac:dyDescent="0.25">
      <c r="A618" t="s">
        <v>702</v>
      </c>
      <c r="B618" t="s">
        <v>661</v>
      </c>
      <c r="C618" t="s">
        <v>1128</v>
      </c>
      <c r="D618" t="s">
        <v>794</v>
      </c>
      <c r="E618" s="6">
        <v>45.576086956521742</v>
      </c>
      <c r="F618" s="6">
        <v>5.8043478260869561</v>
      </c>
      <c r="G618" s="6">
        <v>0</v>
      </c>
      <c r="H618" s="6">
        <v>0</v>
      </c>
      <c r="I618" s="6">
        <v>14.119565217391305</v>
      </c>
      <c r="J618" s="6">
        <v>0</v>
      </c>
      <c r="K618" s="6">
        <v>0</v>
      </c>
      <c r="L618" s="6">
        <v>10.577500000000001</v>
      </c>
      <c r="M618" s="6">
        <v>6.7389130434782611</v>
      </c>
      <c r="N618" s="6">
        <v>0</v>
      </c>
      <c r="O618" s="6">
        <f>SUM(NonNurse[[#This Row],[Qualified Social Work Staff Hours]],NonNurse[[#This Row],[Other Social Work Staff Hours]])/NonNurse[[#This Row],[MDS Census]]</f>
        <v>0.14786072024803243</v>
      </c>
      <c r="P618" s="6">
        <v>4.6304347826086953</v>
      </c>
      <c r="Q618" s="6">
        <v>4.0011956521739132</v>
      </c>
      <c r="R618" s="6">
        <f>SUM(NonNurse[[#This Row],[Qualified Activities Professional Hours]],NonNurse[[#This Row],[Other Activities Professional Hours]])/NonNurse[[#This Row],[MDS Census]]</f>
        <v>0.18938945862151202</v>
      </c>
      <c r="S618" s="6">
        <v>46.011086956521744</v>
      </c>
      <c r="T618" s="6">
        <v>0</v>
      </c>
      <c r="U618" s="6">
        <v>0</v>
      </c>
      <c r="V618" s="6">
        <f>SUM(NonNurse[[#This Row],[Occupational Therapist Hours]],NonNurse[[#This Row],[OT Assistant Hours]],NonNurse[[#This Row],[OT Aide Hours]])/NonNurse[[#This Row],[MDS Census]]</f>
        <v>1.0095444788933938</v>
      </c>
      <c r="W618" s="6">
        <v>3.6032608695652173</v>
      </c>
      <c r="X618" s="6">
        <v>39.754565217391303</v>
      </c>
      <c r="Y618" s="6">
        <v>0.78260869565217395</v>
      </c>
      <c r="Z618" s="6">
        <f>SUM(NonNurse[[#This Row],[Physical Therapist (PT) Hours]],NonNurse[[#This Row],[PT Assistant Hours]],NonNurse[[#This Row],[PT Aide Hours]])/NonNurse[[#This Row],[MDS Census]]</f>
        <v>0.96849988075363691</v>
      </c>
      <c r="AA618" s="6">
        <v>0</v>
      </c>
      <c r="AB618" s="6">
        <v>0</v>
      </c>
      <c r="AC618" s="6">
        <v>0</v>
      </c>
      <c r="AD618" s="6">
        <v>0</v>
      </c>
      <c r="AE618" s="6">
        <v>0</v>
      </c>
      <c r="AF618" s="6">
        <v>0</v>
      </c>
      <c r="AG618" s="6">
        <v>0</v>
      </c>
      <c r="AH618" s="1">
        <v>146192</v>
      </c>
      <c r="AI618">
        <v>5</v>
      </c>
    </row>
    <row r="619" spans="1:35" x14ac:dyDescent="0.25">
      <c r="A619" t="s">
        <v>702</v>
      </c>
      <c r="B619" t="s">
        <v>323</v>
      </c>
      <c r="C619" t="s">
        <v>1054</v>
      </c>
      <c r="D619" t="s">
        <v>775</v>
      </c>
      <c r="E619" s="6">
        <v>64.413043478260875</v>
      </c>
      <c r="F619" s="6">
        <v>15.615760869565211</v>
      </c>
      <c r="G619" s="6">
        <v>0</v>
      </c>
      <c r="H619" s="6">
        <v>0</v>
      </c>
      <c r="I619" s="6">
        <v>0</v>
      </c>
      <c r="J619" s="6">
        <v>0</v>
      </c>
      <c r="K619" s="6">
        <v>0</v>
      </c>
      <c r="L619" s="6">
        <v>0</v>
      </c>
      <c r="M619" s="6">
        <v>4.9923913043478256</v>
      </c>
      <c r="N619" s="6">
        <v>0</v>
      </c>
      <c r="O619" s="6">
        <f>SUM(NonNurse[[#This Row],[Qualified Social Work Staff Hours]],NonNurse[[#This Row],[Other Social Work Staff Hours]])/NonNurse[[#This Row],[MDS Census]]</f>
        <v>7.7505906176172784E-2</v>
      </c>
      <c r="P619" s="6">
        <v>10.307608695652178</v>
      </c>
      <c r="Q619" s="6">
        <v>7.0135869565217375</v>
      </c>
      <c r="R619" s="6">
        <f>SUM(NonNurse[[#This Row],[Qualified Activities Professional Hours]],NonNurse[[#This Row],[Other Activities Professional Hours]])/NonNurse[[#This Row],[MDS Census]]</f>
        <v>0.2689082011474857</v>
      </c>
      <c r="S619" s="6">
        <v>4.8724999999999996</v>
      </c>
      <c r="T619" s="6">
        <v>0</v>
      </c>
      <c r="U619" s="6">
        <v>0</v>
      </c>
      <c r="V619" s="6">
        <f>SUM(NonNurse[[#This Row],[Occupational Therapist Hours]],NonNurse[[#This Row],[OT Assistant Hours]],NonNurse[[#This Row],[OT Aide Hours]])/NonNurse[[#This Row],[MDS Census]]</f>
        <v>7.5644616942288204E-2</v>
      </c>
      <c r="W619" s="6">
        <v>0.55999999999999994</v>
      </c>
      <c r="X619" s="6">
        <v>5.3222826086956534</v>
      </c>
      <c r="Y619" s="6">
        <v>0</v>
      </c>
      <c r="Z619" s="6">
        <f>SUM(NonNurse[[#This Row],[Physical Therapist (PT) Hours]],NonNurse[[#This Row],[PT Assistant Hours]],NonNurse[[#This Row],[PT Aide Hours]])/NonNurse[[#This Row],[MDS Census]]</f>
        <v>9.1321295983800205E-2</v>
      </c>
      <c r="AA619" s="6">
        <v>0</v>
      </c>
      <c r="AB619" s="6">
        <v>0</v>
      </c>
      <c r="AC619" s="6">
        <v>0</v>
      </c>
      <c r="AD619" s="6">
        <v>0</v>
      </c>
      <c r="AE619" s="6">
        <v>0</v>
      </c>
      <c r="AF619" s="6">
        <v>0</v>
      </c>
      <c r="AG619" s="6">
        <v>0</v>
      </c>
      <c r="AH619" s="1">
        <v>145726</v>
      </c>
      <c r="AI619">
        <v>5</v>
      </c>
    </row>
    <row r="620" spans="1:35" x14ac:dyDescent="0.25">
      <c r="A620" t="s">
        <v>702</v>
      </c>
      <c r="B620" t="s">
        <v>83</v>
      </c>
      <c r="C620" t="s">
        <v>941</v>
      </c>
      <c r="D620" t="s">
        <v>783</v>
      </c>
      <c r="E620" s="6">
        <v>57.336956521739133</v>
      </c>
      <c r="F620" s="6">
        <v>7.0923913043478262</v>
      </c>
      <c r="G620" s="6">
        <v>0</v>
      </c>
      <c r="H620" s="6">
        <v>0.22967391304347828</v>
      </c>
      <c r="I620" s="6">
        <v>0.44565217391304346</v>
      </c>
      <c r="J620" s="6">
        <v>0</v>
      </c>
      <c r="K620" s="6">
        <v>0</v>
      </c>
      <c r="L620" s="6">
        <v>1.3208695652173912</v>
      </c>
      <c r="M620" s="6">
        <v>0</v>
      </c>
      <c r="N620" s="6">
        <v>5.2173913043478262</v>
      </c>
      <c r="O620" s="6">
        <f>SUM(NonNurse[[#This Row],[Qualified Social Work Staff Hours]],NonNurse[[#This Row],[Other Social Work Staff Hours]])/NonNurse[[#This Row],[MDS Census]]</f>
        <v>9.0995260663507105E-2</v>
      </c>
      <c r="P620" s="6">
        <v>5.1358695652173916</v>
      </c>
      <c r="Q620" s="6">
        <v>0</v>
      </c>
      <c r="R620" s="6">
        <f>SUM(NonNurse[[#This Row],[Qualified Activities Professional Hours]],NonNurse[[#This Row],[Other Activities Professional Hours]])/NonNurse[[#This Row],[MDS Census]]</f>
        <v>8.9573459715639805E-2</v>
      </c>
      <c r="S620" s="6">
        <v>1.0880434782608699</v>
      </c>
      <c r="T620" s="6">
        <v>2.3688043478260865</v>
      </c>
      <c r="U620" s="6">
        <v>0</v>
      </c>
      <c r="V620" s="6">
        <f>SUM(NonNurse[[#This Row],[Occupational Therapist Hours]],NonNurse[[#This Row],[OT Assistant Hours]],NonNurse[[#This Row],[OT Aide Hours]])/NonNurse[[#This Row],[MDS Census]]</f>
        <v>6.0290047393364923E-2</v>
      </c>
      <c r="W620" s="6">
        <v>0.53684782608695669</v>
      </c>
      <c r="X620" s="6">
        <v>2.715652173913043</v>
      </c>
      <c r="Y620" s="6">
        <v>1.6630434782608696</v>
      </c>
      <c r="Z620" s="6">
        <f>SUM(NonNurse[[#This Row],[Physical Therapist (PT) Hours]],NonNurse[[#This Row],[PT Assistant Hours]],NonNurse[[#This Row],[PT Aide Hours]])/NonNurse[[#This Row],[MDS Census]]</f>
        <v>8.5730805687203773E-2</v>
      </c>
      <c r="AA620" s="6">
        <v>0</v>
      </c>
      <c r="AB620" s="6">
        <v>0</v>
      </c>
      <c r="AC620" s="6">
        <v>0</v>
      </c>
      <c r="AD620" s="6">
        <v>0</v>
      </c>
      <c r="AE620" s="6">
        <v>0</v>
      </c>
      <c r="AF620" s="6">
        <v>0</v>
      </c>
      <c r="AG620" s="6">
        <v>0</v>
      </c>
      <c r="AH620" s="1">
        <v>145275</v>
      </c>
      <c r="AI620">
        <v>5</v>
      </c>
    </row>
    <row r="621" spans="1:35" x14ac:dyDescent="0.25">
      <c r="A621" t="s">
        <v>702</v>
      </c>
      <c r="B621" t="s">
        <v>159</v>
      </c>
      <c r="C621" t="s">
        <v>982</v>
      </c>
      <c r="D621" t="s">
        <v>812</v>
      </c>
      <c r="E621" s="6">
        <v>67.184782608695656</v>
      </c>
      <c r="F621" s="6">
        <v>5.2989130434782608</v>
      </c>
      <c r="G621" s="6">
        <v>0</v>
      </c>
      <c r="H621" s="6">
        <v>0.25</v>
      </c>
      <c r="I621" s="6">
        <v>0.38043478260869568</v>
      </c>
      <c r="J621" s="6">
        <v>0</v>
      </c>
      <c r="K621" s="6">
        <v>0</v>
      </c>
      <c r="L621" s="6">
        <v>1.0492391304347826</v>
      </c>
      <c r="M621" s="6">
        <v>0</v>
      </c>
      <c r="N621" s="6">
        <v>4.8991304347826086</v>
      </c>
      <c r="O621" s="6">
        <f>SUM(NonNurse[[#This Row],[Qualified Social Work Staff Hours]],NonNurse[[#This Row],[Other Social Work Staff Hours]])/NonNurse[[#This Row],[MDS Census]]</f>
        <v>7.2920239443455742E-2</v>
      </c>
      <c r="P621" s="6">
        <v>5.0163043478260869</v>
      </c>
      <c r="Q621" s="6">
        <v>0</v>
      </c>
      <c r="R621" s="6">
        <f>SUM(NonNurse[[#This Row],[Qualified Activities Professional Hours]],NonNurse[[#This Row],[Other Activities Professional Hours]])/NonNurse[[#This Row],[MDS Census]]</f>
        <v>7.4664293803591644E-2</v>
      </c>
      <c r="S621" s="6">
        <v>0.40956521739130436</v>
      </c>
      <c r="T621" s="6">
        <v>2.6369565217391306</v>
      </c>
      <c r="U621" s="6">
        <v>0</v>
      </c>
      <c r="V621" s="6">
        <f>SUM(NonNurse[[#This Row],[Occupational Therapist Hours]],NonNurse[[#This Row],[OT Assistant Hours]],NonNurse[[#This Row],[OT Aide Hours]])/NonNurse[[#This Row],[MDS Census]]</f>
        <v>4.5345413363533406E-2</v>
      </c>
      <c r="W621" s="6">
        <v>2.2094565217391304</v>
      </c>
      <c r="X621" s="6">
        <v>0.56565217391304357</v>
      </c>
      <c r="Y621" s="6">
        <v>1.0869565217391304E-2</v>
      </c>
      <c r="Z621" s="6">
        <f>SUM(NonNurse[[#This Row],[Physical Therapist (PT) Hours]],NonNurse[[#This Row],[PT Assistant Hours]],NonNurse[[#This Row],[PT Aide Hours]])/NonNurse[[#This Row],[MDS Census]]</f>
        <v>4.1467400097071665E-2</v>
      </c>
      <c r="AA621" s="6">
        <v>0</v>
      </c>
      <c r="AB621" s="6">
        <v>0</v>
      </c>
      <c r="AC621" s="6">
        <v>0</v>
      </c>
      <c r="AD621" s="6">
        <v>0</v>
      </c>
      <c r="AE621" s="6">
        <v>0</v>
      </c>
      <c r="AF621" s="6">
        <v>0</v>
      </c>
      <c r="AG621" s="6">
        <v>0</v>
      </c>
      <c r="AH621" s="1">
        <v>145442</v>
      </c>
      <c r="AI621">
        <v>5</v>
      </c>
    </row>
    <row r="622" spans="1:35" x14ac:dyDescent="0.25">
      <c r="A622" t="s">
        <v>702</v>
      </c>
      <c r="B622" t="s">
        <v>372</v>
      </c>
      <c r="C622" t="s">
        <v>1073</v>
      </c>
      <c r="D622" t="s">
        <v>784</v>
      </c>
      <c r="E622" s="6">
        <v>136.59782608695653</v>
      </c>
      <c r="F622" s="6">
        <v>48.277173913043477</v>
      </c>
      <c r="G622" s="6">
        <v>0.28260869565217389</v>
      </c>
      <c r="H622" s="6">
        <v>0.53695652173913044</v>
      </c>
      <c r="I622" s="6">
        <v>0</v>
      </c>
      <c r="J622" s="6">
        <v>0</v>
      </c>
      <c r="K622" s="6">
        <v>0</v>
      </c>
      <c r="L622" s="6">
        <v>0</v>
      </c>
      <c r="M622" s="6">
        <v>0</v>
      </c>
      <c r="N622" s="6">
        <v>0</v>
      </c>
      <c r="O622" s="6">
        <f>SUM(NonNurse[[#This Row],[Qualified Social Work Staff Hours]],NonNurse[[#This Row],[Other Social Work Staff Hours]])/NonNurse[[#This Row],[MDS Census]]</f>
        <v>0</v>
      </c>
      <c r="P622" s="6">
        <v>5.2173913043478262</v>
      </c>
      <c r="Q622" s="6">
        <v>23.970108695652176</v>
      </c>
      <c r="R622" s="6">
        <f>SUM(NonNurse[[#This Row],[Qualified Activities Professional Hours]],NonNurse[[#This Row],[Other Activities Professional Hours]])/NonNurse[[#This Row],[MDS Census]]</f>
        <v>0.2136747035887642</v>
      </c>
      <c r="S622" s="6">
        <v>0</v>
      </c>
      <c r="T622" s="6">
        <v>0</v>
      </c>
      <c r="U622" s="6">
        <v>0</v>
      </c>
      <c r="V622" s="6">
        <f>SUM(NonNurse[[#This Row],[Occupational Therapist Hours]],NonNurse[[#This Row],[OT Assistant Hours]],NonNurse[[#This Row],[OT Aide Hours]])/NonNurse[[#This Row],[MDS Census]]</f>
        <v>0</v>
      </c>
      <c r="W622" s="6">
        <v>0</v>
      </c>
      <c r="X622" s="6">
        <v>0</v>
      </c>
      <c r="Y622" s="6">
        <v>0</v>
      </c>
      <c r="Z622" s="6">
        <f>SUM(NonNurse[[#This Row],[Physical Therapist (PT) Hours]],NonNurse[[#This Row],[PT Assistant Hours]],NonNurse[[#This Row],[PT Aide Hours]])/NonNurse[[#This Row],[MDS Census]]</f>
        <v>0</v>
      </c>
      <c r="AA622" s="6">
        <v>0</v>
      </c>
      <c r="AB622" s="6">
        <v>0</v>
      </c>
      <c r="AC622" s="6">
        <v>0</v>
      </c>
      <c r="AD622" s="6">
        <v>0</v>
      </c>
      <c r="AE622" s="6">
        <v>0</v>
      </c>
      <c r="AF622" s="6">
        <v>0</v>
      </c>
      <c r="AG622" s="6">
        <v>0</v>
      </c>
      <c r="AH622" s="1">
        <v>145795</v>
      </c>
      <c r="AI622">
        <v>5</v>
      </c>
    </row>
    <row r="623" spans="1:35" x14ac:dyDescent="0.25">
      <c r="A623" t="s">
        <v>702</v>
      </c>
      <c r="B623" t="s">
        <v>427</v>
      </c>
      <c r="C623" t="s">
        <v>891</v>
      </c>
      <c r="D623" t="s">
        <v>781</v>
      </c>
      <c r="E623" s="6">
        <v>61.489130434782609</v>
      </c>
      <c r="F623" s="6">
        <v>29.116847826086957</v>
      </c>
      <c r="G623" s="6">
        <v>0.33695652173913043</v>
      </c>
      <c r="H623" s="6">
        <v>0.13043478260869565</v>
      </c>
      <c r="I623" s="6">
        <v>0.45652173913043476</v>
      </c>
      <c r="J623" s="6">
        <v>0</v>
      </c>
      <c r="K623" s="6">
        <v>0</v>
      </c>
      <c r="L623" s="6">
        <v>3.5146739130434783</v>
      </c>
      <c r="M623" s="6">
        <v>0</v>
      </c>
      <c r="N623" s="6">
        <v>0</v>
      </c>
      <c r="O623" s="6">
        <f>SUM(NonNurse[[#This Row],[Qualified Social Work Staff Hours]],NonNurse[[#This Row],[Other Social Work Staff Hours]])/NonNurse[[#This Row],[MDS Census]]</f>
        <v>0</v>
      </c>
      <c r="P623" s="6">
        <v>5.7418478260869561</v>
      </c>
      <c r="Q623" s="6">
        <v>8.6875</v>
      </c>
      <c r="R623" s="6">
        <f>SUM(NonNurse[[#This Row],[Qualified Activities Professional Hours]],NonNurse[[#This Row],[Other Activities Professional Hours]])/NonNurse[[#This Row],[MDS Census]]</f>
        <v>0.23466501679335336</v>
      </c>
      <c r="S623" s="6">
        <v>4.3361956521739131</v>
      </c>
      <c r="T623" s="6">
        <v>7.1933695652173899</v>
      </c>
      <c r="U623" s="6">
        <v>0</v>
      </c>
      <c r="V623" s="6">
        <f>SUM(NonNurse[[#This Row],[Occupational Therapist Hours]],NonNurse[[#This Row],[OT Assistant Hours]],NonNurse[[#This Row],[OT Aide Hours]])/NonNurse[[#This Row],[MDS Census]]</f>
        <v>0.18750574509457307</v>
      </c>
      <c r="W623" s="6">
        <v>4.3476086956521733</v>
      </c>
      <c r="X623" s="6">
        <v>2.8611956521739139</v>
      </c>
      <c r="Y623" s="6">
        <v>0</v>
      </c>
      <c r="Z623" s="6">
        <f>SUM(NonNurse[[#This Row],[Physical Therapist (PT) Hours]],NonNurse[[#This Row],[PT Assistant Hours]],NonNurse[[#This Row],[PT Aide Hours]])/NonNurse[[#This Row],[MDS Census]]</f>
        <v>0.11723705144069295</v>
      </c>
      <c r="AA623" s="6">
        <v>0</v>
      </c>
      <c r="AB623" s="6">
        <v>0</v>
      </c>
      <c r="AC623" s="6">
        <v>0</v>
      </c>
      <c r="AD623" s="6">
        <v>0</v>
      </c>
      <c r="AE623" s="6">
        <v>0</v>
      </c>
      <c r="AF623" s="6">
        <v>0</v>
      </c>
      <c r="AG623" s="6">
        <v>0</v>
      </c>
      <c r="AH623" s="1">
        <v>145879</v>
      </c>
      <c r="AI623">
        <v>5</v>
      </c>
    </row>
    <row r="624" spans="1:35" x14ac:dyDescent="0.25">
      <c r="A624" t="s">
        <v>702</v>
      </c>
      <c r="B624" t="s">
        <v>576</v>
      </c>
      <c r="C624" t="s">
        <v>1135</v>
      </c>
      <c r="D624" t="s">
        <v>776</v>
      </c>
      <c r="E624" s="6">
        <v>35.858695652173914</v>
      </c>
      <c r="F624" s="6">
        <v>5.4048913043478262</v>
      </c>
      <c r="G624" s="6">
        <v>0</v>
      </c>
      <c r="H624" s="6">
        <v>0</v>
      </c>
      <c r="I624" s="6">
        <v>0.43478260869565216</v>
      </c>
      <c r="J624" s="6">
        <v>0</v>
      </c>
      <c r="K624" s="6">
        <v>0</v>
      </c>
      <c r="L624" s="6">
        <v>0</v>
      </c>
      <c r="M624" s="6">
        <v>0</v>
      </c>
      <c r="N624" s="6">
        <v>0</v>
      </c>
      <c r="O624" s="6">
        <f>SUM(NonNurse[[#This Row],[Qualified Social Work Staff Hours]],NonNurse[[#This Row],[Other Social Work Staff Hours]])/NonNurse[[#This Row],[MDS Census]]</f>
        <v>0</v>
      </c>
      <c r="P624" s="6">
        <v>5.7421739130434784</v>
      </c>
      <c r="Q624" s="6">
        <v>0</v>
      </c>
      <c r="R624" s="6">
        <f>SUM(NonNurse[[#This Row],[Qualified Activities Professional Hours]],NonNurse[[#This Row],[Other Activities Professional Hours]])/NonNurse[[#This Row],[MDS Census]]</f>
        <v>0.16013337374962108</v>
      </c>
      <c r="S624" s="6">
        <v>0.39500000000000002</v>
      </c>
      <c r="T624" s="6">
        <v>1.5914130434782607</v>
      </c>
      <c r="U624" s="6">
        <v>0</v>
      </c>
      <c r="V624" s="6">
        <f>SUM(NonNurse[[#This Row],[Occupational Therapist Hours]],NonNurse[[#This Row],[OT Assistant Hours]],NonNurse[[#This Row],[OT Aide Hours]])/NonNurse[[#This Row],[MDS Census]]</f>
        <v>5.5395574416489839E-2</v>
      </c>
      <c r="W624" s="6">
        <v>0.47000000000000003</v>
      </c>
      <c r="X624" s="6">
        <v>1.59</v>
      </c>
      <c r="Y624" s="6">
        <v>0</v>
      </c>
      <c r="Z624" s="6">
        <f>SUM(NonNurse[[#This Row],[Physical Therapist (PT) Hours]],NonNurse[[#This Row],[PT Assistant Hours]],NonNurse[[#This Row],[PT Aide Hours]])/NonNurse[[#This Row],[MDS Census]]</f>
        <v>5.7447711427705363E-2</v>
      </c>
      <c r="AA624" s="6">
        <v>0</v>
      </c>
      <c r="AB624" s="6">
        <v>0</v>
      </c>
      <c r="AC624" s="6">
        <v>0</v>
      </c>
      <c r="AD624" s="6">
        <v>0</v>
      </c>
      <c r="AE624" s="6">
        <v>0</v>
      </c>
      <c r="AF624" s="6">
        <v>0</v>
      </c>
      <c r="AG624" s="6">
        <v>0</v>
      </c>
      <c r="AH624" s="1">
        <v>146086</v>
      </c>
      <c r="AI624">
        <v>5</v>
      </c>
    </row>
    <row r="625" spans="1:35" x14ac:dyDescent="0.25">
      <c r="A625" t="s">
        <v>702</v>
      </c>
      <c r="B625" t="s">
        <v>174</v>
      </c>
      <c r="C625" t="s">
        <v>850</v>
      </c>
      <c r="D625" t="s">
        <v>816</v>
      </c>
      <c r="E625" s="6">
        <v>33.521739130434781</v>
      </c>
      <c r="F625" s="6">
        <v>5.7391304347826084</v>
      </c>
      <c r="G625" s="6">
        <v>0</v>
      </c>
      <c r="H625" s="6">
        <v>0.16576086956521738</v>
      </c>
      <c r="I625" s="6">
        <v>0.2608695652173913</v>
      </c>
      <c r="J625" s="6">
        <v>0</v>
      </c>
      <c r="K625" s="6">
        <v>0</v>
      </c>
      <c r="L625" s="6">
        <v>0</v>
      </c>
      <c r="M625" s="6">
        <v>0</v>
      </c>
      <c r="N625" s="6">
        <v>0</v>
      </c>
      <c r="O625" s="6">
        <f>SUM(NonNurse[[#This Row],[Qualified Social Work Staff Hours]],NonNurse[[#This Row],[Other Social Work Staff Hours]])/NonNurse[[#This Row],[MDS Census]]</f>
        <v>0</v>
      </c>
      <c r="P625" s="6">
        <v>5.2580434782608689</v>
      </c>
      <c r="Q625" s="6">
        <v>0</v>
      </c>
      <c r="R625" s="6">
        <f>SUM(NonNurse[[#This Row],[Qualified Activities Professional Hours]],NonNurse[[#This Row],[Other Activities Professional Hours]])/NonNurse[[#This Row],[MDS Census]]</f>
        <v>0.15685473411154344</v>
      </c>
      <c r="S625" s="6">
        <v>0.88217391304347825</v>
      </c>
      <c r="T625" s="6">
        <v>3.4463043478260857</v>
      </c>
      <c r="U625" s="6">
        <v>0</v>
      </c>
      <c r="V625" s="6">
        <f>SUM(NonNurse[[#This Row],[Occupational Therapist Hours]],NonNurse[[#This Row],[OT Assistant Hours]],NonNurse[[#This Row],[OT Aide Hours]])/NonNurse[[#This Row],[MDS Census]]</f>
        <v>0.12912451361867699</v>
      </c>
      <c r="W625" s="6">
        <v>0.28260869565217389</v>
      </c>
      <c r="X625" s="6">
        <v>7.0028260869565218</v>
      </c>
      <c r="Y625" s="6">
        <v>0</v>
      </c>
      <c r="Z625" s="6">
        <f>SUM(NonNurse[[#This Row],[Physical Therapist (PT) Hours]],NonNurse[[#This Row],[PT Assistant Hours]],NonNurse[[#This Row],[PT Aide Hours]])/NonNurse[[#This Row],[MDS Census]]</f>
        <v>0.21733463035019457</v>
      </c>
      <c r="AA625" s="6">
        <v>0</v>
      </c>
      <c r="AB625" s="6">
        <v>0</v>
      </c>
      <c r="AC625" s="6">
        <v>0</v>
      </c>
      <c r="AD625" s="6">
        <v>0</v>
      </c>
      <c r="AE625" s="6">
        <v>0</v>
      </c>
      <c r="AF625" s="6">
        <v>0</v>
      </c>
      <c r="AG625" s="6">
        <v>0</v>
      </c>
      <c r="AH625" s="1">
        <v>145466</v>
      </c>
      <c r="AI625">
        <v>5</v>
      </c>
    </row>
    <row r="626" spans="1:35" x14ac:dyDescent="0.25">
      <c r="A626" t="s">
        <v>702</v>
      </c>
      <c r="B626" t="s">
        <v>565</v>
      </c>
      <c r="C626" t="s">
        <v>849</v>
      </c>
      <c r="D626" t="s">
        <v>754</v>
      </c>
      <c r="E626" s="6">
        <v>32.913043478260867</v>
      </c>
      <c r="F626" s="6">
        <v>6.3913043478260869</v>
      </c>
      <c r="G626" s="6">
        <v>4.3478260869565216E-2</v>
      </c>
      <c r="H626" s="6">
        <v>0.22826086956521738</v>
      </c>
      <c r="I626" s="6">
        <v>0.13043478260869565</v>
      </c>
      <c r="J626" s="6">
        <v>0</v>
      </c>
      <c r="K626" s="6">
        <v>0</v>
      </c>
      <c r="L626" s="6">
        <v>0.14315217391304347</v>
      </c>
      <c r="M626" s="6">
        <v>0</v>
      </c>
      <c r="N626" s="6">
        <v>1.5108695652173914</v>
      </c>
      <c r="O626" s="6">
        <f>SUM(NonNurse[[#This Row],[Qualified Social Work Staff Hours]],NonNurse[[#This Row],[Other Social Work Staff Hours]])/NonNurse[[#This Row],[MDS Census]]</f>
        <v>4.5904887714663146E-2</v>
      </c>
      <c r="P626" s="6">
        <v>0.10597826086956522</v>
      </c>
      <c r="Q626" s="6">
        <v>8.2065217391304355</v>
      </c>
      <c r="R626" s="6">
        <f>SUM(NonNurse[[#This Row],[Qualified Activities Professional Hours]],NonNurse[[#This Row],[Other Activities Professional Hours]])/NonNurse[[#This Row],[MDS Census]]</f>
        <v>0.25255944517833556</v>
      </c>
      <c r="S626" s="6">
        <v>0.32206521739130434</v>
      </c>
      <c r="T626" s="6">
        <v>1.1742391304347828</v>
      </c>
      <c r="U626" s="6">
        <v>0</v>
      </c>
      <c r="V626" s="6">
        <f>SUM(NonNurse[[#This Row],[Occupational Therapist Hours]],NonNurse[[#This Row],[OT Assistant Hours]],NonNurse[[#This Row],[OT Aide Hours]])/NonNurse[[#This Row],[MDS Census]]</f>
        <v>4.5462351387054172E-2</v>
      </c>
      <c r="W626" s="6">
        <v>0.47184782608695658</v>
      </c>
      <c r="X626" s="6">
        <v>2.1286956521739127</v>
      </c>
      <c r="Y626" s="6">
        <v>0</v>
      </c>
      <c r="Z626" s="6">
        <f>SUM(NonNurse[[#This Row],[Physical Therapist (PT) Hours]],NonNurse[[#This Row],[PT Assistant Hours]],NonNurse[[#This Row],[PT Aide Hours]])/NonNurse[[#This Row],[MDS Census]]</f>
        <v>7.9012549537648608E-2</v>
      </c>
      <c r="AA626" s="6">
        <v>0</v>
      </c>
      <c r="AB626" s="6">
        <v>0</v>
      </c>
      <c r="AC626" s="6">
        <v>0</v>
      </c>
      <c r="AD626" s="6">
        <v>0</v>
      </c>
      <c r="AE626" s="6">
        <v>0</v>
      </c>
      <c r="AF626" s="6">
        <v>0</v>
      </c>
      <c r="AG626" s="6">
        <v>0</v>
      </c>
      <c r="AH626" s="1">
        <v>146070</v>
      </c>
      <c r="AI626">
        <v>5</v>
      </c>
    </row>
    <row r="627" spans="1:35" x14ac:dyDescent="0.25">
      <c r="A627" t="s">
        <v>702</v>
      </c>
      <c r="B627" t="s">
        <v>668</v>
      </c>
      <c r="C627" t="s">
        <v>1112</v>
      </c>
      <c r="D627" t="s">
        <v>767</v>
      </c>
      <c r="E627" s="6">
        <v>7.4565217391304346</v>
      </c>
      <c r="F627" s="6">
        <v>0</v>
      </c>
      <c r="G627" s="6">
        <v>7.6086956521739135E-2</v>
      </c>
      <c r="H627" s="6">
        <v>4.8913043478260872E-2</v>
      </c>
      <c r="I627" s="6">
        <v>0.16304347826086957</v>
      </c>
      <c r="J627" s="6">
        <v>0</v>
      </c>
      <c r="K627" s="6">
        <v>0</v>
      </c>
      <c r="L627" s="6">
        <v>0</v>
      </c>
      <c r="M627" s="6">
        <v>0</v>
      </c>
      <c r="N627" s="6">
        <v>1.3831521739130435</v>
      </c>
      <c r="O627" s="6">
        <f>SUM(NonNurse[[#This Row],[Qualified Social Work Staff Hours]],NonNurse[[#This Row],[Other Social Work Staff Hours]])/NonNurse[[#This Row],[MDS Census]]</f>
        <v>0.18549562682215745</v>
      </c>
      <c r="P627" s="6">
        <v>1.9048913043478262</v>
      </c>
      <c r="Q627" s="6">
        <v>0</v>
      </c>
      <c r="R627" s="6">
        <f>SUM(NonNurse[[#This Row],[Qualified Activities Professional Hours]],NonNurse[[#This Row],[Other Activities Professional Hours]])/NonNurse[[#This Row],[MDS Census]]</f>
        <v>0.25546647230320702</v>
      </c>
      <c r="S627" s="6">
        <v>0</v>
      </c>
      <c r="T627" s="6">
        <v>0</v>
      </c>
      <c r="U627" s="6">
        <v>0</v>
      </c>
      <c r="V627" s="6">
        <f>SUM(NonNurse[[#This Row],[Occupational Therapist Hours]],NonNurse[[#This Row],[OT Assistant Hours]],NonNurse[[#This Row],[OT Aide Hours]])/NonNurse[[#This Row],[MDS Census]]</f>
        <v>0</v>
      </c>
      <c r="W627" s="6">
        <v>0</v>
      </c>
      <c r="X627" s="6">
        <v>0</v>
      </c>
      <c r="Y627" s="6">
        <v>0</v>
      </c>
      <c r="Z627" s="6">
        <f>SUM(NonNurse[[#This Row],[Physical Therapist (PT) Hours]],NonNurse[[#This Row],[PT Assistant Hours]],NonNurse[[#This Row],[PT Aide Hours]])/NonNurse[[#This Row],[MDS Census]]</f>
        <v>0</v>
      </c>
      <c r="AA627" s="6">
        <v>0</v>
      </c>
      <c r="AB627" s="6">
        <v>0</v>
      </c>
      <c r="AC627" s="6">
        <v>0</v>
      </c>
      <c r="AD627" s="6">
        <v>0</v>
      </c>
      <c r="AE627" s="6">
        <v>0</v>
      </c>
      <c r="AF627" s="6">
        <v>0</v>
      </c>
      <c r="AG627" s="6">
        <v>0</v>
      </c>
      <c r="AH627" t="s">
        <v>2</v>
      </c>
      <c r="AI627">
        <v>5</v>
      </c>
    </row>
    <row r="628" spans="1:35" x14ac:dyDescent="0.25">
      <c r="A628" t="s">
        <v>702</v>
      </c>
      <c r="B628" t="s">
        <v>500</v>
      </c>
      <c r="C628" t="s">
        <v>1009</v>
      </c>
      <c r="D628" t="s">
        <v>746</v>
      </c>
      <c r="E628" s="6">
        <v>69.043478260869563</v>
      </c>
      <c r="F628" s="6">
        <v>5.8260869565217392</v>
      </c>
      <c r="G628" s="6">
        <v>0</v>
      </c>
      <c r="H628" s="6">
        <v>0</v>
      </c>
      <c r="I628" s="6">
        <v>0</v>
      </c>
      <c r="J628" s="6">
        <v>0</v>
      </c>
      <c r="K628" s="6">
        <v>0</v>
      </c>
      <c r="L628" s="6">
        <v>3.46141304347826</v>
      </c>
      <c r="M628" s="6">
        <v>0</v>
      </c>
      <c r="N628" s="6">
        <v>5.0326086956521738</v>
      </c>
      <c r="O628" s="6">
        <f>SUM(NonNurse[[#This Row],[Qualified Social Work Staff Hours]],NonNurse[[#This Row],[Other Social Work Staff Hours]])/NonNurse[[#This Row],[MDS Census]]</f>
        <v>7.2890428211586908E-2</v>
      </c>
      <c r="P628" s="6">
        <v>0</v>
      </c>
      <c r="Q628" s="6">
        <v>14.388586956521738</v>
      </c>
      <c r="R628" s="6">
        <f>SUM(NonNurse[[#This Row],[Qualified Activities Professional Hours]],NonNurse[[#This Row],[Other Activities Professional Hours]])/NonNurse[[#This Row],[MDS Census]]</f>
        <v>0.20839892947103275</v>
      </c>
      <c r="S628" s="6">
        <v>3.3188043478260876</v>
      </c>
      <c r="T628" s="6">
        <v>5.7130434782608699</v>
      </c>
      <c r="U628" s="6">
        <v>0</v>
      </c>
      <c r="V628" s="6">
        <f>SUM(NonNurse[[#This Row],[Occupational Therapist Hours]],NonNurse[[#This Row],[OT Assistant Hours]],NonNurse[[#This Row],[OT Aide Hours]])/NonNurse[[#This Row],[MDS Census]]</f>
        <v>0.13081391687657434</v>
      </c>
      <c r="W628" s="6">
        <v>6.4178260869565227</v>
      </c>
      <c r="X628" s="6">
        <v>5.8884782608695652</v>
      </c>
      <c r="Y628" s="6">
        <v>0</v>
      </c>
      <c r="Z628" s="6">
        <f>SUM(NonNurse[[#This Row],[Physical Therapist (PT) Hours]],NonNurse[[#This Row],[PT Assistant Hours]],NonNurse[[#This Row],[PT Aide Hours]])/NonNurse[[#This Row],[MDS Census]]</f>
        <v>0.1782399244332494</v>
      </c>
      <c r="AA628" s="6">
        <v>0</v>
      </c>
      <c r="AB628" s="6">
        <v>0</v>
      </c>
      <c r="AC628" s="6">
        <v>0</v>
      </c>
      <c r="AD628" s="6">
        <v>0</v>
      </c>
      <c r="AE628" s="6">
        <v>0</v>
      </c>
      <c r="AF628" s="6">
        <v>0</v>
      </c>
      <c r="AG628" s="6">
        <v>0</v>
      </c>
      <c r="AH628" s="1">
        <v>145985</v>
      </c>
      <c r="AI628">
        <v>5</v>
      </c>
    </row>
    <row r="629" spans="1:35" x14ac:dyDescent="0.25">
      <c r="A629" t="s">
        <v>702</v>
      </c>
      <c r="B629" t="s">
        <v>114</v>
      </c>
      <c r="C629" t="s">
        <v>956</v>
      </c>
      <c r="D629" t="s">
        <v>806</v>
      </c>
      <c r="E629" s="6">
        <v>122.26086956521739</v>
      </c>
      <c r="F629" s="6">
        <v>49.635869565217398</v>
      </c>
      <c r="G629" s="6">
        <v>1.1304347826086956</v>
      </c>
      <c r="H629" s="6">
        <v>0.65489130434782605</v>
      </c>
      <c r="I629" s="6">
        <v>0.17391304347826086</v>
      </c>
      <c r="J629" s="6">
        <v>0</v>
      </c>
      <c r="K629" s="6">
        <v>0</v>
      </c>
      <c r="L629" s="6">
        <v>0</v>
      </c>
      <c r="M629" s="6">
        <v>8.6956521739130432E-2</v>
      </c>
      <c r="N629" s="6">
        <v>0</v>
      </c>
      <c r="O629" s="6">
        <f>SUM(NonNurse[[#This Row],[Qualified Social Work Staff Hours]],NonNurse[[#This Row],[Other Social Work Staff Hours]])/NonNurse[[#This Row],[MDS Census]]</f>
        <v>7.1123755334281653E-4</v>
      </c>
      <c r="P629" s="6">
        <v>5.5652173913043477</v>
      </c>
      <c r="Q629" s="6">
        <v>30.559782608695663</v>
      </c>
      <c r="R629" s="6">
        <f>SUM(NonNurse[[#This Row],[Qualified Activities Professional Hours]],NonNurse[[#This Row],[Other Activities Professional Hours]])/NonNurse[[#This Row],[MDS Census]]</f>
        <v>0.29547475106685644</v>
      </c>
      <c r="S629" s="6">
        <v>0</v>
      </c>
      <c r="T629" s="6">
        <v>0</v>
      </c>
      <c r="U629" s="6">
        <v>0</v>
      </c>
      <c r="V629" s="6">
        <f>SUM(NonNurse[[#This Row],[Occupational Therapist Hours]],NonNurse[[#This Row],[OT Assistant Hours]],NonNurse[[#This Row],[OT Aide Hours]])/NonNurse[[#This Row],[MDS Census]]</f>
        <v>0</v>
      </c>
      <c r="W629" s="6">
        <v>0</v>
      </c>
      <c r="X629" s="6">
        <v>0</v>
      </c>
      <c r="Y629" s="6">
        <v>0</v>
      </c>
      <c r="Z629" s="6">
        <f>SUM(NonNurse[[#This Row],[Physical Therapist (PT) Hours]],NonNurse[[#This Row],[PT Assistant Hours]],NonNurse[[#This Row],[PT Aide Hours]])/NonNurse[[#This Row],[MDS Census]]</f>
        <v>0</v>
      </c>
      <c r="AA629" s="6">
        <v>0</v>
      </c>
      <c r="AB629" s="6">
        <v>0</v>
      </c>
      <c r="AC629" s="6">
        <v>5.434782608695652E-2</v>
      </c>
      <c r="AD629" s="6">
        <v>0</v>
      </c>
      <c r="AE629" s="6">
        <v>0</v>
      </c>
      <c r="AF629" s="6">
        <v>0</v>
      </c>
      <c r="AG629" s="6">
        <v>0</v>
      </c>
      <c r="AH629" s="1">
        <v>145364</v>
      </c>
      <c r="AI629">
        <v>5</v>
      </c>
    </row>
    <row r="630" spans="1:35" x14ac:dyDescent="0.25">
      <c r="A630" t="s">
        <v>702</v>
      </c>
      <c r="B630" t="s">
        <v>429</v>
      </c>
      <c r="C630" t="s">
        <v>917</v>
      </c>
      <c r="D630" t="s">
        <v>781</v>
      </c>
      <c r="E630" s="6">
        <v>190.58695652173913</v>
      </c>
      <c r="F630" s="6">
        <v>3.9891304347826089</v>
      </c>
      <c r="G630" s="6">
        <v>0</v>
      </c>
      <c r="H630" s="6">
        <v>0</v>
      </c>
      <c r="I630" s="6">
        <v>5.434782608695652E-2</v>
      </c>
      <c r="J630" s="6">
        <v>0</v>
      </c>
      <c r="K630" s="6">
        <v>0</v>
      </c>
      <c r="L630" s="6">
        <v>5.2586956521739134</v>
      </c>
      <c r="M630" s="6">
        <v>5.0434782608695654</v>
      </c>
      <c r="N630" s="6">
        <v>11.763586956521738</v>
      </c>
      <c r="O630" s="6">
        <f>SUM(NonNurse[[#This Row],[Qualified Social Work Staff Hours]],NonNurse[[#This Row],[Other Social Work Staff Hours]])/NonNurse[[#This Row],[MDS Census]]</f>
        <v>8.8185810425459116E-2</v>
      </c>
      <c r="P630" s="6">
        <v>0.54891304347826086</v>
      </c>
      <c r="Q630" s="6">
        <v>26.315217391304348</v>
      </c>
      <c r="R630" s="6">
        <f>SUM(NonNurse[[#This Row],[Qualified Activities Professional Hours]],NonNurse[[#This Row],[Other Activities Professional Hours]])/NonNurse[[#This Row],[MDS Census]]</f>
        <v>0.14095471655070149</v>
      </c>
      <c r="S630" s="6">
        <v>5.7184782608695652</v>
      </c>
      <c r="T630" s="6">
        <v>5.5008695652173909</v>
      </c>
      <c r="U630" s="6">
        <v>0</v>
      </c>
      <c r="V630" s="6">
        <f>SUM(NonNurse[[#This Row],[Occupational Therapist Hours]],NonNurse[[#This Row],[OT Assistant Hours]],NonNurse[[#This Row],[OT Aide Hours]])/NonNurse[[#This Row],[MDS Census]]</f>
        <v>5.8867343447017224E-2</v>
      </c>
      <c r="W630" s="6">
        <v>4.5882608695652172</v>
      </c>
      <c r="X630" s="6">
        <v>6.5553260869565237</v>
      </c>
      <c r="Y630" s="6">
        <v>0</v>
      </c>
      <c r="Z630" s="6">
        <f>SUM(NonNurse[[#This Row],[Physical Therapist (PT) Hours]],NonNurse[[#This Row],[PT Assistant Hours]],NonNurse[[#This Row],[PT Aide Hours]])/NonNurse[[#This Row],[MDS Census]]</f>
        <v>5.8469830044485013E-2</v>
      </c>
      <c r="AA630" s="6">
        <v>0</v>
      </c>
      <c r="AB630" s="6">
        <v>0</v>
      </c>
      <c r="AC630" s="6">
        <v>0</v>
      </c>
      <c r="AD630" s="6">
        <v>0</v>
      </c>
      <c r="AE630" s="6">
        <v>0</v>
      </c>
      <c r="AF630" s="6">
        <v>0</v>
      </c>
      <c r="AG630" s="6">
        <v>0</v>
      </c>
      <c r="AH630" s="1">
        <v>145881</v>
      </c>
      <c r="AI630">
        <v>5</v>
      </c>
    </row>
    <row r="631" spans="1:35" x14ac:dyDescent="0.25">
      <c r="A631" t="s">
        <v>702</v>
      </c>
      <c r="B631" t="s">
        <v>271</v>
      </c>
      <c r="C631" t="s">
        <v>887</v>
      </c>
      <c r="D631" t="s">
        <v>799</v>
      </c>
      <c r="E631" s="6">
        <v>63.565217391304351</v>
      </c>
      <c r="F631" s="6">
        <v>4.8695652173913047</v>
      </c>
      <c r="G631" s="6">
        <v>9.7826086956521743E-2</v>
      </c>
      <c r="H631" s="6">
        <v>0.27173913043478259</v>
      </c>
      <c r="I631" s="6">
        <v>0.73913043478260865</v>
      </c>
      <c r="J631" s="6">
        <v>0</v>
      </c>
      <c r="K631" s="6">
        <v>0</v>
      </c>
      <c r="L631" s="6">
        <v>2.7876086956521751</v>
      </c>
      <c r="M631" s="6">
        <v>4.9565217391304346</v>
      </c>
      <c r="N631" s="6">
        <v>3.2065217391304346</v>
      </c>
      <c r="O631" s="6">
        <f>SUM(NonNurse[[#This Row],[Qualified Social Work Staff Hours]],NonNurse[[#This Row],[Other Social Work Staff Hours]])/NonNurse[[#This Row],[MDS Census]]</f>
        <v>0.12841997264021887</v>
      </c>
      <c r="P631" s="6">
        <v>4.4021739130434785</v>
      </c>
      <c r="Q631" s="6">
        <v>20.945652173913043</v>
      </c>
      <c r="R631" s="6">
        <f>SUM(NonNurse[[#This Row],[Qualified Activities Professional Hours]],NonNurse[[#This Row],[Other Activities Professional Hours]])/NonNurse[[#This Row],[MDS Census]]</f>
        <v>0.39876880984952123</v>
      </c>
      <c r="S631" s="6">
        <v>4.6719565217391308</v>
      </c>
      <c r="T631" s="6">
        <v>4.4089130434782593</v>
      </c>
      <c r="U631" s="6">
        <v>0</v>
      </c>
      <c r="V631" s="6">
        <f>SUM(NonNurse[[#This Row],[Occupational Therapist Hours]],NonNurse[[#This Row],[OT Assistant Hours]],NonNurse[[#This Row],[OT Aide Hours]])/NonNurse[[#This Row],[MDS Census]]</f>
        <v>0.14285909712722297</v>
      </c>
      <c r="W631" s="6">
        <v>2.4797826086956523</v>
      </c>
      <c r="X631" s="6">
        <v>5.6283695652173922</v>
      </c>
      <c r="Y631" s="6">
        <v>0</v>
      </c>
      <c r="Z631" s="6">
        <f>SUM(NonNurse[[#This Row],[Physical Therapist (PT) Hours]],NonNurse[[#This Row],[PT Assistant Hours]],NonNurse[[#This Row],[PT Aide Hours]])/NonNurse[[#This Row],[MDS Census]]</f>
        <v>0.12755642954856361</v>
      </c>
      <c r="AA631" s="6">
        <v>0</v>
      </c>
      <c r="AB631" s="6">
        <v>0</v>
      </c>
      <c r="AC631" s="6">
        <v>0</v>
      </c>
      <c r="AD631" s="6">
        <v>0</v>
      </c>
      <c r="AE631" s="6">
        <v>0</v>
      </c>
      <c r="AF631" s="6">
        <v>0</v>
      </c>
      <c r="AG631" s="6">
        <v>0</v>
      </c>
      <c r="AH631" s="1">
        <v>145652</v>
      </c>
      <c r="AI631">
        <v>5</v>
      </c>
    </row>
    <row r="632" spans="1:35" x14ac:dyDescent="0.25">
      <c r="A632" t="s">
        <v>702</v>
      </c>
      <c r="B632" t="s">
        <v>443</v>
      </c>
      <c r="C632" t="s">
        <v>1000</v>
      </c>
      <c r="D632" t="s">
        <v>755</v>
      </c>
      <c r="E632" s="6">
        <v>31.315217391304348</v>
      </c>
      <c r="F632" s="6">
        <v>4.1576086956521738</v>
      </c>
      <c r="G632" s="6">
        <v>0</v>
      </c>
      <c r="H632" s="6">
        <v>0.14673913043478262</v>
      </c>
      <c r="I632" s="6">
        <v>0.2608695652173913</v>
      </c>
      <c r="J632" s="6">
        <v>0</v>
      </c>
      <c r="K632" s="6">
        <v>0</v>
      </c>
      <c r="L632" s="6">
        <v>2.785760869565217</v>
      </c>
      <c r="M632" s="6">
        <v>0</v>
      </c>
      <c r="N632" s="6">
        <v>5.394347826086956</v>
      </c>
      <c r="O632" s="6">
        <f>SUM(NonNurse[[#This Row],[Qualified Social Work Staff Hours]],NonNurse[[#This Row],[Other Social Work Staff Hours]])/NonNurse[[#This Row],[MDS Census]]</f>
        <v>0.17225963207219713</v>
      </c>
      <c r="P632" s="6">
        <v>3.7327173913043481</v>
      </c>
      <c r="Q632" s="6">
        <v>0</v>
      </c>
      <c r="R632" s="6">
        <f>SUM(NonNurse[[#This Row],[Qualified Activities Professional Hours]],NonNurse[[#This Row],[Other Activities Professional Hours]])/NonNurse[[#This Row],[MDS Census]]</f>
        <v>0.11919819507115585</v>
      </c>
      <c r="S632" s="6">
        <v>0.56445652173913041</v>
      </c>
      <c r="T632" s="6">
        <v>3.5943478260869566</v>
      </c>
      <c r="U632" s="6">
        <v>0</v>
      </c>
      <c r="V632" s="6">
        <f>SUM(NonNurse[[#This Row],[Occupational Therapist Hours]],NonNurse[[#This Row],[OT Assistant Hours]],NonNurse[[#This Row],[OT Aide Hours]])/NonNurse[[#This Row],[MDS Census]]</f>
        <v>0.13280458174245055</v>
      </c>
      <c r="W632" s="6">
        <v>0.32663043478260873</v>
      </c>
      <c r="X632" s="6">
        <v>4.0296739130434789</v>
      </c>
      <c r="Y632" s="6">
        <v>0</v>
      </c>
      <c r="Z632" s="6">
        <f>SUM(NonNurse[[#This Row],[Physical Therapist (PT) Hours]],NonNurse[[#This Row],[PT Assistant Hours]],NonNurse[[#This Row],[PT Aide Hours]])/NonNurse[[#This Row],[MDS Census]]</f>
        <v>0.13911141964595627</v>
      </c>
      <c r="AA632" s="6">
        <v>0</v>
      </c>
      <c r="AB632" s="6">
        <v>0</v>
      </c>
      <c r="AC632" s="6">
        <v>0</v>
      </c>
      <c r="AD632" s="6">
        <v>0</v>
      </c>
      <c r="AE632" s="6">
        <v>0</v>
      </c>
      <c r="AF632" s="6">
        <v>0</v>
      </c>
      <c r="AG632" s="6">
        <v>0</v>
      </c>
      <c r="AH632" s="1">
        <v>145903</v>
      </c>
      <c r="AI632">
        <v>5</v>
      </c>
    </row>
    <row r="633" spans="1:35" x14ac:dyDescent="0.25">
      <c r="A633" t="s">
        <v>702</v>
      </c>
      <c r="B633" t="s">
        <v>594</v>
      </c>
      <c r="C633" t="s">
        <v>938</v>
      </c>
      <c r="D633" t="s">
        <v>781</v>
      </c>
      <c r="E633" s="6">
        <v>41.663043478260867</v>
      </c>
      <c r="F633" s="6">
        <v>5.2173913043478262</v>
      </c>
      <c r="G633" s="6">
        <v>0</v>
      </c>
      <c r="H633" s="6">
        <v>0</v>
      </c>
      <c r="I633" s="6">
        <v>4.9565217391304346</v>
      </c>
      <c r="J633" s="6">
        <v>0</v>
      </c>
      <c r="K633" s="6">
        <v>0</v>
      </c>
      <c r="L633" s="6">
        <v>3.872391304347826</v>
      </c>
      <c r="M633" s="6">
        <v>4.7826086956521738</v>
      </c>
      <c r="N633" s="6">
        <v>0</v>
      </c>
      <c r="O633" s="6">
        <f>SUM(NonNurse[[#This Row],[Qualified Social Work Staff Hours]],NonNurse[[#This Row],[Other Social Work Staff Hours]])/NonNurse[[#This Row],[MDS Census]]</f>
        <v>0.1147925906600574</v>
      </c>
      <c r="P633" s="6">
        <v>0</v>
      </c>
      <c r="Q633" s="6">
        <v>20.980217391304347</v>
      </c>
      <c r="R633" s="6">
        <f>SUM(NonNurse[[#This Row],[Qualified Activities Professional Hours]],NonNurse[[#This Row],[Other Activities Professional Hours]])/NonNurse[[#This Row],[MDS Census]]</f>
        <v>0.50356900600052179</v>
      </c>
      <c r="S633" s="6">
        <v>8.9564130434782641</v>
      </c>
      <c r="T633" s="6">
        <v>4.5000000000000005E-2</v>
      </c>
      <c r="U633" s="6">
        <v>0</v>
      </c>
      <c r="V633" s="6">
        <f>SUM(NonNurse[[#This Row],[Occupational Therapist Hours]],NonNurse[[#This Row],[OT Assistant Hours]],NonNurse[[#This Row],[OT Aide Hours]])/NonNurse[[#This Row],[MDS Census]]</f>
        <v>0.21605270023480311</v>
      </c>
      <c r="W633" s="6">
        <v>4.9404347826086932</v>
      </c>
      <c r="X633" s="6">
        <v>8.5239130434782595</v>
      </c>
      <c r="Y633" s="6">
        <v>5.0543478260869561</v>
      </c>
      <c r="Z633" s="6">
        <f>SUM(NonNurse[[#This Row],[Physical Therapist (PT) Hours]],NonNurse[[#This Row],[PT Assistant Hours]],NonNurse[[#This Row],[PT Aide Hours]])/NonNurse[[#This Row],[MDS Census]]</f>
        <v>0.4444873467258022</v>
      </c>
      <c r="AA633" s="6">
        <v>0</v>
      </c>
      <c r="AB633" s="6">
        <v>0</v>
      </c>
      <c r="AC633" s="6">
        <v>0</v>
      </c>
      <c r="AD633" s="6">
        <v>0</v>
      </c>
      <c r="AE633" s="6">
        <v>0</v>
      </c>
      <c r="AF633" s="6">
        <v>0</v>
      </c>
      <c r="AG633" s="6">
        <v>0</v>
      </c>
      <c r="AH633" s="1">
        <v>146107</v>
      </c>
      <c r="AI633">
        <v>5</v>
      </c>
    </row>
    <row r="634" spans="1:35" x14ac:dyDescent="0.25">
      <c r="A634" t="s">
        <v>702</v>
      </c>
      <c r="B634" t="s">
        <v>650</v>
      </c>
      <c r="C634" t="s">
        <v>1157</v>
      </c>
      <c r="D634" t="s">
        <v>790</v>
      </c>
      <c r="E634" s="6">
        <v>46.380434782608695</v>
      </c>
      <c r="F634" s="6">
        <v>5.8260869565217392</v>
      </c>
      <c r="G634" s="6">
        <v>0.56521739130434778</v>
      </c>
      <c r="H634" s="6">
        <v>0</v>
      </c>
      <c r="I634" s="6">
        <v>1.1304347826086956</v>
      </c>
      <c r="J634" s="6">
        <v>0</v>
      </c>
      <c r="K634" s="6">
        <v>0</v>
      </c>
      <c r="L634" s="6">
        <v>6.2255434782608692</v>
      </c>
      <c r="M634" s="6">
        <v>9.9891304347826093</v>
      </c>
      <c r="N634" s="6">
        <v>0</v>
      </c>
      <c r="O634" s="6">
        <f>SUM(NonNurse[[#This Row],[Qualified Social Work Staff Hours]],NonNurse[[#This Row],[Other Social Work Staff Hours]])/NonNurse[[#This Row],[MDS Census]]</f>
        <v>0.21537379892195924</v>
      </c>
      <c r="P634" s="6">
        <v>0</v>
      </c>
      <c r="Q634" s="6">
        <v>1.4211956521739131</v>
      </c>
      <c r="R634" s="6">
        <f>SUM(NonNurse[[#This Row],[Qualified Activities Professional Hours]],NonNurse[[#This Row],[Other Activities Professional Hours]])/NonNurse[[#This Row],[MDS Census]]</f>
        <v>3.0642137333020857E-2</v>
      </c>
      <c r="S634" s="6">
        <v>10.350543478260869</v>
      </c>
      <c r="T634" s="6">
        <v>11.222826086956522</v>
      </c>
      <c r="U634" s="6">
        <v>0</v>
      </c>
      <c r="V634" s="6">
        <f>SUM(NonNurse[[#This Row],[Occupational Therapist Hours]],NonNurse[[#This Row],[OT Assistant Hours]],NonNurse[[#This Row],[OT Aide Hours]])/NonNurse[[#This Row],[MDS Census]]</f>
        <v>0.46513944223107567</v>
      </c>
      <c r="W634" s="6">
        <v>9.7690217391304355</v>
      </c>
      <c r="X634" s="6">
        <v>12.875</v>
      </c>
      <c r="Y634" s="6">
        <v>0</v>
      </c>
      <c r="Z634" s="6">
        <f>SUM(NonNurse[[#This Row],[Physical Therapist (PT) Hours]],NonNurse[[#This Row],[PT Assistant Hours]],NonNurse[[#This Row],[PT Aide Hours]])/NonNurse[[#This Row],[MDS Census]]</f>
        <v>0.48822357628310292</v>
      </c>
      <c r="AA634" s="6">
        <v>0</v>
      </c>
      <c r="AB634" s="6">
        <v>1.8913043478260869</v>
      </c>
      <c r="AC634" s="6">
        <v>0</v>
      </c>
      <c r="AD634" s="6">
        <v>0</v>
      </c>
      <c r="AE634" s="6">
        <v>5.2826086956521738</v>
      </c>
      <c r="AF634" s="6">
        <v>0</v>
      </c>
      <c r="AG634" s="6">
        <v>0.28260869565217389</v>
      </c>
      <c r="AH634" s="1">
        <v>146178</v>
      </c>
      <c r="AI634">
        <v>5</v>
      </c>
    </row>
    <row r="635" spans="1:35" x14ac:dyDescent="0.25">
      <c r="A635" t="s">
        <v>702</v>
      </c>
      <c r="B635" t="s">
        <v>321</v>
      </c>
      <c r="C635" t="s">
        <v>1052</v>
      </c>
      <c r="D635" t="s">
        <v>796</v>
      </c>
      <c r="E635" s="6">
        <v>82.228260869565219</v>
      </c>
      <c r="F635" s="6">
        <v>4.7826086956521738</v>
      </c>
      <c r="G635" s="6">
        <v>0</v>
      </c>
      <c r="H635" s="6">
        <v>0.37771739130434784</v>
      </c>
      <c r="I635" s="6">
        <v>0.32608695652173914</v>
      </c>
      <c r="J635" s="6">
        <v>0</v>
      </c>
      <c r="K635" s="6">
        <v>0</v>
      </c>
      <c r="L635" s="6">
        <v>3.5654347826086963</v>
      </c>
      <c r="M635" s="6">
        <v>0</v>
      </c>
      <c r="N635" s="6">
        <v>10.684782608695652</v>
      </c>
      <c r="O635" s="6">
        <f>SUM(NonNurse[[#This Row],[Qualified Social Work Staff Hours]],NonNurse[[#This Row],[Other Social Work Staff Hours]])/NonNurse[[#This Row],[MDS Census]]</f>
        <v>0.12994051553205552</v>
      </c>
      <c r="P635" s="6">
        <v>5.5135869565217392</v>
      </c>
      <c r="Q635" s="6">
        <v>8.1902173913043477</v>
      </c>
      <c r="R635" s="6">
        <f>SUM(NonNurse[[#This Row],[Qualified Activities Professional Hours]],NonNurse[[#This Row],[Other Activities Professional Hours]])/NonNurse[[#This Row],[MDS Census]]</f>
        <v>0.1666556510244547</v>
      </c>
      <c r="S635" s="6">
        <v>1.2108695652173918</v>
      </c>
      <c r="T635" s="6">
        <v>11.599130434782607</v>
      </c>
      <c r="U635" s="6">
        <v>0</v>
      </c>
      <c r="V635" s="6">
        <f>SUM(NonNurse[[#This Row],[Occupational Therapist Hours]],NonNurse[[#This Row],[OT Assistant Hours]],NonNurse[[#This Row],[OT Aide Hours]])/NonNurse[[#This Row],[MDS Census]]</f>
        <v>0.15578585591539984</v>
      </c>
      <c r="W635" s="6">
        <v>1.623695652173913</v>
      </c>
      <c r="X635" s="6">
        <v>14.700978260869567</v>
      </c>
      <c r="Y635" s="6">
        <v>0</v>
      </c>
      <c r="Z635" s="6">
        <f>SUM(NonNurse[[#This Row],[Physical Therapist (PT) Hours]],NonNurse[[#This Row],[PT Assistant Hours]],NonNurse[[#This Row],[PT Aide Hours]])/NonNurse[[#This Row],[MDS Census]]</f>
        <v>0.19852875082617319</v>
      </c>
      <c r="AA635" s="6">
        <v>0</v>
      </c>
      <c r="AB635" s="6">
        <v>0</v>
      </c>
      <c r="AC635" s="6">
        <v>0</v>
      </c>
      <c r="AD635" s="6">
        <v>0</v>
      </c>
      <c r="AE635" s="6">
        <v>0</v>
      </c>
      <c r="AF635" s="6">
        <v>0</v>
      </c>
      <c r="AG635" s="6">
        <v>0</v>
      </c>
      <c r="AH635" s="1">
        <v>145721</v>
      </c>
      <c r="AI635">
        <v>5</v>
      </c>
    </row>
    <row r="636" spans="1:35" x14ac:dyDescent="0.25">
      <c r="A636" t="s">
        <v>702</v>
      </c>
      <c r="B636" t="s">
        <v>232</v>
      </c>
      <c r="C636" t="s">
        <v>1018</v>
      </c>
      <c r="D636" t="s">
        <v>774</v>
      </c>
      <c r="E636" s="6">
        <v>68.532608695652172</v>
      </c>
      <c r="F636" s="6">
        <v>10</v>
      </c>
      <c r="G636" s="6">
        <v>0</v>
      </c>
      <c r="H636" s="6">
        <v>0.3641304347826087</v>
      </c>
      <c r="I636" s="6">
        <v>5.3260869565217392</v>
      </c>
      <c r="J636" s="6">
        <v>0</v>
      </c>
      <c r="K636" s="6">
        <v>0</v>
      </c>
      <c r="L636" s="6">
        <v>3.0691304347826089</v>
      </c>
      <c r="M636" s="6">
        <v>4.875</v>
      </c>
      <c r="N636" s="6">
        <v>4.9565217391304346</v>
      </c>
      <c r="O636" s="6">
        <f>SUM(NonNurse[[#This Row],[Qualified Social Work Staff Hours]],NonNurse[[#This Row],[Other Social Work Staff Hours]])/NonNurse[[#This Row],[MDS Census]]</f>
        <v>0.14345757335448056</v>
      </c>
      <c r="P636" s="6">
        <v>0</v>
      </c>
      <c r="Q636" s="6">
        <v>14.065217391304348</v>
      </c>
      <c r="R636" s="6">
        <f>SUM(NonNurse[[#This Row],[Qualified Activities Professional Hours]],NonNurse[[#This Row],[Other Activities Professional Hours]])/NonNurse[[#This Row],[MDS Census]]</f>
        <v>0.20523394131641554</v>
      </c>
      <c r="S636" s="6">
        <v>5.6546739130434789</v>
      </c>
      <c r="T636" s="6">
        <v>6.8532608695652177</v>
      </c>
      <c r="U636" s="6">
        <v>0</v>
      </c>
      <c r="V636" s="6">
        <f>SUM(NonNurse[[#This Row],[Occupational Therapist Hours]],NonNurse[[#This Row],[OT Assistant Hours]],NonNurse[[#This Row],[OT Aide Hours]])/NonNurse[[#This Row],[MDS Census]]</f>
        <v>0.18251070578905632</v>
      </c>
      <c r="W636" s="6">
        <v>12.228369565217386</v>
      </c>
      <c r="X636" s="6">
        <v>13.348913043478257</v>
      </c>
      <c r="Y636" s="6">
        <v>0</v>
      </c>
      <c r="Z636" s="6">
        <f>SUM(NonNurse[[#This Row],[Physical Therapist (PT) Hours]],NonNurse[[#This Row],[PT Assistant Hours]],NonNurse[[#This Row],[PT Aide Hours]])/NonNurse[[#This Row],[MDS Census]]</f>
        <v>0.37321332275971442</v>
      </c>
      <c r="AA636" s="6">
        <v>0</v>
      </c>
      <c r="AB636" s="6">
        <v>0</v>
      </c>
      <c r="AC636" s="6">
        <v>0</v>
      </c>
      <c r="AD636" s="6">
        <v>0</v>
      </c>
      <c r="AE636" s="6">
        <v>0</v>
      </c>
      <c r="AF636" s="6">
        <v>0</v>
      </c>
      <c r="AG636" s="6">
        <v>0</v>
      </c>
      <c r="AH636" s="1">
        <v>145602</v>
      </c>
      <c r="AI636">
        <v>5</v>
      </c>
    </row>
    <row r="637" spans="1:35" x14ac:dyDescent="0.25">
      <c r="A637" t="s">
        <v>702</v>
      </c>
      <c r="B637" t="s">
        <v>525</v>
      </c>
      <c r="C637" t="s">
        <v>1115</v>
      </c>
      <c r="D637" t="s">
        <v>764</v>
      </c>
      <c r="E637" s="6">
        <v>113.90140845070422</v>
      </c>
      <c r="F637" s="6">
        <v>10.591549295774648</v>
      </c>
      <c r="G637" s="6">
        <v>2.8169014084507043E-2</v>
      </c>
      <c r="H637" s="6">
        <v>0.69366197183098588</v>
      </c>
      <c r="I637" s="6">
        <v>0.43661971830985913</v>
      </c>
      <c r="J637" s="6">
        <v>0</v>
      </c>
      <c r="K637" s="6">
        <v>0</v>
      </c>
      <c r="L637" s="6">
        <v>4.732676056338029</v>
      </c>
      <c r="M637" s="6">
        <v>9.3838028169014081</v>
      </c>
      <c r="N637" s="6">
        <v>22.97887323943662</v>
      </c>
      <c r="O637" s="6">
        <f>SUM(NonNurse[[#This Row],[Qualified Social Work Staff Hours]],NonNurse[[#This Row],[Other Social Work Staff Hours]])/NonNurse[[#This Row],[MDS Census]]</f>
        <v>0.28412884876963029</v>
      </c>
      <c r="P637" s="6">
        <v>5.0598591549295771</v>
      </c>
      <c r="Q637" s="6">
        <v>18.426056338028168</v>
      </c>
      <c r="R637" s="6">
        <f>SUM(NonNurse[[#This Row],[Qualified Activities Professional Hours]],NonNurse[[#This Row],[Other Activities Professional Hours]])/NonNurse[[#This Row],[MDS Census]]</f>
        <v>0.20619512798318287</v>
      </c>
      <c r="S637" s="6">
        <v>6.0839436619718272</v>
      </c>
      <c r="T637" s="6">
        <v>10.675352112676062</v>
      </c>
      <c r="U637" s="6">
        <v>0</v>
      </c>
      <c r="V637" s="6">
        <f>SUM(NonNurse[[#This Row],[Occupational Therapist Hours]],NonNurse[[#This Row],[OT Assistant Hours]],NonNurse[[#This Row],[OT Aide Hours]])/NonNurse[[#This Row],[MDS Census]]</f>
        <v>0.14713861753431434</v>
      </c>
      <c r="W637" s="6">
        <v>11.071971830985911</v>
      </c>
      <c r="X637" s="6">
        <v>10.967605633802822</v>
      </c>
      <c r="Y637" s="6">
        <v>4.225352112676056</v>
      </c>
      <c r="Z637" s="6">
        <f>SUM(NonNurse[[#This Row],[Physical Therapist (PT) Hours]],NonNurse[[#This Row],[PT Assistant Hours]],NonNurse[[#This Row],[PT Aide Hours]])/NonNurse[[#This Row],[MDS Census]]</f>
        <v>0.23059354519599359</v>
      </c>
      <c r="AA637" s="6">
        <v>0</v>
      </c>
      <c r="AB637" s="6">
        <v>0</v>
      </c>
      <c r="AC637" s="6">
        <v>0.42253521126760563</v>
      </c>
      <c r="AD637" s="6">
        <v>0</v>
      </c>
      <c r="AE637" s="6">
        <v>0</v>
      </c>
      <c r="AF637" s="6">
        <v>0</v>
      </c>
      <c r="AG637" s="6">
        <v>0</v>
      </c>
      <c r="AH637" s="1">
        <v>146019</v>
      </c>
      <c r="AI637">
        <v>5</v>
      </c>
    </row>
    <row r="638" spans="1:35" x14ac:dyDescent="0.25">
      <c r="A638" t="s">
        <v>702</v>
      </c>
      <c r="B638" t="s">
        <v>588</v>
      </c>
      <c r="C638" t="s">
        <v>1138</v>
      </c>
      <c r="D638" t="s">
        <v>828</v>
      </c>
      <c r="E638" s="6">
        <v>24.826086956521738</v>
      </c>
      <c r="F638" s="6">
        <v>5.7391304347826084</v>
      </c>
      <c r="G638" s="6">
        <v>0.17119565217391305</v>
      </c>
      <c r="H638" s="6">
        <v>0</v>
      </c>
      <c r="I638" s="6">
        <v>0</v>
      </c>
      <c r="J638" s="6">
        <v>0</v>
      </c>
      <c r="K638" s="6">
        <v>0</v>
      </c>
      <c r="L638" s="6">
        <v>0.45543478260869563</v>
      </c>
      <c r="M638" s="6">
        <v>0</v>
      </c>
      <c r="N638" s="6">
        <v>4.2282608695652186</v>
      </c>
      <c r="O638" s="6">
        <f>SUM(NonNurse[[#This Row],[Qualified Social Work Staff Hours]],NonNurse[[#This Row],[Other Social Work Staff Hours]])/NonNurse[[#This Row],[MDS Census]]</f>
        <v>0.17031523642732055</v>
      </c>
      <c r="P638" s="6">
        <v>0</v>
      </c>
      <c r="Q638" s="6">
        <v>5.065760869565219</v>
      </c>
      <c r="R638" s="6">
        <f>SUM(NonNurse[[#This Row],[Qualified Activities Professional Hours]],NonNurse[[#This Row],[Other Activities Professional Hours]])/NonNurse[[#This Row],[MDS Census]]</f>
        <v>0.20404991243432583</v>
      </c>
      <c r="S638" s="6">
        <v>0</v>
      </c>
      <c r="T638" s="6">
        <v>0</v>
      </c>
      <c r="U638" s="6">
        <v>0</v>
      </c>
      <c r="V638" s="6">
        <f>SUM(NonNurse[[#This Row],[Occupational Therapist Hours]],NonNurse[[#This Row],[OT Assistant Hours]],NonNurse[[#This Row],[OT Aide Hours]])/NonNurse[[#This Row],[MDS Census]]</f>
        <v>0</v>
      </c>
      <c r="W638" s="6">
        <v>0.261195652173913</v>
      </c>
      <c r="X638" s="6">
        <v>0.97043478260869565</v>
      </c>
      <c r="Y638" s="6">
        <v>0</v>
      </c>
      <c r="Z638" s="6">
        <f>SUM(NonNurse[[#This Row],[Physical Therapist (PT) Hours]],NonNurse[[#This Row],[PT Assistant Hours]],NonNurse[[#This Row],[PT Aide Hours]])/NonNurse[[#This Row],[MDS Census]]</f>
        <v>4.9610332749562169E-2</v>
      </c>
      <c r="AA638" s="6">
        <v>0</v>
      </c>
      <c r="AB638" s="6">
        <v>0</v>
      </c>
      <c r="AC638" s="6">
        <v>0</v>
      </c>
      <c r="AD638" s="6">
        <v>0</v>
      </c>
      <c r="AE638" s="6">
        <v>0</v>
      </c>
      <c r="AF638" s="6">
        <v>0</v>
      </c>
      <c r="AG638" s="6">
        <v>0</v>
      </c>
      <c r="AH638" s="1">
        <v>146100</v>
      </c>
      <c r="AI638">
        <v>5</v>
      </c>
    </row>
    <row r="639" spans="1:35" x14ac:dyDescent="0.25">
      <c r="A639" t="s">
        <v>702</v>
      </c>
      <c r="B639" t="s">
        <v>103</v>
      </c>
      <c r="C639" t="s">
        <v>917</v>
      </c>
      <c r="D639" t="s">
        <v>781</v>
      </c>
      <c r="E639" s="6">
        <v>181.36956521739131</v>
      </c>
      <c r="F639" s="6">
        <v>22.326086956521738</v>
      </c>
      <c r="G639" s="6">
        <v>0</v>
      </c>
      <c r="H639" s="6">
        <v>0</v>
      </c>
      <c r="I639" s="6">
        <v>0</v>
      </c>
      <c r="J639" s="6">
        <v>0</v>
      </c>
      <c r="K639" s="6">
        <v>0</v>
      </c>
      <c r="L639" s="6">
        <v>20.007608695652173</v>
      </c>
      <c r="M639" s="6">
        <v>5.0543478260869561</v>
      </c>
      <c r="N639" s="6">
        <v>22.828804347826086</v>
      </c>
      <c r="O639" s="6">
        <f>SUM(NonNurse[[#This Row],[Qualified Social Work Staff Hours]],NonNurse[[#This Row],[Other Social Work Staff Hours]])/NonNurse[[#This Row],[MDS Census]]</f>
        <v>0.15373666546805703</v>
      </c>
      <c r="P639" s="6">
        <v>5.8777173913043477</v>
      </c>
      <c r="Q639" s="6">
        <v>15.527173913043478</v>
      </c>
      <c r="R639" s="6">
        <f>SUM(NonNurse[[#This Row],[Qualified Activities Professional Hours]],NonNurse[[#This Row],[Other Activities Professional Hours]])/NonNurse[[#This Row],[MDS Census]]</f>
        <v>0.11801809900515403</v>
      </c>
      <c r="S639" s="6">
        <v>21.462282608695649</v>
      </c>
      <c r="T639" s="6">
        <v>27.539673913043469</v>
      </c>
      <c r="U639" s="6">
        <v>0</v>
      </c>
      <c r="V639" s="6">
        <f>SUM(NonNurse[[#This Row],[Occupational Therapist Hours]],NonNurse[[#This Row],[OT Assistant Hours]],NonNurse[[#This Row],[OT Aide Hours]])/NonNurse[[#This Row],[MDS Census]]</f>
        <v>0.27017739422270159</v>
      </c>
      <c r="W639" s="6">
        <v>22.881630434782615</v>
      </c>
      <c r="X639" s="6">
        <v>28.925326086956513</v>
      </c>
      <c r="Y639" s="6">
        <v>0</v>
      </c>
      <c r="Z639" s="6">
        <f>SUM(NonNurse[[#This Row],[Physical Therapist (PT) Hours]],NonNurse[[#This Row],[PT Assistant Hours]],NonNurse[[#This Row],[PT Aide Hours]])/NonNurse[[#This Row],[MDS Census]]</f>
        <v>0.28564305405729351</v>
      </c>
      <c r="AA639" s="6">
        <v>0</v>
      </c>
      <c r="AB639" s="6">
        <v>0</v>
      </c>
      <c r="AC639" s="6">
        <v>0</v>
      </c>
      <c r="AD639" s="6">
        <v>0</v>
      </c>
      <c r="AE639" s="6">
        <v>0</v>
      </c>
      <c r="AF639" s="6">
        <v>0</v>
      </c>
      <c r="AG639" s="6">
        <v>0</v>
      </c>
      <c r="AH639" s="1">
        <v>145336</v>
      </c>
      <c r="AI639">
        <v>5</v>
      </c>
    </row>
    <row r="640" spans="1:35" x14ac:dyDescent="0.25">
      <c r="A640" t="s">
        <v>702</v>
      </c>
      <c r="B640" t="s">
        <v>463</v>
      </c>
      <c r="C640" t="s">
        <v>992</v>
      </c>
      <c r="D640" t="s">
        <v>781</v>
      </c>
      <c r="E640" s="6">
        <v>180.58695652173913</v>
      </c>
      <c r="F640" s="6">
        <v>21.404891304347824</v>
      </c>
      <c r="G640" s="6">
        <v>0</v>
      </c>
      <c r="H640" s="6">
        <v>0</v>
      </c>
      <c r="I640" s="6">
        <v>0</v>
      </c>
      <c r="J640" s="6">
        <v>0</v>
      </c>
      <c r="K640" s="6">
        <v>0</v>
      </c>
      <c r="L640" s="6">
        <v>7.8647826086956503</v>
      </c>
      <c r="M640" s="6">
        <v>6.0733695652173916</v>
      </c>
      <c r="N640" s="6">
        <v>15.692934782608695</v>
      </c>
      <c r="O640" s="6">
        <f>SUM(NonNurse[[#This Row],[Qualified Social Work Staff Hours]],NonNurse[[#This Row],[Other Social Work Staff Hours]])/NonNurse[[#This Row],[MDS Census]]</f>
        <v>0.12053087757313109</v>
      </c>
      <c r="P640" s="6">
        <v>5.5543478260869561</v>
      </c>
      <c r="Q640" s="6">
        <v>34.440217391304351</v>
      </c>
      <c r="R640" s="6">
        <f>SUM(NonNurse[[#This Row],[Qualified Activities Professional Hours]],NonNurse[[#This Row],[Other Activities Professional Hours]])/NonNurse[[#This Row],[MDS Census]]</f>
        <v>0.22146984470928133</v>
      </c>
      <c r="S640" s="6">
        <v>7.947608695652173</v>
      </c>
      <c r="T640" s="6">
        <v>15.439891304347826</v>
      </c>
      <c r="U640" s="6">
        <v>0</v>
      </c>
      <c r="V640" s="6">
        <f>SUM(NonNurse[[#This Row],[Occupational Therapist Hours]],NonNurse[[#This Row],[OT Assistant Hours]],NonNurse[[#This Row],[OT Aide Hours]])/NonNurse[[#This Row],[MDS Census]]</f>
        <v>0.12950824605754183</v>
      </c>
      <c r="W640" s="6">
        <v>9.5885869565217412</v>
      </c>
      <c r="X640" s="6">
        <v>14.278152173913044</v>
      </c>
      <c r="Y640" s="6">
        <v>0</v>
      </c>
      <c r="Z640" s="6">
        <f>SUM(NonNurse[[#This Row],[Physical Therapist (PT) Hours]],NonNurse[[#This Row],[PT Assistant Hours]],NonNurse[[#This Row],[PT Aide Hours]])/NonNurse[[#This Row],[MDS Census]]</f>
        <v>0.13216203202118698</v>
      </c>
      <c r="AA640" s="6">
        <v>0</v>
      </c>
      <c r="AB640" s="6">
        <v>0</v>
      </c>
      <c r="AC640" s="6">
        <v>0</v>
      </c>
      <c r="AD640" s="6">
        <v>0</v>
      </c>
      <c r="AE640" s="6">
        <v>0</v>
      </c>
      <c r="AF640" s="6">
        <v>0</v>
      </c>
      <c r="AG640" s="6">
        <v>0</v>
      </c>
      <c r="AH640" s="1">
        <v>145931</v>
      </c>
      <c r="AI640">
        <v>5</v>
      </c>
    </row>
    <row r="641" spans="1:35" x14ac:dyDescent="0.25">
      <c r="A641" t="s">
        <v>702</v>
      </c>
      <c r="B641" t="s">
        <v>424</v>
      </c>
      <c r="C641" t="s">
        <v>917</v>
      </c>
      <c r="D641" t="s">
        <v>781</v>
      </c>
      <c r="E641" s="6">
        <v>75.021739130434781</v>
      </c>
      <c r="F641" s="6">
        <v>9.7826086956521738</v>
      </c>
      <c r="G641" s="6">
        <v>0</v>
      </c>
      <c r="H641" s="6">
        <v>0</v>
      </c>
      <c r="I641" s="6">
        <v>0</v>
      </c>
      <c r="J641" s="6">
        <v>0</v>
      </c>
      <c r="K641" s="6">
        <v>0</v>
      </c>
      <c r="L641" s="6">
        <v>8.9903260869565234</v>
      </c>
      <c r="M641" s="6">
        <v>6.1956521739130439</v>
      </c>
      <c r="N641" s="6">
        <v>2.6086956521739131</v>
      </c>
      <c r="O641" s="6">
        <f>SUM(NonNurse[[#This Row],[Qualified Social Work Staff Hours]],NonNurse[[#This Row],[Other Social Work Staff Hours]])/NonNurse[[#This Row],[MDS Census]]</f>
        <v>0.11735728774268329</v>
      </c>
      <c r="P641" s="6">
        <v>4.9565217391304346</v>
      </c>
      <c r="Q641" s="6">
        <v>11.744565217391305</v>
      </c>
      <c r="R641" s="6">
        <f>SUM(NonNurse[[#This Row],[Qualified Activities Professional Hours]],NonNurse[[#This Row],[Other Activities Professional Hours]])/NonNurse[[#This Row],[MDS Census]]</f>
        <v>0.22261663286004055</v>
      </c>
      <c r="S641" s="6">
        <v>4.6173913043478256</v>
      </c>
      <c r="T641" s="6">
        <v>4.2605434782608693</v>
      </c>
      <c r="U641" s="6">
        <v>0</v>
      </c>
      <c r="V641" s="6">
        <f>SUM(NonNurse[[#This Row],[Occupational Therapist Hours]],NonNurse[[#This Row],[OT Assistant Hours]],NonNurse[[#This Row],[OT Aide Hours]])/NonNurse[[#This Row],[MDS Census]]</f>
        <v>0.11833816285134742</v>
      </c>
      <c r="W641" s="6">
        <v>5.1273913043478263</v>
      </c>
      <c r="X641" s="6">
        <v>5.7548913043478249</v>
      </c>
      <c r="Y641" s="6">
        <v>0</v>
      </c>
      <c r="Z641" s="6">
        <f>SUM(NonNurse[[#This Row],[Physical Therapist (PT) Hours]],NonNurse[[#This Row],[PT Assistant Hours]],NonNurse[[#This Row],[PT Aide Hours]])/NonNurse[[#This Row],[MDS Census]]</f>
        <v>0.14505505650536074</v>
      </c>
      <c r="AA641" s="6">
        <v>0</v>
      </c>
      <c r="AB641" s="6">
        <v>0</v>
      </c>
      <c r="AC641" s="6">
        <v>0</v>
      </c>
      <c r="AD641" s="6">
        <v>0</v>
      </c>
      <c r="AE641" s="6">
        <v>0</v>
      </c>
      <c r="AF641" s="6">
        <v>0</v>
      </c>
      <c r="AG641" s="6">
        <v>0</v>
      </c>
      <c r="AH641" s="1">
        <v>145875</v>
      </c>
      <c r="AI641">
        <v>5</v>
      </c>
    </row>
    <row r="642" spans="1:35" x14ac:dyDescent="0.25">
      <c r="A642" t="s">
        <v>702</v>
      </c>
      <c r="B642" t="s">
        <v>530</v>
      </c>
      <c r="C642" t="s">
        <v>1117</v>
      </c>
      <c r="D642" t="s">
        <v>774</v>
      </c>
      <c r="E642" s="6">
        <v>123.1195652173913</v>
      </c>
      <c r="F642" s="6">
        <v>10.782608695652174</v>
      </c>
      <c r="G642" s="6">
        <v>0</v>
      </c>
      <c r="H642" s="6">
        <v>0</v>
      </c>
      <c r="I642" s="6">
        <v>0</v>
      </c>
      <c r="J642" s="6">
        <v>0</v>
      </c>
      <c r="K642" s="6">
        <v>0</v>
      </c>
      <c r="L642" s="6">
        <v>2.6206521739130442</v>
      </c>
      <c r="M642" s="6">
        <v>5.4782608695652177</v>
      </c>
      <c r="N642" s="6">
        <v>5.8478260869565215</v>
      </c>
      <c r="O642" s="6">
        <f>SUM(NonNurse[[#This Row],[Qualified Social Work Staff Hours]],NonNurse[[#This Row],[Other Social Work Staff Hours]])/NonNurse[[#This Row],[MDS Census]]</f>
        <v>9.1992584091109733E-2</v>
      </c>
      <c r="P642" s="6">
        <v>5.3043478260869561</v>
      </c>
      <c r="Q642" s="6">
        <v>20.817934782608695</v>
      </c>
      <c r="R642" s="6">
        <f>SUM(NonNurse[[#This Row],[Qualified Activities Professional Hours]],NonNurse[[#This Row],[Other Activities Professional Hours]])/NonNurse[[#This Row],[MDS Census]]</f>
        <v>0.21217003619669816</v>
      </c>
      <c r="S642" s="6">
        <v>8.3499999999999979</v>
      </c>
      <c r="T642" s="6">
        <v>6.7514130434782631</v>
      </c>
      <c r="U642" s="6">
        <v>0</v>
      </c>
      <c r="V642" s="6">
        <f>SUM(NonNurse[[#This Row],[Occupational Therapist Hours]],NonNurse[[#This Row],[OT Assistant Hours]],NonNurse[[#This Row],[OT Aide Hours]])/NonNurse[[#This Row],[MDS Census]]</f>
        <v>0.12265648450604749</v>
      </c>
      <c r="W642" s="6">
        <v>12.370543478260867</v>
      </c>
      <c r="X642" s="6">
        <v>17.94489130434782</v>
      </c>
      <c r="Y642" s="6">
        <v>0</v>
      </c>
      <c r="Z642" s="6">
        <f>SUM(NonNurse[[#This Row],[Physical Therapist (PT) Hours]],NonNurse[[#This Row],[PT Assistant Hours]],NonNurse[[#This Row],[PT Aide Hours]])/NonNurse[[#This Row],[MDS Census]]</f>
        <v>0.24622759777522726</v>
      </c>
      <c r="AA642" s="6">
        <v>0</v>
      </c>
      <c r="AB642" s="6">
        <v>0</v>
      </c>
      <c r="AC642" s="6">
        <v>0</v>
      </c>
      <c r="AD642" s="6">
        <v>0</v>
      </c>
      <c r="AE642" s="6">
        <v>0</v>
      </c>
      <c r="AF642" s="6">
        <v>0</v>
      </c>
      <c r="AG642" s="6">
        <v>0</v>
      </c>
      <c r="AH642" s="1">
        <v>146028</v>
      </c>
      <c r="AI642">
        <v>5</v>
      </c>
    </row>
    <row r="643" spans="1:35" x14ac:dyDescent="0.25">
      <c r="A643" t="s">
        <v>702</v>
      </c>
      <c r="B643" t="s">
        <v>458</v>
      </c>
      <c r="C643" t="s">
        <v>1097</v>
      </c>
      <c r="D643" t="s">
        <v>774</v>
      </c>
      <c r="E643" s="6">
        <v>140.28260869565219</v>
      </c>
      <c r="F643" s="6">
        <v>16.320652173913043</v>
      </c>
      <c r="G643" s="6">
        <v>0</v>
      </c>
      <c r="H643" s="6">
        <v>0</v>
      </c>
      <c r="I643" s="6">
        <v>0</v>
      </c>
      <c r="J643" s="6">
        <v>0</v>
      </c>
      <c r="K643" s="6">
        <v>0</v>
      </c>
      <c r="L643" s="6">
        <v>10.265108695652176</v>
      </c>
      <c r="M643" s="6">
        <v>6.5027173913043477</v>
      </c>
      <c r="N643" s="6">
        <v>11.576086956521738</v>
      </c>
      <c r="O643" s="6">
        <f>SUM(NonNurse[[#This Row],[Qualified Social Work Staff Hours]],NonNurse[[#This Row],[Other Social Work Staff Hours]])/NonNurse[[#This Row],[MDS Census]]</f>
        <v>0.12887416705408336</v>
      </c>
      <c r="P643" s="6">
        <v>5.5951086956521738</v>
      </c>
      <c r="Q643" s="6">
        <v>17.633152173913043</v>
      </c>
      <c r="R643" s="6">
        <f>SUM(NonNurse[[#This Row],[Qualified Activities Professional Hours]],NonNurse[[#This Row],[Other Activities Professional Hours]])/NonNurse[[#This Row],[MDS Census]]</f>
        <v>0.1655818998915233</v>
      </c>
      <c r="S643" s="6">
        <v>11.933804347826083</v>
      </c>
      <c r="T643" s="6">
        <v>8.9365217391304341</v>
      </c>
      <c r="U643" s="6">
        <v>0</v>
      </c>
      <c r="V643" s="6">
        <f>SUM(NonNurse[[#This Row],[Occupational Therapist Hours]],NonNurse[[#This Row],[OT Assistant Hours]],NonNurse[[#This Row],[OT Aide Hours]])/NonNurse[[#This Row],[MDS Census]]</f>
        <v>0.14877343871067716</v>
      </c>
      <c r="W643" s="6">
        <v>8.5270652173913017</v>
      </c>
      <c r="X643" s="6">
        <v>15.665108695652179</v>
      </c>
      <c r="Y643" s="6">
        <v>0</v>
      </c>
      <c r="Z643" s="6">
        <f>SUM(NonNurse[[#This Row],[Physical Therapist (PT) Hours]],NonNurse[[#This Row],[PT Assistant Hours]],NonNurse[[#This Row],[PT Aide Hours]])/NonNurse[[#This Row],[MDS Census]]</f>
        <v>0.17245312257864562</v>
      </c>
      <c r="AA643" s="6">
        <v>0</v>
      </c>
      <c r="AB643" s="6">
        <v>0</v>
      </c>
      <c r="AC643" s="6">
        <v>0</v>
      </c>
      <c r="AD643" s="6">
        <v>0</v>
      </c>
      <c r="AE643" s="6">
        <v>0</v>
      </c>
      <c r="AF643" s="6">
        <v>0</v>
      </c>
      <c r="AG643" s="6">
        <v>0</v>
      </c>
      <c r="AH643" s="1">
        <v>145923</v>
      </c>
      <c r="AI643">
        <v>5</v>
      </c>
    </row>
    <row r="644" spans="1:35" x14ac:dyDescent="0.25">
      <c r="A644" t="s">
        <v>702</v>
      </c>
      <c r="B644" t="s">
        <v>441</v>
      </c>
      <c r="C644" t="s">
        <v>1092</v>
      </c>
      <c r="D644" t="s">
        <v>781</v>
      </c>
      <c r="E644" s="6">
        <v>123.23913043478261</v>
      </c>
      <c r="F644" s="6">
        <v>17.665760869565219</v>
      </c>
      <c r="G644" s="6">
        <v>0</v>
      </c>
      <c r="H644" s="6">
        <v>0</v>
      </c>
      <c r="I644" s="6">
        <v>0</v>
      </c>
      <c r="J644" s="6">
        <v>0</v>
      </c>
      <c r="K644" s="6">
        <v>0</v>
      </c>
      <c r="L644" s="6">
        <v>8.0434782608695645</v>
      </c>
      <c r="M644" s="6">
        <v>4.0461956521739131</v>
      </c>
      <c r="N644" s="6">
        <v>8.2336956521739122</v>
      </c>
      <c r="O644" s="6">
        <f>SUM(NonNurse[[#This Row],[Qualified Social Work Staff Hours]],NonNurse[[#This Row],[Other Social Work Staff Hours]])/NonNurse[[#This Row],[MDS Census]]</f>
        <v>9.9642794143587926E-2</v>
      </c>
      <c r="P644" s="6">
        <v>6.2771739130434785</v>
      </c>
      <c r="Q644" s="6">
        <v>17.410326086956523</v>
      </c>
      <c r="R644" s="6">
        <f>SUM(NonNurse[[#This Row],[Qualified Activities Professional Hours]],NonNurse[[#This Row],[Other Activities Professional Hours]])/NonNurse[[#This Row],[MDS Census]]</f>
        <v>0.19220762039160347</v>
      </c>
      <c r="S644" s="6">
        <v>17.202282608695658</v>
      </c>
      <c r="T644" s="6">
        <v>15.861086956521737</v>
      </c>
      <c r="U644" s="6">
        <v>0</v>
      </c>
      <c r="V644" s="6">
        <f>SUM(NonNurse[[#This Row],[Occupational Therapist Hours]],NonNurse[[#This Row],[OT Assistant Hours]],NonNurse[[#This Row],[OT Aide Hours]])/NonNurse[[#This Row],[MDS Census]]</f>
        <v>0.268286293878991</v>
      </c>
      <c r="W644" s="6">
        <v>8.7658695652173861</v>
      </c>
      <c r="X644" s="6">
        <v>14.624021739130431</v>
      </c>
      <c r="Y644" s="6">
        <v>0</v>
      </c>
      <c r="Z644" s="6">
        <f>SUM(NonNurse[[#This Row],[Physical Therapist (PT) Hours]],NonNurse[[#This Row],[PT Assistant Hours]],NonNurse[[#This Row],[PT Aide Hours]])/NonNurse[[#This Row],[MDS Census]]</f>
        <v>0.18979273240430403</v>
      </c>
      <c r="AA644" s="6">
        <v>0</v>
      </c>
      <c r="AB644" s="6">
        <v>0</v>
      </c>
      <c r="AC644" s="6">
        <v>0</v>
      </c>
      <c r="AD644" s="6">
        <v>0</v>
      </c>
      <c r="AE644" s="6">
        <v>0</v>
      </c>
      <c r="AF644" s="6">
        <v>0</v>
      </c>
      <c r="AG644" s="6">
        <v>0</v>
      </c>
      <c r="AH644" s="1">
        <v>145899</v>
      </c>
      <c r="AI644">
        <v>5</v>
      </c>
    </row>
    <row r="645" spans="1:35" x14ac:dyDescent="0.25">
      <c r="A645" t="s">
        <v>702</v>
      </c>
      <c r="B645" t="s">
        <v>258</v>
      </c>
      <c r="C645" t="s">
        <v>917</v>
      </c>
      <c r="D645" t="s">
        <v>781</v>
      </c>
      <c r="E645" s="6">
        <v>132.95652173913044</v>
      </c>
      <c r="F645" s="6">
        <v>21.304347826086957</v>
      </c>
      <c r="G645" s="6">
        <v>0</v>
      </c>
      <c r="H645" s="6">
        <v>0</v>
      </c>
      <c r="I645" s="6">
        <v>0</v>
      </c>
      <c r="J645" s="6">
        <v>0</v>
      </c>
      <c r="K645" s="6">
        <v>0</v>
      </c>
      <c r="L645" s="6">
        <v>9.3211956521739143</v>
      </c>
      <c r="M645" s="6">
        <v>5.7663043478260869</v>
      </c>
      <c r="N645" s="6">
        <v>11.043478260869565</v>
      </c>
      <c r="O645" s="6">
        <f>SUM(NonNurse[[#This Row],[Qualified Social Work Staff Hours]],NonNurse[[#This Row],[Other Social Work Staff Hours]])/NonNurse[[#This Row],[MDS Census]]</f>
        <v>0.12643067364290386</v>
      </c>
      <c r="P645" s="6">
        <v>4.7173913043478262</v>
      </c>
      <c r="Q645" s="6">
        <v>14.377717391304348</v>
      </c>
      <c r="R645" s="6">
        <f>SUM(NonNurse[[#This Row],[Qualified Activities Professional Hours]],NonNurse[[#This Row],[Other Activities Professional Hours]])/NonNurse[[#This Row],[MDS Census]]</f>
        <v>0.14361919555264877</v>
      </c>
      <c r="S645" s="6">
        <v>15.078260869565213</v>
      </c>
      <c r="T645" s="6">
        <v>13.188695652173909</v>
      </c>
      <c r="U645" s="6">
        <v>0</v>
      </c>
      <c r="V645" s="6">
        <f>SUM(NonNurse[[#This Row],[Occupational Therapist Hours]],NonNurse[[#This Row],[OT Assistant Hours]],NonNurse[[#This Row],[OT Aide Hours]])/NonNurse[[#This Row],[MDS Census]]</f>
        <v>0.212603008502289</v>
      </c>
      <c r="W645" s="6">
        <v>8.4183695652173895</v>
      </c>
      <c r="X645" s="6">
        <v>15.986413043478253</v>
      </c>
      <c r="Y645" s="6">
        <v>0</v>
      </c>
      <c r="Z645" s="6">
        <f>SUM(NonNurse[[#This Row],[Physical Therapist (PT) Hours]],NonNurse[[#This Row],[PT Assistant Hours]],NonNurse[[#This Row],[PT Aide Hours]])/NonNurse[[#This Row],[MDS Census]]</f>
        <v>0.18355461085676905</v>
      </c>
      <c r="AA645" s="6">
        <v>0</v>
      </c>
      <c r="AB645" s="6">
        <v>0</v>
      </c>
      <c r="AC645" s="6">
        <v>0</v>
      </c>
      <c r="AD645" s="6">
        <v>0</v>
      </c>
      <c r="AE645" s="6">
        <v>73.076086956521735</v>
      </c>
      <c r="AF645" s="6">
        <v>0</v>
      </c>
      <c r="AG645" s="6">
        <v>0</v>
      </c>
      <c r="AH645" s="1">
        <v>145632</v>
      </c>
      <c r="AI645">
        <v>5</v>
      </c>
    </row>
    <row r="646" spans="1:35" x14ac:dyDescent="0.25">
      <c r="A646" t="s">
        <v>702</v>
      </c>
      <c r="B646" t="s">
        <v>379</v>
      </c>
      <c r="C646" t="s">
        <v>917</v>
      </c>
      <c r="D646" t="s">
        <v>781</v>
      </c>
      <c r="E646" s="6">
        <v>121.91304347826087</v>
      </c>
      <c r="F646" s="6">
        <v>5.5652173913043477</v>
      </c>
      <c r="G646" s="6">
        <v>2.3586956521739131</v>
      </c>
      <c r="H646" s="6">
        <v>0.59543478260869576</v>
      </c>
      <c r="I646" s="6">
        <v>0</v>
      </c>
      <c r="J646" s="6">
        <v>0</v>
      </c>
      <c r="K646" s="6">
        <v>0</v>
      </c>
      <c r="L646" s="6">
        <v>10.700434782608696</v>
      </c>
      <c r="M646" s="6">
        <v>0</v>
      </c>
      <c r="N646" s="6">
        <v>45.875</v>
      </c>
      <c r="O646" s="6">
        <f>SUM(NonNurse[[#This Row],[Qualified Social Work Staff Hours]],NonNurse[[#This Row],[Other Social Work Staff Hours]])/NonNurse[[#This Row],[MDS Census]]</f>
        <v>0.37629279600570614</v>
      </c>
      <c r="P646" s="6">
        <v>5.4782608695652177</v>
      </c>
      <c r="Q646" s="6">
        <v>11.486413043478262</v>
      </c>
      <c r="R646" s="6">
        <f>SUM(NonNurse[[#This Row],[Qualified Activities Professional Hours]],NonNurse[[#This Row],[Other Activities Professional Hours]])/NonNurse[[#This Row],[MDS Census]]</f>
        <v>0.13915388730385164</v>
      </c>
      <c r="S646" s="6">
        <v>7.1670652173913041</v>
      </c>
      <c r="T646" s="6">
        <v>9.1016304347826082</v>
      </c>
      <c r="U646" s="6">
        <v>0</v>
      </c>
      <c r="V646" s="6">
        <f>SUM(NonNurse[[#This Row],[Occupational Therapist Hours]],NonNurse[[#This Row],[OT Assistant Hours]],NonNurse[[#This Row],[OT Aide Hours]])/NonNurse[[#This Row],[MDS Census]]</f>
        <v>0.13344507845934378</v>
      </c>
      <c r="W646" s="6">
        <v>13.07967391304348</v>
      </c>
      <c r="X646" s="6">
        <v>11.538804347826087</v>
      </c>
      <c r="Y646" s="6">
        <v>0</v>
      </c>
      <c r="Z646" s="6">
        <f>SUM(NonNurse[[#This Row],[Physical Therapist (PT) Hours]],NonNurse[[#This Row],[PT Assistant Hours]],NonNurse[[#This Row],[PT Aide Hours]])/NonNurse[[#This Row],[MDS Census]]</f>
        <v>0.20193473609129814</v>
      </c>
      <c r="AA646" s="6">
        <v>0</v>
      </c>
      <c r="AB646" s="6">
        <v>0</v>
      </c>
      <c r="AC646" s="6">
        <v>0</v>
      </c>
      <c r="AD646" s="6">
        <v>0</v>
      </c>
      <c r="AE646" s="6">
        <v>0</v>
      </c>
      <c r="AF646" s="6">
        <v>0</v>
      </c>
      <c r="AG646" s="6">
        <v>0</v>
      </c>
      <c r="AH646" s="1">
        <v>145806</v>
      </c>
      <c r="AI646">
        <v>5</v>
      </c>
    </row>
    <row r="647" spans="1:35" x14ac:dyDescent="0.25">
      <c r="A647" t="s">
        <v>702</v>
      </c>
      <c r="B647" t="s">
        <v>17</v>
      </c>
      <c r="C647" t="s">
        <v>881</v>
      </c>
      <c r="D647" t="s">
        <v>783</v>
      </c>
      <c r="E647" s="6">
        <v>81.804347826086953</v>
      </c>
      <c r="F647" s="6">
        <v>47.505434782608695</v>
      </c>
      <c r="G647" s="6">
        <v>1.5543478260869565</v>
      </c>
      <c r="H647" s="6">
        <v>0.27173913043478259</v>
      </c>
      <c r="I647" s="6">
        <v>0.52173913043478259</v>
      </c>
      <c r="J647" s="6">
        <v>0</v>
      </c>
      <c r="K647" s="6">
        <v>0</v>
      </c>
      <c r="L647" s="6">
        <v>2.575326086956522</v>
      </c>
      <c r="M647" s="6">
        <v>0</v>
      </c>
      <c r="N647" s="6">
        <v>0.95652173913043481</v>
      </c>
      <c r="O647" s="6">
        <f>SUM(NonNurse[[#This Row],[Qualified Social Work Staff Hours]],NonNurse[[#This Row],[Other Social Work Staff Hours]])/NonNurse[[#This Row],[MDS Census]]</f>
        <v>1.1692798299229338E-2</v>
      </c>
      <c r="P647" s="6">
        <v>12.206521739130435</v>
      </c>
      <c r="Q647" s="6">
        <v>14.274456521739131</v>
      </c>
      <c r="R647" s="6">
        <f>SUM(NonNurse[[#This Row],[Qualified Activities Professional Hours]],NonNurse[[#This Row],[Other Activities Professional Hours]])/NonNurse[[#This Row],[MDS Census]]</f>
        <v>0.3237111347329259</v>
      </c>
      <c r="S647" s="6">
        <v>1.4041304347826091</v>
      </c>
      <c r="T647" s="6">
        <v>7.8669565217391293</v>
      </c>
      <c r="U647" s="6">
        <v>0</v>
      </c>
      <c r="V647" s="6">
        <f>SUM(NonNurse[[#This Row],[Occupational Therapist Hours]],NonNurse[[#This Row],[OT Assistant Hours]],NonNurse[[#This Row],[OT Aide Hours]])/NonNurse[[#This Row],[MDS Census]]</f>
        <v>0.11333244751528036</v>
      </c>
      <c r="W647" s="6">
        <v>2.7008695652173911</v>
      </c>
      <c r="X647" s="6">
        <v>7.2258695652173897</v>
      </c>
      <c r="Y647" s="6">
        <v>3.8260869565217392</v>
      </c>
      <c r="Z647" s="6">
        <f>SUM(NonNurse[[#This Row],[Physical Therapist (PT) Hours]],NonNurse[[#This Row],[PT Assistant Hours]],NonNurse[[#This Row],[PT Aide Hours]])/NonNurse[[#This Row],[MDS Census]]</f>
        <v>0.16811852245548764</v>
      </c>
      <c r="AA647" s="6">
        <v>0</v>
      </c>
      <c r="AB647" s="6">
        <v>0</v>
      </c>
      <c r="AC647" s="6">
        <v>0</v>
      </c>
      <c r="AD647" s="6">
        <v>0</v>
      </c>
      <c r="AE647" s="6">
        <v>0</v>
      </c>
      <c r="AF647" s="6">
        <v>0</v>
      </c>
      <c r="AG647" s="6">
        <v>0</v>
      </c>
      <c r="AH647" s="1">
        <v>145000</v>
      </c>
      <c r="AI647">
        <v>5</v>
      </c>
    </row>
    <row r="648" spans="1:35" x14ac:dyDescent="0.25">
      <c r="A648" t="s">
        <v>702</v>
      </c>
      <c r="B648" t="s">
        <v>277</v>
      </c>
      <c r="C648" t="s">
        <v>917</v>
      </c>
      <c r="D648" t="s">
        <v>781</v>
      </c>
      <c r="E648" s="6">
        <v>131.59782608695653</v>
      </c>
      <c r="F648" s="6">
        <v>5.0434782608695654</v>
      </c>
      <c r="G648" s="6">
        <v>0.75</v>
      </c>
      <c r="H648" s="6">
        <v>0.57695652173913037</v>
      </c>
      <c r="I648" s="6">
        <v>0</v>
      </c>
      <c r="J648" s="6">
        <v>0</v>
      </c>
      <c r="K648" s="6">
        <v>0</v>
      </c>
      <c r="L648" s="6">
        <v>4.3214130434782607</v>
      </c>
      <c r="M648" s="6">
        <v>0</v>
      </c>
      <c r="N648" s="6">
        <v>8.8315217391304355</v>
      </c>
      <c r="O648" s="6">
        <f>SUM(NonNurse[[#This Row],[Qualified Social Work Staff Hours]],NonNurse[[#This Row],[Other Social Work Staff Hours]])/NonNurse[[#This Row],[MDS Census]]</f>
        <v>6.7109936400429504E-2</v>
      </c>
      <c r="P648" s="6">
        <v>5.4891304347826084</v>
      </c>
      <c r="Q648" s="6">
        <v>15.627717391304348</v>
      </c>
      <c r="R648" s="6">
        <f>SUM(NonNurse[[#This Row],[Qualified Activities Professional Hours]],NonNurse[[#This Row],[Other Activities Professional Hours]])/NonNurse[[#This Row],[MDS Census]]</f>
        <v>0.16046502023622697</v>
      </c>
      <c r="S648" s="6">
        <v>6.2578260869565216</v>
      </c>
      <c r="T648" s="6">
        <v>9.3490217391304338</v>
      </c>
      <c r="U648" s="6">
        <v>0</v>
      </c>
      <c r="V648" s="6">
        <f>SUM(NonNurse[[#This Row],[Occupational Therapist Hours]],NonNurse[[#This Row],[OT Assistant Hours]],NonNurse[[#This Row],[OT Aide Hours]])/NonNurse[[#This Row],[MDS Census]]</f>
        <v>0.118595027669943</v>
      </c>
      <c r="W648" s="6">
        <v>4.5116304347826066</v>
      </c>
      <c r="X648" s="6">
        <v>11.565760869565217</v>
      </c>
      <c r="Y648" s="6">
        <v>0</v>
      </c>
      <c r="Z648" s="6">
        <f>SUM(NonNurse[[#This Row],[Physical Therapist (PT) Hours]],NonNurse[[#This Row],[PT Assistant Hours]],NonNurse[[#This Row],[PT Aide Hours]])/NonNurse[[#This Row],[MDS Census]]</f>
        <v>0.12217064508135787</v>
      </c>
      <c r="AA648" s="6">
        <v>0</v>
      </c>
      <c r="AB648" s="6">
        <v>0</v>
      </c>
      <c r="AC648" s="6">
        <v>0</v>
      </c>
      <c r="AD648" s="6">
        <v>0</v>
      </c>
      <c r="AE648" s="6">
        <v>0</v>
      </c>
      <c r="AF648" s="6">
        <v>0</v>
      </c>
      <c r="AG648" s="6">
        <v>0</v>
      </c>
      <c r="AH648" s="1">
        <v>145659</v>
      </c>
      <c r="AI648">
        <v>5</v>
      </c>
    </row>
    <row r="649" spans="1:35" x14ac:dyDescent="0.25">
      <c r="A649" t="s">
        <v>702</v>
      </c>
      <c r="B649" t="s">
        <v>470</v>
      </c>
      <c r="C649" t="s">
        <v>917</v>
      </c>
      <c r="D649" t="s">
        <v>781</v>
      </c>
      <c r="E649" s="6">
        <v>103.07608695652173</v>
      </c>
      <c r="F649" s="6">
        <v>20.125</v>
      </c>
      <c r="G649" s="6">
        <v>0.2608695652173913</v>
      </c>
      <c r="H649" s="6">
        <v>0</v>
      </c>
      <c r="I649" s="6">
        <v>0.78260869565217395</v>
      </c>
      <c r="J649" s="6">
        <v>0</v>
      </c>
      <c r="K649" s="6">
        <v>0</v>
      </c>
      <c r="L649" s="6">
        <v>3.4360869565217391</v>
      </c>
      <c r="M649" s="6">
        <v>5.4836956521739131</v>
      </c>
      <c r="N649" s="6">
        <v>0</v>
      </c>
      <c r="O649" s="6">
        <f>SUM(NonNurse[[#This Row],[Qualified Social Work Staff Hours]],NonNurse[[#This Row],[Other Social Work Staff Hours]])/NonNurse[[#This Row],[MDS Census]]</f>
        <v>5.3200463988189395E-2</v>
      </c>
      <c r="P649" s="6">
        <v>4.6875</v>
      </c>
      <c r="Q649" s="6">
        <v>21.217391304347824</v>
      </c>
      <c r="R649" s="6">
        <f>SUM(NonNurse[[#This Row],[Qualified Activities Professional Hours]],NonNurse[[#This Row],[Other Activities Professional Hours]])/NonNurse[[#This Row],[MDS Census]]</f>
        <v>0.2513181482653169</v>
      </c>
      <c r="S649" s="6">
        <v>2.2467391304347828</v>
      </c>
      <c r="T649" s="6">
        <v>4.1341304347826107</v>
      </c>
      <c r="U649" s="6">
        <v>0</v>
      </c>
      <c r="V649" s="6">
        <f>SUM(NonNurse[[#This Row],[Occupational Therapist Hours]],NonNurse[[#This Row],[OT Assistant Hours]],NonNurse[[#This Row],[OT Aide Hours]])/NonNurse[[#This Row],[MDS Census]]</f>
        <v>6.1904460613729853E-2</v>
      </c>
      <c r="W649" s="6">
        <v>4.5079347826086957</v>
      </c>
      <c r="X649" s="6">
        <v>7.9113043478260865</v>
      </c>
      <c r="Y649" s="6">
        <v>0</v>
      </c>
      <c r="Z649" s="6">
        <f>SUM(NonNurse[[#This Row],[Physical Therapist (PT) Hours]],NonNurse[[#This Row],[PT Assistant Hours]],NonNurse[[#This Row],[PT Aide Hours]])/NonNurse[[#This Row],[MDS Census]]</f>
        <v>0.12048613308024887</v>
      </c>
      <c r="AA649" s="6">
        <v>0</v>
      </c>
      <c r="AB649" s="6">
        <v>0</v>
      </c>
      <c r="AC649" s="6">
        <v>4.4347826086956523</v>
      </c>
      <c r="AD649" s="6">
        <v>0</v>
      </c>
      <c r="AE649" s="6">
        <v>0</v>
      </c>
      <c r="AF649" s="6">
        <v>0</v>
      </c>
      <c r="AG649" s="6">
        <v>0</v>
      </c>
      <c r="AH649" s="1">
        <v>145939</v>
      </c>
      <c r="AI649">
        <v>5</v>
      </c>
    </row>
    <row r="650" spans="1:35" x14ac:dyDescent="0.25">
      <c r="A650" t="s">
        <v>702</v>
      </c>
      <c r="B650" t="s">
        <v>128</v>
      </c>
      <c r="C650" t="s">
        <v>964</v>
      </c>
      <c r="D650" t="s">
        <v>805</v>
      </c>
      <c r="E650" s="6">
        <v>56.163043478260867</v>
      </c>
      <c r="F650" s="6">
        <v>5.3804347826086953</v>
      </c>
      <c r="G650" s="6">
        <v>0</v>
      </c>
      <c r="H650" s="6">
        <v>0.20108695652173914</v>
      </c>
      <c r="I650" s="6">
        <v>0.45652173913043476</v>
      </c>
      <c r="J650" s="6">
        <v>0</v>
      </c>
      <c r="K650" s="6">
        <v>0</v>
      </c>
      <c r="L650" s="6">
        <v>1.2795652173913044</v>
      </c>
      <c r="M650" s="6">
        <v>0</v>
      </c>
      <c r="N650" s="6">
        <v>4.8641304347826084</v>
      </c>
      <c r="O650" s="6">
        <f>SUM(NonNurse[[#This Row],[Qualified Social Work Staff Hours]],NonNurse[[#This Row],[Other Social Work Staff Hours]])/NonNurse[[#This Row],[MDS Census]]</f>
        <v>8.6607315657054387E-2</v>
      </c>
      <c r="P650" s="6">
        <v>5.3994565217391308</v>
      </c>
      <c r="Q650" s="6">
        <v>7.0405434782608722</v>
      </c>
      <c r="R650" s="6">
        <f>SUM(NonNurse[[#This Row],[Qualified Activities Professional Hours]],NonNurse[[#This Row],[Other Activities Professional Hours]])/NonNurse[[#This Row],[MDS Census]]</f>
        <v>0.22149796787304052</v>
      </c>
      <c r="S650" s="6">
        <v>1.4480434782608695</v>
      </c>
      <c r="T650" s="6">
        <v>5.5835869565217386</v>
      </c>
      <c r="U650" s="6">
        <v>0</v>
      </c>
      <c r="V650" s="6">
        <f>SUM(NonNurse[[#This Row],[Occupational Therapist Hours]],NonNurse[[#This Row],[OT Assistant Hours]],NonNurse[[#This Row],[OT Aide Hours]])/NonNurse[[#This Row],[MDS Census]]</f>
        <v>0.12520030965744144</v>
      </c>
      <c r="W650" s="6">
        <v>1.0879347826086956</v>
      </c>
      <c r="X650" s="6">
        <v>4.2189130434782616</v>
      </c>
      <c r="Y650" s="6">
        <v>0</v>
      </c>
      <c r="Z650" s="6">
        <f>SUM(NonNurse[[#This Row],[Physical Therapist (PT) Hours]],NonNurse[[#This Row],[PT Assistant Hours]],NonNurse[[#This Row],[PT Aide Hours]])/NonNurse[[#This Row],[MDS Census]]</f>
        <v>9.449003290110318E-2</v>
      </c>
      <c r="AA650" s="6">
        <v>0</v>
      </c>
      <c r="AB650" s="6">
        <v>0</v>
      </c>
      <c r="AC650" s="6">
        <v>0</v>
      </c>
      <c r="AD650" s="6">
        <v>0</v>
      </c>
      <c r="AE650" s="6">
        <v>0</v>
      </c>
      <c r="AF650" s="6">
        <v>0</v>
      </c>
      <c r="AG650" s="6">
        <v>0</v>
      </c>
      <c r="AH650" s="1">
        <v>145389</v>
      </c>
      <c r="AI650">
        <v>5</v>
      </c>
    </row>
    <row r="651" spans="1:35" x14ac:dyDescent="0.25">
      <c r="A651" t="s">
        <v>702</v>
      </c>
      <c r="B651" t="s">
        <v>433</v>
      </c>
      <c r="C651" t="s">
        <v>1089</v>
      </c>
      <c r="D651" t="s">
        <v>774</v>
      </c>
      <c r="E651" s="6">
        <v>98.478260869565219</v>
      </c>
      <c r="F651" s="6">
        <v>5.0434782608695654</v>
      </c>
      <c r="G651" s="6">
        <v>0.25</v>
      </c>
      <c r="H651" s="6">
        <v>0.4266304347826087</v>
      </c>
      <c r="I651" s="6">
        <v>0.40217391304347827</v>
      </c>
      <c r="J651" s="6">
        <v>0</v>
      </c>
      <c r="K651" s="6">
        <v>0</v>
      </c>
      <c r="L651" s="6">
        <v>0</v>
      </c>
      <c r="M651" s="6">
        <v>2.1548913043478262</v>
      </c>
      <c r="N651" s="6">
        <v>3.8179347826086958</v>
      </c>
      <c r="O651" s="6">
        <f>SUM(NonNurse[[#This Row],[Qualified Social Work Staff Hours]],NonNurse[[#This Row],[Other Social Work Staff Hours]])/NonNurse[[#This Row],[MDS Census]]</f>
        <v>6.065121412803532E-2</v>
      </c>
      <c r="P651" s="6">
        <v>3.3777173913043477</v>
      </c>
      <c r="Q651" s="6">
        <v>11.5</v>
      </c>
      <c r="R651" s="6">
        <f>SUM(NonNurse[[#This Row],[Qualified Activities Professional Hours]],NonNurse[[#This Row],[Other Activities Professional Hours]])/NonNurse[[#This Row],[MDS Census]]</f>
        <v>0.15107615894039736</v>
      </c>
      <c r="S651" s="6">
        <v>0</v>
      </c>
      <c r="T651" s="6">
        <v>0</v>
      </c>
      <c r="U651" s="6">
        <v>0</v>
      </c>
      <c r="V651" s="6">
        <f>SUM(NonNurse[[#This Row],[Occupational Therapist Hours]],NonNurse[[#This Row],[OT Assistant Hours]],NonNurse[[#This Row],[OT Aide Hours]])/NonNurse[[#This Row],[MDS Census]]</f>
        <v>0</v>
      </c>
      <c r="W651" s="6">
        <v>0</v>
      </c>
      <c r="X651" s="6">
        <v>0</v>
      </c>
      <c r="Y651" s="6">
        <v>0</v>
      </c>
      <c r="Z651" s="6">
        <f>SUM(NonNurse[[#This Row],[Physical Therapist (PT) Hours]],NonNurse[[#This Row],[PT Assistant Hours]],NonNurse[[#This Row],[PT Aide Hours]])/NonNurse[[#This Row],[MDS Census]]</f>
        <v>0</v>
      </c>
      <c r="AA651" s="6">
        <v>0</v>
      </c>
      <c r="AB651" s="6">
        <v>0</v>
      </c>
      <c r="AC651" s="6">
        <v>0</v>
      </c>
      <c r="AD651" s="6">
        <v>0</v>
      </c>
      <c r="AE651" s="6">
        <v>0</v>
      </c>
      <c r="AF651" s="6">
        <v>0</v>
      </c>
      <c r="AG651" s="6">
        <v>0</v>
      </c>
      <c r="AH651" s="1">
        <v>145887</v>
      </c>
      <c r="AI651">
        <v>5</v>
      </c>
    </row>
    <row r="652" spans="1:35" x14ac:dyDescent="0.25">
      <c r="A652" t="s">
        <v>702</v>
      </c>
      <c r="B652" t="s">
        <v>148</v>
      </c>
      <c r="C652" t="s">
        <v>917</v>
      </c>
      <c r="D652" t="s">
        <v>781</v>
      </c>
      <c r="E652" s="6">
        <v>154.68478260869566</v>
      </c>
      <c r="F652" s="6">
        <v>9.4619565217391308</v>
      </c>
      <c r="G652" s="6">
        <v>0.2608695652173913</v>
      </c>
      <c r="H652" s="6">
        <v>0.66847826086956519</v>
      </c>
      <c r="I652" s="6">
        <v>1.7391304347826086</v>
      </c>
      <c r="J652" s="6">
        <v>0</v>
      </c>
      <c r="K652" s="6">
        <v>0</v>
      </c>
      <c r="L652" s="6">
        <v>1.097608695652174</v>
      </c>
      <c r="M652" s="6">
        <v>4.3478260869565216E-2</v>
      </c>
      <c r="N652" s="6">
        <v>8.8097826086956523</v>
      </c>
      <c r="O652" s="6">
        <f>SUM(NonNurse[[#This Row],[Qualified Social Work Staff Hours]],NonNurse[[#This Row],[Other Social Work Staff Hours]])/NonNurse[[#This Row],[MDS Census]]</f>
        <v>5.7234207012859244E-2</v>
      </c>
      <c r="P652" s="6">
        <v>8.1195652173913047</v>
      </c>
      <c r="Q652" s="6">
        <v>24.483695652173914</v>
      </c>
      <c r="R652" s="6">
        <f>SUM(NonNurse[[#This Row],[Qualified Activities Professional Hours]],NonNurse[[#This Row],[Other Activities Professional Hours]])/NonNurse[[#This Row],[MDS Census]]</f>
        <v>0.21077225774717168</v>
      </c>
      <c r="S652" s="6">
        <v>5.460108695652174</v>
      </c>
      <c r="T652" s="6">
        <v>1.5618478260869566</v>
      </c>
      <c r="U652" s="6">
        <v>0</v>
      </c>
      <c r="V652" s="6">
        <f>SUM(NonNurse[[#This Row],[Occupational Therapist Hours]],NonNurse[[#This Row],[OT Assistant Hours]],NonNurse[[#This Row],[OT Aide Hours]])/NonNurse[[#This Row],[MDS Census]]</f>
        <v>4.5395263860586045E-2</v>
      </c>
      <c r="W652" s="6">
        <v>3.9839130434782626</v>
      </c>
      <c r="X652" s="6">
        <v>1.6380434782608695</v>
      </c>
      <c r="Y652" s="6">
        <v>0</v>
      </c>
      <c r="Z652" s="6">
        <f>SUM(NonNurse[[#This Row],[Physical Therapist (PT) Hours]],NonNurse[[#This Row],[PT Assistant Hours]],NonNurse[[#This Row],[PT Aide Hours]])/NonNurse[[#This Row],[MDS Census]]</f>
        <v>3.6344599817300267E-2</v>
      </c>
      <c r="AA652" s="6">
        <v>16.782608695652176</v>
      </c>
      <c r="AB652" s="6">
        <v>2.1739130434782608E-2</v>
      </c>
      <c r="AC652" s="6">
        <v>0</v>
      </c>
      <c r="AD652" s="6">
        <v>0</v>
      </c>
      <c r="AE652" s="6">
        <v>0</v>
      </c>
      <c r="AF652" s="6">
        <v>0</v>
      </c>
      <c r="AG652" s="6">
        <v>0</v>
      </c>
      <c r="AH652" s="1">
        <v>145429</v>
      </c>
      <c r="AI652">
        <v>5</v>
      </c>
    </row>
    <row r="653" spans="1:35" x14ac:dyDescent="0.25">
      <c r="A653" t="s">
        <v>702</v>
      </c>
      <c r="B653" t="s">
        <v>225</v>
      </c>
      <c r="C653" t="s">
        <v>917</v>
      </c>
      <c r="D653" t="s">
        <v>781</v>
      </c>
      <c r="E653" s="6">
        <v>72.076086956521735</v>
      </c>
      <c r="F653" s="6">
        <v>4.6086956521739131</v>
      </c>
      <c r="G653" s="6">
        <v>0.42391304347826086</v>
      </c>
      <c r="H653" s="6">
        <v>0.29619565217391303</v>
      </c>
      <c r="I653" s="6">
        <v>2.2826086956521738</v>
      </c>
      <c r="J653" s="6">
        <v>0</v>
      </c>
      <c r="K653" s="6">
        <v>0</v>
      </c>
      <c r="L653" s="6">
        <v>2.4609782608695654</v>
      </c>
      <c r="M653" s="6">
        <v>5.091304347826088</v>
      </c>
      <c r="N653" s="6">
        <v>5.4782608695652177</v>
      </c>
      <c r="O653" s="6">
        <f>SUM(NonNurse[[#This Row],[Qualified Social Work Staff Hours]],NonNurse[[#This Row],[Other Social Work Staff Hours]])/NonNurse[[#This Row],[MDS Census]]</f>
        <v>0.1466445483335847</v>
      </c>
      <c r="P653" s="6">
        <v>4.7880434782608692</v>
      </c>
      <c r="Q653" s="6">
        <v>15.811956521739134</v>
      </c>
      <c r="R653" s="6">
        <f>SUM(NonNurse[[#This Row],[Qualified Activities Professional Hours]],NonNurse[[#This Row],[Other Activities Professional Hours]])/NonNurse[[#This Row],[MDS Census]]</f>
        <v>0.28580907857035143</v>
      </c>
      <c r="S653" s="6">
        <v>6.1943478260869576</v>
      </c>
      <c r="T653" s="6">
        <v>4.0748913043478252</v>
      </c>
      <c r="U653" s="6">
        <v>0</v>
      </c>
      <c r="V653" s="6">
        <f>SUM(NonNurse[[#This Row],[Occupational Therapist Hours]],NonNurse[[#This Row],[OT Assistant Hours]],NonNurse[[#This Row],[OT Aide Hours]])/NonNurse[[#This Row],[MDS Census]]</f>
        <v>0.14247775599457096</v>
      </c>
      <c r="W653" s="6">
        <v>12.305000000000005</v>
      </c>
      <c r="X653" s="6">
        <v>3.5129347826086956</v>
      </c>
      <c r="Y653" s="6">
        <v>0</v>
      </c>
      <c r="Z653" s="6">
        <f>SUM(NonNurse[[#This Row],[Physical Therapist (PT) Hours]],NonNurse[[#This Row],[PT Assistant Hours]],NonNurse[[#This Row],[PT Aide Hours]])/NonNurse[[#This Row],[MDS Census]]</f>
        <v>0.21946161966520894</v>
      </c>
      <c r="AA653" s="6">
        <v>0</v>
      </c>
      <c r="AB653" s="6">
        <v>0</v>
      </c>
      <c r="AC653" s="6">
        <v>0</v>
      </c>
      <c r="AD653" s="6">
        <v>0</v>
      </c>
      <c r="AE653" s="6">
        <v>0</v>
      </c>
      <c r="AF653" s="6">
        <v>0</v>
      </c>
      <c r="AG653" s="6">
        <v>0</v>
      </c>
      <c r="AH653" s="1">
        <v>145591</v>
      </c>
      <c r="AI653">
        <v>5</v>
      </c>
    </row>
    <row r="654" spans="1:35" x14ac:dyDescent="0.25">
      <c r="A654" t="s">
        <v>702</v>
      </c>
      <c r="B654" t="s">
        <v>547</v>
      </c>
      <c r="C654" t="s">
        <v>901</v>
      </c>
      <c r="D654" t="s">
        <v>787</v>
      </c>
      <c r="E654" s="6">
        <v>56.847826086956523</v>
      </c>
      <c r="F654" s="6">
        <v>0</v>
      </c>
      <c r="G654" s="6">
        <v>0</v>
      </c>
      <c r="H654" s="6">
        <v>0</v>
      </c>
      <c r="I654" s="6">
        <v>0</v>
      </c>
      <c r="J654" s="6">
        <v>0</v>
      </c>
      <c r="K654" s="6">
        <v>0</v>
      </c>
      <c r="L654" s="6">
        <v>0</v>
      </c>
      <c r="M654" s="6">
        <v>0</v>
      </c>
      <c r="N654" s="6">
        <v>0</v>
      </c>
      <c r="O654" s="6">
        <f>SUM(NonNurse[[#This Row],[Qualified Social Work Staff Hours]],NonNurse[[#This Row],[Other Social Work Staff Hours]])/NonNurse[[#This Row],[MDS Census]]</f>
        <v>0</v>
      </c>
      <c r="P654" s="6">
        <v>5.704782608695651</v>
      </c>
      <c r="Q654" s="6">
        <v>2.9591304347826082</v>
      </c>
      <c r="R654" s="6">
        <f>SUM(NonNurse[[#This Row],[Qualified Activities Professional Hours]],NonNurse[[#This Row],[Other Activities Professional Hours]])/NonNurse[[#This Row],[MDS Census]]</f>
        <v>0.15240535372848946</v>
      </c>
      <c r="S654" s="6">
        <v>0</v>
      </c>
      <c r="T654" s="6">
        <v>0</v>
      </c>
      <c r="U654" s="6">
        <v>0</v>
      </c>
      <c r="V654" s="6">
        <f>SUM(NonNurse[[#This Row],[Occupational Therapist Hours]],NonNurse[[#This Row],[OT Assistant Hours]],NonNurse[[#This Row],[OT Aide Hours]])/NonNurse[[#This Row],[MDS Census]]</f>
        <v>0</v>
      </c>
      <c r="W654" s="6">
        <v>0</v>
      </c>
      <c r="X654" s="6">
        <v>0</v>
      </c>
      <c r="Y654" s="6">
        <v>0</v>
      </c>
      <c r="Z654" s="6">
        <f>SUM(NonNurse[[#This Row],[Physical Therapist (PT) Hours]],NonNurse[[#This Row],[PT Assistant Hours]],NonNurse[[#This Row],[PT Aide Hours]])/NonNurse[[#This Row],[MDS Census]]</f>
        <v>0</v>
      </c>
      <c r="AA654" s="6">
        <v>0</v>
      </c>
      <c r="AB654" s="6">
        <v>0</v>
      </c>
      <c r="AC654" s="6">
        <v>0</v>
      </c>
      <c r="AD654" s="6">
        <v>0</v>
      </c>
      <c r="AE654" s="6">
        <v>0</v>
      </c>
      <c r="AF654" s="6">
        <v>0</v>
      </c>
      <c r="AG654" s="6">
        <v>0</v>
      </c>
      <c r="AH654" s="1">
        <v>146047</v>
      </c>
      <c r="AI654">
        <v>5</v>
      </c>
    </row>
    <row r="655" spans="1:35" x14ac:dyDescent="0.25">
      <c r="A655" t="s">
        <v>702</v>
      </c>
      <c r="B655" t="s">
        <v>679</v>
      </c>
      <c r="C655" t="s">
        <v>1079</v>
      </c>
      <c r="D655" t="s">
        <v>794</v>
      </c>
      <c r="E655" s="6">
        <v>87.489130434782609</v>
      </c>
      <c r="F655" s="6">
        <v>6.2119565217391308</v>
      </c>
      <c r="G655" s="6">
        <v>0</v>
      </c>
      <c r="H655" s="6">
        <v>0</v>
      </c>
      <c r="I655" s="6">
        <v>0</v>
      </c>
      <c r="J655" s="6">
        <v>0</v>
      </c>
      <c r="K655" s="6">
        <v>0</v>
      </c>
      <c r="L655" s="6">
        <v>0</v>
      </c>
      <c r="M655" s="6">
        <v>0</v>
      </c>
      <c r="N655" s="6">
        <v>0</v>
      </c>
      <c r="O655" s="6">
        <f>SUM(NonNurse[[#This Row],[Qualified Social Work Staff Hours]],NonNurse[[#This Row],[Other Social Work Staff Hours]])/NonNurse[[#This Row],[MDS Census]]</f>
        <v>0</v>
      </c>
      <c r="P655" s="6">
        <v>6.6929347826086953</v>
      </c>
      <c r="Q655" s="6">
        <v>0</v>
      </c>
      <c r="R655" s="6">
        <f>SUM(NonNurse[[#This Row],[Qualified Activities Professional Hours]],NonNurse[[#This Row],[Other Activities Professional Hours]])/NonNurse[[#This Row],[MDS Census]]</f>
        <v>7.6500186358553851E-2</v>
      </c>
      <c r="S655" s="6">
        <v>0</v>
      </c>
      <c r="T655" s="6">
        <v>0</v>
      </c>
      <c r="U655" s="6">
        <v>0</v>
      </c>
      <c r="V655" s="6">
        <f>SUM(NonNurse[[#This Row],[Occupational Therapist Hours]],NonNurse[[#This Row],[OT Assistant Hours]],NonNurse[[#This Row],[OT Aide Hours]])/NonNurse[[#This Row],[MDS Census]]</f>
        <v>0</v>
      </c>
      <c r="W655" s="6">
        <v>0</v>
      </c>
      <c r="X655" s="6">
        <v>0</v>
      </c>
      <c r="Y655" s="6">
        <v>0</v>
      </c>
      <c r="Z655" s="6">
        <f>SUM(NonNurse[[#This Row],[Physical Therapist (PT) Hours]],NonNurse[[#This Row],[PT Assistant Hours]],NonNurse[[#This Row],[PT Aide Hours]])/NonNurse[[#This Row],[MDS Census]]</f>
        <v>0</v>
      </c>
      <c r="AA655" s="6">
        <v>26.5</v>
      </c>
      <c r="AB655" s="6">
        <v>0</v>
      </c>
      <c r="AC655" s="6">
        <v>0</v>
      </c>
      <c r="AD655" s="6">
        <v>0</v>
      </c>
      <c r="AE655" s="6">
        <v>0</v>
      </c>
      <c r="AF655" s="6">
        <v>0</v>
      </c>
      <c r="AG655" s="6">
        <v>0</v>
      </c>
      <c r="AH655" t="s">
        <v>6</v>
      </c>
      <c r="AI655">
        <v>5</v>
      </c>
    </row>
    <row r="656" spans="1:35" x14ac:dyDescent="0.25">
      <c r="A656" t="s">
        <v>702</v>
      </c>
      <c r="B656" t="s">
        <v>338</v>
      </c>
      <c r="C656" t="s">
        <v>13</v>
      </c>
      <c r="D656" t="s">
        <v>781</v>
      </c>
      <c r="E656" s="6">
        <v>18.95774647887324</v>
      </c>
      <c r="F656" s="6">
        <v>5.746478873239437</v>
      </c>
      <c r="G656" s="6">
        <v>0.43591549295774651</v>
      </c>
      <c r="H656" s="6">
        <v>0</v>
      </c>
      <c r="I656" s="6">
        <v>1.2535211267605635</v>
      </c>
      <c r="J656" s="6">
        <v>0</v>
      </c>
      <c r="K656" s="6">
        <v>0</v>
      </c>
      <c r="L656" s="6">
        <v>3.8732394366197185</v>
      </c>
      <c r="M656" s="6">
        <v>6.591549295774648</v>
      </c>
      <c r="N656" s="6">
        <v>0</v>
      </c>
      <c r="O656" s="6">
        <f>SUM(NonNurse[[#This Row],[Qualified Social Work Staff Hours]],NonNurse[[#This Row],[Other Social Work Staff Hours]])/NonNurse[[#This Row],[MDS Census]]</f>
        <v>0.3476968796433878</v>
      </c>
      <c r="P656" s="6">
        <v>5.556338028169014</v>
      </c>
      <c r="Q656" s="6">
        <v>0</v>
      </c>
      <c r="R656" s="6">
        <f>SUM(NonNurse[[#This Row],[Qualified Activities Professional Hours]],NonNurse[[#This Row],[Other Activities Professional Hours]])/NonNurse[[#This Row],[MDS Census]]</f>
        <v>0.29309063893016346</v>
      </c>
      <c r="S656" s="6">
        <v>4.7267605633802816</v>
      </c>
      <c r="T656" s="6">
        <v>1.8732394366197183</v>
      </c>
      <c r="U656" s="6">
        <v>0.14084507042253522</v>
      </c>
      <c r="V656" s="6">
        <f>SUM(NonNurse[[#This Row],[Occupational Therapist Hours]],NonNurse[[#This Row],[OT Assistant Hours]],NonNurse[[#This Row],[OT Aide Hours]])/NonNurse[[#This Row],[MDS Census]]</f>
        <v>0.3555720653789004</v>
      </c>
      <c r="W656" s="6">
        <v>9.6530985915492966</v>
      </c>
      <c r="X656" s="6">
        <v>13.926760563380281</v>
      </c>
      <c r="Y656" s="6">
        <v>0</v>
      </c>
      <c r="Z656" s="6">
        <f>SUM(NonNurse[[#This Row],[Physical Therapist (PT) Hours]],NonNurse[[#This Row],[PT Assistant Hours]],NonNurse[[#This Row],[PT Aide Hours]])/NonNurse[[#This Row],[MDS Census]]</f>
        <v>1.243811292719168</v>
      </c>
      <c r="AA656" s="6">
        <v>0</v>
      </c>
      <c r="AB656" s="6">
        <v>0</v>
      </c>
      <c r="AC656" s="6">
        <v>0</v>
      </c>
      <c r="AD656" s="6">
        <v>0</v>
      </c>
      <c r="AE656" s="6">
        <v>0</v>
      </c>
      <c r="AF656" s="6">
        <v>0</v>
      </c>
      <c r="AG656" s="6">
        <v>0</v>
      </c>
      <c r="AH656" s="1">
        <v>145743</v>
      </c>
      <c r="AI656">
        <v>5</v>
      </c>
    </row>
    <row r="657" spans="1:35" x14ac:dyDescent="0.25">
      <c r="A657" t="s">
        <v>702</v>
      </c>
      <c r="B657" t="s">
        <v>101</v>
      </c>
      <c r="C657" t="s">
        <v>951</v>
      </c>
      <c r="D657" t="s">
        <v>794</v>
      </c>
      <c r="E657" s="6">
        <v>182.81521739130434</v>
      </c>
      <c r="F657" s="6">
        <v>5.7391304347826084</v>
      </c>
      <c r="G657" s="6">
        <v>0</v>
      </c>
      <c r="H657" s="6">
        <v>0</v>
      </c>
      <c r="I657" s="6">
        <v>3.9239130434782608</v>
      </c>
      <c r="J657" s="6">
        <v>0</v>
      </c>
      <c r="K657" s="6">
        <v>0</v>
      </c>
      <c r="L657" s="6">
        <v>4.7433695652173915</v>
      </c>
      <c r="M657" s="6">
        <v>7.8125</v>
      </c>
      <c r="N657" s="6">
        <v>0</v>
      </c>
      <c r="O657" s="6">
        <f>SUM(NonNurse[[#This Row],[Qualified Social Work Staff Hours]],NonNurse[[#This Row],[Other Social Work Staff Hours]])/NonNurse[[#This Row],[MDS Census]]</f>
        <v>4.2734407515310067E-2</v>
      </c>
      <c r="P657" s="6">
        <v>5.5434782608695654</v>
      </c>
      <c r="Q657" s="6">
        <v>17.714673913043477</v>
      </c>
      <c r="R657" s="6">
        <f>SUM(NonNurse[[#This Row],[Qualified Activities Professional Hours]],NonNurse[[#This Row],[Other Activities Professional Hours]])/NonNurse[[#This Row],[MDS Census]]</f>
        <v>0.12722218919079611</v>
      </c>
      <c r="S657" s="6">
        <v>10.192934782608695</v>
      </c>
      <c r="T657" s="6">
        <v>9.6978260869565212</v>
      </c>
      <c r="U657" s="6">
        <v>0</v>
      </c>
      <c r="V657" s="6">
        <f>SUM(NonNurse[[#This Row],[Occupational Therapist Hours]],NonNurse[[#This Row],[OT Assistant Hours]],NonNurse[[#This Row],[OT Aide Hours]])/NonNurse[[#This Row],[MDS Census]]</f>
        <v>0.10880254474106665</v>
      </c>
      <c r="W657" s="6">
        <v>8.9519565217391328</v>
      </c>
      <c r="X657" s="6">
        <v>17.841195652173916</v>
      </c>
      <c r="Y657" s="6">
        <v>20.206521739130434</v>
      </c>
      <c r="Z657" s="6">
        <f>SUM(NonNurse[[#This Row],[Physical Therapist (PT) Hours]],NonNurse[[#This Row],[PT Assistant Hours]],NonNurse[[#This Row],[PT Aide Hours]])/NonNurse[[#This Row],[MDS Census]]</f>
        <v>0.25708841191509602</v>
      </c>
      <c r="AA657" s="6">
        <v>0</v>
      </c>
      <c r="AB657" s="6">
        <v>0</v>
      </c>
      <c r="AC657" s="6">
        <v>0</v>
      </c>
      <c r="AD657" s="6">
        <v>0</v>
      </c>
      <c r="AE657" s="6">
        <v>0</v>
      </c>
      <c r="AF657" s="6">
        <v>0</v>
      </c>
      <c r="AG657" s="6">
        <v>0</v>
      </c>
      <c r="AH657" s="1">
        <v>145333</v>
      </c>
      <c r="AI657">
        <v>5</v>
      </c>
    </row>
    <row r="658" spans="1:35" x14ac:dyDescent="0.25">
      <c r="A658" t="s">
        <v>702</v>
      </c>
      <c r="B658" t="s">
        <v>26</v>
      </c>
      <c r="C658" t="s">
        <v>898</v>
      </c>
      <c r="D658" t="s">
        <v>781</v>
      </c>
      <c r="E658" s="6">
        <v>49.478873239436616</v>
      </c>
      <c r="F658" s="6">
        <v>4.647887323943662</v>
      </c>
      <c r="G658" s="6">
        <v>0.84507042253521125</v>
      </c>
      <c r="H658" s="6">
        <v>0.79929577464788737</v>
      </c>
      <c r="I658" s="6">
        <v>10.774647887323944</v>
      </c>
      <c r="J658" s="6">
        <v>0</v>
      </c>
      <c r="K658" s="6">
        <v>0</v>
      </c>
      <c r="L658" s="6">
        <v>4.2614084507042245</v>
      </c>
      <c r="M658" s="6">
        <v>10.091549295774648</v>
      </c>
      <c r="N658" s="6">
        <v>0</v>
      </c>
      <c r="O658" s="6">
        <f>SUM(NonNurse[[#This Row],[Qualified Social Work Staff Hours]],NonNurse[[#This Row],[Other Social Work Staff Hours]])/NonNurse[[#This Row],[MDS Census]]</f>
        <v>0.20395673213777399</v>
      </c>
      <c r="P658" s="6">
        <v>20.183098591549296</v>
      </c>
      <c r="Q658" s="6">
        <v>9.8361971830985908</v>
      </c>
      <c r="R658" s="6">
        <f>SUM(NonNurse[[#This Row],[Qualified Activities Professional Hours]],NonNurse[[#This Row],[Other Activities Professional Hours]])/NonNurse[[#This Row],[MDS Census]]</f>
        <v>0.60670936521491603</v>
      </c>
      <c r="S658" s="6">
        <v>2.8156338028169023</v>
      </c>
      <c r="T658" s="6">
        <v>10.842253521126757</v>
      </c>
      <c r="U658" s="6">
        <v>0</v>
      </c>
      <c r="V658" s="6">
        <f>SUM(NonNurse[[#This Row],[Occupational Therapist Hours]],NonNurse[[#This Row],[OT Assistant Hours]],NonNurse[[#This Row],[OT Aide Hours]])/NonNurse[[#This Row],[MDS Census]]</f>
        <v>0.27603472815257613</v>
      </c>
      <c r="W658" s="6">
        <v>8.8829577464788763</v>
      </c>
      <c r="X658" s="6">
        <v>10.555633802816903</v>
      </c>
      <c r="Y658" s="6">
        <v>0</v>
      </c>
      <c r="Z658" s="6">
        <f>SUM(NonNurse[[#This Row],[Physical Therapist (PT) Hours]],NonNurse[[#This Row],[PT Assistant Hours]],NonNurse[[#This Row],[PT Aide Hours]])/NonNurse[[#This Row],[MDS Census]]</f>
        <v>0.3928664958724738</v>
      </c>
      <c r="AA658" s="6">
        <v>0</v>
      </c>
      <c r="AB658" s="6">
        <v>0</v>
      </c>
      <c r="AC658" s="6">
        <v>0</v>
      </c>
      <c r="AD658" s="6">
        <v>0</v>
      </c>
      <c r="AE658" s="6">
        <v>0</v>
      </c>
      <c r="AF658" s="6">
        <v>0</v>
      </c>
      <c r="AG658" s="6">
        <v>0</v>
      </c>
      <c r="AH658" s="1">
        <v>145026</v>
      </c>
      <c r="AI658">
        <v>5</v>
      </c>
    </row>
    <row r="659" spans="1:35" x14ac:dyDescent="0.25">
      <c r="A659" t="s">
        <v>702</v>
      </c>
      <c r="B659" t="s">
        <v>129</v>
      </c>
      <c r="C659" t="s">
        <v>900</v>
      </c>
      <c r="D659" t="s">
        <v>786</v>
      </c>
      <c r="E659" s="6">
        <v>22.391304347826086</v>
      </c>
      <c r="F659" s="6">
        <v>5.3913043478260869</v>
      </c>
      <c r="G659" s="6">
        <v>0.10869565217391304</v>
      </c>
      <c r="H659" s="6">
        <v>0.30228260869565221</v>
      </c>
      <c r="I659" s="6">
        <v>1.423913043478261</v>
      </c>
      <c r="J659" s="6">
        <v>0</v>
      </c>
      <c r="K659" s="6">
        <v>0</v>
      </c>
      <c r="L659" s="6">
        <v>3.427282608695652</v>
      </c>
      <c r="M659" s="6">
        <v>0</v>
      </c>
      <c r="N659" s="6">
        <v>0</v>
      </c>
      <c r="O659" s="6">
        <f>SUM(NonNurse[[#This Row],[Qualified Social Work Staff Hours]],NonNurse[[#This Row],[Other Social Work Staff Hours]])/NonNurse[[#This Row],[MDS Census]]</f>
        <v>0</v>
      </c>
      <c r="P659" s="6">
        <v>0</v>
      </c>
      <c r="Q659" s="6">
        <v>7.9958695652173901</v>
      </c>
      <c r="R659" s="6">
        <f>SUM(NonNurse[[#This Row],[Qualified Activities Professional Hours]],NonNurse[[#This Row],[Other Activities Professional Hours]])/NonNurse[[#This Row],[MDS Census]]</f>
        <v>0.35709708737864077</v>
      </c>
      <c r="S659" s="6">
        <v>4.9006521739130422</v>
      </c>
      <c r="T659" s="6">
        <v>5.1304347826086953</v>
      </c>
      <c r="U659" s="6">
        <v>0</v>
      </c>
      <c r="V659" s="6">
        <f>SUM(NonNurse[[#This Row],[Occupational Therapist Hours]],NonNurse[[#This Row],[OT Assistant Hours]],NonNurse[[#This Row],[OT Aide Hours]])/NonNurse[[#This Row],[MDS Census]]</f>
        <v>0.44799029126213585</v>
      </c>
      <c r="W659" s="6">
        <v>3.2508695652173905</v>
      </c>
      <c r="X659" s="6">
        <v>4.8968478260869555</v>
      </c>
      <c r="Y659" s="6">
        <v>0</v>
      </c>
      <c r="Z659" s="6">
        <f>SUM(NonNurse[[#This Row],[Physical Therapist (PT) Hours]],NonNurse[[#This Row],[PT Assistant Hours]],NonNurse[[#This Row],[PT Aide Hours]])/NonNurse[[#This Row],[MDS Census]]</f>
        <v>0.36387864077669896</v>
      </c>
      <c r="AA659" s="6">
        <v>0</v>
      </c>
      <c r="AB659" s="6">
        <v>0</v>
      </c>
      <c r="AC659" s="6">
        <v>0</v>
      </c>
      <c r="AD659" s="6">
        <v>0</v>
      </c>
      <c r="AE659" s="6">
        <v>0</v>
      </c>
      <c r="AF659" s="6">
        <v>0</v>
      </c>
      <c r="AG659" s="6">
        <v>0</v>
      </c>
      <c r="AH659" s="1">
        <v>145400</v>
      </c>
      <c r="AI659">
        <v>5</v>
      </c>
    </row>
    <row r="660" spans="1:35" x14ac:dyDescent="0.25">
      <c r="A660" t="s">
        <v>702</v>
      </c>
      <c r="B660" t="s">
        <v>105</v>
      </c>
      <c r="C660" t="s">
        <v>928</v>
      </c>
      <c r="D660" t="s">
        <v>794</v>
      </c>
      <c r="E660" s="6">
        <v>57.858695652173914</v>
      </c>
      <c r="F660" s="6">
        <v>38.667391304347838</v>
      </c>
      <c r="G660" s="6">
        <v>0.34782608695652173</v>
      </c>
      <c r="H660" s="6">
        <v>0</v>
      </c>
      <c r="I660" s="6">
        <v>1.3478260869565217</v>
      </c>
      <c r="J660" s="6">
        <v>0</v>
      </c>
      <c r="K660" s="6">
        <v>0</v>
      </c>
      <c r="L660" s="6">
        <v>4.8000000000000007</v>
      </c>
      <c r="M660" s="6">
        <v>3.4847826086956517</v>
      </c>
      <c r="N660" s="6">
        <v>0</v>
      </c>
      <c r="O660" s="6">
        <f>SUM(NonNurse[[#This Row],[Qualified Social Work Staff Hours]],NonNurse[[#This Row],[Other Social Work Staff Hours]])/NonNurse[[#This Row],[MDS Census]]</f>
        <v>6.0229194063498019E-2</v>
      </c>
      <c r="P660" s="6">
        <v>5.0282608695652176</v>
      </c>
      <c r="Q660" s="6">
        <v>0</v>
      </c>
      <c r="R660" s="6">
        <f>SUM(NonNurse[[#This Row],[Qualified Activities Professional Hours]],NonNurse[[#This Row],[Other Activities Professional Hours]])/NonNurse[[#This Row],[MDS Census]]</f>
        <v>8.6905880142776629E-2</v>
      </c>
      <c r="S660" s="6">
        <v>7.4228260869565217</v>
      </c>
      <c r="T660" s="6">
        <v>2.0391304347826091</v>
      </c>
      <c r="U660" s="6">
        <v>0</v>
      </c>
      <c r="V660" s="6">
        <f>SUM(NonNurse[[#This Row],[Occupational Therapist Hours]],NonNurse[[#This Row],[OT Assistant Hours]],NonNurse[[#This Row],[OT Aide Hours]])/NonNurse[[#This Row],[MDS Census]]</f>
        <v>0.16353560022543678</v>
      </c>
      <c r="W660" s="6">
        <v>15.957608695652175</v>
      </c>
      <c r="X660" s="6">
        <v>0.64456521739130435</v>
      </c>
      <c r="Y660" s="6">
        <v>0</v>
      </c>
      <c r="Z660" s="6">
        <f>SUM(NonNurse[[#This Row],[Physical Therapist (PT) Hours]],NonNurse[[#This Row],[PT Assistant Hours]],NonNurse[[#This Row],[PT Aide Hours]])/NonNurse[[#This Row],[MDS Census]]</f>
        <v>0.2869434529400714</v>
      </c>
      <c r="AA660" s="6">
        <v>0</v>
      </c>
      <c r="AB660" s="6">
        <v>0</v>
      </c>
      <c r="AC660" s="6">
        <v>0</v>
      </c>
      <c r="AD660" s="6">
        <v>0</v>
      </c>
      <c r="AE660" s="6">
        <v>0</v>
      </c>
      <c r="AF660" s="6">
        <v>0</v>
      </c>
      <c r="AG660" s="6">
        <v>0</v>
      </c>
      <c r="AH660" s="1">
        <v>145338</v>
      </c>
      <c r="AI660">
        <v>5</v>
      </c>
    </row>
    <row r="661" spans="1:35" x14ac:dyDescent="0.25">
      <c r="A661" t="s">
        <v>702</v>
      </c>
      <c r="B661" t="s">
        <v>282</v>
      </c>
      <c r="C661" t="s">
        <v>1039</v>
      </c>
      <c r="D661" t="s">
        <v>740</v>
      </c>
      <c r="E661" s="6">
        <v>55.239130434782609</v>
      </c>
      <c r="F661" s="6">
        <v>5.2989130434782608</v>
      </c>
      <c r="G661" s="6">
        <v>0</v>
      </c>
      <c r="H661" s="6">
        <v>0.20467391304347823</v>
      </c>
      <c r="I661" s="6">
        <v>0.31521739130434784</v>
      </c>
      <c r="J661" s="6">
        <v>0</v>
      </c>
      <c r="K661" s="6">
        <v>0</v>
      </c>
      <c r="L661" s="6">
        <v>7.2173913043478269E-2</v>
      </c>
      <c r="M661" s="6">
        <v>0</v>
      </c>
      <c r="N661" s="6">
        <v>6.9123913043478264</v>
      </c>
      <c r="O661" s="6">
        <f>SUM(NonNurse[[#This Row],[Qualified Social Work Staff Hours]],NonNurse[[#This Row],[Other Social Work Staff Hours]])/NonNurse[[#This Row],[MDS Census]]</f>
        <v>0.12513577331759151</v>
      </c>
      <c r="P661" s="6">
        <v>5.6878260869565214</v>
      </c>
      <c r="Q661" s="6">
        <v>0</v>
      </c>
      <c r="R661" s="6">
        <f>SUM(NonNurse[[#This Row],[Qualified Activities Professional Hours]],NonNurse[[#This Row],[Other Activities Professional Hours]])/NonNurse[[#This Row],[MDS Census]]</f>
        <v>0.10296733569460842</v>
      </c>
      <c r="S661" s="6">
        <v>0.31597826086956521</v>
      </c>
      <c r="T661" s="6">
        <v>3.9115217391304329</v>
      </c>
      <c r="U661" s="6">
        <v>0</v>
      </c>
      <c r="V661" s="6">
        <f>SUM(NonNurse[[#This Row],[Occupational Therapist Hours]],NonNurse[[#This Row],[OT Assistant Hours]],NonNurse[[#This Row],[OT Aide Hours]])/NonNurse[[#This Row],[MDS Census]]</f>
        <v>7.6530893349075133E-2</v>
      </c>
      <c r="W661" s="6">
        <v>0.55173913043478273</v>
      </c>
      <c r="X661" s="6">
        <v>3.8005434782608689</v>
      </c>
      <c r="Y661" s="6">
        <v>0</v>
      </c>
      <c r="Z661" s="6">
        <f>SUM(NonNurse[[#This Row],[Physical Therapist (PT) Hours]],NonNurse[[#This Row],[PT Assistant Hours]],NonNurse[[#This Row],[PT Aide Hours]])/NonNurse[[#This Row],[MDS Census]]</f>
        <v>7.8789846517119233E-2</v>
      </c>
      <c r="AA661" s="6">
        <v>0</v>
      </c>
      <c r="AB661" s="6">
        <v>0</v>
      </c>
      <c r="AC661" s="6">
        <v>0</v>
      </c>
      <c r="AD661" s="6">
        <v>0</v>
      </c>
      <c r="AE661" s="6">
        <v>0</v>
      </c>
      <c r="AF661" s="6">
        <v>0</v>
      </c>
      <c r="AG661" s="6">
        <v>0</v>
      </c>
      <c r="AH661" s="1">
        <v>145664</v>
      </c>
      <c r="AI661">
        <v>5</v>
      </c>
    </row>
    <row r="662" spans="1:35" x14ac:dyDescent="0.25">
      <c r="A662" t="s">
        <v>702</v>
      </c>
      <c r="B662" t="s">
        <v>628</v>
      </c>
      <c r="C662" t="s">
        <v>917</v>
      </c>
      <c r="D662" t="s">
        <v>781</v>
      </c>
      <c r="E662" s="6">
        <v>75.315217391304344</v>
      </c>
      <c r="F662" s="6">
        <v>12.168478260869565</v>
      </c>
      <c r="G662" s="6">
        <v>0</v>
      </c>
      <c r="H662" s="6">
        <v>0</v>
      </c>
      <c r="I662" s="6">
        <v>0</v>
      </c>
      <c r="J662" s="6">
        <v>0</v>
      </c>
      <c r="K662" s="6">
        <v>0</v>
      </c>
      <c r="L662" s="6">
        <v>1.4436956521739133</v>
      </c>
      <c r="M662" s="6">
        <v>10.679130434782609</v>
      </c>
      <c r="N662" s="6">
        <v>0</v>
      </c>
      <c r="O662" s="6">
        <f>SUM(NonNurse[[#This Row],[Qualified Social Work Staff Hours]],NonNurse[[#This Row],[Other Social Work Staff Hours]])/NonNurse[[#This Row],[MDS Census]]</f>
        <v>0.14179246644537452</v>
      </c>
      <c r="P662" s="6">
        <v>9.693695652173913</v>
      </c>
      <c r="Q662" s="6">
        <v>5.6141304347826084</v>
      </c>
      <c r="R662" s="6">
        <f>SUM(NonNurse[[#This Row],[Qualified Activities Professional Hours]],NonNurse[[#This Row],[Other Activities Professional Hours]])/NonNurse[[#This Row],[MDS Census]]</f>
        <v>0.20325010824072737</v>
      </c>
      <c r="S662" s="6">
        <v>2.0034782608695649</v>
      </c>
      <c r="T662" s="6">
        <v>2.4681521739130439</v>
      </c>
      <c r="U662" s="6">
        <v>0</v>
      </c>
      <c r="V662" s="6">
        <f>SUM(NonNurse[[#This Row],[Occupational Therapist Hours]],NonNurse[[#This Row],[OT Assistant Hours]],NonNurse[[#This Row],[OT Aide Hours]])/NonNurse[[#This Row],[MDS Census]]</f>
        <v>5.9372203781209422E-2</v>
      </c>
      <c r="W662" s="6">
        <v>4.4504347826086956</v>
      </c>
      <c r="X662" s="6">
        <v>3.4456521739130434E-2</v>
      </c>
      <c r="Y662" s="6">
        <v>0</v>
      </c>
      <c r="Z662" s="6">
        <f>SUM(NonNurse[[#This Row],[Physical Therapist (PT) Hours]],NonNurse[[#This Row],[PT Assistant Hours]],NonNurse[[#This Row],[PT Aide Hours]])/NonNurse[[#This Row],[MDS Census]]</f>
        <v>5.9548275364410451E-2</v>
      </c>
      <c r="AA662" s="6">
        <v>0</v>
      </c>
      <c r="AB662" s="6">
        <v>0</v>
      </c>
      <c r="AC662" s="6">
        <v>0</v>
      </c>
      <c r="AD662" s="6">
        <v>0</v>
      </c>
      <c r="AE662" s="6">
        <v>0</v>
      </c>
      <c r="AF662" s="6">
        <v>0</v>
      </c>
      <c r="AG662" s="6">
        <v>0</v>
      </c>
      <c r="AH662" s="1">
        <v>146149</v>
      </c>
      <c r="AI662">
        <v>5</v>
      </c>
    </row>
    <row r="663" spans="1:35" x14ac:dyDescent="0.25">
      <c r="A663" t="s">
        <v>702</v>
      </c>
      <c r="B663" t="s">
        <v>316</v>
      </c>
      <c r="C663" t="s">
        <v>909</v>
      </c>
      <c r="D663" t="s">
        <v>794</v>
      </c>
      <c r="E663" s="6">
        <v>109.40217391304348</v>
      </c>
      <c r="F663" s="6">
        <v>27.326086956521738</v>
      </c>
      <c r="G663" s="6">
        <v>0.37228260869565216</v>
      </c>
      <c r="H663" s="6">
        <v>0.43478260869565216</v>
      </c>
      <c r="I663" s="6">
        <v>0</v>
      </c>
      <c r="J663" s="6">
        <v>0</v>
      </c>
      <c r="K663" s="6">
        <v>0</v>
      </c>
      <c r="L663" s="6">
        <v>3.00108695652174</v>
      </c>
      <c r="M663" s="6">
        <v>0</v>
      </c>
      <c r="N663" s="6">
        <v>0</v>
      </c>
      <c r="O663" s="6">
        <f>SUM(NonNurse[[#This Row],[Qualified Social Work Staff Hours]],NonNurse[[#This Row],[Other Social Work Staff Hours]])/NonNurse[[#This Row],[MDS Census]]</f>
        <v>0</v>
      </c>
      <c r="P663" s="6">
        <v>5.2228260869565215</v>
      </c>
      <c r="Q663" s="6">
        <v>11.711956521739131</v>
      </c>
      <c r="R663" s="6">
        <f>SUM(NonNurse[[#This Row],[Qualified Activities Professional Hours]],NonNurse[[#This Row],[Other Activities Professional Hours]])/NonNurse[[#This Row],[MDS Census]]</f>
        <v>0.15479384003974167</v>
      </c>
      <c r="S663" s="6">
        <v>4.8951086956521719</v>
      </c>
      <c r="T663" s="6">
        <v>4.1856521739130432</v>
      </c>
      <c r="U663" s="6">
        <v>0</v>
      </c>
      <c r="V663" s="6">
        <f>SUM(NonNurse[[#This Row],[Occupational Therapist Hours]],NonNurse[[#This Row],[OT Assistant Hours]],NonNurse[[#This Row],[OT Aide Hours]])/NonNurse[[#This Row],[MDS Census]]</f>
        <v>8.3003477396919989E-2</v>
      </c>
      <c r="W663" s="6">
        <v>3.118913043478261</v>
      </c>
      <c r="X663" s="6">
        <v>4.9225000000000003</v>
      </c>
      <c r="Y663" s="6">
        <v>0</v>
      </c>
      <c r="Z663" s="6">
        <f>SUM(NonNurse[[#This Row],[Physical Therapist (PT) Hours]],NonNurse[[#This Row],[PT Assistant Hours]],NonNurse[[#This Row],[PT Aide Hours]])/NonNurse[[#This Row],[MDS Census]]</f>
        <v>7.3503229011425739E-2</v>
      </c>
      <c r="AA663" s="6">
        <v>0</v>
      </c>
      <c r="AB663" s="6">
        <v>0</v>
      </c>
      <c r="AC663" s="6">
        <v>0</v>
      </c>
      <c r="AD663" s="6">
        <v>0</v>
      </c>
      <c r="AE663" s="6">
        <v>0</v>
      </c>
      <c r="AF663" s="6">
        <v>0</v>
      </c>
      <c r="AG663" s="6">
        <v>0</v>
      </c>
      <c r="AH663" s="1">
        <v>145715</v>
      </c>
      <c r="AI663">
        <v>5</v>
      </c>
    </row>
    <row r="664" spans="1:35" x14ac:dyDescent="0.25">
      <c r="A664" t="s">
        <v>702</v>
      </c>
      <c r="B664" t="s">
        <v>200</v>
      </c>
      <c r="C664" t="s">
        <v>852</v>
      </c>
      <c r="D664" t="s">
        <v>766</v>
      </c>
      <c r="E664" s="6">
        <v>103.64130434782609</v>
      </c>
      <c r="F664" s="6">
        <v>7.1304347826086953</v>
      </c>
      <c r="G664" s="6">
        <v>0.19021739130434784</v>
      </c>
      <c r="H664" s="6">
        <v>0</v>
      </c>
      <c r="I664" s="6">
        <v>1.576086956521739</v>
      </c>
      <c r="J664" s="6">
        <v>0</v>
      </c>
      <c r="K664" s="6">
        <v>0</v>
      </c>
      <c r="L664" s="6">
        <v>7.1029347826086964</v>
      </c>
      <c r="M664" s="6">
        <v>10.713043478260872</v>
      </c>
      <c r="N664" s="6">
        <v>0</v>
      </c>
      <c r="O664" s="6">
        <f>SUM(NonNurse[[#This Row],[Qualified Social Work Staff Hours]],NonNurse[[#This Row],[Other Social Work Staff Hours]])/NonNurse[[#This Row],[MDS Census]]</f>
        <v>0.10336654431043525</v>
      </c>
      <c r="P664" s="6">
        <v>1.625</v>
      </c>
      <c r="Q664" s="6">
        <v>5.5190217391304364</v>
      </c>
      <c r="R664" s="6">
        <f>SUM(NonNurse[[#This Row],[Qualified Activities Professional Hours]],NonNurse[[#This Row],[Other Activities Professional Hours]])/NonNurse[[#This Row],[MDS Census]]</f>
        <v>6.8930256948086008E-2</v>
      </c>
      <c r="S664" s="6">
        <v>3.2477173913043473</v>
      </c>
      <c r="T664" s="6">
        <v>11.693478260869565</v>
      </c>
      <c r="U664" s="6">
        <v>0</v>
      </c>
      <c r="V664" s="6">
        <f>SUM(NonNurse[[#This Row],[Occupational Therapist Hours]],NonNurse[[#This Row],[OT Assistant Hours]],NonNurse[[#This Row],[OT Aide Hours]])/NonNurse[[#This Row],[MDS Census]]</f>
        <v>0.14416255899318298</v>
      </c>
      <c r="W664" s="6">
        <v>4.9666304347826085</v>
      </c>
      <c r="X664" s="6">
        <v>11.937826086956523</v>
      </c>
      <c r="Y664" s="6">
        <v>7.5869565217391308</v>
      </c>
      <c r="Z664" s="6">
        <f>SUM(NonNurse[[#This Row],[Physical Therapist (PT) Hours]],NonNurse[[#This Row],[PT Assistant Hours]],NonNurse[[#This Row],[PT Aide Hours]])/NonNurse[[#This Row],[MDS Census]]</f>
        <v>0.23630938647089669</v>
      </c>
      <c r="AA664" s="6">
        <v>0</v>
      </c>
      <c r="AB664" s="6">
        <v>0</v>
      </c>
      <c r="AC664" s="6">
        <v>0</v>
      </c>
      <c r="AD664" s="6">
        <v>54.352391304347819</v>
      </c>
      <c r="AE664" s="6">
        <v>0</v>
      </c>
      <c r="AF664" s="6">
        <v>0</v>
      </c>
      <c r="AG664" s="6">
        <v>0</v>
      </c>
      <c r="AH664" s="1">
        <v>145519</v>
      </c>
      <c r="AI664">
        <v>5</v>
      </c>
    </row>
    <row r="665" spans="1:35" x14ac:dyDescent="0.25">
      <c r="A665" t="s">
        <v>702</v>
      </c>
      <c r="B665" t="s">
        <v>199</v>
      </c>
      <c r="C665" t="s">
        <v>893</v>
      </c>
      <c r="D665" t="s">
        <v>741</v>
      </c>
      <c r="E665" s="6">
        <v>30.978260869565219</v>
      </c>
      <c r="F665" s="6">
        <v>5.2989130434782608</v>
      </c>
      <c r="G665" s="6">
        <v>0</v>
      </c>
      <c r="H665" s="6">
        <v>0.23641304347826086</v>
      </c>
      <c r="I665" s="6">
        <v>0.2608695652173913</v>
      </c>
      <c r="J665" s="6">
        <v>0</v>
      </c>
      <c r="K665" s="6">
        <v>0</v>
      </c>
      <c r="L665" s="6">
        <v>3.1805434782608697</v>
      </c>
      <c r="M665" s="6">
        <v>0</v>
      </c>
      <c r="N665" s="6">
        <v>4.6836956521739141</v>
      </c>
      <c r="O665" s="6">
        <f>SUM(NonNurse[[#This Row],[Qualified Social Work Staff Hours]],NonNurse[[#This Row],[Other Social Work Staff Hours]])/NonNurse[[#This Row],[MDS Census]]</f>
        <v>0.15119298245614038</v>
      </c>
      <c r="P665" s="6">
        <v>3.9478260869565216</v>
      </c>
      <c r="Q665" s="6">
        <v>6.8129347826086937</v>
      </c>
      <c r="R665" s="6">
        <f>SUM(NonNurse[[#This Row],[Qualified Activities Professional Hours]],NonNurse[[#This Row],[Other Activities Professional Hours]])/NonNurse[[#This Row],[MDS Census]]</f>
        <v>0.34736491228070171</v>
      </c>
      <c r="S665" s="6">
        <v>0.9134782608695653</v>
      </c>
      <c r="T665" s="6">
        <v>5.0215217391304341</v>
      </c>
      <c r="U665" s="6">
        <v>0</v>
      </c>
      <c r="V665" s="6">
        <f>SUM(NonNurse[[#This Row],[Occupational Therapist Hours]],NonNurse[[#This Row],[OT Assistant Hours]],NonNurse[[#This Row],[OT Aide Hours]])/NonNurse[[#This Row],[MDS Census]]</f>
        <v>0.19158596491228069</v>
      </c>
      <c r="W665" s="6">
        <v>1.1684782608695652</v>
      </c>
      <c r="X665" s="6">
        <v>4.1747826086956517</v>
      </c>
      <c r="Y665" s="6">
        <v>0</v>
      </c>
      <c r="Z665" s="6">
        <f>SUM(NonNurse[[#This Row],[Physical Therapist (PT) Hours]],NonNurse[[#This Row],[PT Assistant Hours]],NonNurse[[#This Row],[PT Aide Hours]])/NonNurse[[#This Row],[MDS Census]]</f>
        <v>0.17248421052631577</v>
      </c>
      <c r="AA665" s="6">
        <v>0</v>
      </c>
      <c r="AB665" s="6">
        <v>0</v>
      </c>
      <c r="AC665" s="6">
        <v>0</v>
      </c>
      <c r="AD665" s="6">
        <v>0</v>
      </c>
      <c r="AE665" s="6">
        <v>0</v>
      </c>
      <c r="AF665" s="6">
        <v>0</v>
      </c>
      <c r="AG665" s="6">
        <v>0</v>
      </c>
      <c r="AH665" s="1">
        <v>145517</v>
      </c>
      <c r="AI665">
        <v>5</v>
      </c>
    </row>
    <row r="666" spans="1:35" x14ac:dyDescent="0.25">
      <c r="A666" t="s">
        <v>702</v>
      </c>
      <c r="B666" t="s">
        <v>309</v>
      </c>
      <c r="C666" t="s">
        <v>1046</v>
      </c>
      <c r="D666" t="s">
        <v>774</v>
      </c>
      <c r="E666" s="6">
        <v>126.32608695652173</v>
      </c>
      <c r="F666" s="6">
        <v>5.9347826086956523</v>
      </c>
      <c r="G666" s="6">
        <v>0</v>
      </c>
      <c r="H666" s="6">
        <v>1.0397826086956523</v>
      </c>
      <c r="I666" s="6">
        <v>14.989130434782609</v>
      </c>
      <c r="J666" s="6">
        <v>0</v>
      </c>
      <c r="K666" s="6">
        <v>0.66304347826086951</v>
      </c>
      <c r="L666" s="6">
        <v>5.5054347826086953</v>
      </c>
      <c r="M666" s="6">
        <v>10.608695652173912</v>
      </c>
      <c r="N666" s="6">
        <v>0</v>
      </c>
      <c r="O666" s="6">
        <f>SUM(NonNurse[[#This Row],[Qualified Social Work Staff Hours]],NonNurse[[#This Row],[Other Social Work Staff Hours]])/NonNurse[[#This Row],[MDS Census]]</f>
        <v>8.3978661159869211E-2</v>
      </c>
      <c r="P666" s="6">
        <v>0</v>
      </c>
      <c r="Q666" s="6">
        <v>30.625</v>
      </c>
      <c r="R666" s="6">
        <f>SUM(NonNurse[[#This Row],[Qualified Activities Professional Hours]],NonNurse[[#This Row],[Other Activities Professional Hours]])/NonNurse[[#This Row],[MDS Census]]</f>
        <v>0.24242815350197902</v>
      </c>
      <c r="S666" s="6">
        <v>31.173913043478262</v>
      </c>
      <c r="T666" s="6">
        <v>14.910326086956522</v>
      </c>
      <c r="U666" s="6">
        <v>0</v>
      </c>
      <c r="V666" s="6">
        <f>SUM(NonNurse[[#This Row],[Occupational Therapist Hours]],NonNurse[[#This Row],[OT Assistant Hours]],NonNurse[[#This Row],[OT Aide Hours]])/NonNurse[[#This Row],[MDS Census]]</f>
        <v>0.36480382034073311</v>
      </c>
      <c r="W666" s="6">
        <v>47.445652173913047</v>
      </c>
      <c r="X666" s="6">
        <v>73.255434782608702</v>
      </c>
      <c r="Y666" s="6">
        <v>0</v>
      </c>
      <c r="Z666" s="6">
        <f>SUM(NonNurse[[#This Row],[Physical Therapist (PT) Hours]],NonNurse[[#This Row],[PT Assistant Hours]],NonNurse[[#This Row],[PT Aide Hours]])/NonNurse[[#This Row],[MDS Census]]</f>
        <v>0.95547237996902434</v>
      </c>
      <c r="AA666" s="6">
        <v>0</v>
      </c>
      <c r="AB666" s="6">
        <v>0</v>
      </c>
      <c r="AC666" s="6">
        <v>0</v>
      </c>
      <c r="AD666" s="6">
        <v>0</v>
      </c>
      <c r="AE666" s="6">
        <v>8.1086956521739122</v>
      </c>
      <c r="AF666" s="6">
        <v>0</v>
      </c>
      <c r="AG666" s="6">
        <v>0</v>
      </c>
      <c r="AH666" s="1">
        <v>145706</v>
      </c>
      <c r="AI666">
        <v>5</v>
      </c>
    </row>
    <row r="667" spans="1:35" x14ac:dyDescent="0.25">
      <c r="A667" t="s">
        <v>702</v>
      </c>
      <c r="B667" t="s">
        <v>313</v>
      </c>
      <c r="C667" t="s">
        <v>1049</v>
      </c>
      <c r="D667" t="s">
        <v>756</v>
      </c>
      <c r="E667" s="6">
        <v>85.706521739130437</v>
      </c>
      <c r="F667" s="6">
        <v>36.910326086956523</v>
      </c>
      <c r="G667" s="6">
        <v>0.16847826086956522</v>
      </c>
      <c r="H667" s="6">
        <v>0.29347826086956524</v>
      </c>
      <c r="I667" s="6">
        <v>1.173913043478261</v>
      </c>
      <c r="J667" s="6">
        <v>0</v>
      </c>
      <c r="K667" s="6">
        <v>0</v>
      </c>
      <c r="L667" s="6">
        <v>4.5434782608695654</v>
      </c>
      <c r="M667" s="6">
        <v>5.9130434782608692</v>
      </c>
      <c r="N667" s="6">
        <v>0</v>
      </c>
      <c r="O667" s="6">
        <f>SUM(NonNurse[[#This Row],[Qualified Social Work Staff Hours]],NonNurse[[#This Row],[Other Social Work Staff Hours]])/NonNurse[[#This Row],[MDS Census]]</f>
        <v>6.8991756499682935E-2</v>
      </c>
      <c r="P667" s="6">
        <v>5.0217391304347823</v>
      </c>
      <c r="Q667" s="6">
        <v>25.051630434782609</v>
      </c>
      <c r="R667" s="6">
        <f>SUM(NonNurse[[#This Row],[Qualified Activities Professional Hours]],NonNurse[[#This Row],[Other Activities Professional Hours]])/NonNurse[[#This Row],[MDS Census]]</f>
        <v>0.3508877615726062</v>
      </c>
      <c r="S667" s="6">
        <v>9.3451086956521738</v>
      </c>
      <c r="T667" s="6">
        <v>0</v>
      </c>
      <c r="U667" s="6">
        <v>0</v>
      </c>
      <c r="V667" s="6">
        <f>SUM(NonNurse[[#This Row],[Occupational Therapist Hours]],NonNurse[[#This Row],[OT Assistant Hours]],NonNurse[[#This Row],[OT Aide Hours]])/NonNurse[[#This Row],[MDS Census]]</f>
        <v>0.10903614457831325</v>
      </c>
      <c r="W667" s="6">
        <v>5.0652173913043477</v>
      </c>
      <c r="X667" s="6">
        <v>4.4809782608695654</v>
      </c>
      <c r="Y667" s="6">
        <v>0</v>
      </c>
      <c r="Z667" s="6">
        <f>SUM(NonNurse[[#This Row],[Physical Therapist (PT) Hours]],NonNurse[[#This Row],[PT Assistant Hours]],NonNurse[[#This Row],[PT Aide Hours]])/NonNurse[[#This Row],[MDS Census]]</f>
        <v>0.11138237159162968</v>
      </c>
      <c r="AA667" s="6">
        <v>0</v>
      </c>
      <c r="AB667" s="6">
        <v>0.27173913043478259</v>
      </c>
      <c r="AC667" s="6">
        <v>4.7934782608695654</v>
      </c>
      <c r="AD667" s="6">
        <v>0</v>
      </c>
      <c r="AE667" s="6">
        <v>0</v>
      </c>
      <c r="AF667" s="6">
        <v>0</v>
      </c>
      <c r="AG667" s="6">
        <v>0</v>
      </c>
      <c r="AH667" s="1">
        <v>145712</v>
      </c>
      <c r="AI667">
        <v>5</v>
      </c>
    </row>
    <row r="668" spans="1:35" x14ac:dyDescent="0.25">
      <c r="A668" t="s">
        <v>702</v>
      </c>
      <c r="B668" t="s">
        <v>541</v>
      </c>
      <c r="C668" t="s">
        <v>991</v>
      </c>
      <c r="D668" t="s">
        <v>815</v>
      </c>
      <c r="E668" s="6">
        <v>35.586956521739133</v>
      </c>
      <c r="F668" s="6">
        <v>4.8913043478260869</v>
      </c>
      <c r="G668" s="6">
        <v>0</v>
      </c>
      <c r="H668" s="6">
        <v>0.15217391304347827</v>
      </c>
      <c r="I668" s="6">
        <v>0.2608695652173913</v>
      </c>
      <c r="J668" s="6">
        <v>0</v>
      </c>
      <c r="K668" s="6">
        <v>0</v>
      </c>
      <c r="L668" s="6">
        <v>0.34750000000000003</v>
      </c>
      <c r="M668" s="6">
        <v>0</v>
      </c>
      <c r="N668" s="6">
        <v>5.0890217391304349</v>
      </c>
      <c r="O668" s="6">
        <f>SUM(NonNurse[[#This Row],[Qualified Social Work Staff Hours]],NonNurse[[#This Row],[Other Social Work Staff Hours]])/NonNurse[[#This Row],[MDS Census]]</f>
        <v>0.14300244349419669</v>
      </c>
      <c r="P668" s="6">
        <v>5.345326086956522</v>
      </c>
      <c r="Q668" s="6">
        <v>0</v>
      </c>
      <c r="R668" s="6">
        <f>SUM(NonNurse[[#This Row],[Qualified Activities Professional Hours]],NonNurse[[#This Row],[Other Activities Professional Hours]])/NonNurse[[#This Row],[MDS Census]]</f>
        <v>0.15020464263897373</v>
      </c>
      <c r="S668" s="6">
        <v>0.61847826086956514</v>
      </c>
      <c r="T668" s="6">
        <v>4.649673913043479</v>
      </c>
      <c r="U668" s="6">
        <v>0</v>
      </c>
      <c r="V668" s="6">
        <f>SUM(NonNurse[[#This Row],[Occupational Therapist Hours]],NonNurse[[#This Row],[OT Assistant Hours]],NonNurse[[#This Row],[OT Aide Hours]])/NonNurse[[#This Row],[MDS Census]]</f>
        <v>0.14803604153940136</v>
      </c>
      <c r="W668" s="6">
        <v>0.52380434782608698</v>
      </c>
      <c r="X668" s="6">
        <v>1.3795652173913044</v>
      </c>
      <c r="Y668" s="6">
        <v>0</v>
      </c>
      <c r="Z668" s="6">
        <f>SUM(NonNurse[[#This Row],[Physical Therapist (PT) Hours]],NonNurse[[#This Row],[PT Assistant Hours]],NonNurse[[#This Row],[PT Aide Hours]])/NonNurse[[#This Row],[MDS Census]]</f>
        <v>5.3485033598045205E-2</v>
      </c>
      <c r="AA668" s="6">
        <v>0</v>
      </c>
      <c r="AB668" s="6">
        <v>0</v>
      </c>
      <c r="AC668" s="6">
        <v>0</v>
      </c>
      <c r="AD668" s="6">
        <v>0</v>
      </c>
      <c r="AE668" s="6">
        <v>0</v>
      </c>
      <c r="AF668" s="6">
        <v>0</v>
      </c>
      <c r="AG668" s="6">
        <v>0</v>
      </c>
      <c r="AH668" s="1">
        <v>146040</v>
      </c>
      <c r="AI668">
        <v>5</v>
      </c>
    </row>
    <row r="669" spans="1:35" x14ac:dyDescent="0.25">
      <c r="A669" t="s">
        <v>702</v>
      </c>
      <c r="B669" t="s">
        <v>589</v>
      </c>
      <c r="C669" t="s">
        <v>919</v>
      </c>
      <c r="D669" t="s">
        <v>797</v>
      </c>
      <c r="E669" s="6">
        <v>28.532608695652176</v>
      </c>
      <c r="F669" s="6">
        <v>5.7391304347826084</v>
      </c>
      <c r="G669" s="6">
        <v>0</v>
      </c>
      <c r="H669" s="6">
        <v>0</v>
      </c>
      <c r="I669" s="6">
        <v>2.6847826086956523</v>
      </c>
      <c r="J669" s="6">
        <v>0</v>
      </c>
      <c r="K669" s="6">
        <v>2.4673913043478262</v>
      </c>
      <c r="L669" s="6">
        <v>0</v>
      </c>
      <c r="M669" s="6">
        <v>0</v>
      </c>
      <c r="N669" s="6">
        <v>0</v>
      </c>
      <c r="O669" s="6">
        <f>SUM(NonNurse[[#This Row],[Qualified Social Work Staff Hours]],NonNurse[[#This Row],[Other Social Work Staff Hours]])/NonNurse[[#This Row],[MDS Census]]</f>
        <v>0</v>
      </c>
      <c r="P669" s="6">
        <v>0</v>
      </c>
      <c r="Q669" s="6">
        <v>0</v>
      </c>
      <c r="R669" s="6">
        <f>SUM(NonNurse[[#This Row],[Qualified Activities Professional Hours]],NonNurse[[#This Row],[Other Activities Professional Hours]])/NonNurse[[#This Row],[MDS Census]]</f>
        <v>0</v>
      </c>
      <c r="S669" s="6">
        <v>0</v>
      </c>
      <c r="T669" s="6">
        <v>0</v>
      </c>
      <c r="U669" s="6">
        <v>0</v>
      </c>
      <c r="V669" s="6">
        <f>SUM(NonNurse[[#This Row],[Occupational Therapist Hours]],NonNurse[[#This Row],[OT Assistant Hours]],NonNurse[[#This Row],[OT Aide Hours]])/NonNurse[[#This Row],[MDS Census]]</f>
        <v>0</v>
      </c>
      <c r="W669" s="6">
        <v>0</v>
      </c>
      <c r="X669" s="6">
        <v>0</v>
      </c>
      <c r="Y669" s="6">
        <v>0</v>
      </c>
      <c r="Z669" s="6">
        <f>SUM(NonNurse[[#This Row],[Physical Therapist (PT) Hours]],NonNurse[[#This Row],[PT Assistant Hours]],NonNurse[[#This Row],[PT Aide Hours]])/NonNurse[[#This Row],[MDS Census]]</f>
        <v>0</v>
      </c>
      <c r="AA669" s="6">
        <v>0</v>
      </c>
      <c r="AB669" s="6">
        <v>0</v>
      </c>
      <c r="AC669" s="6">
        <v>0</v>
      </c>
      <c r="AD669" s="6">
        <v>0</v>
      </c>
      <c r="AE669" s="6">
        <v>0</v>
      </c>
      <c r="AF669" s="6">
        <v>0</v>
      </c>
      <c r="AG669" s="6">
        <v>0</v>
      </c>
      <c r="AH669" s="1">
        <v>146101</v>
      </c>
      <c r="AI669">
        <v>5</v>
      </c>
    </row>
    <row r="670" spans="1:35" x14ac:dyDescent="0.25">
      <c r="A670" t="s">
        <v>702</v>
      </c>
      <c r="B670" t="s">
        <v>214</v>
      </c>
      <c r="C670" t="s">
        <v>1010</v>
      </c>
      <c r="D670" t="s">
        <v>802</v>
      </c>
      <c r="E670" s="6">
        <v>77.369565217391298</v>
      </c>
      <c r="F670" s="6">
        <v>5.1358695652173916</v>
      </c>
      <c r="G670" s="6">
        <v>0.56521739130434778</v>
      </c>
      <c r="H670" s="6">
        <v>0.30434782608695654</v>
      </c>
      <c r="I670" s="6">
        <v>0.2391304347826087</v>
      </c>
      <c r="J670" s="6">
        <v>0</v>
      </c>
      <c r="K670" s="6">
        <v>1.358695652173913E-2</v>
      </c>
      <c r="L670" s="6">
        <v>0.65217391304347827</v>
      </c>
      <c r="M670" s="6">
        <v>6.6521739130434785</v>
      </c>
      <c r="N670" s="6">
        <v>13.956521739130435</v>
      </c>
      <c r="O670" s="6">
        <f>SUM(NonNurse[[#This Row],[Qualified Social Work Staff Hours]],NonNurse[[#This Row],[Other Social Work Staff Hours]])/NonNurse[[#This Row],[MDS Census]]</f>
        <v>0.2663669570103962</v>
      </c>
      <c r="P670" s="6">
        <v>11.173913043478262</v>
      </c>
      <c r="Q670" s="6">
        <v>18.461956521739129</v>
      </c>
      <c r="R670" s="6">
        <f>SUM(NonNurse[[#This Row],[Qualified Activities Professional Hours]],NonNurse[[#This Row],[Other Activities Professional Hours]])/NonNurse[[#This Row],[MDS Census]]</f>
        <v>0.38304298960382133</v>
      </c>
      <c r="S670" s="6">
        <v>1.1841304347826089</v>
      </c>
      <c r="T670" s="6">
        <v>4.8491304347826096</v>
      </c>
      <c r="U670" s="6">
        <v>0</v>
      </c>
      <c r="V670" s="6">
        <f>SUM(NonNurse[[#This Row],[Occupational Therapist Hours]],NonNurse[[#This Row],[OT Assistant Hours]],NonNurse[[#This Row],[OT Aide Hours]])/NonNurse[[#This Row],[MDS Census]]</f>
        <v>7.7979769598201756E-2</v>
      </c>
      <c r="W670" s="6">
        <v>2.9175000000000004</v>
      </c>
      <c r="X670" s="6">
        <v>10.745434782608696</v>
      </c>
      <c r="Y670" s="6">
        <v>0</v>
      </c>
      <c r="Z670" s="6">
        <f>SUM(NonNurse[[#This Row],[Physical Therapist (PT) Hours]],NonNurse[[#This Row],[PT Assistant Hours]],NonNurse[[#This Row],[PT Aide Hours]])/NonNurse[[#This Row],[MDS Census]]</f>
        <v>0.17659314414161284</v>
      </c>
      <c r="AA670" s="6">
        <v>0</v>
      </c>
      <c r="AB670" s="6">
        <v>0</v>
      </c>
      <c r="AC670" s="6">
        <v>0</v>
      </c>
      <c r="AD670" s="6">
        <v>0</v>
      </c>
      <c r="AE670" s="6">
        <v>0</v>
      </c>
      <c r="AF670" s="6">
        <v>0</v>
      </c>
      <c r="AG670" s="6">
        <v>0</v>
      </c>
      <c r="AH670" s="1">
        <v>145556</v>
      </c>
      <c r="AI670">
        <v>5</v>
      </c>
    </row>
    <row r="671" spans="1:35" x14ac:dyDescent="0.25">
      <c r="A671" t="s">
        <v>702</v>
      </c>
      <c r="B671" t="s">
        <v>670</v>
      </c>
      <c r="C671" t="s">
        <v>917</v>
      </c>
      <c r="D671" t="s">
        <v>781</v>
      </c>
      <c r="E671" s="6">
        <v>65.456521739130437</v>
      </c>
      <c r="F671" s="6">
        <v>0</v>
      </c>
      <c r="G671" s="6">
        <v>0.16304347826086957</v>
      </c>
      <c r="H671" s="6">
        <v>0.31521739130434784</v>
      </c>
      <c r="I671" s="6">
        <v>5.4891304347826084</v>
      </c>
      <c r="J671" s="6">
        <v>0</v>
      </c>
      <c r="K671" s="6">
        <v>0</v>
      </c>
      <c r="L671" s="6">
        <v>0.10271739130434784</v>
      </c>
      <c r="M671" s="6">
        <v>14.668478260869565</v>
      </c>
      <c r="N671" s="6">
        <v>0</v>
      </c>
      <c r="O671" s="6">
        <f>SUM(NonNurse[[#This Row],[Qualified Social Work Staff Hours]],NonNurse[[#This Row],[Other Social Work Staff Hours]])/NonNurse[[#This Row],[MDS Census]]</f>
        <v>0.22409498505479905</v>
      </c>
      <c r="P671" s="6">
        <v>0</v>
      </c>
      <c r="Q671" s="6">
        <v>10.902173913043478</v>
      </c>
      <c r="R671" s="6">
        <f>SUM(NonNurse[[#This Row],[Qualified Activities Professional Hours]],NonNurse[[#This Row],[Other Activities Professional Hours]])/NonNurse[[#This Row],[MDS Census]]</f>
        <v>0.16655596147459314</v>
      </c>
      <c r="S671" s="6">
        <v>0</v>
      </c>
      <c r="T671" s="6">
        <v>0</v>
      </c>
      <c r="U671" s="6">
        <v>0.78260869565217395</v>
      </c>
      <c r="V671" s="6">
        <f>SUM(NonNurse[[#This Row],[Occupational Therapist Hours]],NonNurse[[#This Row],[OT Assistant Hours]],NonNurse[[#This Row],[OT Aide Hours]])/NonNurse[[#This Row],[MDS Census]]</f>
        <v>1.195616074393889E-2</v>
      </c>
      <c r="W671" s="6">
        <v>0.71499999999999997</v>
      </c>
      <c r="X671" s="6">
        <v>0</v>
      </c>
      <c r="Y671" s="6">
        <v>0</v>
      </c>
      <c r="Z671" s="6">
        <f>SUM(NonNurse[[#This Row],[Physical Therapist (PT) Hours]],NonNurse[[#This Row],[PT Assistant Hours]],NonNurse[[#This Row],[PT Aide Hours]])/NonNurse[[#This Row],[MDS Census]]</f>
        <v>1.0923281301893057E-2</v>
      </c>
      <c r="AA671" s="6">
        <v>0</v>
      </c>
      <c r="AB671" s="6">
        <v>0</v>
      </c>
      <c r="AC671" s="6">
        <v>0</v>
      </c>
      <c r="AD671" s="6">
        <v>0</v>
      </c>
      <c r="AE671" s="6">
        <v>0</v>
      </c>
      <c r="AF671" s="6">
        <v>0</v>
      </c>
      <c r="AG671" s="6">
        <v>0</v>
      </c>
      <c r="AH671" s="7">
        <v>1.4000000000000001E+170</v>
      </c>
      <c r="AI671">
        <v>5</v>
      </c>
    </row>
    <row r="672" spans="1:35" x14ac:dyDescent="0.25">
      <c r="A672" t="s">
        <v>702</v>
      </c>
      <c r="B672" t="s">
        <v>369</v>
      </c>
      <c r="C672" t="s">
        <v>917</v>
      </c>
      <c r="D672" t="s">
        <v>781</v>
      </c>
      <c r="E672" s="6">
        <v>189.5108695652174</v>
      </c>
      <c r="F672" s="6">
        <v>75.317934782608702</v>
      </c>
      <c r="G672" s="6">
        <v>0.2608695652173913</v>
      </c>
      <c r="H672" s="6">
        <v>0.78260869565217395</v>
      </c>
      <c r="I672" s="6">
        <v>0</v>
      </c>
      <c r="J672" s="6">
        <v>0</v>
      </c>
      <c r="K672" s="6">
        <v>0</v>
      </c>
      <c r="L672" s="6">
        <v>11.258152173913043</v>
      </c>
      <c r="M672" s="6">
        <v>3.1086956521739131</v>
      </c>
      <c r="N672" s="6">
        <v>14.377717391304348</v>
      </c>
      <c r="O672" s="6">
        <f>SUM(NonNurse[[#This Row],[Qualified Social Work Staff Hours]],NonNurse[[#This Row],[Other Social Work Staff Hours]])/NonNurse[[#This Row],[MDS Census]]</f>
        <v>9.2271293375394317E-2</v>
      </c>
      <c r="P672" s="6">
        <v>5.6195652173913047</v>
      </c>
      <c r="Q672" s="6">
        <v>24.116847826086957</v>
      </c>
      <c r="R672" s="6">
        <f>SUM(NonNurse[[#This Row],[Qualified Activities Professional Hours]],NonNurse[[#This Row],[Other Activities Professional Hours]])/NonNurse[[#This Row],[MDS Census]]</f>
        <v>0.15691138514482361</v>
      </c>
      <c r="S672" s="6">
        <v>10.959239130434783</v>
      </c>
      <c r="T672" s="6">
        <v>10.951086956521738</v>
      </c>
      <c r="U672" s="6">
        <v>0</v>
      </c>
      <c r="V672" s="6">
        <f>SUM(NonNurse[[#This Row],[Occupational Therapist Hours]],NonNurse[[#This Row],[OT Assistant Hours]],NonNurse[[#This Row],[OT Aide Hours]])/NonNurse[[#This Row],[MDS Census]]</f>
        <v>0.11561514195583596</v>
      </c>
      <c r="W672" s="6">
        <v>17.635869565217391</v>
      </c>
      <c r="X672" s="6">
        <v>7.2961956521739131</v>
      </c>
      <c r="Y672" s="6">
        <v>0</v>
      </c>
      <c r="Z672" s="6">
        <f>SUM(NonNurse[[#This Row],[Physical Therapist (PT) Hours]],NonNurse[[#This Row],[PT Assistant Hours]],NonNurse[[#This Row],[PT Aide Hours]])/NonNurse[[#This Row],[MDS Census]]</f>
        <v>0.13156008029825064</v>
      </c>
      <c r="AA672" s="6">
        <v>0</v>
      </c>
      <c r="AB672" s="6">
        <v>0</v>
      </c>
      <c r="AC672" s="6">
        <v>20.163043478260871</v>
      </c>
      <c r="AD672" s="6">
        <v>1.0815217391304348</v>
      </c>
      <c r="AE672" s="6">
        <v>0</v>
      </c>
      <c r="AF672" s="6">
        <v>0</v>
      </c>
      <c r="AG672" s="6">
        <v>0</v>
      </c>
      <c r="AH672" s="1">
        <v>145792</v>
      </c>
      <c r="AI672">
        <v>5</v>
      </c>
    </row>
    <row r="673" spans="1:35" x14ac:dyDescent="0.25">
      <c r="A673" t="s">
        <v>702</v>
      </c>
      <c r="B673" t="s">
        <v>59</v>
      </c>
      <c r="C673" t="s">
        <v>909</v>
      </c>
      <c r="D673" t="s">
        <v>794</v>
      </c>
      <c r="E673" s="6">
        <v>52.869565217391305</v>
      </c>
      <c r="F673" s="6">
        <v>5.3913043478260869</v>
      </c>
      <c r="G673" s="6">
        <v>0.56521739130434778</v>
      </c>
      <c r="H673" s="6">
        <v>0.2608695652173913</v>
      </c>
      <c r="I673" s="6">
        <v>5.5652173913043477</v>
      </c>
      <c r="J673" s="6">
        <v>0</v>
      </c>
      <c r="K673" s="6">
        <v>0</v>
      </c>
      <c r="L673" s="6">
        <v>2.9597826086956522</v>
      </c>
      <c r="M673" s="6">
        <v>5.3315217391304346</v>
      </c>
      <c r="N673" s="6">
        <v>0</v>
      </c>
      <c r="O673" s="6">
        <f>SUM(NonNurse[[#This Row],[Qualified Social Work Staff Hours]],NonNurse[[#This Row],[Other Social Work Staff Hours]])/NonNurse[[#This Row],[MDS Census]]</f>
        <v>0.10084292763157894</v>
      </c>
      <c r="P673" s="6">
        <v>5</v>
      </c>
      <c r="Q673" s="6">
        <v>9.8120652173913072</v>
      </c>
      <c r="R673" s="6">
        <f>SUM(NonNurse[[#This Row],[Qualified Activities Professional Hours]],NonNurse[[#This Row],[Other Activities Professional Hours]])/NonNurse[[#This Row],[MDS Census]]</f>
        <v>0.28016241776315792</v>
      </c>
      <c r="S673" s="6">
        <v>2.0606521739130428</v>
      </c>
      <c r="T673" s="6">
        <v>3.1688043478260872</v>
      </c>
      <c r="U673" s="6">
        <v>0</v>
      </c>
      <c r="V673" s="6">
        <f>SUM(NonNurse[[#This Row],[Occupational Therapist Hours]],NonNurse[[#This Row],[OT Assistant Hours]],NonNurse[[#This Row],[OT Aide Hours]])/NonNurse[[#This Row],[MDS Census]]</f>
        <v>9.8912417763157887E-2</v>
      </c>
      <c r="W673" s="6">
        <v>9.2211956521739111</v>
      </c>
      <c r="X673" s="6">
        <v>0.94304347826086943</v>
      </c>
      <c r="Y673" s="6">
        <v>0</v>
      </c>
      <c r="Z673" s="6">
        <f>SUM(NonNurse[[#This Row],[Physical Therapist (PT) Hours]],NonNurse[[#This Row],[PT Assistant Hours]],NonNurse[[#This Row],[PT Aide Hours]])/NonNurse[[#This Row],[MDS Census]]</f>
        <v>0.19225123355263152</v>
      </c>
      <c r="AA673" s="6">
        <v>0</v>
      </c>
      <c r="AB673" s="6">
        <v>0</v>
      </c>
      <c r="AC673" s="6">
        <v>0</v>
      </c>
      <c r="AD673" s="6">
        <v>0</v>
      </c>
      <c r="AE673" s="6">
        <v>0</v>
      </c>
      <c r="AF673" s="6">
        <v>0</v>
      </c>
      <c r="AG673" s="6">
        <v>0</v>
      </c>
      <c r="AH673" s="1">
        <v>145213</v>
      </c>
      <c r="AI673">
        <v>5</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1285</v>
      </c>
      <c r="C2" s="12" t="s">
        <v>1165</v>
      </c>
      <c r="D2" s="12" t="s">
        <v>1284</v>
      </c>
      <c r="E2" s="13"/>
      <c r="F2" s="14" t="s">
        <v>1198</v>
      </c>
      <c r="G2" s="14" t="s">
        <v>1214</v>
      </c>
      <c r="H2" s="14" t="s">
        <v>1171</v>
      </c>
      <c r="I2" s="14" t="s">
        <v>1215</v>
      </c>
      <c r="J2" s="15" t="s">
        <v>1216</v>
      </c>
      <c r="K2" s="14" t="s">
        <v>1217</v>
      </c>
      <c r="L2" s="14"/>
      <c r="M2" s="14" t="s">
        <v>1165</v>
      </c>
      <c r="N2" s="14" t="s">
        <v>1214</v>
      </c>
      <c r="O2" s="14" t="s">
        <v>1171</v>
      </c>
      <c r="P2" s="14" t="s">
        <v>1215</v>
      </c>
      <c r="Q2" s="15" t="s">
        <v>1216</v>
      </c>
      <c r="R2" s="14" t="s">
        <v>1217</v>
      </c>
      <c r="T2" s="16" t="s">
        <v>1218</v>
      </c>
      <c r="U2" s="16" t="s">
        <v>1317</v>
      </c>
      <c r="V2" s="17" t="s">
        <v>1219</v>
      </c>
      <c r="W2" s="17" t="s">
        <v>1220</v>
      </c>
    </row>
    <row r="3" spans="2:29" ht="15" customHeight="1" x14ac:dyDescent="0.25">
      <c r="B3" s="18" t="s">
        <v>1221</v>
      </c>
      <c r="C3" s="50">
        <f>AVERAGE(Nurse[MDS Census])</f>
        <v>83.243924826130751</v>
      </c>
      <c r="D3" s="19">
        <v>77.233814336253971</v>
      </c>
      <c r="E3" s="19"/>
      <c r="F3" s="16">
        <v>1</v>
      </c>
      <c r="G3" s="20">
        <v>69376.123698714116</v>
      </c>
      <c r="H3" s="21">
        <v>3.585165701050407</v>
      </c>
      <c r="I3" s="20">
        <v>5</v>
      </c>
      <c r="J3" s="22">
        <v>0.67575468162975694</v>
      </c>
      <c r="K3" s="20">
        <v>5</v>
      </c>
      <c r="M3" t="s">
        <v>690</v>
      </c>
      <c r="N3" s="20">
        <v>536.8478260869565</v>
      </c>
      <c r="O3" s="21">
        <v>6.2660022271714926</v>
      </c>
      <c r="P3" s="23">
        <v>1</v>
      </c>
      <c r="Q3" s="22">
        <v>1.8396440575015187</v>
      </c>
      <c r="R3" s="23">
        <v>1</v>
      </c>
      <c r="T3" s="24" t="s">
        <v>1222</v>
      </c>
      <c r="U3" s="20">
        <f>SUM(Nurse[Total Nurse Staff Hours])</f>
        <v>165900.96318891618</v>
      </c>
      <c r="V3" s="25" t="s">
        <v>1223</v>
      </c>
      <c r="W3" s="21">
        <f>Category[[#This Row],[State Total]]/D9</f>
        <v>0.14685412915447593</v>
      </c>
    </row>
    <row r="4" spans="2:29" ht="15" customHeight="1" x14ac:dyDescent="0.25">
      <c r="B4" s="26" t="s">
        <v>1171</v>
      </c>
      <c r="C4" s="27">
        <f>SUM(Nurse[Total Nurse Staff Hours])/SUM(Nurse[MDS Census])</f>
        <v>2.9656991045590826</v>
      </c>
      <c r="D4" s="27">
        <v>3.6146323434825098</v>
      </c>
      <c r="E4" s="19"/>
      <c r="F4" s="16">
        <v>2</v>
      </c>
      <c r="G4" s="20">
        <v>128365.44534598908</v>
      </c>
      <c r="H4" s="21">
        <v>3.4549500632802785</v>
      </c>
      <c r="I4" s="20">
        <v>9</v>
      </c>
      <c r="J4" s="22">
        <v>0.64433762203163525</v>
      </c>
      <c r="K4" s="20">
        <v>6</v>
      </c>
      <c r="M4" t="s">
        <v>689</v>
      </c>
      <c r="N4" s="20">
        <v>19423.242804654012</v>
      </c>
      <c r="O4" s="21">
        <v>3.6919809269804467</v>
      </c>
      <c r="P4" s="23">
        <v>25</v>
      </c>
      <c r="Q4" s="22">
        <v>0.53868769221148449</v>
      </c>
      <c r="R4" s="23">
        <v>40</v>
      </c>
      <c r="T4" s="20" t="s">
        <v>1224</v>
      </c>
      <c r="U4" s="20">
        <f>SUM(Nurse[Total Direct Care Staff Hours])</f>
        <v>154189.56069044725</v>
      </c>
      <c r="V4" s="25">
        <f>Category[[#This Row],[State Total]]/U3</f>
        <v>0.92940726639945526</v>
      </c>
      <c r="W4" s="21">
        <f>Category[[#This Row],[State Total]]/D9</f>
        <v>0.13648729473693402</v>
      </c>
    </row>
    <row r="5" spans="2:29" ht="15" customHeight="1" x14ac:dyDescent="0.25">
      <c r="B5" s="28" t="s">
        <v>1225</v>
      </c>
      <c r="C5" s="29">
        <f>SUM(Nurse[Total Direct Care Staff Hours])/SUM(Nurse[MDS Census])</f>
        <v>2.7563422977315692</v>
      </c>
      <c r="D5" s="29">
        <v>3.347724410414429</v>
      </c>
      <c r="E5" s="30"/>
      <c r="F5" s="16">
        <v>3</v>
      </c>
      <c r="G5" s="20">
        <v>124443.71892222908</v>
      </c>
      <c r="H5" s="21">
        <v>3.5696801497282227</v>
      </c>
      <c r="I5" s="20">
        <v>6</v>
      </c>
      <c r="J5" s="22">
        <v>0.67837118001727315</v>
      </c>
      <c r="K5" s="20">
        <v>4</v>
      </c>
      <c r="M5" t="s">
        <v>692</v>
      </c>
      <c r="N5" s="20">
        <v>14765.612676056329</v>
      </c>
      <c r="O5" s="21">
        <v>3.8700512739470958</v>
      </c>
      <c r="P5" s="23">
        <v>18</v>
      </c>
      <c r="Q5" s="22">
        <v>0.36267289415247567</v>
      </c>
      <c r="R5" s="23">
        <v>48</v>
      </c>
      <c r="T5" s="24" t="s">
        <v>1226</v>
      </c>
      <c r="U5" s="20">
        <f>SUM(Nurse[Total RN Hours (w/ Admin, DON)])</f>
        <v>36816.904427434165</v>
      </c>
      <c r="V5" s="25">
        <f>Category[[#This Row],[State Total]]/U3</f>
        <v>0.22192098056422796</v>
      </c>
      <c r="W5" s="21">
        <f>Category[[#This Row],[State Total]]/D9</f>
        <v>3.2590012341867078E-2</v>
      </c>
      <c r="X5" s="31"/>
      <c r="Y5" s="31"/>
      <c r="AB5" s="31"/>
      <c r="AC5" s="31"/>
    </row>
    <row r="6" spans="2:29" ht="15" customHeight="1" x14ac:dyDescent="0.25">
      <c r="B6" s="32" t="s">
        <v>1173</v>
      </c>
      <c r="C6" s="29">
        <f>SUM(Nurse[Total RN Hours (w/ Admin, DON)])/SUM(Nurse[MDS Census])</f>
        <v>0.65815085334220447</v>
      </c>
      <c r="D6" s="29">
        <v>0.60780873997534479</v>
      </c>
      <c r="E6"/>
      <c r="F6" s="16">
        <v>4</v>
      </c>
      <c r="G6" s="20">
        <v>216891.50627679119</v>
      </c>
      <c r="H6" s="21">
        <v>3.71816551616583</v>
      </c>
      <c r="I6" s="20">
        <v>4</v>
      </c>
      <c r="J6" s="22">
        <v>0.5592343612490972</v>
      </c>
      <c r="K6" s="20">
        <v>9</v>
      </c>
      <c r="M6" t="s">
        <v>691</v>
      </c>
      <c r="N6" s="20">
        <v>10619.366350275568</v>
      </c>
      <c r="O6" s="21">
        <v>3.9203935832782837</v>
      </c>
      <c r="P6" s="23">
        <v>14</v>
      </c>
      <c r="Q6" s="22">
        <v>0.6428263273804441</v>
      </c>
      <c r="R6" s="23">
        <v>30</v>
      </c>
      <c r="T6" s="33" t="s">
        <v>1227</v>
      </c>
      <c r="U6" s="20">
        <f>SUM(Nurse[RN Hours (excl. Admin, DON)])</f>
        <v>28001.17302051439</v>
      </c>
      <c r="V6" s="25">
        <f>Category[[#This Row],[State Total]]/U3</f>
        <v>0.16878246203205374</v>
      </c>
      <c r="W6" s="21">
        <f>Category[[#This Row],[State Total]]/D9</f>
        <v>2.4786401478265649E-2</v>
      </c>
      <c r="X6" s="31"/>
      <c r="Y6" s="31"/>
      <c r="AB6" s="31"/>
      <c r="AC6" s="31"/>
    </row>
    <row r="7" spans="2:29" ht="15" customHeight="1" thickBot="1" x14ac:dyDescent="0.3">
      <c r="B7" s="34" t="s">
        <v>1228</v>
      </c>
      <c r="C7" s="29">
        <f>SUM(Nurse[RN Hours (excl. Admin, DON)])/SUM(Nurse[MDS Census])</f>
        <v>0.50055799651373911</v>
      </c>
      <c r="D7" s="29">
        <v>0.41441568490090208</v>
      </c>
      <c r="E7"/>
      <c r="F7" s="16">
        <v>5</v>
      </c>
      <c r="G7" s="20">
        <v>218161.62905695051</v>
      </c>
      <c r="H7" s="21">
        <v>3.471756650011959</v>
      </c>
      <c r="I7" s="20">
        <v>8</v>
      </c>
      <c r="J7" s="22">
        <v>0.68815139377795254</v>
      </c>
      <c r="K7" s="20">
        <v>3</v>
      </c>
      <c r="M7" t="s">
        <v>693</v>
      </c>
      <c r="N7" s="20">
        <v>90304.505664421289</v>
      </c>
      <c r="O7" s="21">
        <v>4.0950436576657667</v>
      </c>
      <c r="P7" s="23">
        <v>8</v>
      </c>
      <c r="Q7" s="22">
        <v>0.53846761894166961</v>
      </c>
      <c r="R7" s="23">
        <v>41</v>
      </c>
      <c r="T7" s="33" t="s">
        <v>1229</v>
      </c>
      <c r="U7" s="20">
        <f>SUM(Nurse[RN Admin Hours])</f>
        <v>5487.3468968156803</v>
      </c>
      <c r="V7" s="25">
        <f>Category[[#This Row],[State Total]]/U3</f>
        <v>3.3076040014108181E-2</v>
      </c>
      <c r="W7" s="21">
        <f>Category[[#This Row],[State Total]]/D9</f>
        <v>4.8573530521504567E-3</v>
      </c>
      <c r="X7" s="31"/>
      <c r="Y7" s="31"/>
      <c r="Z7" s="31"/>
      <c r="AA7" s="31"/>
      <c r="AB7" s="31"/>
      <c r="AC7" s="31"/>
    </row>
    <row r="8" spans="2:29" ht="15" customHeight="1" thickTop="1" x14ac:dyDescent="0.25">
      <c r="B8" s="35" t="s">
        <v>1230</v>
      </c>
      <c r="C8" s="36">
        <f>COUNTA(Nurse[Provider])</f>
        <v>672</v>
      </c>
      <c r="D8" s="36">
        <v>14627</v>
      </c>
      <c r="F8" s="16">
        <v>6</v>
      </c>
      <c r="G8" s="20">
        <v>133738.05679730567</v>
      </c>
      <c r="H8" s="21">
        <v>3.4421626203964988</v>
      </c>
      <c r="I8" s="20">
        <v>10</v>
      </c>
      <c r="J8" s="22">
        <v>0.34690920997212554</v>
      </c>
      <c r="K8" s="20">
        <v>10</v>
      </c>
      <c r="M8" t="s">
        <v>694</v>
      </c>
      <c r="N8" s="20">
        <v>13996.251684017152</v>
      </c>
      <c r="O8" s="21">
        <v>3.5742923169789274</v>
      </c>
      <c r="P8" s="23">
        <v>34</v>
      </c>
      <c r="Q8" s="22">
        <v>0.85380187117283868</v>
      </c>
      <c r="R8" s="23">
        <v>11</v>
      </c>
      <c r="T8" s="33" t="s">
        <v>1231</v>
      </c>
      <c r="U8" s="20">
        <f>SUM(Nurse[RN DON Hours])</f>
        <v>3328.3845101041015</v>
      </c>
      <c r="V8" s="25">
        <f>Category[[#This Row],[State Total]]/U3</f>
        <v>2.0062478518066074E-2</v>
      </c>
      <c r="W8" s="21">
        <f>Category[[#This Row],[State Total]]/D9</f>
        <v>2.9462578114509744E-3</v>
      </c>
      <c r="X8" s="31"/>
      <c r="Y8" s="31"/>
      <c r="Z8" s="31"/>
      <c r="AA8" s="31"/>
      <c r="AB8" s="31"/>
      <c r="AC8" s="31"/>
    </row>
    <row r="9" spans="2:29" ht="15" customHeight="1" x14ac:dyDescent="0.25">
      <c r="B9" s="35" t="s">
        <v>1232</v>
      </c>
      <c r="C9" s="36">
        <f>SUM(Nurse[MDS Census])</f>
        <v>55939.917483159865</v>
      </c>
      <c r="D9" s="36">
        <v>1129699.0022963868</v>
      </c>
      <c r="F9" s="16">
        <v>7</v>
      </c>
      <c r="G9" s="20">
        <v>73847.771586037998</v>
      </c>
      <c r="H9" s="21">
        <v>3.4771723639610803</v>
      </c>
      <c r="I9" s="20">
        <v>7</v>
      </c>
      <c r="J9" s="22">
        <v>0.57887406787921447</v>
      </c>
      <c r="K9" s="20">
        <v>8</v>
      </c>
      <c r="M9" t="s">
        <v>695</v>
      </c>
      <c r="N9" s="20">
        <v>18800.971524800971</v>
      </c>
      <c r="O9" s="21">
        <v>3.379841237553149</v>
      </c>
      <c r="P9" s="23">
        <v>47</v>
      </c>
      <c r="Q9" s="22">
        <v>0.62562655856161031</v>
      </c>
      <c r="R9" s="23">
        <v>35</v>
      </c>
      <c r="T9" s="24" t="s">
        <v>1233</v>
      </c>
      <c r="U9" s="20">
        <f>SUM(Nurse[Total LPN Hours (w/ Admin)])</f>
        <v>34589.235861910616</v>
      </c>
      <c r="V9" s="25">
        <f>Category[[#This Row],[State Total]]/U3</f>
        <v>0.20849327934596054</v>
      </c>
      <c r="W9" s="21">
        <f>Category[[#This Row],[State Total]]/D9</f>
        <v>3.0618098972911918E-2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697</v>
      </c>
      <c r="N10" s="20">
        <v>2001.0333741579916</v>
      </c>
      <c r="O10" s="21">
        <v>3.9151059449534258</v>
      </c>
      <c r="P10" s="23">
        <v>15</v>
      </c>
      <c r="Q10" s="22">
        <v>1.0911259376852895</v>
      </c>
      <c r="R10" s="23">
        <v>3</v>
      </c>
      <c r="T10" s="33" t="s">
        <v>1234</v>
      </c>
      <c r="U10" s="20">
        <f>SUM(Nurse[LPN Hours (excl. Admin)])</f>
        <v>31693.564770361307</v>
      </c>
      <c r="V10" s="25">
        <f>Category[[#This Row],[State Total]]/U3</f>
        <v>0.19103906427758913</v>
      </c>
      <c r="W10" s="21">
        <f>Category[[#This Row],[State Total]]/D9</f>
        <v>2.8054875418971302E-2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696</v>
      </c>
      <c r="N11" s="20">
        <v>3447.8586956521731</v>
      </c>
      <c r="O11" s="21">
        <v>3.9688255155216066</v>
      </c>
      <c r="P11" s="23">
        <v>11</v>
      </c>
      <c r="Q11" s="22">
        <v>0.94962364794784426</v>
      </c>
      <c r="R11" s="23">
        <v>8</v>
      </c>
      <c r="T11" s="33" t="s">
        <v>1235</v>
      </c>
      <c r="U11" s="20">
        <f>SUM(Nurse[LPN Admin Hours])</f>
        <v>2895.6710915492927</v>
      </c>
      <c r="V11" s="25">
        <f>Category[[#This Row],[State Total]]/U3</f>
        <v>1.7454215068371297E-2</v>
      </c>
      <c r="W11" s="21">
        <f>Category[[#This Row],[State Total]]/D9</f>
        <v>2.5632235539405986E-3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698</v>
      </c>
      <c r="N12" s="20">
        <v>66629.00734843839</v>
      </c>
      <c r="O12" s="21">
        <v>4.0461510158814251</v>
      </c>
      <c r="P12" s="23">
        <v>10</v>
      </c>
      <c r="Q12" s="22">
        <v>0.65170667436305396</v>
      </c>
      <c r="R12" s="23">
        <v>29</v>
      </c>
      <c r="T12" s="24" t="s">
        <v>1236</v>
      </c>
      <c r="U12" s="20">
        <f>SUM(Nurse[Total CNA, NA TR, Med Aide/Tech Hours])</f>
        <v>94494.822899571402</v>
      </c>
      <c r="V12" s="25">
        <f>Category[[#This Row],[State Total]]/U3</f>
        <v>0.56958574008981155</v>
      </c>
      <c r="W12" s="21">
        <f>Category[[#This Row],[State Total]]/D9</f>
        <v>8.364601783969694E-2</v>
      </c>
      <c r="X12" s="31"/>
      <c r="Y12" s="31"/>
      <c r="Z12" s="31"/>
      <c r="AA12" s="31"/>
      <c r="AB12" s="31"/>
      <c r="AC12" s="31"/>
    </row>
    <row r="13" spans="2:29" ht="15" customHeight="1" x14ac:dyDescent="0.25">
      <c r="I13" s="20"/>
      <c r="J13" s="20"/>
      <c r="K13" s="20"/>
      <c r="M13" t="s">
        <v>699</v>
      </c>
      <c r="N13" s="20">
        <v>27047.194427434184</v>
      </c>
      <c r="O13" s="21">
        <v>3.3334159425604026</v>
      </c>
      <c r="P13" s="23">
        <v>48</v>
      </c>
      <c r="Q13" s="22">
        <v>0.4036688437032282</v>
      </c>
      <c r="R13" s="23">
        <v>46</v>
      </c>
      <c r="T13" s="33" t="s">
        <v>1237</v>
      </c>
      <c r="U13" s="20">
        <f>SUM(Nurse[CNA Hours])</f>
        <v>92933.595508267084</v>
      </c>
      <c r="V13" s="25">
        <f>Category[[#This Row],[State Total]]/U3</f>
        <v>0.56017514137299451</v>
      </c>
      <c r="W13" s="21">
        <f>Category[[#This Row],[State Total]]/D9</f>
        <v>8.2264032560316558E-2</v>
      </c>
      <c r="X13" s="31"/>
      <c r="Y13" s="31"/>
      <c r="Z13" s="31"/>
      <c r="AA13" s="31"/>
      <c r="AB13" s="31"/>
      <c r="AC13" s="31"/>
    </row>
    <row r="14" spans="2:29" ht="15" customHeight="1" x14ac:dyDescent="0.25">
      <c r="G14" s="21"/>
      <c r="I14" s="20"/>
      <c r="J14" s="20"/>
      <c r="K14" s="20"/>
      <c r="M14" t="s">
        <v>700</v>
      </c>
      <c r="N14" s="20">
        <v>3263.663043478261</v>
      </c>
      <c r="O14" s="21">
        <v>4.4084708100060954</v>
      </c>
      <c r="P14" s="23">
        <v>4</v>
      </c>
      <c r="Q14" s="22">
        <v>1.4454388074216427</v>
      </c>
      <c r="R14" s="23">
        <v>2</v>
      </c>
      <c r="T14" s="33" t="s">
        <v>1238</v>
      </c>
      <c r="U14" s="20">
        <f>SUM(Nurse[NA TR Hours])</f>
        <v>1547.1488043478257</v>
      </c>
      <c r="V14" s="25">
        <f>Category[[#This Row],[State Total]]/U3</f>
        <v>9.3257373230922289E-3</v>
      </c>
      <c r="W14" s="21">
        <f>Category[[#This Row],[State Total]]/D9</f>
        <v>1.369523033306103E-3</v>
      </c>
    </row>
    <row r="15" spans="2:29" ht="15" customHeight="1" x14ac:dyDescent="0.25">
      <c r="I15" s="20"/>
      <c r="J15" s="20"/>
      <c r="K15" s="20"/>
      <c r="M15" t="s">
        <v>704</v>
      </c>
      <c r="N15" s="20">
        <v>19016.558481322707</v>
      </c>
      <c r="O15" s="21">
        <v>3.6135143049020404</v>
      </c>
      <c r="P15" s="23">
        <v>31</v>
      </c>
      <c r="Q15" s="22">
        <v>0.70210559181671839</v>
      </c>
      <c r="R15" s="23">
        <v>21</v>
      </c>
      <c r="T15" s="37" t="s">
        <v>1239</v>
      </c>
      <c r="U15" s="38">
        <f>SUM(Nurse[Med Aide/Tech Hours])</f>
        <v>14.078586956521741</v>
      </c>
      <c r="V15" s="25">
        <f>Category[[#This Row],[State Total]]/U3</f>
        <v>8.4861393724942094E-5</v>
      </c>
      <c r="W15" s="21">
        <f>Category[[#This Row],[State Total]]/D9</f>
        <v>1.2462246074311479E-5</v>
      </c>
    </row>
    <row r="16" spans="2:29" ht="15" customHeight="1" x14ac:dyDescent="0.25">
      <c r="I16" s="20"/>
      <c r="J16" s="20"/>
      <c r="K16" s="20"/>
      <c r="M16" t="s">
        <v>701</v>
      </c>
      <c r="N16" s="20">
        <v>3575.7164727495401</v>
      </c>
      <c r="O16" s="21">
        <v>4.1596000463252762</v>
      </c>
      <c r="P16" s="23">
        <v>7</v>
      </c>
      <c r="Q16" s="22">
        <v>0.89615304423849729</v>
      </c>
      <c r="R16" s="23">
        <v>9</v>
      </c>
    </row>
    <row r="17" spans="9:23" ht="15" customHeight="1" x14ac:dyDescent="0.25">
      <c r="I17" s="20"/>
      <c r="J17" s="20"/>
      <c r="K17" s="20"/>
      <c r="M17" t="s">
        <v>702</v>
      </c>
      <c r="N17" s="20">
        <v>55939.917483159865</v>
      </c>
      <c r="O17" s="21">
        <v>2.9656991045590826</v>
      </c>
      <c r="P17" s="23">
        <v>51</v>
      </c>
      <c r="Q17" s="22">
        <v>0.65815085334220447</v>
      </c>
      <c r="R17" s="23">
        <v>28</v>
      </c>
    </row>
    <row r="18" spans="9:23" ht="15" customHeight="1" x14ac:dyDescent="0.25">
      <c r="I18" s="20"/>
      <c r="J18" s="20"/>
      <c r="K18" s="20"/>
      <c r="M18" t="s">
        <v>703</v>
      </c>
      <c r="N18" s="20">
        <v>34295.675137783197</v>
      </c>
      <c r="O18" s="21">
        <v>3.4285543140358197</v>
      </c>
      <c r="P18" s="23">
        <v>43</v>
      </c>
      <c r="Q18" s="22">
        <v>0.57097472562080043</v>
      </c>
      <c r="R18" s="23">
        <v>37</v>
      </c>
      <c r="T18" s="16" t="s">
        <v>1240</v>
      </c>
      <c r="U18" s="16" t="s">
        <v>1317</v>
      </c>
    </row>
    <row r="19" spans="9:23" ht="15" customHeight="1" x14ac:dyDescent="0.25">
      <c r="M19" t="s">
        <v>705</v>
      </c>
      <c r="N19" s="20">
        <v>14478.901255358249</v>
      </c>
      <c r="O19" s="21">
        <v>3.8209594408139687</v>
      </c>
      <c r="P19" s="23">
        <v>20</v>
      </c>
      <c r="Q19" s="22">
        <v>0.68653707149505028</v>
      </c>
      <c r="R19" s="23">
        <v>26</v>
      </c>
      <c r="T19" s="16" t="s">
        <v>1241</v>
      </c>
      <c r="U19" s="20">
        <f>SUM(Nurse[RN Hours Contract (excl. Admin, DON)])</f>
        <v>1583.6500367421929</v>
      </c>
    </row>
    <row r="20" spans="9:23" ht="15" customHeight="1" x14ac:dyDescent="0.25">
      <c r="M20" t="s">
        <v>706</v>
      </c>
      <c r="N20" s="20">
        <v>20179.736834047766</v>
      </c>
      <c r="O20" s="21">
        <v>3.6234626550899827</v>
      </c>
      <c r="P20" s="23">
        <v>30</v>
      </c>
      <c r="Q20" s="22">
        <v>0.63141179459022878</v>
      </c>
      <c r="R20" s="23">
        <v>33</v>
      </c>
      <c r="T20" s="16" t="s">
        <v>1242</v>
      </c>
      <c r="U20" s="20">
        <f>SUM(Nurse[RN Admin Hours Contract])</f>
        <v>173.42663808940597</v>
      </c>
      <c r="W20" s="20"/>
    </row>
    <row r="21" spans="9:23" ht="15" customHeight="1" x14ac:dyDescent="0.25">
      <c r="M21" t="s">
        <v>707</v>
      </c>
      <c r="N21" s="20">
        <v>21713.855174525426</v>
      </c>
      <c r="O21" s="21">
        <v>3.4276349481314496</v>
      </c>
      <c r="P21" s="23">
        <v>44</v>
      </c>
      <c r="Q21" s="22">
        <v>0.22995066355388311</v>
      </c>
      <c r="R21" s="23">
        <v>51</v>
      </c>
      <c r="T21" s="16" t="s">
        <v>1243</v>
      </c>
      <c r="U21" s="20">
        <f>SUM(Nurse[RN DON Hours Contract])</f>
        <v>16.269565217391303</v>
      </c>
    </row>
    <row r="22" spans="9:23" ht="15" customHeight="1" x14ac:dyDescent="0.25">
      <c r="M22" t="s">
        <v>710</v>
      </c>
      <c r="N22" s="20">
        <v>31609.482088181256</v>
      </c>
      <c r="O22" s="21">
        <v>3.5766830777603746</v>
      </c>
      <c r="P22" s="23">
        <v>33</v>
      </c>
      <c r="Q22" s="22">
        <v>0.63151705366882682</v>
      </c>
      <c r="R22" s="23">
        <v>32</v>
      </c>
      <c r="T22" s="16" t="s">
        <v>1244</v>
      </c>
      <c r="U22" s="20">
        <f>SUM(Nurse[LPN Hours Contract (excl. Admin)])</f>
        <v>2131.2972443355793</v>
      </c>
    </row>
    <row r="23" spans="9:23" ht="15" customHeight="1" x14ac:dyDescent="0.25">
      <c r="M23" t="s">
        <v>709</v>
      </c>
      <c r="N23" s="20">
        <v>21067.939375382732</v>
      </c>
      <c r="O23" s="21">
        <v>3.702235346411582</v>
      </c>
      <c r="P23" s="23">
        <v>24</v>
      </c>
      <c r="Q23" s="22">
        <v>0.76651287635763865</v>
      </c>
      <c r="R23" s="23">
        <v>16</v>
      </c>
      <c r="T23" s="16" t="s">
        <v>1245</v>
      </c>
      <c r="U23" s="20">
        <f>SUM(Nurse[LPN Admin Hours Contract])</f>
        <v>49.029407532149428</v>
      </c>
    </row>
    <row r="24" spans="9:23" ht="15" customHeight="1" x14ac:dyDescent="0.25">
      <c r="M24" t="s">
        <v>708</v>
      </c>
      <c r="N24" s="20">
        <v>4706.4853031230869</v>
      </c>
      <c r="O24" s="21">
        <v>4.2908077351670615</v>
      </c>
      <c r="P24" s="23">
        <v>5</v>
      </c>
      <c r="Q24" s="22">
        <v>1.0535412211824036</v>
      </c>
      <c r="R24" s="23">
        <v>6</v>
      </c>
      <c r="T24" s="16" t="s">
        <v>1246</v>
      </c>
      <c r="U24" s="20">
        <f>SUM(Nurse[CNA Hours Contract])</f>
        <v>8915.5092314758058</v>
      </c>
    </row>
    <row r="25" spans="9:23" ht="15" customHeight="1" x14ac:dyDescent="0.25">
      <c r="M25" t="s">
        <v>711</v>
      </c>
      <c r="N25" s="20">
        <v>29784.779087568884</v>
      </c>
      <c r="O25" s="21">
        <v>3.8152594065353851</v>
      </c>
      <c r="P25" s="23">
        <v>21</v>
      </c>
      <c r="Q25" s="22">
        <v>0.72680523692894061</v>
      </c>
      <c r="R25" s="23">
        <v>19</v>
      </c>
      <c r="T25" s="16" t="s">
        <v>1247</v>
      </c>
      <c r="U25" s="20">
        <f>SUM(Nurse[NA TR Hours Contract])</f>
        <v>0.16304347826086957</v>
      </c>
    </row>
    <row r="26" spans="9:23" ht="15" customHeight="1" x14ac:dyDescent="0.25">
      <c r="M26" t="s">
        <v>712</v>
      </c>
      <c r="N26" s="20">
        <v>18654.419320269433</v>
      </c>
      <c r="O26" s="21">
        <v>4.1827830651924156</v>
      </c>
      <c r="P26" s="23">
        <v>6</v>
      </c>
      <c r="Q26" s="22">
        <v>1.0685266044542867</v>
      </c>
      <c r="R26" s="23">
        <v>5</v>
      </c>
      <c r="T26" s="16" t="s">
        <v>1248</v>
      </c>
      <c r="U26" s="20">
        <f>SUM(Nurse[Med Aide/Tech Hours Contract])</f>
        <v>11.657391304347829</v>
      </c>
    </row>
    <row r="27" spans="9:23" ht="15" customHeight="1" x14ac:dyDescent="0.25">
      <c r="M27" t="s">
        <v>714</v>
      </c>
      <c r="N27" s="20">
        <v>30915.301745254106</v>
      </c>
      <c r="O27" s="21">
        <v>3.0868578483482887</v>
      </c>
      <c r="P27" s="23">
        <v>50</v>
      </c>
      <c r="Q27" s="22">
        <v>0.40359827435993229</v>
      </c>
      <c r="R27" s="23">
        <v>47</v>
      </c>
      <c r="T27" s="16" t="s">
        <v>1166</v>
      </c>
      <c r="U27" s="20">
        <f>SUM(Nurse[Total Contract Hours])</f>
        <v>12881.002558175138</v>
      </c>
    </row>
    <row r="28" spans="9:23" ht="15" customHeight="1" x14ac:dyDescent="0.25">
      <c r="M28" t="s">
        <v>713</v>
      </c>
      <c r="N28" s="20">
        <v>13613.024341702383</v>
      </c>
      <c r="O28" s="21">
        <v>3.8706506835477068</v>
      </c>
      <c r="P28" s="23">
        <v>17</v>
      </c>
      <c r="Q28" s="22">
        <v>0.54461092917222786</v>
      </c>
      <c r="R28" s="23">
        <v>39</v>
      </c>
      <c r="T28" s="16" t="s">
        <v>1249</v>
      </c>
      <c r="U28" s="20">
        <f>SUM(Nurse[Total Nurse Staff Hours])</f>
        <v>165900.96318891618</v>
      </c>
    </row>
    <row r="29" spans="9:23" ht="15" customHeight="1" x14ac:dyDescent="0.25">
      <c r="M29" t="s">
        <v>715</v>
      </c>
      <c r="N29" s="20">
        <v>3142.4673913043484</v>
      </c>
      <c r="O29" s="21">
        <v>3.5161153137073806</v>
      </c>
      <c r="P29" s="23">
        <v>39</v>
      </c>
      <c r="Q29" s="22">
        <v>0.79674798603977071</v>
      </c>
      <c r="R29" s="23">
        <v>15</v>
      </c>
      <c r="T29" s="16" t="s">
        <v>1250</v>
      </c>
      <c r="U29" s="39">
        <f>U27/U28</f>
        <v>7.7642723167961183E-2</v>
      </c>
    </row>
    <row r="30" spans="9:23" ht="15" customHeight="1" x14ac:dyDescent="0.25">
      <c r="M30" t="s">
        <v>722</v>
      </c>
      <c r="N30" s="20">
        <v>31397.817207593369</v>
      </c>
      <c r="O30" s="21">
        <v>3.4417155121175713</v>
      </c>
      <c r="P30" s="23">
        <v>42</v>
      </c>
      <c r="Q30" s="22">
        <v>0.50629516352831194</v>
      </c>
      <c r="R30" s="23">
        <v>45</v>
      </c>
    </row>
    <row r="31" spans="9:23" ht="15" customHeight="1" x14ac:dyDescent="0.25">
      <c r="M31" t="s">
        <v>723</v>
      </c>
      <c r="N31" s="20">
        <v>4392.4673913043471</v>
      </c>
      <c r="O31" s="21">
        <v>4.4756414019059303</v>
      </c>
      <c r="P31" s="23">
        <v>3</v>
      </c>
      <c r="Q31" s="22">
        <v>0.83480991420589112</v>
      </c>
      <c r="R31" s="23">
        <v>13</v>
      </c>
      <c r="U31" s="20"/>
    </row>
    <row r="32" spans="9:23" ht="15" customHeight="1" x14ac:dyDescent="0.25">
      <c r="M32" t="s">
        <v>716</v>
      </c>
      <c r="N32" s="20">
        <v>9437.0101041028774</v>
      </c>
      <c r="O32" s="21">
        <v>3.9536238400260872</v>
      </c>
      <c r="P32" s="23">
        <v>12</v>
      </c>
      <c r="Q32" s="22">
        <v>0.73956294588721605</v>
      </c>
      <c r="R32" s="23">
        <v>18</v>
      </c>
    </row>
    <row r="33" spans="13:23" ht="15" customHeight="1" x14ac:dyDescent="0.25">
      <c r="M33" t="s">
        <v>718</v>
      </c>
      <c r="N33" s="20">
        <v>5478.8913043478278</v>
      </c>
      <c r="O33" s="21">
        <v>3.6689014954628241</v>
      </c>
      <c r="P33" s="23">
        <v>26</v>
      </c>
      <c r="Q33" s="22">
        <v>0.69069482083411027</v>
      </c>
      <c r="R33" s="23">
        <v>25</v>
      </c>
      <c r="T33" s="16" t="s">
        <v>1218</v>
      </c>
      <c r="U33" s="17" t="s">
        <v>1220</v>
      </c>
    </row>
    <row r="34" spans="13:23" ht="15" customHeight="1" x14ac:dyDescent="0.25">
      <c r="M34" t="s">
        <v>719</v>
      </c>
      <c r="N34" s="20">
        <v>37141.731475811372</v>
      </c>
      <c r="O34" s="21">
        <v>3.6107114278034693</v>
      </c>
      <c r="P34" s="23">
        <v>32</v>
      </c>
      <c r="Q34" s="22">
        <v>0.6783616567987637</v>
      </c>
      <c r="R34" s="23">
        <v>27</v>
      </c>
      <c r="T34" s="24" t="s">
        <v>1251</v>
      </c>
      <c r="U34" s="21">
        <v>3.7466213862576487</v>
      </c>
    </row>
    <row r="35" spans="13:23" ht="15" customHeight="1" x14ac:dyDescent="0.25">
      <c r="M35" t="s">
        <v>720</v>
      </c>
      <c r="N35" s="20">
        <v>4791.5774647887329</v>
      </c>
      <c r="O35" s="21">
        <v>3.478749758455526</v>
      </c>
      <c r="P35" s="23">
        <v>41</v>
      </c>
      <c r="Q35" s="22">
        <v>0.63604079500848976</v>
      </c>
      <c r="R35" s="23">
        <v>31</v>
      </c>
      <c r="T35" s="20" t="s">
        <v>1252</v>
      </c>
      <c r="U35" s="29">
        <f>SUM(Nurse[Total RN Hours (w/ Admin, DON)])/SUM(Nurse[MDS Census])</f>
        <v>0.65815085334220447</v>
      </c>
    </row>
    <row r="36" spans="13:23" ht="15" customHeight="1" x14ac:dyDescent="0.25">
      <c r="M36" t="s">
        <v>717</v>
      </c>
      <c r="N36" s="20">
        <v>5145.2409675443978</v>
      </c>
      <c r="O36" s="21">
        <v>3.8413014005831938</v>
      </c>
      <c r="P36" s="23">
        <v>19</v>
      </c>
      <c r="Q36" s="22">
        <v>0.71644517490315163</v>
      </c>
      <c r="R36" s="23">
        <v>20</v>
      </c>
      <c r="T36" s="20" t="s">
        <v>1253</v>
      </c>
      <c r="U36" s="29">
        <f>SUM(Nurse[RN Hours (excl. Admin, DON)])/SUM(Nurse[MDS Census])</f>
        <v>0.50055799651373911</v>
      </c>
    </row>
    <row r="37" spans="13:23" ht="15" customHeight="1" x14ac:dyDescent="0.25">
      <c r="M37" t="s">
        <v>721</v>
      </c>
      <c r="N37" s="20">
        <v>91093.670391916734</v>
      </c>
      <c r="O37" s="21">
        <v>3.3920817889897901</v>
      </c>
      <c r="P37" s="23">
        <v>46</v>
      </c>
      <c r="Q37" s="22">
        <v>0.62838777517583722</v>
      </c>
      <c r="R37" s="23">
        <v>34</v>
      </c>
      <c r="T37" s="20" t="s">
        <v>1254</v>
      </c>
      <c r="U37" s="29">
        <f>SUM(Nurse[Total CNA, NA TR, Med Aide/Tech Hours])/SUM(Nurse[MDS Census])</f>
        <v>1.6892199193539763</v>
      </c>
      <c r="W37" s="21"/>
    </row>
    <row r="38" spans="13:23" ht="15" customHeight="1" x14ac:dyDescent="0.25">
      <c r="M38" t="s">
        <v>724</v>
      </c>
      <c r="N38" s="20">
        <v>62098.361298224219</v>
      </c>
      <c r="O38" s="21">
        <v>3.4827578464943199</v>
      </c>
      <c r="P38" s="23">
        <v>40</v>
      </c>
      <c r="Q38" s="22">
        <v>0.57093758118305848</v>
      </c>
      <c r="R38" s="23">
        <v>38</v>
      </c>
    </row>
    <row r="39" spans="13:23" ht="15" customHeight="1" x14ac:dyDescent="0.25">
      <c r="M39" t="s">
        <v>725</v>
      </c>
      <c r="N39" s="20">
        <v>15314.761022657687</v>
      </c>
      <c r="O39" s="21">
        <v>3.7048972593561507</v>
      </c>
      <c r="P39" s="23">
        <v>23</v>
      </c>
      <c r="Q39" s="22">
        <v>0.34739869296478082</v>
      </c>
      <c r="R39" s="23">
        <v>50</v>
      </c>
    </row>
    <row r="40" spans="13:23" ht="15" customHeight="1" x14ac:dyDescent="0.25">
      <c r="M40" t="s">
        <v>726</v>
      </c>
      <c r="N40" s="20">
        <v>6050.0549601959565</v>
      </c>
      <c r="O40" s="21">
        <v>4.6872022066674388</v>
      </c>
      <c r="P40" s="23">
        <v>2</v>
      </c>
      <c r="Q40" s="22">
        <v>0.69411304457690826</v>
      </c>
      <c r="R40" s="23">
        <v>24</v>
      </c>
    </row>
    <row r="41" spans="13:23" ht="15" customHeight="1" x14ac:dyDescent="0.25">
      <c r="M41" t="s">
        <v>727</v>
      </c>
      <c r="N41" s="20">
        <v>63705.130128597702</v>
      </c>
      <c r="O41" s="21">
        <v>3.5464409930734</v>
      </c>
      <c r="P41" s="23">
        <v>36</v>
      </c>
      <c r="Q41" s="22">
        <v>0.69528611620089797</v>
      </c>
      <c r="R41" s="23">
        <v>23</v>
      </c>
    </row>
    <row r="42" spans="13:23" ht="15" customHeight="1" x14ac:dyDescent="0.25">
      <c r="M42" t="s">
        <v>728</v>
      </c>
      <c r="N42" s="20">
        <v>6548.130434782609</v>
      </c>
      <c r="O42" s="21">
        <v>3.5264193563380197</v>
      </c>
      <c r="P42" s="23">
        <v>38</v>
      </c>
      <c r="Q42" s="22">
        <v>0.74178549137822269</v>
      </c>
      <c r="R42" s="23">
        <v>17</v>
      </c>
    </row>
    <row r="43" spans="13:23" ht="15" customHeight="1" x14ac:dyDescent="0.25">
      <c r="M43" t="s">
        <v>729</v>
      </c>
      <c r="N43" s="20">
        <v>15013.476117575008</v>
      </c>
      <c r="O43" s="21">
        <v>3.6477515116904691</v>
      </c>
      <c r="P43" s="23">
        <v>28</v>
      </c>
      <c r="Q43" s="22">
        <v>0.53383004079229701</v>
      </c>
      <c r="R43" s="23">
        <v>42</v>
      </c>
    </row>
    <row r="44" spans="13:23" ht="15" customHeight="1" x14ac:dyDescent="0.25">
      <c r="M44" t="s">
        <v>730</v>
      </c>
      <c r="N44" s="20">
        <v>4556.4399877526012</v>
      </c>
      <c r="O44" s="21">
        <v>3.5445452329438498</v>
      </c>
      <c r="P44" s="23">
        <v>37</v>
      </c>
      <c r="Q44" s="22">
        <v>0.83146373211324598</v>
      </c>
      <c r="R44" s="23">
        <v>14</v>
      </c>
    </row>
    <row r="45" spans="13:23" ht="15" customHeight="1" x14ac:dyDescent="0.25">
      <c r="M45" t="s">
        <v>731</v>
      </c>
      <c r="N45" s="20">
        <v>23588.007195346021</v>
      </c>
      <c r="O45" s="21">
        <v>3.6602554979328654</v>
      </c>
      <c r="P45" s="23">
        <v>27</v>
      </c>
      <c r="Q45" s="22">
        <v>0.52665362034272378</v>
      </c>
      <c r="R45" s="23">
        <v>43</v>
      </c>
    </row>
    <row r="46" spans="13:23" ht="15" customHeight="1" x14ac:dyDescent="0.25">
      <c r="M46" t="s">
        <v>732</v>
      </c>
      <c r="N46" s="20">
        <v>77152.250459277362</v>
      </c>
      <c r="O46" s="21">
        <v>3.3099355679287084</v>
      </c>
      <c r="P46" s="23">
        <v>49</v>
      </c>
      <c r="Q46" s="22">
        <v>0.35875549800231565</v>
      </c>
      <c r="R46" s="23">
        <v>49</v>
      </c>
    </row>
    <row r="47" spans="13:23" ht="15" customHeight="1" x14ac:dyDescent="0.25">
      <c r="M47" t="s">
        <v>733</v>
      </c>
      <c r="N47" s="20">
        <v>5291.7033067973089</v>
      </c>
      <c r="O47" s="21">
        <v>3.9247848395010867</v>
      </c>
      <c r="P47" s="23">
        <v>13</v>
      </c>
      <c r="Q47" s="22">
        <v>1.0879953653661694</v>
      </c>
      <c r="R47" s="23">
        <v>4</v>
      </c>
    </row>
    <row r="48" spans="13:23" ht="15" customHeight="1" x14ac:dyDescent="0.25">
      <c r="M48" t="s">
        <v>735</v>
      </c>
      <c r="N48" s="20">
        <v>25489.041028781343</v>
      </c>
      <c r="O48" s="21">
        <v>3.4141958363336409</v>
      </c>
      <c r="P48" s="23">
        <v>45</v>
      </c>
      <c r="Q48" s="22">
        <v>0.51625486340635118</v>
      </c>
      <c r="R48" s="23">
        <v>44</v>
      </c>
    </row>
    <row r="49" spans="13:18" ht="15" customHeight="1" x14ac:dyDescent="0.25">
      <c r="M49" t="s">
        <v>734</v>
      </c>
      <c r="N49" s="20">
        <v>2232.1630434782601</v>
      </c>
      <c r="O49" s="21">
        <v>3.9136525791418939</v>
      </c>
      <c r="P49" s="23">
        <v>16</v>
      </c>
      <c r="Q49" s="22">
        <v>0.69748489231053945</v>
      </c>
      <c r="R49" s="23">
        <v>22</v>
      </c>
    </row>
    <row r="50" spans="13:18" ht="15" customHeight="1" x14ac:dyDescent="0.25">
      <c r="M50" t="s">
        <v>736</v>
      </c>
      <c r="N50" s="20">
        <v>12080.927740355173</v>
      </c>
      <c r="O50" s="21">
        <v>4.0868216477922026</v>
      </c>
      <c r="P50" s="23">
        <v>9</v>
      </c>
      <c r="Q50" s="22">
        <v>0.87200140966045714</v>
      </c>
      <c r="R50" s="23">
        <v>10</v>
      </c>
    </row>
    <row r="51" spans="13:18" ht="15" customHeight="1" x14ac:dyDescent="0.25">
      <c r="M51" t="s">
        <v>738</v>
      </c>
      <c r="N51" s="20">
        <v>17388.476729944887</v>
      </c>
      <c r="O51" s="21">
        <v>3.7945207317598215</v>
      </c>
      <c r="P51" s="23">
        <v>22</v>
      </c>
      <c r="Q51" s="22">
        <v>0.96009537140413648</v>
      </c>
      <c r="R51" s="23">
        <v>7</v>
      </c>
    </row>
    <row r="52" spans="13:18" ht="15" customHeight="1" x14ac:dyDescent="0.25">
      <c r="M52" t="s">
        <v>737</v>
      </c>
      <c r="N52" s="20">
        <v>8732.7163196570727</v>
      </c>
      <c r="O52" s="21">
        <v>3.6365012061354052</v>
      </c>
      <c r="P52" s="23">
        <v>29</v>
      </c>
      <c r="Q52" s="22">
        <v>0.61384155542091412</v>
      </c>
      <c r="R52" s="23">
        <v>36</v>
      </c>
    </row>
    <row r="53" spans="13:18" ht="15" customHeight="1" x14ac:dyDescent="0.25">
      <c r="M53" t="s">
        <v>739</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1286</v>
      </c>
      <c r="D2" s="41"/>
    </row>
    <row r="3" spans="2:4" x14ac:dyDescent="0.25">
      <c r="C3" s="42" t="s">
        <v>1237</v>
      </c>
      <c r="D3" s="43" t="s">
        <v>1287</v>
      </c>
    </row>
    <row r="4" spans="2:4" x14ac:dyDescent="0.25">
      <c r="C4" s="44" t="s">
        <v>1220</v>
      </c>
      <c r="D4" s="45" t="s">
        <v>1288</v>
      </c>
    </row>
    <row r="5" spans="2:4" x14ac:dyDescent="0.25">
      <c r="C5" s="44" t="s">
        <v>1289</v>
      </c>
      <c r="D5" s="45" t="s">
        <v>1290</v>
      </c>
    </row>
    <row r="6" spans="2:4" ht="15.6" customHeight="1" x14ac:dyDescent="0.25">
      <c r="C6" s="44" t="s">
        <v>1239</v>
      </c>
      <c r="D6" s="45" t="s">
        <v>1291</v>
      </c>
    </row>
    <row r="7" spans="2:4" ht="15.6" customHeight="1" x14ac:dyDescent="0.25">
      <c r="C7" s="44" t="s">
        <v>1238</v>
      </c>
      <c r="D7" s="45" t="s">
        <v>1292</v>
      </c>
    </row>
    <row r="8" spans="2:4" x14ac:dyDescent="0.25">
      <c r="C8" s="44" t="s">
        <v>1293</v>
      </c>
      <c r="D8" s="45" t="s">
        <v>1294</v>
      </c>
    </row>
    <row r="9" spans="2:4" x14ac:dyDescent="0.25">
      <c r="C9" s="46" t="s">
        <v>1295</v>
      </c>
      <c r="D9" s="44" t="s">
        <v>1296</v>
      </c>
    </row>
    <row r="10" spans="2:4" x14ac:dyDescent="0.25">
      <c r="B10" s="47"/>
      <c r="C10" s="44" t="s">
        <v>1297</v>
      </c>
      <c r="D10" s="45" t="s">
        <v>1298</v>
      </c>
    </row>
    <row r="11" spans="2:4" x14ac:dyDescent="0.25">
      <c r="C11" s="44" t="s">
        <v>727</v>
      </c>
      <c r="D11" s="45" t="s">
        <v>1299</v>
      </c>
    </row>
    <row r="12" spans="2:4" x14ac:dyDescent="0.25">
      <c r="C12" s="44" t="s">
        <v>1300</v>
      </c>
      <c r="D12" s="45" t="s">
        <v>1301</v>
      </c>
    </row>
    <row r="13" spans="2:4" x14ac:dyDescent="0.25">
      <c r="C13" s="44" t="s">
        <v>1297</v>
      </c>
      <c r="D13" s="45" t="s">
        <v>1298</v>
      </c>
    </row>
    <row r="14" spans="2:4" x14ac:dyDescent="0.25">
      <c r="C14" s="44" t="s">
        <v>727</v>
      </c>
      <c r="D14" s="45" t="s">
        <v>1302</v>
      </c>
    </row>
    <row r="15" spans="2:4" x14ac:dyDescent="0.25">
      <c r="C15" s="48" t="s">
        <v>1300</v>
      </c>
      <c r="D15" s="49" t="s">
        <v>1301</v>
      </c>
    </row>
    <row r="17" spans="3:4" ht="23.25" x14ac:dyDescent="0.35">
      <c r="C17" s="40" t="s">
        <v>1303</v>
      </c>
      <c r="D17" s="41"/>
    </row>
    <row r="18" spans="3:4" x14ac:dyDescent="0.25">
      <c r="C18" s="44" t="s">
        <v>1220</v>
      </c>
      <c r="D18" s="45" t="s">
        <v>1304</v>
      </c>
    </row>
    <row r="19" spans="3:4" x14ac:dyDescent="0.25">
      <c r="C19" s="44" t="s">
        <v>1251</v>
      </c>
      <c r="D19" s="45" t="s">
        <v>1305</v>
      </c>
    </row>
    <row r="20" spans="3:4" x14ac:dyDescent="0.25">
      <c r="C20" s="46" t="s">
        <v>1306</v>
      </c>
      <c r="D20" s="44" t="s">
        <v>1307</v>
      </c>
    </row>
    <row r="21" spans="3:4" x14ac:dyDescent="0.25">
      <c r="C21" s="44" t="s">
        <v>1308</v>
      </c>
      <c r="D21" s="45" t="s">
        <v>1309</v>
      </c>
    </row>
    <row r="22" spans="3:4" x14ac:dyDescent="0.25">
      <c r="C22" s="44" t="s">
        <v>1310</v>
      </c>
      <c r="D22" s="45" t="s">
        <v>1311</v>
      </c>
    </row>
    <row r="23" spans="3:4" x14ac:dyDescent="0.25">
      <c r="C23" s="44" t="s">
        <v>1312</v>
      </c>
      <c r="D23" s="45" t="s">
        <v>1313</v>
      </c>
    </row>
    <row r="24" spans="3:4" x14ac:dyDescent="0.25">
      <c r="C24" s="44" t="s">
        <v>1314</v>
      </c>
      <c r="D24" s="45" t="s">
        <v>1315</v>
      </c>
    </row>
    <row r="25" spans="3:4" x14ac:dyDescent="0.25">
      <c r="C25" s="44" t="s">
        <v>1226</v>
      </c>
      <c r="D25" s="45" t="s">
        <v>1316</v>
      </c>
    </row>
    <row r="26" spans="3:4" x14ac:dyDescent="0.25">
      <c r="C26" s="44" t="s">
        <v>1310</v>
      </c>
      <c r="D26" s="45" t="s">
        <v>1311</v>
      </c>
    </row>
    <row r="27" spans="3:4" x14ac:dyDescent="0.25">
      <c r="C27" s="44" t="s">
        <v>1312</v>
      </c>
      <c r="D27" s="45" t="s">
        <v>1313</v>
      </c>
    </row>
    <row r="28" spans="3:4" x14ac:dyDescent="0.25">
      <c r="C28" s="48" t="s">
        <v>1314</v>
      </c>
      <c r="D28" s="49" t="s">
        <v>1315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2022-06-08T20:09:21Z</dcterms:modified>
</cp:coreProperties>
</file>