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C:\Users\egold\Desktop\LTCCC\Data\Staffing data\2021 Q3 Staffing\Website files\"/>
    </mc:Choice>
  </mc:AlternateContent>
  <xr:revisionPtr revIDLastSave="0" documentId="13_ncr:1_{77ADB444-6070-4853-B64D-1A6B1DFAF89A}" xr6:coauthVersionLast="47" xr6:coauthVersionMax="47" xr10:uidLastSave="{00000000-0000-0000-0000-000000000000}"/>
  <bookViews>
    <workbookView xWindow="-120" yWindow="-120" windowWidth="29040" windowHeight="15720" xr2:uid="{A1A4B9DE-6C7B-464E-B372-82B7659732B5}"/>
  </bookViews>
  <sheets>
    <sheet name="Nurse" sheetId="7" r:id="rId1"/>
    <sheet name="Contract" sheetId="8" r:id="rId2"/>
    <sheet name="Non-Nurse" sheetId="10" r:id="rId3"/>
    <sheet name="Summary Data" sheetId="6" r:id="rId4"/>
    <sheet name="Notes &amp; Glossary" sheetId="9" r:id="rId5"/>
  </sheets>
  <definedNames>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9" i="6" l="1"/>
  <c r="U20" i="6"/>
  <c r="U21" i="6"/>
  <c r="U22" i="6"/>
  <c r="U23" i="6"/>
  <c r="U24" i="6"/>
  <c r="U25" i="6"/>
  <c r="U26" i="6"/>
  <c r="U27" i="6"/>
  <c r="U28" i="6"/>
  <c r="C9" i="6"/>
  <c r="W15" i="6" s="1"/>
  <c r="C8" i="6"/>
  <c r="C7" i="6"/>
  <c r="C6" i="6"/>
  <c r="C5" i="6"/>
  <c r="C4" i="6"/>
  <c r="C3" i="6"/>
  <c r="U15" i="6"/>
  <c r="U14" i="6"/>
  <c r="U13" i="6"/>
  <c r="U11" i="6"/>
  <c r="U10" i="6"/>
  <c r="U8" i="6"/>
  <c r="U7" i="6"/>
  <c r="U6" i="6"/>
  <c r="W11" i="6" l="1"/>
  <c r="W10" i="6"/>
  <c r="W8" i="6"/>
  <c r="W7" i="6"/>
  <c r="W14" i="6"/>
  <c r="W6" i="6"/>
  <c r="W13" i="6"/>
  <c r="U12" i="6"/>
  <c r="W12" i="6" s="1"/>
  <c r="U3" i="6"/>
  <c r="V14" i="6" s="1"/>
  <c r="U4" i="6"/>
  <c r="W4" i="6" s="1"/>
  <c r="U5" i="6"/>
  <c r="W5" i="6" s="1"/>
  <c r="U9" i="6"/>
  <c r="W9" i="6" s="1"/>
  <c r="W3" i="6" l="1"/>
  <c r="V7" i="6"/>
  <c r="V5" i="6"/>
  <c r="V6" i="6"/>
  <c r="V15" i="6"/>
  <c r="V11" i="6"/>
  <c r="V4" i="6"/>
  <c r="V8" i="6"/>
  <c r="V10" i="6"/>
  <c r="V12" i="6"/>
  <c r="V9" i="6"/>
  <c r="V13" i="6"/>
  <c r="U29" i="6" l="1"/>
</calcChain>
</file>

<file path=xl/sharedStrings.xml><?xml version="1.0" encoding="utf-8"?>
<sst xmlns="http://schemas.openxmlformats.org/spreadsheetml/2006/main" count="834" uniqueCount="316">
  <si>
    <t>535013</t>
  </si>
  <si>
    <t>535017</t>
  </si>
  <si>
    <t>535019</t>
  </si>
  <si>
    <t>535021</t>
  </si>
  <si>
    <t>535022</t>
  </si>
  <si>
    <t>535023</t>
  </si>
  <si>
    <t>535024</t>
  </si>
  <si>
    <t>535025</t>
  </si>
  <si>
    <t>535026</t>
  </si>
  <si>
    <t>535027</t>
  </si>
  <si>
    <t>535029</t>
  </si>
  <si>
    <t>535030</t>
  </si>
  <si>
    <t>535031</t>
  </si>
  <si>
    <t>535032</t>
  </si>
  <si>
    <t>535033</t>
  </si>
  <si>
    <t>535034</t>
  </si>
  <si>
    <t>535036</t>
  </si>
  <si>
    <t>535038</t>
  </si>
  <si>
    <t>535039</t>
  </si>
  <si>
    <t>535040</t>
  </si>
  <si>
    <t>535042</t>
  </si>
  <si>
    <t>535043</t>
  </si>
  <si>
    <t>535045</t>
  </si>
  <si>
    <t>535046</t>
  </si>
  <si>
    <t>535048</t>
  </si>
  <si>
    <t>535049</t>
  </si>
  <si>
    <t>535050</t>
  </si>
  <si>
    <t>535051</t>
  </si>
  <si>
    <t>535053</t>
  </si>
  <si>
    <t>535055</t>
  </si>
  <si>
    <t>535056</t>
  </si>
  <si>
    <t>535057</t>
  </si>
  <si>
    <t>53A002</t>
  </si>
  <si>
    <t>53A050</t>
  </si>
  <si>
    <t>GRANITE REHABILITATION AND WELLNESS</t>
  </si>
  <si>
    <t>SUBLETTE CENTER</t>
  </si>
  <si>
    <t>BONNIE BLUEJACKET MEMORIAL NURSING HOME</t>
  </si>
  <si>
    <t>WYOMING RETIREMENT CENTER</t>
  </si>
  <si>
    <t>THE LEGACY LIVING AND REHABILITATION CENTER</t>
  </si>
  <si>
    <t>WESTON COUNTY HEALTH SERVICES</t>
  </si>
  <si>
    <t>CASPER MOUNTAIN REHABILITATION AND CARE CENTER</t>
  </si>
  <si>
    <t>POLARIS REHABILITATION AND CARE CENTER</t>
  </si>
  <si>
    <t>BIG HORN REHABILITATION AND CARE CENTER</t>
  </si>
  <si>
    <t>CODY REGIONAL HEALTH LONG TERM CARE CENTER</t>
  </si>
  <si>
    <t>CROOK COUNTY MEDICAL SERVICES DISTRICT LTC</t>
  </si>
  <si>
    <t>NEW HORIZONS CARE CENTER</t>
  </si>
  <si>
    <t>WIND RIVER REHABILITATON AND WELLNESS</t>
  </si>
  <si>
    <t>LIFE CARE CENTER OF CHEYENNE</t>
  </si>
  <si>
    <t>MISSION AT CASTLE ROCK REHABILITATION CENTER</t>
  </si>
  <si>
    <t>WESTWARD HEIGHTS CARE CENTER</t>
  </si>
  <si>
    <t>RAWLINS REHABILITATION AND WELLNESS</t>
  </si>
  <si>
    <t>ROCKY MOUNTAIN CARE - EVANSTON</t>
  </si>
  <si>
    <t>WESTVIEW HEALTH CARE CENTER</t>
  </si>
  <si>
    <t>DOUGLAS CARE CENTER LLC</t>
  </si>
  <si>
    <t>SHEPHERD OF THE VALLEY REHABILITATION AND WELLNESS</t>
  </si>
  <si>
    <t>LARAMIE CARE CENTER</t>
  </si>
  <si>
    <t>POWELL VALLEY CARE CENTER</t>
  </si>
  <si>
    <t>ST JOHN'S HEALTH SAGE LIVING</t>
  </si>
  <si>
    <t>WORLAND HEALTHCARE AND REHABILITATION CENTER</t>
  </si>
  <si>
    <t>LIFE CARE CENTER OF CASPER</t>
  </si>
  <si>
    <t>MORNING STAR CARE CENTER</t>
  </si>
  <si>
    <t>THERMOPOLIS REHABILITATION AND WELLNESS</t>
  </si>
  <si>
    <t>PLATTE COUNTY LEGACY HOME</t>
  </si>
  <si>
    <t>SARATOGA CARE CENTER LLC</t>
  </si>
  <si>
    <t>SAGE VIEW CARE CENTER</t>
  </si>
  <si>
    <t>GOSHEN HEALTHCARE COMMUNITY</t>
  </si>
  <si>
    <t>AMIE HOLT CARE CENTER</t>
  </si>
  <si>
    <t>STAR VALLEY CARE CENTER</t>
  </si>
  <si>
    <t>JACKSON</t>
  </si>
  <si>
    <t>DOUGLAS</t>
  </si>
  <si>
    <t>SHERIDAN</t>
  </si>
  <si>
    <t>SARATOGA</t>
  </si>
  <si>
    <t>TORRINGTON</t>
  </si>
  <si>
    <t>EVANSTON</t>
  </si>
  <si>
    <t>WHEATLAND</t>
  </si>
  <si>
    <t>BUFFALO</t>
  </si>
  <si>
    <t>RIVERTON</t>
  </si>
  <si>
    <t>CHEYENNE</t>
  </si>
  <si>
    <t>PINEDALE</t>
  </si>
  <si>
    <t>BASIN</t>
  </si>
  <si>
    <t>GILLETTE</t>
  </si>
  <si>
    <t>NEWCASTLE</t>
  </si>
  <si>
    <t>CASPER</t>
  </si>
  <si>
    <t>CODY</t>
  </si>
  <si>
    <t>SUNDANCE</t>
  </si>
  <si>
    <t>LOVELL</t>
  </si>
  <si>
    <t>GREEN RIVER</t>
  </si>
  <si>
    <t>LANDER</t>
  </si>
  <si>
    <t>RAWLINS</t>
  </si>
  <si>
    <t>LARAMIE</t>
  </si>
  <si>
    <t>POWELL</t>
  </si>
  <si>
    <t>WORLAND</t>
  </si>
  <si>
    <t>FORT WASHAKIE</t>
  </si>
  <si>
    <t>THERMOPOLIS</t>
  </si>
  <si>
    <t>ROCK SPRINGS</t>
  </si>
  <si>
    <t>AFTON</t>
  </si>
  <si>
    <t>Johnson</t>
  </si>
  <si>
    <t>Lincoln</t>
  </si>
  <si>
    <t>Fremont</t>
  </si>
  <si>
    <t>Sheridan</t>
  </si>
  <si>
    <t>Campbell</t>
  </si>
  <si>
    <t>Platte</t>
  </si>
  <si>
    <t>Park</t>
  </si>
  <si>
    <t>Carbon</t>
  </si>
  <si>
    <t>Big Horn</t>
  </si>
  <si>
    <t>Albany</t>
  </si>
  <si>
    <t>Crook</t>
  </si>
  <si>
    <t>Laramie</t>
  </si>
  <si>
    <t>Sublette</t>
  </si>
  <si>
    <t>Weston</t>
  </si>
  <si>
    <t>Natrona</t>
  </si>
  <si>
    <t>Sweetwater</t>
  </si>
  <si>
    <t>Uinta</t>
  </si>
  <si>
    <t>Converse</t>
  </si>
  <si>
    <t>Teton</t>
  </si>
  <si>
    <t>Washakie</t>
  </si>
  <si>
    <t>Hot Springs</t>
  </si>
  <si>
    <t>Goshen</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</si>
  <si>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</si>
  <si>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</si>
  <si>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</si>
  <si>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</si>
  <si>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</si>
  <si>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</si>
  <si>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</si>
  <si>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</si>
  <si>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</si>
  <si>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</si>
  <si>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</si>
  <si>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</si>
  <si>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</si>
  <si>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</si>
  <si>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</si>
  <si>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</si>
  <si>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</si>
  <si>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</si>
  <si>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</si>
  <si>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</si>
  <si>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</si>
  <si>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</si>
  <si>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</si>
  <si>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</si>
  <si>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</si>
  <si>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</si>
  <si>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</si>
  <si>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</si>
  <si>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</si>
  <si>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</si>
  <si>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</si>
  <si>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</si>
  <si>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</si>
  <si>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</si>
  <si>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</si>
  <si>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</si>
  <si>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</si>
  <si>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</si>
  <si>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</si>
  <si>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</si>
  <si>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</si>
  <si>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</si>
  <si>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</si>
  <si>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</si>
  <si>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</si>
  <si>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</si>
  <si>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</si>
  <si>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</si>
  <si>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</si>
  <si>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</si>
  <si>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</si>
  <si>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State</t>
  </si>
  <si>
    <t>Provider Number</t>
  </si>
  <si>
    <t>County</t>
  </si>
  <si>
    <t>City</t>
  </si>
  <si>
    <t>MDS Census</t>
  </si>
  <si>
    <t>RN DON</t>
  </si>
  <si>
    <t>RN Admin</t>
  </si>
  <si>
    <t>LPN Admin</t>
  </si>
  <si>
    <t>Total Nurse Staff HPRD</t>
  </si>
  <si>
    <t>Total Nurse Staff</t>
  </si>
  <si>
    <t>Total RN Staff HPRD</t>
  </si>
  <si>
    <t>Total Direct Care Staff HPRD</t>
  </si>
  <si>
    <t>CMS Region Number</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</si>
  <si>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</si>
  <si>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</si>
  <si>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</si>
  <si>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</si>
  <si>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</si>
  <si>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</si>
  <si>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</si>
  <si>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</si>
  <si>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</si>
  <si>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</si>
  <si>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</si>
  <si>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</si>
  <si>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</si>
  <si>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</si>
  <si>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</si>
  <si>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Total Facilities</t>
  </si>
  <si>
    <t>Total Residents</t>
  </si>
  <si>
    <t>Total LPN</t>
  </si>
  <si>
    <t>LPN (excl.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</si>
  <si>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</si>
  <si>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</si>
  <si>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</si>
  <si>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</si>
  <si>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</si>
  <si>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</si>
  <si>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</si>
  <si>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</si>
  <si>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</si>
  <si>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</si>
  <si>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</si>
  <si>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</si>
  <si>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</si>
  <si>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</si>
  <si>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Contract %</t>
  </si>
  <si>
    <t>Total Nurse Staff Hours</t>
  </si>
  <si>
    <t>Total RN Hours (w/ Admin, DON)</t>
  </si>
  <si>
    <t>Total Direct Care Staff Hours</t>
  </si>
  <si>
    <t>RN Hours (excl. Admin, DON)</t>
  </si>
  <si>
    <t>RN Admin Hours</t>
  </si>
  <si>
    <t>RN DON Hours</t>
  </si>
  <si>
    <t>LPN Admin Hours</t>
  </si>
  <si>
    <t>CNA Hours</t>
  </si>
  <si>
    <t>NA TR Hours</t>
  </si>
  <si>
    <t>Med Aide/Tech Hours</t>
  </si>
  <si>
    <t>Total LPN Hours (w/ Admin)</t>
  </si>
  <si>
    <t>LPN Hours (excl. Admin)</t>
  </si>
  <si>
    <t>RN Admin Hours Contract</t>
  </si>
  <si>
    <t>RN Hours Contract (excl. Admin, DON)</t>
  </si>
  <si>
    <t>RN DON Hours Contract</t>
  </si>
  <si>
    <t>LPN Admin Hours Contract</t>
  </si>
  <si>
    <t>CNA Hours Contract</t>
  </si>
  <si>
    <t>NA TR Hours Contract</t>
  </si>
  <si>
    <t>Med Aide/Tech Hours Contract</t>
  </si>
  <si>
    <t>Total Hours</t>
  </si>
  <si>
    <t>Provider</t>
  </si>
  <si>
    <t>Total RN Care Staff HPRD (excl. Admin/DON)</t>
  </si>
  <si>
    <t>Total CNA, NA TR, Med Aide/Tech Hours</t>
  </si>
  <si>
    <t>Total Contract Hours</t>
  </si>
  <si>
    <t>LPN Hours Contract (excl. Admin)</t>
  </si>
  <si>
    <t>Percent Contract Hours</t>
  </si>
  <si>
    <t>Total Contract RN Hours (w/ Admin, DON)</t>
  </si>
  <si>
    <t>Percent Contract RN Hours (w/ Admin, DON)</t>
  </si>
  <si>
    <t>Percent RN Hours Contract (excl. Admin, DON)</t>
  </si>
  <si>
    <t>Percent RN Admin Hours Contract</t>
  </si>
  <si>
    <t>Percent RN DON Hours Contract</t>
  </si>
  <si>
    <t>Percent LPN Hours Contract (excl. Admin)</t>
  </si>
  <si>
    <t>Percent LPN Admin Hours Contract</t>
  </si>
  <si>
    <t>Percent CNA Hours Contract</t>
  </si>
  <si>
    <t>Percent NA TR Hours Contract</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</si>
  <si>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</si>
  <si>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</si>
  <si>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</si>
  <si>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</si>
  <si>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</si>
  <si>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</si>
  <si>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</si>
  <si>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</si>
  <si>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</si>
  <si>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</si>
  <si>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</si>
  <si>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</si>
  <si>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</si>
  <si>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</si>
  <si>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</si>
  <si>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</si>
  <si>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</si>
  <si>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</si>
  <si>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</si>
  <si>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</si>
  <si>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</si>
  <si>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</si>
  <si>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</si>
  <si>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</si>
  <si>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</si>
  <si>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</si>
  <si>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</si>
  <si>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</si>
  <si>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</si>
  <si>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</si>
  <si>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</si>
  <si>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</si>
  <si>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</si>
  <si>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</si>
  <si>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</si>
  <si>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</si>
  <si>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</si>
  <si>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</si>
  <si>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</si>
  <si>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</si>
  <si>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</si>
  <si>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</si>
  <si>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</si>
  <si>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</si>
  <si>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</si>
  <si>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</si>
  <si>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</si>
  <si>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</si>
  <si>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</si>
  <si>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</si>
  <si>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</si>
  <si>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</si>
  <si>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</si>
  <si>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</si>
  <si>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</si>
  <si>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</si>
  <si>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</si>
  <si>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</si>
  <si>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</si>
  <si>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</si>
  <si>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</si>
  <si>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N/A</t>
  </si>
  <si>
    <t>State - Q3 2021</t>
  </si>
  <si>
    <t>US</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</si>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</sst>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55">
    <xf numFmtId="0" fontId="0" fillId="0" borderId="0" xfId="0"/>
    <xf numFmtId="0" fontId="0" fillId="0" borderId="0" xfId="0" applyAlignment="1">
      <alignment wrapText="1"/>
    </xf>
    <xf numFmtId="2" fontId="0" fillId="0" borderId="0" xfId="0" applyNumberForma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1" applyFont="1" applyBorder="1" applyAlignment="1">
      <alignment vertical="top" wrapText="1"/>
    </xf>
    <xf numFmtId="2" fontId="6" fillId="0" borderId="0" xfId="1"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1" applyFont="1" applyBorder="1" applyAlignment="1">
      <alignment vertical="top" wrapText="1"/>
    </xf>
    <xf numFmtId="2" fontId="6" fillId="0" borderId="2" xfId="1" applyNumberFormat="1" applyFont="1" applyBorder="1" applyAlignment="1">
      <alignment vertical="top"/>
    </xf>
    <xf numFmtId="0" fontId="7" fillId="0" borderId="3" xfId="1" applyFont="1" applyBorder="1" applyAlignment="1">
      <alignment vertical="top" wrapText="1"/>
    </xf>
    <xf numFmtId="2" fontId="6" fillId="0" borderId="4" xfId="1" applyNumberFormat="1" applyFont="1" applyBorder="1" applyAlignment="1">
      <alignment vertical="top"/>
    </xf>
    <xf numFmtId="2" fontId="8" fillId="0" borderId="0" xfId="1" applyNumberFormat="1" applyFont="1" applyAlignment="1">
      <alignment vertical="top"/>
    </xf>
    <xf numFmtId="0" fontId="4" fillId="0" borderId="0" xfId="0" applyFont="1" applyAlignment="1">
      <alignment vertical="top" wrapText="1"/>
    </xf>
    <xf numFmtId="0" fontId="7" fillId="0" borderId="5" xfId="1" applyFont="1" applyBorder="1" applyAlignment="1">
      <alignment vertical="top" wrapText="1"/>
    </xf>
    <xf numFmtId="3" fontId="9" fillId="0" borderId="0" xfId="0" applyNumberFormat="1" applyFont="1"/>
    <xf numFmtId="0" fontId="7" fillId="0" borderId="6" xfId="1" applyFont="1" applyBorder="1" applyAlignment="1">
      <alignment vertical="top" wrapText="1"/>
    </xf>
    <xf numFmtId="0" fontId="2" fillId="0" borderId="1" xfId="0" applyFont="1" applyBorder="1"/>
    <xf numFmtId="3" fontId="6" fillId="0" borderId="2" xfId="1"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4" fontId="0" fillId="0" borderId="0" xfId="0" applyNumberFormat="1"/>
    <xf numFmtId="1" fontId="0" fillId="0" borderId="0" xfId="0" applyNumberFormat="1"/>
    <xf numFmtId="3" fontId="9" fillId="0" borderId="0" xfId="0" applyNumberFormat="1" applyFont="1" applyBorder="1"/>
    <xf numFmtId="3" fontId="4" fillId="0" borderId="0" xfId="0" applyNumberFormat="1" applyFont="1" applyBorder="1"/>
    <xf numFmtId="10" fontId="0" fillId="0" borderId="0" xfId="2" applyNumberFormat="1" applyFont="1" applyAlignment="1">
      <alignment wrapText="1"/>
    </xf>
    <xf numFmtId="10" fontId="0" fillId="0" borderId="0" xfId="2" applyNumberFormat="1" applyFont="1"/>
    <xf numFmtId="0" fontId="0" fillId="0" borderId="0" xfId="0" applyNumberFormat="1"/>
    <xf numFmtId="2" fontId="0" fillId="0" borderId="0" xfId="0" applyNumberFormat="1" applyAlignment="1">
      <alignment wrapText="1"/>
    </xf>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1" applyFont="1" applyAlignment="1">
      <alignment horizontal="left" vertical="top" wrapText="1"/>
    </xf>
    <xf numFmtId="0" fontId="4" fillId="0" borderId="13" xfId="0" applyFont="1" applyBorder="1"/>
    <xf numFmtId="0" fontId="4" fillId="0" borderId="14" xfId="0" applyFont="1" applyBorder="1"/>
    <xf numFmtId="0" fontId="4" fillId="0" borderId="0" xfId="0" applyFont="1" applyFill="1" applyBorder="1"/>
    <xf numFmtId="0" fontId="4" fillId="0" borderId="0" xfId="0" applyFont="1" applyFill="1" applyBorder="1" applyAlignment="1">
      <alignment wrapText="1"/>
    </xf>
    <xf numFmtId="3" fontId="3" fillId="0" borderId="0" xfId="0" applyNumberFormat="1" applyFont="1" applyFill="1" applyBorder="1"/>
    <xf numFmtId="4" fontId="4" fillId="0" borderId="0" xfId="0" applyNumberFormat="1" applyFont="1" applyFill="1" applyBorder="1"/>
    <xf numFmtId="3" fontId="4" fillId="0" borderId="0" xfId="0" applyNumberFormat="1" applyFont="1" applyFill="1" applyBorder="1"/>
    <xf numFmtId="2" fontId="6" fillId="0" borderId="0" xfId="1" applyNumberFormat="1" applyFont="1" applyFill="1" applyBorder="1" applyAlignment="1">
      <alignment vertical="top"/>
    </xf>
  </cellXfs>
  <cellStyles count="3">
    <cellStyle name="Normal" xfId="0" builtinId="0"/>
    <cellStyle name="Normal 2 2" xfId="1" xr:uid="{59799FEF-402E-4691-9359-970103B6140D}"/>
    <cellStyle name="Percent" xfId="2" builtinId="5"/>
  </cellStyles>
  <dxfs count="126">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4"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0" formatCode="General"/>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1" formatCode="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1277471</xdr:rowOff>
    </xdr:to>
    <xdr:sp macro="" textlink="">
      <xdr:nvSpPr>
        <xdr:cNvPr id="2" name="TextBox 1">
          <a:extLst>
            <a:ext uri="{FF2B5EF4-FFF2-40B4-BE49-F238E27FC236}">
              <a16:creationId xmlns:a16="http://schemas.microsoft.com/office/drawing/2014/main" id="{DFE945A3-1D48-4C57-96E4-732915658F04}"/>
            </a:ext>
          </a:extLst>
        </xdr:cNvPr>
        <xdr:cNvSpPr txBox="1"/>
      </xdr:nvSpPr>
      <xdr:spPr>
        <a:xfrm>
          <a:off x="5233147" y="78440"/>
          <a:ext cx="5726206" cy="119903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a:t>
          </a:r>
          <a:r>
            <a:rPr lang="en-US" sz="1100" b="0" baseline="0">
              <a:solidFill>
                <a:schemeClr val="dk1"/>
              </a:solidFill>
              <a:effectLst/>
              <a:latin typeface="+mn-lt"/>
              <a:ea typeface="+mn-ea"/>
              <a:cs typeface="+mn-cs"/>
            </a:rPr>
            <a:t> the nursing home's daily staff hours divided </a:t>
          </a:r>
          <a:r>
            <a:rPr lang="en-US" sz="1100" b="0" baseline="0"/>
            <a:t>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7C20B406-42B5-40FC-8578-1AC91285A118}"/>
            </a:ext>
          </a:extLst>
        </xdr:cNvPr>
        <xdr:cNvSpPr txBox="1">
          <a:spLocks noChangeAspect="1"/>
        </xdr:cNvSpPr>
      </xdr:nvSpPr>
      <xdr:spPr>
        <a:xfrm>
          <a:off x="12453937" y="214313"/>
          <a:ext cx="23499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6" name="TextBox 5">
          <a:extLst>
            <a:ext uri="{FF2B5EF4-FFF2-40B4-BE49-F238E27FC236}">
              <a16:creationId xmlns:a16="http://schemas.microsoft.com/office/drawing/2014/main" id="{05F81A24-BAAE-44CA-A3E9-B06C65892DC8}"/>
            </a:ext>
          </a:extLst>
        </xdr:cNvPr>
        <xdr:cNvSpPr txBox="1"/>
      </xdr:nvSpPr>
      <xdr:spPr>
        <a:xfrm>
          <a:off x="37783294" y="559593"/>
          <a:ext cx="6401934"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75079</xdr:colOff>
      <xdr:row>0</xdr:row>
      <xdr:rowOff>160245</xdr:rowOff>
    </xdr:from>
    <xdr:to>
      <xdr:col>1</xdr:col>
      <xdr:colOff>1903879</xdr:colOff>
      <xdr:row>0</xdr:row>
      <xdr:rowOff>1604997</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73A18C0F-8355-47D7-80EA-1A264A29A602}"/>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46579" y="160245"/>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336175</xdr:colOff>
      <xdr:row>0</xdr:row>
      <xdr:rowOff>292756</xdr:rowOff>
    </xdr:from>
    <xdr:to>
      <xdr:col>36</xdr:col>
      <xdr:colOff>666240</xdr:colOff>
      <xdr:row>0</xdr:row>
      <xdr:rowOff>593914</xdr:rowOff>
    </xdr:to>
    <xdr:sp macro="" textlink="">
      <xdr:nvSpPr>
        <xdr:cNvPr id="2" name="TextBox 1">
          <a:extLst>
            <a:ext uri="{FF2B5EF4-FFF2-40B4-BE49-F238E27FC236}">
              <a16:creationId xmlns:a16="http://schemas.microsoft.com/office/drawing/2014/main" id="{55A5017C-F7A1-474B-B0CB-9A597CB20FED}"/>
            </a:ext>
          </a:extLst>
        </xdr:cNvPr>
        <xdr:cNvSpPr txBox="1">
          <a:spLocks noChangeAspect="1"/>
        </xdr:cNvSpPr>
      </xdr:nvSpPr>
      <xdr:spPr>
        <a:xfrm>
          <a:off x="9950822" y="292756"/>
          <a:ext cx="3165153" cy="30115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for more contract data.</a:t>
          </a:r>
          <a:endParaRPr lang="en-US" sz="1100"/>
        </a:p>
      </xdr:txBody>
    </xdr:sp>
    <xdr:clientData/>
  </xdr:twoCellAnchor>
  <xdr:twoCellAnchor>
    <xdr:from>
      <xdr:col>37</xdr:col>
      <xdr:colOff>862853</xdr:colOff>
      <xdr:row>0</xdr:row>
      <xdr:rowOff>829235</xdr:rowOff>
    </xdr:from>
    <xdr:to>
      <xdr:col>43</xdr:col>
      <xdr:colOff>944670</xdr:colOff>
      <xdr:row>1</xdr:row>
      <xdr:rowOff>0</xdr:rowOff>
    </xdr:to>
    <xdr:sp macro="" textlink="">
      <xdr:nvSpPr>
        <xdr:cNvPr id="5" name="TextBox 4">
          <a:extLst>
            <a:ext uri="{FF2B5EF4-FFF2-40B4-BE49-F238E27FC236}">
              <a16:creationId xmlns:a16="http://schemas.microsoft.com/office/drawing/2014/main" id="{7E92A313-1D5E-4961-814D-6015A512A8F3}"/>
            </a:ext>
          </a:extLst>
        </xdr:cNvPr>
        <xdr:cNvSpPr txBox="1"/>
      </xdr:nvSpPr>
      <xdr:spPr>
        <a:xfrm>
          <a:off x="13845428" y="829235"/>
          <a:ext cx="636831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xdr:from>
      <xdr:col>1</xdr:col>
      <xdr:colOff>2711824</xdr:colOff>
      <xdr:row>0</xdr:row>
      <xdr:rowOff>168088</xdr:rowOff>
    </xdr:from>
    <xdr:to>
      <xdr:col>3</xdr:col>
      <xdr:colOff>1288677</xdr:colOff>
      <xdr:row>0</xdr:row>
      <xdr:rowOff>862852</xdr:rowOff>
    </xdr:to>
    <xdr:sp macro="" textlink="">
      <xdr:nvSpPr>
        <xdr:cNvPr id="7" name="TextBox 6">
          <a:extLst>
            <a:ext uri="{FF2B5EF4-FFF2-40B4-BE49-F238E27FC236}">
              <a16:creationId xmlns:a16="http://schemas.microsoft.com/office/drawing/2014/main" id="{B1B05BA3-5F4F-4B11-8903-4315292AED15}"/>
            </a:ext>
          </a:extLst>
        </xdr:cNvPr>
        <xdr:cNvSpPr txBox="1"/>
      </xdr:nvSpPr>
      <xdr:spPr>
        <a:xfrm>
          <a:off x="3283324" y="168088"/>
          <a:ext cx="4067735" cy="694764"/>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171450</xdr:rowOff>
    </xdr:from>
    <xdr:to>
      <xdr:col>1</xdr:col>
      <xdr:colOff>1843928</xdr:colOff>
      <xdr:row>0</xdr:row>
      <xdr:rowOff>1613647</xdr:rowOff>
    </xdr:to>
    <mc:AlternateContent xmlns:mc="http://schemas.openxmlformats.org/markup-compatibility/2006" xmlns:sle15="http://schemas.microsoft.com/office/drawing/2012/slicer">
      <mc:Choice Requires="sle15">
        <xdr:graphicFrame macro="">
          <xdr:nvGraphicFramePr>
            <xdr:cNvPr id="4" name="County 1">
              <a:extLst>
                <a:ext uri="{FF2B5EF4-FFF2-40B4-BE49-F238E27FC236}">
                  <a16:creationId xmlns:a16="http://schemas.microsoft.com/office/drawing/2014/main" id="{17708844-BECE-4074-A8AA-A45CB8C09650}"/>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586628" y="171450"/>
              <a:ext cx="1828800" cy="144219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27E0DBF7-A077-47E6-9AC9-F5BC825DD469}"/>
            </a:ext>
          </a:extLst>
        </xdr:cNvPr>
        <xdr:cNvSpPr txBox="1">
          <a:spLocks noChangeAspect="1"/>
        </xdr:cNvSpPr>
      </xdr:nvSpPr>
      <xdr:spPr>
        <a:xfrm>
          <a:off x="14280167" y="211186"/>
          <a:ext cx="3266517"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EDDBFDE1-355E-4584-AD73-1AB8161C1561}"/>
            </a:ext>
          </a:extLst>
        </xdr:cNvPr>
        <xdr:cNvSpPr txBox="1">
          <a:spLocks noChangeAspect="1"/>
        </xdr:cNvSpPr>
      </xdr:nvSpPr>
      <xdr:spPr>
        <a:xfrm>
          <a:off x="22902863" y="773906"/>
          <a:ext cx="6425746"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99126</xdr:rowOff>
    </xdr:from>
    <xdr:to>
      <xdr:col>3</xdr:col>
      <xdr:colOff>952500</xdr:colOff>
      <xdr:row>0</xdr:row>
      <xdr:rowOff>1277472</xdr:rowOff>
    </xdr:to>
    <xdr:sp macro="" textlink="">
      <xdr:nvSpPr>
        <xdr:cNvPr id="5" name="TextBox 4">
          <a:extLst>
            <a:ext uri="{FF2B5EF4-FFF2-40B4-BE49-F238E27FC236}">
              <a16:creationId xmlns:a16="http://schemas.microsoft.com/office/drawing/2014/main" id="{67D7A814-9CA0-4E22-BB69-E84E9F78E9B8}"/>
            </a:ext>
          </a:extLst>
        </xdr:cNvPr>
        <xdr:cNvSpPr txBox="1">
          <a:spLocks noChangeAspect="1"/>
        </xdr:cNvSpPr>
      </xdr:nvSpPr>
      <xdr:spPr>
        <a:xfrm>
          <a:off x="5220213" y="99126"/>
          <a:ext cx="1794669" cy="1178346"/>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0">
              <a:solidFill>
                <a:schemeClr val="dk1"/>
              </a:solidFill>
              <a:effectLst/>
              <a:latin typeface="+mn-lt"/>
              <a:ea typeface="+mn-ea"/>
              <a:cs typeface="+mn-cs"/>
            </a:rPr>
            <a:t>⚠ </a:t>
          </a:r>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817BAF-0D1A-4778-94CB-CEAEA406D18D}"/>
            </a:ext>
          </a:extLst>
        </xdr:cNvPr>
        <xdr:cNvSpPr txBox="1"/>
      </xdr:nvSpPr>
      <xdr:spPr>
        <a:xfrm>
          <a:off x="7776880" y="100855"/>
          <a:ext cx="6039973"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the nursing home's daily staff hours divided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216274</xdr:rowOff>
    </xdr:from>
    <xdr:to>
      <xdr:col>1</xdr:col>
      <xdr:colOff>1843928</xdr:colOff>
      <xdr:row>0</xdr:row>
      <xdr:rowOff>1661026</xdr:rowOff>
    </xdr:to>
    <mc:AlternateContent xmlns:mc="http://schemas.openxmlformats.org/markup-compatibility/2006" xmlns:sle15="http://schemas.microsoft.com/office/drawing/2012/slicer">
      <mc:Choice Requires="sle15">
        <xdr:graphicFrame macro="">
          <xdr:nvGraphicFramePr>
            <xdr:cNvPr id="8" name="County 2">
              <a:extLst>
                <a:ext uri="{FF2B5EF4-FFF2-40B4-BE49-F238E27FC236}">
                  <a16:creationId xmlns:a16="http://schemas.microsoft.com/office/drawing/2014/main" id="{B4E1BF41-3207-4ADF-A00C-A6A5468B04A4}"/>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586628" y="216274"/>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23813</xdr:colOff>
      <xdr:row>14</xdr:row>
      <xdr:rowOff>178593</xdr:rowOff>
    </xdr:from>
    <xdr:to>
      <xdr:col>10</xdr:col>
      <xdr:colOff>305934</xdr:colOff>
      <xdr:row>60</xdr:row>
      <xdr:rowOff>145369</xdr:rowOff>
    </xdr:to>
    <xdr:sp macro="" textlink="">
      <xdr:nvSpPr>
        <xdr:cNvPr id="2" name="TextBox 1">
          <a:extLst>
            <a:ext uri="{FF2B5EF4-FFF2-40B4-BE49-F238E27FC236}">
              <a16:creationId xmlns:a16="http://schemas.microsoft.com/office/drawing/2014/main" id="{FB6010FE-CF8A-405C-B45A-B1D4ABFD4C51}"/>
            </a:ext>
          </a:extLst>
        </xdr:cNvPr>
        <xdr:cNvSpPr txBox="1"/>
      </xdr:nvSpPr>
      <xdr:spPr>
        <a:xfrm>
          <a:off x="223838" y="3750468"/>
          <a:ext cx="6397171" cy="878692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42</xdr:row>
      <xdr:rowOff>160678</xdr:rowOff>
    </xdr:to>
    <xdr:sp macro="" textlink="">
      <xdr:nvSpPr>
        <xdr:cNvPr id="2" name="TextBox 1">
          <a:extLst>
            <a:ext uri="{FF2B5EF4-FFF2-40B4-BE49-F238E27FC236}">
              <a16:creationId xmlns:a16="http://schemas.microsoft.com/office/drawing/2014/main" id="{FCA0AF53-0CB2-4DBE-811D-5F0B9CB12581}"/>
            </a:ext>
          </a:extLst>
        </xdr:cNvPr>
        <xdr:cNvSpPr txBox="1"/>
      </xdr:nvSpPr>
      <xdr:spPr>
        <a:xfrm>
          <a:off x="163286" y="95250"/>
          <a:ext cx="6504214" cy="863792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D690897B-F577-4D95-9B0B-8E8B889DAF5C}" sourceName="County">
  <extLst>
    <x:ext xmlns:x15="http://schemas.microsoft.com/office/spreadsheetml/2010/11/main" uri="{2F2917AC-EB37-4324-AD4E-5DD8C200BD13}">
      <x15:tableSlicerCache tableId="8"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10316FE5-B117-43E5-B051-F2AB8B7719CE}" sourceName="County">
  <extLst>
    <x:ext xmlns:x15="http://schemas.microsoft.com/office/spreadsheetml/2010/11/main" uri="{2F2917AC-EB37-4324-AD4E-5DD8C200BD13}">
      <x15:tableSlicerCache tableId="9"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AB88A2DA-596E-45FB-AD35-44DC5F4F1917}"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55340B29-17E9-4B9B-A1A2-EAE5E97A2170}" cache="Slicer_County" caption="Filter by Count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1" xr10:uid="{84386EC3-945B-4A17-8581-737036F4F2B2}"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2" xr10:uid="{86D2A531-947F-4547-B666-CA520BBCE41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55FF4EC-9B3A-40E9-B5FD-85C86C960AD6}" name="Nurse" displayName="Nurse" ref="A1:AG35" totalsRowShown="0" headerRowDxfId="125">
  <autoFilter ref="A1:AG35" xr:uid="{F6C3CB19-CE12-4B14-8BE9-BE2DA56924F3}"/>
  <tableColumns count="33">
    <tableColumn id="1" xr3:uid="{ABAB593D-FD5B-4419-BBAB-CDC37CE62275}" name="State"/>
    <tableColumn id="2" xr3:uid="{DA8E9A76-9E14-4421-A6E8-72FB71874B77}" name="Provider"/>
    <tableColumn id="3" xr3:uid="{E0670A18-519F-4752-B4D8-B80732CE0847}" name="City"/>
    <tableColumn id="4" xr3:uid="{F6684E0C-4732-40BB-A2E7-7B9F555D1DFD}" name="County"/>
    <tableColumn id="6" xr3:uid="{5A4961F2-56B7-4443-AC8D-934642A0DC8B}" name="MDS Census" dataDxfId="124"/>
    <tableColumn id="32" xr3:uid="{66272861-FA08-4F8B-B9DC-AF244774BF67}" name="Total Nurse Staff HPRD" dataDxfId="123"/>
    <tableColumn id="33" xr3:uid="{D526BB60-FCF9-4D45-AFF8-902DD350258B}" name="Total Direct Care Staff HPRD" dataDxfId="122"/>
    <tableColumn id="37" xr3:uid="{49D55EAB-7C36-4BB6-B4DF-3DE0B180339E}" name="Total RN Staff HPRD" dataDxfId="121"/>
    <tableColumn id="36" xr3:uid="{FB380080-9A90-4908-A7CD-B0A074D0E774}" name="Total RN Care Staff HPRD (excl. Admin/DON)" dataDxfId="120"/>
    <tableColumn id="35" xr3:uid="{E7B0245D-2779-4151-9D48-443001E945AF}" name="Total Nurse Staff Hours" dataDxfId="119"/>
    <tableColumn id="34" xr3:uid="{91E09CF7-ED5D-48FF-B42A-A6995E78FF22}" name="Total Direct Care Staff Hours" dataDxfId="118"/>
    <tableColumn id="38" xr3:uid="{E618867F-F71F-4D0C-A9AB-509FF462CD6A}" name="Total RN Hours (w/ Admin, DON)" dataDxfId="117"/>
    <tableColumn id="7" xr3:uid="{9C984810-5FF2-46DC-8107-0BEBDBAAF414}" name="RN Hours (excl. Admin, DON)" dataDxfId="116"/>
    <tableColumn id="10" xr3:uid="{9795729A-775B-4BC8-A6E7-974DF71DC74A}" name="RN Admin Hours" dataDxfId="115"/>
    <tableColumn id="13" xr3:uid="{7E8DA4B1-DAEC-4432-B6FF-711C0904E23D}" name="RN DON Hours" dataDxfId="114"/>
    <tableColumn id="11" xr3:uid="{71ADF6CB-AC28-4E20-9E1F-F90B131B9686}" name="Total LPN Hours (w/ Admin)" dataDxfId="113"/>
    <tableColumn id="16" xr3:uid="{8B96F6BD-BD28-4B99-AE8F-6941DDF94360}" name="LPN Hours (excl. Admin)" dataDxfId="112"/>
    <tableColumn id="19" xr3:uid="{54009ADA-DBC7-4F2A-8A3B-0A1B020EAA2E}" name="LPN Admin Hours" dataDxfId="111"/>
    <tableColumn id="8" xr3:uid="{A8C7447C-9FBB-4D92-A8DA-985CF9A4AEB7}" name="Total CNA, NA TR, Med Aide/Tech Hours" dataDxfId="110"/>
    <tableColumn id="22" xr3:uid="{1E5C08E0-1E52-41F9-B813-77A9CC9E9EFB}" name="CNA Hours" dataDxfId="109"/>
    <tableColumn id="25" xr3:uid="{540B2205-7F03-4ECE-8816-47B471F7E4D0}" name="NA TR Hours" dataDxfId="108"/>
    <tableColumn id="28" xr3:uid="{6A5DE319-9D11-4A99-BF11-8A9FF6A44A23}" name="Med Aide/Tech Hours" dataDxfId="107"/>
    <tableColumn id="39" xr3:uid="{C3740951-8F0B-435E-83B9-EF1AE533765A}" name="Total Contract Hours" dataDxfId="106"/>
    <tableColumn id="9" xr3:uid="{3CD9C4BC-96BB-4A6F-8602-17D5BBE6614F}" name="RN Hours Contract (excl. Admin, DON)" dataDxfId="105"/>
    <tableColumn id="12" xr3:uid="{5C5ECD7F-E3FF-44F3-B01F-D177E837990B}" name="RN Admin Hours Contract" dataDxfId="104"/>
    <tableColumn id="15" xr3:uid="{28C766FD-54F3-4AFC-8EBC-B9DC71ADD946}" name="RN DON Hours Contract" dataDxfId="103"/>
    <tableColumn id="18" xr3:uid="{3B93067E-F01D-44CD-94FC-A4D9DA8304C6}" name="LPN Hours Contract (excl. Admin)" dataDxfId="102"/>
    <tableColumn id="21" xr3:uid="{00302D4D-05CE-410F-9C04-CCAB4C1F3712}" name="LPN Admin Hours Contract" dataDxfId="101"/>
    <tableColumn id="24" xr3:uid="{BC87E103-389E-4A87-B788-4C1276CFEF94}" name="CNA Hours Contract" dataDxfId="100"/>
    <tableColumn id="27" xr3:uid="{666EA0DC-051F-4DB5-A3F6-37CCDD29175B}" name="NA TR Hours Contract" dataDxfId="99"/>
    <tableColumn id="30" xr3:uid="{53EC9CC0-5A45-472B-ABF7-538921248B00}" name="Med Aide/Tech Hours Contract" dataDxfId="98"/>
    <tableColumn id="5" xr3:uid="{74923E22-8814-4FC6-897F-B0E4561F5E95}" name="Provider Number"/>
    <tableColumn id="14" xr3:uid="{DDF0366C-9E7D-4372-96E2-1CC4C1CC2436}" name="CMS Region Number" dataDxfId="97"/>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674CAC0-93C7-477B-84AE-E0225124820E}" name="Contract" displayName="Contract" ref="A1:AK35" totalsRowShown="0" headerRowDxfId="96">
  <autoFilter ref="A1:AK35" xr:uid="{F6C3CB19-CE12-4B14-8BE9-BE2DA56924F3}"/>
  <sortState xmlns:xlrd2="http://schemas.microsoft.com/office/spreadsheetml/2017/richdata2" ref="A2:AK35">
    <sortCondition ref="A1:A35"/>
  </sortState>
  <tableColumns count="37">
    <tableColumn id="1" xr3:uid="{3099AC13-4CF4-4F50-BF77-7E7B801F4549}" name="State"/>
    <tableColumn id="2" xr3:uid="{FCBE0EDA-645B-4C59-A1E4-160E77EF59C9}" name="Provider"/>
    <tableColumn id="3" xr3:uid="{9AA6D93B-FA78-4E14-975A-535F96D2E8DF}" name="City"/>
    <tableColumn id="4" xr3:uid="{FBD7A3C3-26CB-49BB-A0F6-52A6682883A0}" name="County"/>
    <tableColumn id="6" xr3:uid="{E8A1A9E6-7E7B-478A-9E91-6CFC4FE5418F}" name="MDS Census" dataDxfId="95"/>
    <tableColumn id="35" xr3:uid="{50533234-BE3E-43B1-8B60-54F346C439BF}" name="Total Nurse Staff Hours" dataDxfId="94"/>
    <tableColumn id="39" xr3:uid="{5D1C01B5-8707-4C8E-996E-AFA84EAED5D1}" name="Total Contract Hours" dataDxfId="93"/>
    <tableColumn id="8" xr3:uid="{AEE5F0E3-73F2-4D6A-9BA2-DCED3E222F78}" name="Percent Contract Hours" dataDxfId="92" dataCellStyle="Percent"/>
    <tableColumn id="38" xr3:uid="{F467BE27-9DC9-4D9F-A7A0-1CC873B50845}" name="Total RN Hours (w/ Admin, DON)" dataDxfId="91"/>
    <tableColumn id="14" xr3:uid="{E9A34D48-053E-4785-B707-7CC4FAEFE0F6}" name="Total Contract RN Hours (w/ Admin, DON)" dataDxfId="90"/>
    <tableColumn id="11" xr3:uid="{B9C99171-231B-47E2-A2A0-1F3F8D6C3DE8}" name="Percent Contract RN Hours (w/ Admin, DON)" dataDxfId="89" dataCellStyle="Percent"/>
    <tableColumn id="7" xr3:uid="{DDA69880-6339-431D-B4B7-E5AE333C7FB1}" name="RN Hours (excl. Admin, DON)" dataDxfId="88"/>
    <tableColumn id="9" xr3:uid="{06977362-E4AE-41A5-9AAB-2DADCF15884C}" name="RN Hours Contract (excl. Admin, DON)" dataDxfId="87"/>
    <tableColumn id="33" xr3:uid="{4A9B5286-CAA7-4518-8B83-462FF51B4224}" name="Percent RN Hours Contract (excl. Admin, DON)" dataDxfId="86" dataCellStyle="Percent"/>
    <tableColumn id="10" xr3:uid="{82609618-B70F-4EF8-B67D-F26460BE073B}" name="RN Admin Hours" dataDxfId="85"/>
    <tableColumn id="12" xr3:uid="{C16A789D-C6A4-4EE3-9404-FABE2AC285E9}" name="RN Admin Hours Contract" dataDxfId="84"/>
    <tableColumn id="32" xr3:uid="{8C6CBAB1-4AEB-4A22-A1DF-B772224433E2}" name="Percent RN Admin Hours Contract" dataDxfId="83" dataCellStyle="Percent"/>
    <tableColumn id="13" xr3:uid="{3CC4890B-29D5-405E-B12F-ED29AA275D75}" name="RN DON Hours" dataDxfId="82"/>
    <tableColumn id="15" xr3:uid="{ADA3164A-3BE5-4D30-A8A5-130B9BA6F15D}" name="RN DON Hours Contract" dataDxfId="81"/>
    <tableColumn id="29" xr3:uid="{B407741D-1DF4-45B1-AD85-71A6757D3B16}" name="Percent RN DON Hours Contract" dataDxfId="80" dataCellStyle="Percent"/>
    <tableColumn id="16" xr3:uid="{DDDDD5A2-7EED-4F69-9A27-891F4137656D}" name="LPN Hours (excl. Admin)" dataDxfId="79"/>
    <tableColumn id="18" xr3:uid="{75DE175A-D827-44BD-8876-62D88FE47947}" name="LPN Hours Contract (excl. Admin)" dataDxfId="78"/>
    <tableColumn id="26" xr3:uid="{2217C8F1-CE73-4D84-9E5E-6BCA418A40AC}" name="Percent LPN Hours Contract (excl. Admin)" dataDxfId="77" dataCellStyle="Percent"/>
    <tableColumn id="19" xr3:uid="{C639186E-EFFC-47B1-9A04-BF13538E4467}" name="LPN Admin Hours" dataDxfId="76"/>
    <tableColumn id="21" xr3:uid="{E2FFCC4A-45ED-4365-9EC0-99EDE467A1EB}" name="LPN Admin Hours Contract" dataDxfId="75"/>
    <tableColumn id="23" xr3:uid="{4259FA0C-4FC5-489B-AC74-DA49990A00A5}" name="Percent LPN Admin Hours Contract" dataDxfId="74" dataCellStyle="Percent"/>
    <tableColumn id="22" xr3:uid="{34D6C111-6B44-48C9-B68E-E7AE3E8B6FA0}" name="CNA Hours" dataDxfId="73"/>
    <tableColumn id="24" xr3:uid="{43294E2D-82E6-421B-ABB5-165E262D7AF7}" name="CNA Hours Contract" dataDxfId="72"/>
    <tableColumn id="20" xr3:uid="{D9A8D736-4730-4F00-A3DF-FDB1C396CDAF}" name="Percent CNA Hours Contract" dataDxfId="71" dataCellStyle="Percent"/>
    <tableColumn id="25" xr3:uid="{E034D994-B1A2-4C9C-BE1B-DAA4D5492B69}" name="NA TR Hours" dataDxfId="70"/>
    <tableColumn id="27" xr3:uid="{22C7895F-619D-426D-A9BC-ECC4AFA8724A}" name="NA TR Hours Contract" dataDxfId="69"/>
    <tableColumn id="17" xr3:uid="{5CFFA5D4-590F-4A24-9812-846632059B8F}" name="Percent NA TR Hours Contract" dataDxfId="68" dataCellStyle="Percent"/>
    <tableColumn id="28" xr3:uid="{26340B62-57E4-4038-B254-C599EABBBEC8}" name="Med Aide/Tech Hours" dataDxfId="67"/>
    <tableColumn id="30" xr3:uid="{3DB296A4-87E4-4B46-864C-D4855A8F0401}" name="Med Aide/Tech Hours Contract" dataDxfId="66"/>
    <tableColumn id="34" xr3:uid="{A567A3F9-969E-4DE3-8A4A-EC0548B2A58F}" name="Percent Med Aide/Tech Hours Contract" dataDxfId="65" dataCellStyle="Percent"/>
    <tableColumn id="5" xr3:uid="{58783FEB-1F51-4E21-BED4-8EB994EB78D3}" name="Provider Number"/>
    <tableColumn id="36" xr3:uid="{0981507B-F19D-491C-AB86-78CCFCB332CA}" name="CMS Region Number" dataDxfId="64"/>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7B00724-C2D5-44E8-8DCC-4AB86B4BD42C}" name="NonNurse" displayName="NonNurse" ref="A1:AI35" totalsRowShown="0" headerRowDxfId="63">
  <autoFilter ref="A1:AI35" xr:uid="{0BC5ADF1-15D4-4F74-902E-CBC634AC45F1}"/>
  <sortState xmlns:xlrd2="http://schemas.microsoft.com/office/spreadsheetml/2017/richdata2" ref="A2:AI35">
    <sortCondition ref="A1:A35"/>
  </sortState>
  <tableColumns count="35">
    <tableColumn id="1" xr3:uid="{746F0C10-7290-4FF1-BC14-CF6AF8A5F2CB}" name="State"/>
    <tableColumn id="3" xr3:uid="{F15BC00C-BC48-4813-B69F-C4AA65DD6B2B}" name="Provider"/>
    <tableColumn id="4" xr3:uid="{74B73170-B727-43EE-85DC-66CB63DA906F}" name="City"/>
    <tableColumn id="5" xr3:uid="{68A40A24-BC18-4890-8492-9C56AC6CA963}" name="County"/>
    <tableColumn id="6" xr3:uid="{A8C1C2AE-4EF2-4B03-98AB-FA239D7B1F53}" name="MDS Census" dataDxfId="62"/>
    <tableColumn id="7" xr3:uid="{6A0E2DCC-C50F-4D8F-B0AB-5962BE365EF0}" name="Admin Hours" dataDxfId="61"/>
    <tableColumn id="30" xr3:uid="{60B0C3F7-5874-491B-9124-3A5677A99DB0}" name="Medical Director Hours" dataDxfId="60"/>
    <tableColumn id="8" xr3:uid="{7CBABF30-8897-40CD-9327-E47D10E5B195}" name="Pharmacist Hours" dataDxfId="59"/>
    <tableColumn id="10" xr3:uid="{08B319C7-FFEC-48D6-8926-4870D636C1D6}" name="Dietician Hours" dataDxfId="58"/>
    <tableColumn id="28" xr3:uid="{358F62EA-72B6-4EFA-BDBF-8476A114EB9C}" name="Physician Assistant Hours" dataDxfId="57"/>
    <tableColumn id="29" xr3:uid="{98137460-45FB-47C2-862E-CC3BD98DC229}" name="Nurse Practictioner Hours" dataDxfId="56"/>
    <tableColumn id="20" xr3:uid="{9AE39622-D442-41F2-BB09-775FCF98BA02}" name="Speech/Language Pathologist Hours" dataDxfId="55"/>
    <tableColumn id="17" xr3:uid="{C02EFD25-4D91-4DF8-B171-32057799B77B}" name="Qualified Social Work Staff Hours" dataDxfId="54"/>
    <tableColumn id="15" xr3:uid="{24764CA9-0B3D-4615-A103-C5C884C5B8E0}" name="Other Social Work Staff Hours" dataDxfId="53"/>
    <tableColumn id="34" xr3:uid="{6C67C646-E924-46F2-8EFE-8038F6A1F6A7}" name="HPRD: Total Social Work " dataDxfId="52"/>
    <tableColumn id="18" xr3:uid="{F7B08F7C-DBDB-4382-A5A0-4A091A983BD0}" name="Qualified Activities Professional Hours" dataDxfId="51"/>
    <tableColumn id="16" xr3:uid="{8D97232C-593A-456E-8EF5-F0C87A782681}" name="Other Activities Professional Hours" dataDxfId="50"/>
    <tableColumn id="33" xr3:uid="{49C5A5D2-8045-4019-97ED-F5A6ECB317E2}" name="HPRD: Combined Activities" dataDxfId="49"/>
    <tableColumn id="12" xr3:uid="{4F225DA5-6252-46C2-9E62-4D8A0EC7600D}" name="Occupational Therapist Hours" dataDxfId="48"/>
    <tableColumn id="13" xr3:uid="{E0096331-D677-4901-A299-7AFB172C1D35}" name="OT Assistant Hours" dataDxfId="47"/>
    <tableColumn id="22" xr3:uid="{5CBD9D9F-12E2-476A-B650-765AC5D7A708}" name="OT Aide Hours" dataDxfId="46"/>
    <tableColumn id="35" xr3:uid="{B1974E73-0766-4E42-8F50-68E333AB5147}" name="HPRD: OT (incl. Assistant &amp; Aide)" dataDxfId="45"/>
    <tableColumn id="23" xr3:uid="{92D6DA82-4A39-4FF0-9B2D-6C59D13D4588}" name="Physical Therapist (PT) Hours" dataDxfId="44"/>
    <tableColumn id="24" xr3:uid="{82AD846A-C1C0-41C4-BF7D-25240175783C}" name="PT Assistant Hours" dataDxfId="43"/>
    <tableColumn id="25" xr3:uid="{357463A7-4748-4CA2-92CD-77CEDAFC737F}" name="PT Aide Hours" dataDxfId="42"/>
    <tableColumn id="36" xr3:uid="{FEC8E97C-A1F1-44ED-8235-1FE99A7B20F4}" name="HPRD: PT (incl. Assistant &amp; Aide)" dataDxfId="41"/>
    <tableColumn id="14" xr3:uid="{5C7AEA02-E85C-4537-A480-A33AA27F64A9}" name="Mental Health Service Worker Hours" dataDxfId="40"/>
    <tableColumn id="21" xr3:uid="{EAB130F4-F9CC-4796-AB2C-30BA9C9E01E5}" name="Therapeutic Recreation Specialist" dataDxfId="39"/>
    <tableColumn id="9" xr3:uid="{73077007-0751-4EB7-B368-1B06E88C15DF}" name="Clinical Nurse Specialist Hours" dataDxfId="38"/>
    <tableColumn id="11" xr3:uid="{1DE77FC7-A1AC-4679-9835-5F44B686832F}" name="Feeding Assistant Hours" dataDxfId="37"/>
    <tableColumn id="26" xr3:uid="{4788FCC0-D5D1-4D65-96A7-D15FE00312E9}" name="Respiratory Therapist Hours" dataDxfId="36"/>
    <tableColumn id="27" xr3:uid="{793D6F67-C5EF-4E12-93BC-5D015C052104}" name="Respiratory Therapy Technician Hours" dataDxfId="35"/>
    <tableColumn id="31" xr3:uid="{393FEDBD-DAB9-482C-9752-19B1C344360A}" name="Other Physician Hours" dataDxfId="34"/>
    <tableColumn id="2" xr3:uid="{5FF8734A-65A3-4A12-B1FE-14FE8B85CAD6}" name="Provider Number" dataDxfId="33"/>
    <tableColumn id="32" xr3:uid="{6A583A4B-EE1A-419E-AFD6-FB81DC367144}" name="CMS Region" dataDxfId="32"/>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D24AE48-B7D7-4CF2-A2C6-292B212A88DA}" name="Summary" displayName="Summary" ref="B2:D9" totalsRowShown="0" headerRowDxfId="31" dataDxfId="30" tableBorderDxfId="29">
  <autoFilter ref="B2:D9" xr:uid="{1ED771D8-DBF2-4B5C-9F7D-A59FBB047463}"/>
  <tableColumns count="3">
    <tableColumn id="1" xr3:uid="{BEE65606-42EC-4533-8BC4-0D2AAD5D9ED3}" name="State - Q3 2021" dataDxfId="28"/>
    <tableColumn id="3" xr3:uid="{71157121-1164-4F88-ABD2-CBD850580EBE}" name="State" dataDxfId="27" dataCellStyle="Normal 2 2"/>
    <tableColumn id="2" xr3:uid="{48FB7CBE-DB51-43B4-AD75-168CF89B7321}" name="US" dataDxfId="26"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C4ADF57-F564-48E7-8375-DF5DD58231DB}" name="CMSRegion" displayName="CMSRegion" ref="F2:K12" totalsRowShown="0" headerRowDxfId="25" dataDxfId="24">
  <autoFilter ref="F2:K12" xr:uid="{8DA5A7B1-12B2-4B6A-ACD1-897DD9C7A713}"/>
  <tableColumns count="6">
    <tableColumn id="1" xr3:uid="{BD3BF801-A5BD-4CB0-8EC9-4C21629CD26C}" name="CMS Region Number" dataDxfId="23"/>
    <tableColumn id="2" xr3:uid="{73D72707-2AA2-4446-9D65-01C7C6B140DC}" name="Total Census" dataDxfId="22"/>
    <tableColumn id="7" xr3:uid="{CCF9C743-1504-4D7B-AD4E-483AF55735FC}" name="Total Nurse Staff HPRD" dataDxfId="21"/>
    <tableColumn id="3" xr3:uid="{F17BFE24-7208-4F5F-B7BC-279B7EF09C59}" name="Rank: Total Nurse Staff HPRD" dataDxfId="20"/>
    <tableColumn id="5" xr3:uid="{D4424C81-7971-4806-AEEA-05351BA501AA}" name="RN Staff HPRD" dataDxfId="19"/>
    <tableColumn id="6" xr3:uid="{79BED424-59AA-491F-B6E2-52CFB95D7257}" name="Rank: RN Staff HPRD" dataDxfId="18"/>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15E6BDE-78DE-4F9E-BD06-E28C7F00A573}" name="State" displayName="State" ref="M2:R53" totalsRowShown="0" headerRowDxfId="17" dataDxfId="16">
  <autoFilter ref="M2:R53" xr:uid="{3A6DC66B-51AF-4021-A205-FEA1BCFE532F}"/>
  <tableColumns count="6">
    <tableColumn id="1" xr3:uid="{FE0144D0-54C9-4A4B-B736-73152791E03F}" name="State" dataDxfId="15"/>
    <tableColumn id="2" xr3:uid="{580D95B7-9797-46FF-A3BE-C12A7C5E9978}" name="Total Census" dataDxfId="14"/>
    <tableColumn id="4" xr3:uid="{A077B7D3-3889-4BB3-B067-85147DA80B08}" name="Total Nurse Staff HPRD" dataDxfId="13"/>
    <tableColumn id="3" xr3:uid="{9012E4B1-5055-45F2-831A-19069D7EE5CA}" name="Rank: Total Nurse Staff HPRD" dataDxfId="12"/>
    <tableColumn id="5" xr3:uid="{7E5296A0-E32D-4CA8-9D06-58E1632CB648}" name="RN Staff HPRD" dataDxfId="11"/>
    <tableColumn id="6" xr3:uid="{054EF975-8A04-431E-ACC5-D7BC0FC543CC}" name="Rank: RN Staff HPRD" dataDxfId="10"/>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FC91A02-3297-4BE2-A62C-2E85F394FCC0}" name="Category" displayName="Category" ref="T2:W15" totalsRowShown="0" headerRowDxfId="9" dataDxfId="8">
  <tableColumns count="4">
    <tableColumn id="1" xr3:uid="{6A55453E-8305-4658-934D-968C33897C8D}" name="Staffing Category" dataDxfId="7"/>
    <tableColumn id="2" xr3:uid="{80796A6E-A20D-4851-8698-64E87CD22DFD}" name="State Total" dataDxfId="6"/>
    <tableColumn id="3" xr3:uid="{1AF800B7-EB57-4437-B379-629881B5B796}" name="Percentage of Total" dataDxfId="5">
      <calculatedColumnFormula>Category[[#This Row],[State Total]]/U1</calculatedColumnFormula>
    </tableColumn>
    <tableColumn id="4" xr3:uid="{152CBEE7-B844-46D8-AA51-29477A45D584}" name="HPRD" dataDxfId="4">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42DE3F7-1CA0-42D4-852B-EEF2488DB027}" name="ContractSummary" displayName="ContractSummary" ref="T18:U29" totalsRowShown="0" headerRowDxfId="3" dataDxfId="2">
  <tableColumns count="2">
    <tableColumn id="1" xr3:uid="{0B23A447-33EC-42D9-B0A0-B78286680E80}" name="Contract Hours" dataDxfId="1"/>
    <tableColumn id="2" xr3:uid="{ED6396CB-DF28-415F-9527-37ED31F7E67F}" name="State Total" dataDxfId="0">
      <calculatedColumnFormula>SUM(#REF!)</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AF6A5-CBB7-4715-A07B-251BB4843A83}">
  <sheetPr codeName="Sheet1">
    <outlinePr summaryRight="0"/>
  </sheetPr>
  <dimension ref="A1:AH47"/>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2" customWidth="1"/>
    <col min="34" max="34" width="15.7109375" style="32"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1" customFormat="1" ht="189.95" customHeight="1" x14ac:dyDescent="0.25">
      <c r="A1" s="1" t="s">
        <v>169</v>
      </c>
      <c r="B1" s="1" t="s">
        <v>236</v>
      </c>
      <c r="C1" s="1" t="s">
        <v>172</v>
      </c>
      <c r="D1" s="1" t="s">
        <v>171</v>
      </c>
      <c r="E1" s="1" t="s">
        <v>173</v>
      </c>
      <c r="F1" s="1" t="s">
        <v>177</v>
      </c>
      <c r="G1" s="1" t="s">
        <v>180</v>
      </c>
      <c r="H1" s="1" t="s">
        <v>179</v>
      </c>
      <c r="I1" s="1" t="s">
        <v>237</v>
      </c>
      <c r="J1" s="1" t="s">
        <v>216</v>
      </c>
      <c r="K1" s="1" t="s">
        <v>218</v>
      </c>
      <c r="L1" s="1" t="s">
        <v>217</v>
      </c>
      <c r="M1" s="1" t="s">
        <v>219</v>
      </c>
      <c r="N1" s="1" t="s">
        <v>220</v>
      </c>
      <c r="O1" s="1" t="s">
        <v>221</v>
      </c>
      <c r="P1" s="1" t="s">
        <v>226</v>
      </c>
      <c r="Q1" s="1" t="s">
        <v>227</v>
      </c>
      <c r="R1" s="1" t="s">
        <v>222</v>
      </c>
      <c r="S1" s="1" t="s">
        <v>238</v>
      </c>
      <c r="T1" s="1" t="s">
        <v>223</v>
      </c>
      <c r="U1" s="1" t="s">
        <v>224</v>
      </c>
      <c r="V1" s="1" t="s">
        <v>225</v>
      </c>
      <c r="W1" s="1" t="s">
        <v>239</v>
      </c>
      <c r="X1" s="1" t="s">
        <v>229</v>
      </c>
      <c r="Y1" s="1" t="s">
        <v>228</v>
      </c>
      <c r="Z1" s="1" t="s">
        <v>230</v>
      </c>
      <c r="AA1" s="1" t="s">
        <v>240</v>
      </c>
      <c r="AB1" s="1" t="s">
        <v>231</v>
      </c>
      <c r="AC1" s="1" t="s">
        <v>232</v>
      </c>
      <c r="AD1" s="1" t="s">
        <v>233</v>
      </c>
      <c r="AE1" s="1" t="s">
        <v>234</v>
      </c>
      <c r="AF1" s="1" t="s">
        <v>170</v>
      </c>
      <c r="AG1" s="38" t="s">
        <v>181</v>
      </c>
    </row>
    <row r="2" spans="1:34" x14ac:dyDescent="0.25">
      <c r="A2" t="s">
        <v>168</v>
      </c>
      <c r="B2" t="s">
        <v>66</v>
      </c>
      <c r="C2" t="s">
        <v>75</v>
      </c>
      <c r="D2" t="s">
        <v>96</v>
      </c>
      <c r="E2" s="31">
        <v>42.989130434782609</v>
      </c>
      <c r="F2" s="31">
        <v>4.3637926675094816</v>
      </c>
      <c r="G2" s="31">
        <v>4.1132490518331224</v>
      </c>
      <c r="H2" s="31">
        <v>0.80644753476611875</v>
      </c>
      <c r="I2" s="31">
        <v>0.55590391908975967</v>
      </c>
      <c r="J2" s="31">
        <v>187.59565217391304</v>
      </c>
      <c r="K2" s="31">
        <v>176.82499999999999</v>
      </c>
      <c r="L2" s="31">
        <v>34.668478260869563</v>
      </c>
      <c r="M2" s="31">
        <v>23.897826086956517</v>
      </c>
      <c r="N2" s="31">
        <v>5.8304347826086991</v>
      </c>
      <c r="O2" s="31">
        <v>4.9402173913043477</v>
      </c>
      <c r="P2" s="31">
        <v>29.211956521739154</v>
      </c>
      <c r="Q2" s="31">
        <v>29.211956521739154</v>
      </c>
      <c r="R2" s="31">
        <v>0</v>
      </c>
      <c r="S2" s="31">
        <v>123.71521739130432</v>
      </c>
      <c r="T2" s="31">
        <v>94.101086956521712</v>
      </c>
      <c r="U2" s="31">
        <v>15.657608695652179</v>
      </c>
      <c r="V2" s="31">
        <v>13.956521739130437</v>
      </c>
      <c r="W2" s="31">
        <v>0</v>
      </c>
      <c r="X2" s="31">
        <v>0</v>
      </c>
      <c r="Y2" s="31">
        <v>0</v>
      </c>
      <c r="Z2" s="31">
        <v>0</v>
      </c>
      <c r="AA2" s="31">
        <v>0</v>
      </c>
      <c r="AB2" s="31">
        <v>0</v>
      </c>
      <c r="AC2" s="31">
        <v>0</v>
      </c>
      <c r="AD2" s="31">
        <v>0</v>
      </c>
      <c r="AE2" s="31">
        <v>0</v>
      </c>
      <c r="AF2" t="s">
        <v>32</v>
      </c>
      <c r="AG2" s="32">
        <v>8</v>
      </c>
      <c r="AH2"/>
    </row>
    <row r="3" spans="1:34" x14ac:dyDescent="0.25">
      <c r="A3" t="s">
        <v>168</v>
      </c>
      <c r="B3" t="s">
        <v>42</v>
      </c>
      <c r="C3" t="s">
        <v>70</v>
      </c>
      <c r="D3" t="s">
        <v>99</v>
      </c>
      <c r="E3" s="31">
        <v>68.402173913043484</v>
      </c>
      <c r="F3" s="31">
        <v>3.4955442555220082</v>
      </c>
      <c r="G3" s="31">
        <v>3.2362084856189415</v>
      </c>
      <c r="H3" s="31">
        <v>0.93947719688542819</v>
      </c>
      <c r="I3" s="31">
        <v>0.68014142698236135</v>
      </c>
      <c r="J3" s="31">
        <v>239.10282608695653</v>
      </c>
      <c r="K3" s="31">
        <v>221.36369565217393</v>
      </c>
      <c r="L3" s="31">
        <v>64.262282608695656</v>
      </c>
      <c r="M3" s="31">
        <v>46.523152173913047</v>
      </c>
      <c r="N3" s="31">
        <v>14.173913043478262</v>
      </c>
      <c r="O3" s="31">
        <v>3.5652173913043477</v>
      </c>
      <c r="P3" s="31">
        <v>49.555760869565219</v>
      </c>
      <c r="Q3" s="31">
        <v>49.555760869565219</v>
      </c>
      <c r="R3" s="31">
        <v>0</v>
      </c>
      <c r="S3" s="31">
        <v>125.28478260869565</v>
      </c>
      <c r="T3" s="31">
        <v>115.77934782608696</v>
      </c>
      <c r="U3" s="31">
        <v>9.5054347826086953</v>
      </c>
      <c r="V3" s="31">
        <v>0</v>
      </c>
      <c r="W3" s="31">
        <v>8.8423913043478262</v>
      </c>
      <c r="X3" s="31">
        <v>0</v>
      </c>
      <c r="Y3" s="31">
        <v>0</v>
      </c>
      <c r="Z3" s="31">
        <v>0</v>
      </c>
      <c r="AA3" s="31">
        <v>5.1983695652173916</v>
      </c>
      <c r="AB3" s="31">
        <v>0</v>
      </c>
      <c r="AC3" s="31">
        <v>3.6440217391304346</v>
      </c>
      <c r="AD3" s="31">
        <v>0</v>
      </c>
      <c r="AE3" s="31">
        <v>0</v>
      </c>
      <c r="AF3" t="s">
        <v>8</v>
      </c>
      <c r="AG3" s="32">
        <v>8</v>
      </c>
      <c r="AH3"/>
    </row>
    <row r="4" spans="1:34" x14ac:dyDescent="0.25">
      <c r="A4" t="s">
        <v>168</v>
      </c>
      <c r="B4" t="s">
        <v>36</v>
      </c>
      <c r="C4" t="s">
        <v>79</v>
      </c>
      <c r="D4" t="s">
        <v>104</v>
      </c>
      <c r="E4" s="31">
        <v>21.815217391304348</v>
      </c>
      <c r="F4" s="31">
        <v>3.6123069257598415</v>
      </c>
      <c r="G4" s="31">
        <v>3.3631788739412065</v>
      </c>
      <c r="H4" s="31">
        <v>0.84255107125062279</v>
      </c>
      <c r="I4" s="31">
        <v>0.59342301943198805</v>
      </c>
      <c r="J4" s="31">
        <v>78.803260869565236</v>
      </c>
      <c r="K4" s="31">
        <v>73.36847826086958</v>
      </c>
      <c r="L4" s="31">
        <v>18.380434782608695</v>
      </c>
      <c r="M4" s="31">
        <v>12.945652173913043</v>
      </c>
      <c r="N4" s="31">
        <v>0</v>
      </c>
      <c r="O4" s="31">
        <v>5.4347826086956523</v>
      </c>
      <c r="P4" s="31">
        <v>12.93695652173913</v>
      </c>
      <c r="Q4" s="31">
        <v>12.93695652173913</v>
      </c>
      <c r="R4" s="31">
        <v>0</v>
      </c>
      <c r="S4" s="31">
        <v>47.485869565217399</v>
      </c>
      <c r="T4" s="31">
        <v>46.05108695652175</v>
      </c>
      <c r="U4" s="31">
        <v>1.4347826086956521</v>
      </c>
      <c r="V4" s="31">
        <v>0</v>
      </c>
      <c r="W4" s="31">
        <v>0</v>
      </c>
      <c r="X4" s="31">
        <v>0</v>
      </c>
      <c r="Y4" s="31">
        <v>0</v>
      </c>
      <c r="Z4" s="31">
        <v>0</v>
      </c>
      <c r="AA4" s="31">
        <v>0</v>
      </c>
      <c r="AB4" s="31">
        <v>0</v>
      </c>
      <c r="AC4" s="31">
        <v>0</v>
      </c>
      <c r="AD4" s="31">
        <v>0</v>
      </c>
      <c r="AE4" s="31">
        <v>0</v>
      </c>
      <c r="AF4" t="s">
        <v>2</v>
      </c>
      <c r="AG4" s="32">
        <v>8</v>
      </c>
      <c r="AH4"/>
    </row>
    <row r="5" spans="1:34" x14ac:dyDescent="0.25">
      <c r="A5" t="s">
        <v>168</v>
      </c>
      <c r="B5" t="s">
        <v>40</v>
      </c>
      <c r="C5" t="s">
        <v>82</v>
      </c>
      <c r="D5" t="s">
        <v>110</v>
      </c>
      <c r="E5" s="31">
        <v>96.445652173913047</v>
      </c>
      <c r="F5" s="31">
        <v>3.2867034824749233</v>
      </c>
      <c r="G5" s="31">
        <v>3.0995627183590666</v>
      </c>
      <c r="H5" s="31">
        <v>0.64648371463991883</v>
      </c>
      <c r="I5" s="31">
        <v>0.45934295052406177</v>
      </c>
      <c r="J5" s="31">
        <v>316.98826086956518</v>
      </c>
      <c r="K5" s="31">
        <v>298.93934782608693</v>
      </c>
      <c r="L5" s="31">
        <v>62.350543478260867</v>
      </c>
      <c r="M5" s="31">
        <v>44.301630434782609</v>
      </c>
      <c r="N5" s="31">
        <v>12.744565217391305</v>
      </c>
      <c r="O5" s="31">
        <v>5.3043478260869561</v>
      </c>
      <c r="P5" s="31">
        <v>46.187826086956527</v>
      </c>
      <c r="Q5" s="31">
        <v>46.187826086956527</v>
      </c>
      <c r="R5" s="31">
        <v>0</v>
      </c>
      <c r="S5" s="31">
        <v>208.44989130434783</v>
      </c>
      <c r="T5" s="31">
        <v>188.77130434782609</v>
      </c>
      <c r="U5" s="31">
        <v>0.18478260869565216</v>
      </c>
      <c r="V5" s="31">
        <v>19.493804347826089</v>
      </c>
      <c r="W5" s="31">
        <v>0</v>
      </c>
      <c r="X5" s="31">
        <v>0</v>
      </c>
      <c r="Y5" s="31">
        <v>0</v>
      </c>
      <c r="Z5" s="31">
        <v>0</v>
      </c>
      <c r="AA5" s="31">
        <v>0</v>
      </c>
      <c r="AB5" s="31">
        <v>0</v>
      </c>
      <c r="AC5" s="31">
        <v>0</v>
      </c>
      <c r="AD5" s="31">
        <v>0</v>
      </c>
      <c r="AE5" s="31">
        <v>0</v>
      </c>
      <c r="AF5" t="s">
        <v>6</v>
      </c>
      <c r="AG5" s="32">
        <v>8</v>
      </c>
      <c r="AH5"/>
    </row>
    <row r="6" spans="1:34" x14ac:dyDescent="0.25">
      <c r="A6" t="s">
        <v>168</v>
      </c>
      <c r="B6" t="s">
        <v>43</v>
      </c>
      <c r="C6" t="s">
        <v>83</v>
      </c>
      <c r="D6" t="s">
        <v>102</v>
      </c>
      <c r="E6" s="31">
        <v>58.380434782608695</v>
      </c>
      <c r="F6" s="31">
        <v>3.4412753677155097</v>
      </c>
      <c r="G6" s="31">
        <v>3.0291640290448711</v>
      </c>
      <c r="H6" s="31">
        <v>0.80470862036864643</v>
      </c>
      <c r="I6" s="31">
        <v>0.46153230310929072</v>
      </c>
      <c r="J6" s="31">
        <v>200.90315217391307</v>
      </c>
      <c r="K6" s="31">
        <v>176.8439130434783</v>
      </c>
      <c r="L6" s="31">
        <v>46.979239130434784</v>
      </c>
      <c r="M6" s="31">
        <v>26.944456521739134</v>
      </c>
      <c r="N6" s="31">
        <v>17.252173913043478</v>
      </c>
      <c r="O6" s="31">
        <v>2.7826086956521738</v>
      </c>
      <c r="P6" s="31">
        <v>23.673913043478258</v>
      </c>
      <c r="Q6" s="31">
        <v>19.649456521739129</v>
      </c>
      <c r="R6" s="31">
        <v>4.0244565217391308</v>
      </c>
      <c r="S6" s="31">
        <v>130.25</v>
      </c>
      <c r="T6" s="31">
        <v>118.00815217391305</v>
      </c>
      <c r="U6" s="31">
        <v>12.241847826086957</v>
      </c>
      <c r="V6" s="31">
        <v>0</v>
      </c>
      <c r="W6" s="31">
        <v>33.872282608695649</v>
      </c>
      <c r="X6" s="31">
        <v>3.5516304347826089</v>
      </c>
      <c r="Y6" s="31">
        <v>0</v>
      </c>
      <c r="Z6" s="31">
        <v>0</v>
      </c>
      <c r="AA6" s="31">
        <v>0</v>
      </c>
      <c r="AB6" s="31">
        <v>0</v>
      </c>
      <c r="AC6" s="31">
        <v>30.320652173913043</v>
      </c>
      <c r="AD6" s="31">
        <v>0</v>
      </c>
      <c r="AE6" s="31">
        <v>0</v>
      </c>
      <c r="AF6" t="s">
        <v>9</v>
      </c>
      <c r="AG6" s="32">
        <v>8</v>
      </c>
      <c r="AH6"/>
    </row>
    <row r="7" spans="1:34" x14ac:dyDescent="0.25">
      <c r="A7" t="s">
        <v>168</v>
      </c>
      <c r="B7" t="s">
        <v>44</v>
      </c>
      <c r="C7" t="s">
        <v>84</v>
      </c>
      <c r="D7" t="s">
        <v>106</v>
      </c>
      <c r="E7" s="31">
        <v>24.097826086956523</v>
      </c>
      <c r="F7" s="31">
        <v>0.7813441587731168</v>
      </c>
      <c r="G7" s="31">
        <v>0.7452593594948127</v>
      </c>
      <c r="H7" s="31">
        <v>0.11287776274244475</v>
      </c>
      <c r="I7" s="31">
        <v>7.6792963464140732E-2</v>
      </c>
      <c r="J7" s="31">
        <v>18.828695652173913</v>
      </c>
      <c r="K7" s="31">
        <v>17.959130434782608</v>
      </c>
      <c r="L7" s="31">
        <v>2.7201086956521743</v>
      </c>
      <c r="M7" s="31">
        <v>1.8505434782608698</v>
      </c>
      <c r="N7" s="31">
        <v>0</v>
      </c>
      <c r="O7" s="31">
        <v>0.86956521739130432</v>
      </c>
      <c r="P7" s="31">
        <v>2.5316304347826089</v>
      </c>
      <c r="Q7" s="31">
        <v>2.5316304347826089</v>
      </c>
      <c r="R7" s="31">
        <v>0</v>
      </c>
      <c r="S7" s="31">
        <v>13.576956521739129</v>
      </c>
      <c r="T7" s="31">
        <v>12.243043478260869</v>
      </c>
      <c r="U7" s="31">
        <v>0</v>
      </c>
      <c r="V7" s="31">
        <v>1.3339130434782607</v>
      </c>
      <c r="W7" s="31">
        <v>0</v>
      </c>
      <c r="X7" s="31">
        <v>0</v>
      </c>
      <c r="Y7" s="31">
        <v>0</v>
      </c>
      <c r="Z7" s="31">
        <v>0</v>
      </c>
      <c r="AA7" s="31">
        <v>0</v>
      </c>
      <c r="AB7" s="31">
        <v>0</v>
      </c>
      <c r="AC7" s="31">
        <v>0</v>
      </c>
      <c r="AD7" s="31">
        <v>0</v>
      </c>
      <c r="AE7" s="31">
        <v>0</v>
      </c>
      <c r="AF7" t="s">
        <v>10</v>
      </c>
      <c r="AG7" s="32">
        <v>8</v>
      </c>
      <c r="AH7"/>
    </row>
    <row r="8" spans="1:34" x14ac:dyDescent="0.25">
      <c r="A8" t="s">
        <v>168</v>
      </c>
      <c r="B8" t="s">
        <v>53</v>
      </c>
      <c r="C8" t="s">
        <v>69</v>
      </c>
      <c r="D8" t="s">
        <v>113</v>
      </c>
      <c r="E8" s="31">
        <v>49.347826086956523</v>
      </c>
      <c r="F8" s="31">
        <v>2.5175462555066077</v>
      </c>
      <c r="G8" s="31">
        <v>2.3025022026431716</v>
      </c>
      <c r="H8" s="31">
        <v>0.62238986784140982</v>
      </c>
      <c r="I8" s="31">
        <v>0.50846916299559497</v>
      </c>
      <c r="J8" s="31">
        <v>124.23543478260869</v>
      </c>
      <c r="K8" s="31">
        <v>113.62347826086956</v>
      </c>
      <c r="L8" s="31">
        <v>30.713586956521748</v>
      </c>
      <c r="M8" s="31">
        <v>25.091847826086969</v>
      </c>
      <c r="N8" s="31">
        <v>5.5078260869565216</v>
      </c>
      <c r="O8" s="31">
        <v>0.11391304347826088</v>
      </c>
      <c r="P8" s="31">
        <v>14.20695652173913</v>
      </c>
      <c r="Q8" s="31">
        <v>9.2167391304347817</v>
      </c>
      <c r="R8" s="31">
        <v>4.9902173913043484</v>
      </c>
      <c r="S8" s="31">
        <v>79.314891304347825</v>
      </c>
      <c r="T8" s="31">
        <v>58.137173913043476</v>
      </c>
      <c r="U8" s="31">
        <v>15.47282608695652</v>
      </c>
      <c r="V8" s="31">
        <v>5.704891304347826</v>
      </c>
      <c r="W8" s="31">
        <v>5.74</v>
      </c>
      <c r="X8" s="31">
        <v>0</v>
      </c>
      <c r="Y8" s="31">
        <v>0</v>
      </c>
      <c r="Z8" s="31">
        <v>0</v>
      </c>
      <c r="AA8" s="31">
        <v>2</v>
      </c>
      <c r="AB8" s="31">
        <v>0</v>
      </c>
      <c r="AC8" s="31">
        <v>3.7400000000000007</v>
      </c>
      <c r="AD8" s="31">
        <v>0</v>
      </c>
      <c r="AE8" s="31">
        <v>0</v>
      </c>
      <c r="AF8" t="s">
        <v>19</v>
      </c>
      <c r="AG8" s="32">
        <v>8</v>
      </c>
      <c r="AH8"/>
    </row>
    <row r="9" spans="1:34" x14ac:dyDescent="0.25">
      <c r="A9" t="s">
        <v>168</v>
      </c>
      <c r="B9" t="s">
        <v>65</v>
      </c>
      <c r="C9" t="s">
        <v>72</v>
      </c>
      <c r="D9" t="s">
        <v>117</v>
      </c>
      <c r="E9" s="31">
        <v>62.934782608695649</v>
      </c>
      <c r="F9" s="31">
        <v>3.6517582037996559</v>
      </c>
      <c r="G9" s="31">
        <v>3.458872193436962</v>
      </c>
      <c r="H9" s="31">
        <v>0.62647668393782396</v>
      </c>
      <c r="I9" s="31">
        <v>0.43359067357512959</v>
      </c>
      <c r="J9" s="31">
        <v>229.82260869565224</v>
      </c>
      <c r="K9" s="31">
        <v>217.68336956521748</v>
      </c>
      <c r="L9" s="31">
        <v>39.427173913043482</v>
      </c>
      <c r="M9" s="31">
        <v>27.287934782608698</v>
      </c>
      <c r="N9" s="31">
        <v>4.5577173913043492</v>
      </c>
      <c r="O9" s="31">
        <v>7.5815217391304346</v>
      </c>
      <c r="P9" s="31">
        <v>45.366739130434802</v>
      </c>
      <c r="Q9" s="31">
        <v>45.366739130434802</v>
      </c>
      <c r="R9" s="31">
        <v>0</v>
      </c>
      <c r="S9" s="31">
        <v>145.02869565217398</v>
      </c>
      <c r="T9" s="31">
        <v>116.98586956521744</v>
      </c>
      <c r="U9" s="31">
        <v>14.177608695652175</v>
      </c>
      <c r="V9" s="31">
        <v>13.86521739130435</v>
      </c>
      <c r="W9" s="31">
        <v>30.916630434782604</v>
      </c>
      <c r="X9" s="31">
        <v>2.4475000000000002</v>
      </c>
      <c r="Y9" s="31">
        <v>0</v>
      </c>
      <c r="Z9" s="31">
        <v>0</v>
      </c>
      <c r="AA9" s="31">
        <v>7.6484782608695649</v>
      </c>
      <c r="AB9" s="31">
        <v>0</v>
      </c>
      <c r="AC9" s="31">
        <v>20.820652173913039</v>
      </c>
      <c r="AD9" s="31">
        <v>0</v>
      </c>
      <c r="AE9" s="31">
        <v>0</v>
      </c>
      <c r="AF9" t="s">
        <v>31</v>
      </c>
      <c r="AG9" s="32">
        <v>8</v>
      </c>
      <c r="AH9"/>
    </row>
    <row r="10" spans="1:34" x14ac:dyDescent="0.25">
      <c r="A10" t="s">
        <v>168</v>
      </c>
      <c r="B10" t="s">
        <v>34</v>
      </c>
      <c r="C10" t="s">
        <v>77</v>
      </c>
      <c r="D10" t="s">
        <v>107</v>
      </c>
      <c r="E10" s="31">
        <v>110.27173913043478</v>
      </c>
      <c r="F10" s="31">
        <v>2.7439625431246921</v>
      </c>
      <c r="G10" s="31">
        <v>2.4982010842779694</v>
      </c>
      <c r="H10" s="31">
        <v>0.62695909314933462</v>
      </c>
      <c r="I10" s="31">
        <v>0.41140956136027595</v>
      </c>
      <c r="J10" s="31">
        <v>302.58152173913044</v>
      </c>
      <c r="K10" s="31">
        <v>275.48097826086956</v>
      </c>
      <c r="L10" s="31">
        <v>69.135869565217391</v>
      </c>
      <c r="M10" s="31">
        <v>45.366847826086953</v>
      </c>
      <c r="N10" s="31">
        <v>19.421195652173914</v>
      </c>
      <c r="O10" s="31">
        <v>4.3478260869565215</v>
      </c>
      <c r="P10" s="31">
        <v>74.853260869565219</v>
      </c>
      <c r="Q10" s="31">
        <v>71.521739130434781</v>
      </c>
      <c r="R10" s="31">
        <v>3.3315217391304346</v>
      </c>
      <c r="S10" s="31">
        <v>158.59239130434781</v>
      </c>
      <c r="T10" s="31">
        <v>158.29347826086956</v>
      </c>
      <c r="U10" s="31">
        <v>0</v>
      </c>
      <c r="V10" s="31">
        <v>0.29891304347826086</v>
      </c>
      <c r="W10" s="31">
        <v>13.222826086956522</v>
      </c>
      <c r="X10" s="31">
        <v>0</v>
      </c>
      <c r="Y10" s="31">
        <v>0</v>
      </c>
      <c r="Z10" s="31">
        <v>0</v>
      </c>
      <c r="AA10" s="31">
        <v>7.5</v>
      </c>
      <c r="AB10" s="31">
        <v>0</v>
      </c>
      <c r="AC10" s="31">
        <v>5.7228260869565215</v>
      </c>
      <c r="AD10" s="31">
        <v>0</v>
      </c>
      <c r="AE10" s="31">
        <v>0</v>
      </c>
      <c r="AF10" t="s">
        <v>0</v>
      </c>
      <c r="AG10" s="32">
        <v>8</v>
      </c>
      <c r="AH10"/>
    </row>
    <row r="11" spans="1:34" x14ac:dyDescent="0.25">
      <c r="A11" t="s">
        <v>168</v>
      </c>
      <c r="B11" t="s">
        <v>55</v>
      </c>
      <c r="C11" t="s">
        <v>89</v>
      </c>
      <c r="D11" t="s">
        <v>105</v>
      </c>
      <c r="E11" s="31">
        <v>51.967391304347828</v>
      </c>
      <c r="F11" s="31">
        <v>3.6554193683329861</v>
      </c>
      <c r="G11" s="31">
        <v>3.3304476051035365</v>
      </c>
      <c r="H11" s="31">
        <v>1.0761744404936207</v>
      </c>
      <c r="I11" s="31">
        <v>0.86064212507843552</v>
      </c>
      <c r="J11" s="31">
        <v>189.96260869565225</v>
      </c>
      <c r="K11" s="31">
        <v>173.07467391304357</v>
      </c>
      <c r="L11" s="31">
        <v>55.92597826086957</v>
      </c>
      <c r="M11" s="31">
        <v>44.725326086956528</v>
      </c>
      <c r="N11" s="31">
        <v>6.0702173913043458</v>
      </c>
      <c r="O11" s="31">
        <v>5.1304347826086953</v>
      </c>
      <c r="P11" s="31">
        <v>18.096521739130434</v>
      </c>
      <c r="Q11" s="31">
        <v>12.409239130434781</v>
      </c>
      <c r="R11" s="31">
        <v>5.6872826086956527</v>
      </c>
      <c r="S11" s="31">
        <v>115.94010869565223</v>
      </c>
      <c r="T11" s="31">
        <v>101.16619565217397</v>
      </c>
      <c r="U11" s="31">
        <v>14.773913043478261</v>
      </c>
      <c r="V11" s="31">
        <v>0</v>
      </c>
      <c r="W11" s="31">
        <v>0</v>
      </c>
      <c r="X11" s="31">
        <v>0</v>
      </c>
      <c r="Y11" s="31">
        <v>0</v>
      </c>
      <c r="Z11" s="31">
        <v>0</v>
      </c>
      <c r="AA11" s="31">
        <v>0</v>
      </c>
      <c r="AB11" s="31">
        <v>0</v>
      </c>
      <c r="AC11" s="31">
        <v>0</v>
      </c>
      <c r="AD11" s="31">
        <v>0</v>
      </c>
      <c r="AE11" s="31">
        <v>0</v>
      </c>
      <c r="AF11" t="s">
        <v>21</v>
      </c>
      <c r="AG11" s="32">
        <v>8</v>
      </c>
      <c r="AH11"/>
    </row>
    <row r="12" spans="1:34" x14ac:dyDescent="0.25">
      <c r="A12" t="s">
        <v>168</v>
      </c>
      <c r="B12" t="s">
        <v>59</v>
      </c>
      <c r="C12" t="s">
        <v>82</v>
      </c>
      <c r="D12" t="s">
        <v>110</v>
      </c>
      <c r="E12" s="31">
        <v>77.184782608695656</v>
      </c>
      <c r="F12" s="31">
        <v>3.8627925644275454</v>
      </c>
      <c r="G12" s="31">
        <v>3.6054330376003376</v>
      </c>
      <c r="H12" s="31">
        <v>0.89418955076749762</v>
      </c>
      <c r="I12" s="31">
        <v>0.70210533727644009</v>
      </c>
      <c r="J12" s="31">
        <v>298.14880434782611</v>
      </c>
      <c r="K12" s="31">
        <v>278.28456521739128</v>
      </c>
      <c r="L12" s="31">
        <v>69.017826086956532</v>
      </c>
      <c r="M12" s="31">
        <v>54.19184782608697</v>
      </c>
      <c r="N12" s="31">
        <v>9.7825000000000006</v>
      </c>
      <c r="O12" s="31">
        <v>5.0434782608695654</v>
      </c>
      <c r="P12" s="31">
        <v>59.826304347826074</v>
      </c>
      <c r="Q12" s="31">
        <v>54.78804347826086</v>
      </c>
      <c r="R12" s="31">
        <v>5.0382608695652156</v>
      </c>
      <c r="S12" s="31">
        <v>169.30467391304347</v>
      </c>
      <c r="T12" s="31">
        <v>164.72260869565218</v>
      </c>
      <c r="U12" s="31">
        <v>9.3152173913043479E-2</v>
      </c>
      <c r="V12" s="31">
        <v>4.4889130434782611</v>
      </c>
      <c r="W12" s="31">
        <v>0</v>
      </c>
      <c r="X12" s="31">
        <v>0</v>
      </c>
      <c r="Y12" s="31">
        <v>0</v>
      </c>
      <c r="Z12" s="31">
        <v>0</v>
      </c>
      <c r="AA12" s="31">
        <v>0</v>
      </c>
      <c r="AB12" s="31">
        <v>0</v>
      </c>
      <c r="AC12" s="31">
        <v>0</v>
      </c>
      <c r="AD12" s="31">
        <v>0</v>
      </c>
      <c r="AE12" s="31">
        <v>0</v>
      </c>
      <c r="AF12" t="s">
        <v>25</v>
      </c>
      <c r="AG12" s="32">
        <v>8</v>
      </c>
      <c r="AH12"/>
    </row>
    <row r="13" spans="1:34" x14ac:dyDescent="0.25">
      <c r="A13" t="s">
        <v>168</v>
      </c>
      <c r="B13" t="s">
        <v>47</v>
      </c>
      <c r="C13" t="s">
        <v>77</v>
      </c>
      <c r="D13" t="s">
        <v>107</v>
      </c>
      <c r="E13" s="31">
        <v>103.95652173913044</v>
      </c>
      <c r="F13" s="31">
        <v>3.3263791300711003</v>
      </c>
      <c r="G13" s="31">
        <v>3.0695462149728159</v>
      </c>
      <c r="H13" s="31">
        <v>1.0898285236302798</v>
      </c>
      <c r="I13" s="31">
        <v>0.83299560853199461</v>
      </c>
      <c r="J13" s="31">
        <v>345.79880434782615</v>
      </c>
      <c r="K13" s="31">
        <v>319.09934782608707</v>
      </c>
      <c r="L13" s="31">
        <v>113.29478260869561</v>
      </c>
      <c r="M13" s="31">
        <v>86.59532608695649</v>
      </c>
      <c r="N13" s="31">
        <v>20.230217391304336</v>
      </c>
      <c r="O13" s="31">
        <v>6.4692391304347856</v>
      </c>
      <c r="P13" s="31">
        <v>45.656195652173921</v>
      </c>
      <c r="Q13" s="31">
        <v>45.656195652173921</v>
      </c>
      <c r="R13" s="31">
        <v>0</v>
      </c>
      <c r="S13" s="31">
        <v>186.84782608695662</v>
      </c>
      <c r="T13" s="31">
        <v>163.23010869565226</v>
      </c>
      <c r="U13" s="31">
        <v>23.617717391304353</v>
      </c>
      <c r="V13" s="31">
        <v>0</v>
      </c>
      <c r="W13" s="31">
        <v>0</v>
      </c>
      <c r="X13" s="31">
        <v>0</v>
      </c>
      <c r="Y13" s="31">
        <v>0</v>
      </c>
      <c r="Z13" s="31">
        <v>0</v>
      </c>
      <c r="AA13" s="31">
        <v>0</v>
      </c>
      <c r="AB13" s="31">
        <v>0</v>
      </c>
      <c r="AC13" s="31">
        <v>0</v>
      </c>
      <c r="AD13" s="31">
        <v>0</v>
      </c>
      <c r="AE13" s="31">
        <v>0</v>
      </c>
      <c r="AF13" t="s">
        <v>13</v>
      </c>
      <c r="AG13" s="32">
        <v>8</v>
      </c>
      <c r="AH13"/>
    </row>
    <row r="14" spans="1:34" x14ac:dyDescent="0.25">
      <c r="A14" t="s">
        <v>168</v>
      </c>
      <c r="B14" t="s">
        <v>48</v>
      </c>
      <c r="C14" t="s">
        <v>86</v>
      </c>
      <c r="D14" t="s">
        <v>111</v>
      </c>
      <c r="E14" s="31">
        <v>48.097826086956523</v>
      </c>
      <c r="F14" s="31">
        <v>3.4031954802259885</v>
      </c>
      <c r="G14" s="31">
        <v>3.1091073446327675</v>
      </c>
      <c r="H14" s="31">
        <v>0.95548926553672309</v>
      </c>
      <c r="I14" s="31">
        <v>0.66140112994350275</v>
      </c>
      <c r="J14" s="31">
        <v>163.68630434782608</v>
      </c>
      <c r="K14" s="31">
        <v>149.54130434782604</v>
      </c>
      <c r="L14" s="31">
        <v>45.95695652173913</v>
      </c>
      <c r="M14" s="31">
        <v>31.811956521739127</v>
      </c>
      <c r="N14" s="31">
        <v>13.188478260869564</v>
      </c>
      <c r="O14" s="31">
        <v>0.95652173913043481</v>
      </c>
      <c r="P14" s="31">
        <v>20.409456521739127</v>
      </c>
      <c r="Q14" s="31">
        <v>20.409456521739127</v>
      </c>
      <c r="R14" s="31">
        <v>0</v>
      </c>
      <c r="S14" s="31">
        <v>97.319891304347806</v>
      </c>
      <c r="T14" s="31">
        <v>97.319891304347806</v>
      </c>
      <c r="U14" s="31">
        <v>0</v>
      </c>
      <c r="V14" s="31">
        <v>0</v>
      </c>
      <c r="W14" s="31">
        <v>1.5864130434782611</v>
      </c>
      <c r="X14" s="31">
        <v>1.3038043478260872</v>
      </c>
      <c r="Y14" s="31">
        <v>0.28260869565217389</v>
      </c>
      <c r="Z14" s="31">
        <v>0</v>
      </c>
      <c r="AA14" s="31">
        <v>0</v>
      </c>
      <c r="AB14" s="31">
        <v>0</v>
      </c>
      <c r="AC14" s="31">
        <v>0</v>
      </c>
      <c r="AD14" s="31">
        <v>0</v>
      </c>
      <c r="AE14" s="31">
        <v>0</v>
      </c>
      <c r="AF14" t="s">
        <v>14</v>
      </c>
      <c r="AG14" s="32">
        <v>8</v>
      </c>
      <c r="AH14"/>
    </row>
    <row r="15" spans="1:34" x14ac:dyDescent="0.25">
      <c r="A15" t="s">
        <v>168</v>
      </c>
      <c r="B15" t="s">
        <v>60</v>
      </c>
      <c r="C15" t="s">
        <v>92</v>
      </c>
      <c r="D15" t="s">
        <v>98</v>
      </c>
      <c r="E15" s="31">
        <v>27.097826086956523</v>
      </c>
      <c r="F15" s="31">
        <v>5.5663497793822705</v>
      </c>
      <c r="G15" s="31">
        <v>5.3851303650220625</v>
      </c>
      <c r="H15" s="31">
        <v>1.6155555555555554</v>
      </c>
      <c r="I15" s="31">
        <v>1.4343361411953468</v>
      </c>
      <c r="J15" s="31">
        <v>150.83597826086958</v>
      </c>
      <c r="K15" s="31">
        <v>145.92532608695655</v>
      </c>
      <c r="L15" s="31">
        <v>43.778043478260869</v>
      </c>
      <c r="M15" s="31">
        <v>38.867391304347827</v>
      </c>
      <c r="N15" s="31">
        <v>0</v>
      </c>
      <c r="O15" s="31">
        <v>4.9106521739130429</v>
      </c>
      <c r="P15" s="31">
        <v>6.610543478260869</v>
      </c>
      <c r="Q15" s="31">
        <v>6.610543478260869</v>
      </c>
      <c r="R15" s="31">
        <v>0</v>
      </c>
      <c r="S15" s="31">
        <v>100.44739130434785</v>
      </c>
      <c r="T15" s="31">
        <v>100.44739130434785</v>
      </c>
      <c r="U15" s="31">
        <v>0</v>
      </c>
      <c r="V15" s="31">
        <v>0</v>
      </c>
      <c r="W15" s="31">
        <v>43.720326086956518</v>
      </c>
      <c r="X15" s="31">
        <v>8.1591304347826075</v>
      </c>
      <c r="Y15" s="31">
        <v>0</v>
      </c>
      <c r="Z15" s="31">
        <v>0</v>
      </c>
      <c r="AA15" s="31">
        <v>5.8059782608695665</v>
      </c>
      <c r="AB15" s="31">
        <v>0</v>
      </c>
      <c r="AC15" s="31">
        <v>29.755217391304349</v>
      </c>
      <c r="AD15" s="31">
        <v>0</v>
      </c>
      <c r="AE15" s="31">
        <v>0</v>
      </c>
      <c r="AF15" t="s">
        <v>26</v>
      </c>
      <c r="AG15" s="32">
        <v>8</v>
      </c>
      <c r="AH15"/>
    </row>
    <row r="16" spans="1:34" x14ac:dyDescent="0.25">
      <c r="A16" t="s">
        <v>168</v>
      </c>
      <c r="B16" t="s">
        <v>45</v>
      </c>
      <c r="C16" t="s">
        <v>85</v>
      </c>
      <c r="D16" t="s">
        <v>104</v>
      </c>
      <c r="E16" s="31">
        <v>53.184782608695649</v>
      </c>
      <c r="F16" s="31">
        <v>4.3447475986102591</v>
      </c>
      <c r="G16" s="31">
        <v>4.284457388105456</v>
      </c>
      <c r="H16" s="31">
        <v>0.80269773145309642</v>
      </c>
      <c r="I16" s="31">
        <v>0.74240752094829354</v>
      </c>
      <c r="J16" s="31">
        <v>231.07445652173908</v>
      </c>
      <c r="K16" s="31">
        <v>227.86793478260864</v>
      </c>
      <c r="L16" s="31">
        <v>42.69130434782609</v>
      </c>
      <c r="M16" s="31">
        <v>39.484782608695653</v>
      </c>
      <c r="N16" s="31">
        <v>0</v>
      </c>
      <c r="O16" s="31">
        <v>3.2065217391304346</v>
      </c>
      <c r="P16" s="31">
        <v>28.761630434782614</v>
      </c>
      <c r="Q16" s="31">
        <v>28.761630434782614</v>
      </c>
      <c r="R16" s="31">
        <v>0</v>
      </c>
      <c r="S16" s="31">
        <v>159.62152173913037</v>
      </c>
      <c r="T16" s="31">
        <v>155.56173913043472</v>
      </c>
      <c r="U16" s="31">
        <v>0</v>
      </c>
      <c r="V16" s="31">
        <v>4.0597826086956523</v>
      </c>
      <c r="W16" s="31">
        <v>0.40108695652173909</v>
      </c>
      <c r="X16" s="31">
        <v>0</v>
      </c>
      <c r="Y16" s="31">
        <v>0</v>
      </c>
      <c r="Z16" s="31">
        <v>0</v>
      </c>
      <c r="AA16" s="31">
        <v>0.28478260869565214</v>
      </c>
      <c r="AB16" s="31">
        <v>0</v>
      </c>
      <c r="AC16" s="31">
        <v>0.11630434782608695</v>
      </c>
      <c r="AD16" s="31">
        <v>0</v>
      </c>
      <c r="AE16" s="31">
        <v>0</v>
      </c>
      <c r="AF16" t="s">
        <v>11</v>
      </c>
      <c r="AG16" s="32">
        <v>8</v>
      </c>
      <c r="AH16"/>
    </row>
    <row r="17" spans="1:34" x14ac:dyDescent="0.25">
      <c r="A17" t="s">
        <v>168</v>
      </c>
      <c r="B17" t="s">
        <v>62</v>
      </c>
      <c r="C17" t="s">
        <v>74</v>
      </c>
      <c r="D17" t="s">
        <v>101</v>
      </c>
      <c r="E17" s="31">
        <v>41.739130434782609</v>
      </c>
      <c r="F17" s="31">
        <v>3.5007812500000002</v>
      </c>
      <c r="G17" s="31">
        <v>3.1231119791666666</v>
      </c>
      <c r="H17" s="31">
        <v>1.1700520833333334</v>
      </c>
      <c r="I17" s="31">
        <v>0.79238281249999998</v>
      </c>
      <c r="J17" s="31">
        <v>146.11956521739131</v>
      </c>
      <c r="K17" s="31">
        <v>130.35597826086956</v>
      </c>
      <c r="L17" s="31">
        <v>48.836956521739133</v>
      </c>
      <c r="M17" s="31">
        <v>33.073369565217391</v>
      </c>
      <c r="N17" s="31">
        <v>10.633152173913043</v>
      </c>
      <c r="O17" s="31">
        <v>5.1304347826086953</v>
      </c>
      <c r="P17" s="31">
        <v>9.7717391304347831</v>
      </c>
      <c r="Q17" s="31">
        <v>9.7717391304347831</v>
      </c>
      <c r="R17" s="31">
        <v>0</v>
      </c>
      <c r="S17" s="31">
        <v>87.510869565217391</v>
      </c>
      <c r="T17" s="31">
        <v>87.510869565217391</v>
      </c>
      <c r="U17" s="31">
        <v>0</v>
      </c>
      <c r="V17" s="31">
        <v>0</v>
      </c>
      <c r="W17" s="31">
        <v>9.8260869565217384</v>
      </c>
      <c r="X17" s="31">
        <v>0</v>
      </c>
      <c r="Y17" s="31">
        <v>0</v>
      </c>
      <c r="Z17" s="31">
        <v>0</v>
      </c>
      <c r="AA17" s="31">
        <v>0</v>
      </c>
      <c r="AB17" s="31">
        <v>0</v>
      </c>
      <c r="AC17" s="31">
        <v>9.8260869565217384</v>
      </c>
      <c r="AD17" s="31">
        <v>0</v>
      </c>
      <c r="AE17" s="31">
        <v>0</v>
      </c>
      <c r="AF17" t="s">
        <v>28</v>
      </c>
      <c r="AG17" s="32">
        <v>8</v>
      </c>
      <c r="AH17"/>
    </row>
    <row r="18" spans="1:34" x14ac:dyDescent="0.25">
      <c r="A18" t="s">
        <v>168</v>
      </c>
      <c r="B18" t="s">
        <v>41</v>
      </c>
      <c r="C18" t="s">
        <v>77</v>
      </c>
      <c r="D18" t="s">
        <v>107</v>
      </c>
      <c r="E18" s="31">
        <v>90.391304347826093</v>
      </c>
      <c r="F18" s="31">
        <v>2.6886844636844636</v>
      </c>
      <c r="G18" s="31">
        <v>2.3892917267917269</v>
      </c>
      <c r="H18" s="31">
        <v>0.45974627224627229</v>
      </c>
      <c r="I18" s="31">
        <v>0.30053511303511304</v>
      </c>
      <c r="J18" s="31">
        <v>243.03369565217392</v>
      </c>
      <c r="K18" s="31">
        <v>215.97119565217392</v>
      </c>
      <c r="L18" s="31">
        <v>41.557065217391312</v>
      </c>
      <c r="M18" s="31">
        <v>27.165760869565219</v>
      </c>
      <c r="N18" s="31">
        <v>9.820652173913043</v>
      </c>
      <c r="O18" s="31">
        <v>4.5706521739130439</v>
      </c>
      <c r="P18" s="31">
        <v>53.71032608695652</v>
      </c>
      <c r="Q18" s="31">
        <v>41.039130434782606</v>
      </c>
      <c r="R18" s="31">
        <v>12.671195652173912</v>
      </c>
      <c r="S18" s="31">
        <v>147.76630434782609</v>
      </c>
      <c r="T18" s="31">
        <v>141.4483695652174</v>
      </c>
      <c r="U18" s="31">
        <v>6.3179347826086953</v>
      </c>
      <c r="V18" s="31">
        <v>0</v>
      </c>
      <c r="W18" s="31">
        <v>87.921195652173907</v>
      </c>
      <c r="X18" s="31">
        <v>2.5815217391304346</v>
      </c>
      <c r="Y18" s="31">
        <v>1.5244565217391304</v>
      </c>
      <c r="Z18" s="31">
        <v>0</v>
      </c>
      <c r="AA18" s="31">
        <v>18.513586956521738</v>
      </c>
      <c r="AB18" s="31">
        <v>0</v>
      </c>
      <c r="AC18" s="31">
        <v>65.301630434782609</v>
      </c>
      <c r="AD18" s="31">
        <v>0</v>
      </c>
      <c r="AE18" s="31">
        <v>0</v>
      </c>
      <c r="AF18" t="s">
        <v>7</v>
      </c>
      <c r="AG18" s="32">
        <v>8</v>
      </c>
      <c r="AH18"/>
    </row>
    <row r="19" spans="1:34" x14ac:dyDescent="0.25">
      <c r="A19" t="s">
        <v>168</v>
      </c>
      <c r="B19" t="s">
        <v>56</v>
      </c>
      <c r="C19" t="s">
        <v>90</v>
      </c>
      <c r="D19" t="s">
        <v>102</v>
      </c>
      <c r="E19" s="31">
        <v>74.478260869565219</v>
      </c>
      <c r="F19" s="31">
        <v>4.0541082895504967</v>
      </c>
      <c r="G19" s="31">
        <v>3.8581071220081729</v>
      </c>
      <c r="H19" s="31">
        <v>1.3260726795096323</v>
      </c>
      <c r="I19" s="31">
        <v>1.1300715119673088</v>
      </c>
      <c r="J19" s="31">
        <v>301.94293478260875</v>
      </c>
      <c r="K19" s="31">
        <v>287.34510869565219</v>
      </c>
      <c r="L19" s="31">
        <v>98.763586956521749</v>
      </c>
      <c r="M19" s="31">
        <v>84.165760869565219</v>
      </c>
      <c r="N19" s="31">
        <v>11.467391304347826</v>
      </c>
      <c r="O19" s="31">
        <v>3.1304347826086958</v>
      </c>
      <c r="P19" s="31">
        <v>23.301630434782609</v>
      </c>
      <c r="Q19" s="31">
        <v>23.301630434782609</v>
      </c>
      <c r="R19" s="31">
        <v>0</v>
      </c>
      <c r="S19" s="31">
        <v>179.87771739130434</v>
      </c>
      <c r="T19" s="31">
        <v>152.55706521739131</v>
      </c>
      <c r="U19" s="31">
        <v>27.320652173913043</v>
      </c>
      <c r="V19" s="31">
        <v>0</v>
      </c>
      <c r="W19" s="31">
        <v>18.043478260869566</v>
      </c>
      <c r="X19" s="31">
        <v>1.826086956521739</v>
      </c>
      <c r="Y19" s="31">
        <v>0</v>
      </c>
      <c r="Z19" s="31">
        <v>3.1304347826086958</v>
      </c>
      <c r="AA19" s="31">
        <v>4.6956521739130439</v>
      </c>
      <c r="AB19" s="31">
        <v>0</v>
      </c>
      <c r="AC19" s="31">
        <v>8.3913043478260878</v>
      </c>
      <c r="AD19" s="31">
        <v>0</v>
      </c>
      <c r="AE19" s="31">
        <v>0</v>
      </c>
      <c r="AF19" t="s">
        <v>22</v>
      </c>
      <c r="AG19" s="32">
        <v>8</v>
      </c>
      <c r="AH19"/>
    </row>
    <row r="20" spans="1:34" x14ac:dyDescent="0.25">
      <c r="A20" t="s">
        <v>168</v>
      </c>
      <c r="B20" t="s">
        <v>50</v>
      </c>
      <c r="C20" t="s">
        <v>88</v>
      </c>
      <c r="D20" t="s">
        <v>103</v>
      </c>
      <c r="E20" s="31">
        <v>40.706521739130437</v>
      </c>
      <c r="F20" s="31">
        <v>3.430040053404539</v>
      </c>
      <c r="G20" s="31">
        <v>3.1710947930574096</v>
      </c>
      <c r="H20" s="31">
        <v>0.87069425901201591</v>
      </c>
      <c r="I20" s="31">
        <v>0.70133511348464617</v>
      </c>
      <c r="J20" s="31">
        <v>139.625</v>
      </c>
      <c r="K20" s="31">
        <v>129.08423913043478</v>
      </c>
      <c r="L20" s="31">
        <v>35.442934782608695</v>
      </c>
      <c r="M20" s="31">
        <v>28.548913043478262</v>
      </c>
      <c r="N20" s="31">
        <v>4.1820652173913047</v>
      </c>
      <c r="O20" s="31">
        <v>2.7119565217391304</v>
      </c>
      <c r="P20" s="31">
        <v>15.703804347826088</v>
      </c>
      <c r="Q20" s="31">
        <v>12.057065217391305</v>
      </c>
      <c r="R20" s="31">
        <v>3.6467391304347827</v>
      </c>
      <c r="S20" s="31">
        <v>88.478260869565219</v>
      </c>
      <c r="T20" s="31">
        <v>88.478260869565219</v>
      </c>
      <c r="U20" s="31">
        <v>0</v>
      </c>
      <c r="V20" s="31">
        <v>0</v>
      </c>
      <c r="W20" s="31">
        <v>5.0679347826086953</v>
      </c>
      <c r="X20" s="31">
        <v>0</v>
      </c>
      <c r="Y20" s="31">
        <v>0</v>
      </c>
      <c r="Z20" s="31">
        <v>0</v>
      </c>
      <c r="AA20" s="31">
        <v>5.0679347826086953</v>
      </c>
      <c r="AB20" s="31">
        <v>0</v>
      </c>
      <c r="AC20" s="31">
        <v>0</v>
      </c>
      <c r="AD20" s="31">
        <v>0</v>
      </c>
      <c r="AE20" s="31">
        <v>0</v>
      </c>
      <c r="AF20" t="s">
        <v>16</v>
      </c>
      <c r="AG20" s="32">
        <v>8</v>
      </c>
      <c r="AH20"/>
    </row>
    <row r="21" spans="1:34" x14ac:dyDescent="0.25">
      <c r="A21" t="s">
        <v>168</v>
      </c>
      <c r="B21" t="s">
        <v>51</v>
      </c>
      <c r="C21" t="s">
        <v>73</v>
      </c>
      <c r="D21" t="s">
        <v>112</v>
      </c>
      <c r="E21" s="31">
        <v>41.032608695652172</v>
      </c>
      <c r="F21" s="31">
        <v>3.451703311258278</v>
      </c>
      <c r="G21" s="31">
        <v>3.1432397350993373</v>
      </c>
      <c r="H21" s="31">
        <v>0.7733112582781454</v>
      </c>
      <c r="I21" s="31">
        <v>0.56401324503311223</v>
      </c>
      <c r="J21" s="31">
        <v>141.63239130434781</v>
      </c>
      <c r="K21" s="31">
        <v>128.9753260869565</v>
      </c>
      <c r="L21" s="31">
        <v>31.730978260869552</v>
      </c>
      <c r="M21" s="31">
        <v>23.14293478260868</v>
      </c>
      <c r="N21" s="31">
        <v>2.848913043478261</v>
      </c>
      <c r="O21" s="31">
        <v>5.7391304347826084</v>
      </c>
      <c r="P21" s="31">
        <v>17.25826086956522</v>
      </c>
      <c r="Q21" s="31">
        <v>13.189239130434785</v>
      </c>
      <c r="R21" s="31">
        <v>4.0690217391304353</v>
      </c>
      <c r="S21" s="31">
        <v>92.643152173913037</v>
      </c>
      <c r="T21" s="31">
        <v>86.453586956521733</v>
      </c>
      <c r="U21" s="31">
        <v>6.1895652173913023</v>
      </c>
      <c r="V21" s="31">
        <v>0</v>
      </c>
      <c r="W21" s="31">
        <v>4.9130434782608701</v>
      </c>
      <c r="X21" s="31">
        <v>0</v>
      </c>
      <c r="Y21" s="31">
        <v>0</v>
      </c>
      <c r="Z21" s="31">
        <v>0</v>
      </c>
      <c r="AA21" s="31">
        <v>0.2608695652173913</v>
      </c>
      <c r="AB21" s="31">
        <v>0</v>
      </c>
      <c r="AC21" s="31">
        <v>4.6521739130434785</v>
      </c>
      <c r="AD21" s="31">
        <v>0</v>
      </c>
      <c r="AE21" s="31">
        <v>0</v>
      </c>
      <c r="AF21" t="s">
        <v>17</v>
      </c>
      <c r="AG21" s="32">
        <v>8</v>
      </c>
      <c r="AH21"/>
    </row>
    <row r="22" spans="1:34" x14ac:dyDescent="0.25">
      <c r="A22" t="s">
        <v>168</v>
      </c>
      <c r="B22" t="s">
        <v>64</v>
      </c>
      <c r="C22" t="s">
        <v>94</v>
      </c>
      <c r="D22" t="s">
        <v>111</v>
      </c>
      <c r="E22" s="31">
        <v>40.130434782608695</v>
      </c>
      <c r="F22" s="31">
        <v>3.5741468039003252</v>
      </c>
      <c r="G22" s="31">
        <v>3.1656283856988088</v>
      </c>
      <c r="H22" s="31">
        <v>0.53229956663055256</v>
      </c>
      <c r="I22" s="31">
        <v>0.25277627302275191</v>
      </c>
      <c r="J22" s="31">
        <v>143.43206521739131</v>
      </c>
      <c r="K22" s="31">
        <v>127.03804347826089</v>
      </c>
      <c r="L22" s="31">
        <v>21.361413043478262</v>
      </c>
      <c r="M22" s="31">
        <v>10.144021739130435</v>
      </c>
      <c r="N22" s="31">
        <v>5.6521739130434785</v>
      </c>
      <c r="O22" s="31">
        <v>5.5652173913043477</v>
      </c>
      <c r="P22" s="31">
        <v>34.350543478260867</v>
      </c>
      <c r="Q22" s="31">
        <v>29.173913043478262</v>
      </c>
      <c r="R22" s="31">
        <v>5.1766304347826084</v>
      </c>
      <c r="S22" s="31">
        <v>87.720108695652186</v>
      </c>
      <c r="T22" s="31">
        <v>84.298913043478265</v>
      </c>
      <c r="U22" s="31">
        <v>2.7880434782608696</v>
      </c>
      <c r="V22" s="31">
        <v>0.63315217391304346</v>
      </c>
      <c r="W22" s="31">
        <v>0</v>
      </c>
      <c r="X22" s="31">
        <v>0</v>
      </c>
      <c r="Y22" s="31">
        <v>0</v>
      </c>
      <c r="Z22" s="31">
        <v>0</v>
      </c>
      <c r="AA22" s="31">
        <v>0</v>
      </c>
      <c r="AB22" s="31">
        <v>0</v>
      </c>
      <c r="AC22" s="31">
        <v>0</v>
      </c>
      <c r="AD22" s="31">
        <v>0</v>
      </c>
      <c r="AE22" s="31">
        <v>0</v>
      </c>
      <c r="AF22" t="s">
        <v>30</v>
      </c>
      <c r="AG22" s="32">
        <v>8</v>
      </c>
      <c r="AH22"/>
    </row>
    <row r="23" spans="1:34" x14ac:dyDescent="0.25">
      <c r="A23" t="s">
        <v>168</v>
      </c>
      <c r="B23" t="s">
        <v>63</v>
      </c>
      <c r="C23" t="s">
        <v>71</v>
      </c>
      <c r="D23" t="s">
        <v>103</v>
      </c>
      <c r="E23" s="31">
        <v>17.228260869565219</v>
      </c>
      <c r="F23" s="31">
        <v>3.6867507886435327</v>
      </c>
      <c r="G23" s="31">
        <v>3.1677602523659303</v>
      </c>
      <c r="H23" s="31">
        <v>0.92148264984227124</v>
      </c>
      <c r="I23" s="31">
        <v>0.40249211356466869</v>
      </c>
      <c r="J23" s="31">
        <v>63.516304347826086</v>
      </c>
      <c r="K23" s="31">
        <v>54.574999999999996</v>
      </c>
      <c r="L23" s="31">
        <v>15.87554347826087</v>
      </c>
      <c r="M23" s="31">
        <v>6.9342391304347819</v>
      </c>
      <c r="N23" s="31">
        <v>0</v>
      </c>
      <c r="O23" s="31">
        <v>8.9413043478260867</v>
      </c>
      <c r="P23" s="31">
        <v>12.739021739130438</v>
      </c>
      <c r="Q23" s="31">
        <v>12.739021739130438</v>
      </c>
      <c r="R23" s="31">
        <v>0</v>
      </c>
      <c r="S23" s="31">
        <v>34.901739130434777</v>
      </c>
      <c r="T23" s="31">
        <v>20.627717391304344</v>
      </c>
      <c r="U23" s="31">
        <v>14.274021739130431</v>
      </c>
      <c r="V23" s="31">
        <v>0</v>
      </c>
      <c r="W23" s="31">
        <v>1.5418478260869564</v>
      </c>
      <c r="X23" s="31">
        <v>1.5418478260869564</v>
      </c>
      <c r="Y23" s="31">
        <v>0</v>
      </c>
      <c r="Z23" s="31">
        <v>0</v>
      </c>
      <c r="AA23" s="31">
        <v>0</v>
      </c>
      <c r="AB23" s="31">
        <v>0</v>
      </c>
      <c r="AC23" s="31">
        <v>0</v>
      </c>
      <c r="AD23" s="31">
        <v>0</v>
      </c>
      <c r="AE23" s="31">
        <v>0</v>
      </c>
      <c r="AF23" t="s">
        <v>29</v>
      </c>
      <c r="AG23" s="32">
        <v>8</v>
      </c>
      <c r="AH23"/>
    </row>
    <row r="24" spans="1:34" x14ac:dyDescent="0.25">
      <c r="A24" t="s">
        <v>168</v>
      </c>
      <c r="B24" t="s">
        <v>54</v>
      </c>
      <c r="C24" t="s">
        <v>82</v>
      </c>
      <c r="D24" t="s">
        <v>110</v>
      </c>
      <c r="E24" s="31">
        <v>109.10869565217391</v>
      </c>
      <c r="F24" s="31">
        <v>3.3168459852560277</v>
      </c>
      <c r="G24" s="31">
        <v>3.0029886431560069</v>
      </c>
      <c r="H24" s="31">
        <v>0.67665371587965728</v>
      </c>
      <c r="I24" s="31">
        <v>0.47464634389320581</v>
      </c>
      <c r="J24" s="31">
        <v>361.89673913043481</v>
      </c>
      <c r="K24" s="31">
        <v>327.65217391304344</v>
      </c>
      <c r="L24" s="31">
        <v>73.828804347826079</v>
      </c>
      <c r="M24" s="31">
        <v>51.788043478260867</v>
      </c>
      <c r="N24" s="31">
        <v>17.692934782608695</v>
      </c>
      <c r="O24" s="31">
        <v>4.3478260869565215</v>
      </c>
      <c r="P24" s="31">
        <v>61.375</v>
      </c>
      <c r="Q24" s="31">
        <v>49.171195652173914</v>
      </c>
      <c r="R24" s="31">
        <v>12.203804347826088</v>
      </c>
      <c r="S24" s="31">
        <v>226.69293478260872</v>
      </c>
      <c r="T24" s="31">
        <v>186.60054347826087</v>
      </c>
      <c r="U24" s="31">
        <v>17.782608695652176</v>
      </c>
      <c r="V24" s="31">
        <v>22.309782608695652</v>
      </c>
      <c r="W24" s="31">
        <v>0</v>
      </c>
      <c r="X24" s="31">
        <v>0</v>
      </c>
      <c r="Y24" s="31">
        <v>0</v>
      </c>
      <c r="Z24" s="31">
        <v>0</v>
      </c>
      <c r="AA24" s="31">
        <v>0</v>
      </c>
      <c r="AB24" s="31">
        <v>0</v>
      </c>
      <c r="AC24" s="31">
        <v>0</v>
      </c>
      <c r="AD24" s="31">
        <v>0</v>
      </c>
      <c r="AE24" s="31">
        <v>0</v>
      </c>
      <c r="AF24" t="s">
        <v>20</v>
      </c>
      <c r="AG24" s="32">
        <v>8</v>
      </c>
      <c r="AH24"/>
    </row>
    <row r="25" spans="1:34" x14ac:dyDescent="0.25">
      <c r="A25" t="s">
        <v>168</v>
      </c>
      <c r="B25" t="s">
        <v>57</v>
      </c>
      <c r="C25" t="s">
        <v>68</v>
      </c>
      <c r="D25" t="s">
        <v>114</v>
      </c>
      <c r="E25" s="31">
        <v>43.108695652173914</v>
      </c>
      <c r="F25" s="31">
        <v>4.142407967725668</v>
      </c>
      <c r="G25" s="31">
        <v>3.7934644478063544</v>
      </c>
      <c r="H25" s="31">
        <v>1.6581543116490165</v>
      </c>
      <c r="I25" s="31">
        <v>1.3092107917297027</v>
      </c>
      <c r="J25" s="31">
        <v>178.57380434782607</v>
      </c>
      <c r="K25" s="31">
        <v>163.53130434782611</v>
      </c>
      <c r="L25" s="31">
        <v>71.48086956521739</v>
      </c>
      <c r="M25" s="31">
        <v>56.4383695652174</v>
      </c>
      <c r="N25" s="31">
        <v>10.433804347826088</v>
      </c>
      <c r="O25" s="31">
        <v>4.6086956521739131</v>
      </c>
      <c r="P25" s="31">
        <v>21.188260869565216</v>
      </c>
      <c r="Q25" s="31">
        <v>21.188260869565216</v>
      </c>
      <c r="R25" s="31">
        <v>0</v>
      </c>
      <c r="S25" s="31">
        <v>85.904673913043482</v>
      </c>
      <c r="T25" s="31">
        <v>85.904673913043482</v>
      </c>
      <c r="U25" s="31">
        <v>0</v>
      </c>
      <c r="V25" s="31">
        <v>0</v>
      </c>
      <c r="W25" s="31">
        <v>10.680543478260869</v>
      </c>
      <c r="X25" s="31">
        <v>0</v>
      </c>
      <c r="Y25" s="31">
        <v>0</v>
      </c>
      <c r="Z25" s="31">
        <v>0</v>
      </c>
      <c r="AA25" s="31">
        <v>10.680543478260869</v>
      </c>
      <c r="AB25" s="31">
        <v>0</v>
      </c>
      <c r="AC25" s="31">
        <v>0</v>
      </c>
      <c r="AD25" s="31">
        <v>0</v>
      </c>
      <c r="AE25" s="31">
        <v>0</v>
      </c>
      <c r="AF25" t="s">
        <v>23</v>
      </c>
      <c r="AG25" s="32">
        <v>8</v>
      </c>
      <c r="AH25"/>
    </row>
    <row r="26" spans="1:34" x14ac:dyDescent="0.25">
      <c r="A26" t="s">
        <v>168</v>
      </c>
      <c r="B26" t="s">
        <v>67</v>
      </c>
      <c r="C26" t="s">
        <v>95</v>
      </c>
      <c r="D26" t="s">
        <v>97</v>
      </c>
      <c r="E26" s="31">
        <v>20.054347826086957</v>
      </c>
      <c r="F26" s="31">
        <v>5.2921951219512202</v>
      </c>
      <c r="G26" s="31">
        <v>4.8221680216802172</v>
      </c>
      <c r="H26" s="31">
        <v>1.6158265582655826</v>
      </c>
      <c r="I26" s="31">
        <v>1.3843902439024389</v>
      </c>
      <c r="J26" s="31">
        <v>106.13152173913045</v>
      </c>
      <c r="K26" s="31">
        <v>96.705434782608705</v>
      </c>
      <c r="L26" s="31">
        <v>32.404347826086955</v>
      </c>
      <c r="M26" s="31">
        <v>27.763043478260869</v>
      </c>
      <c r="N26" s="31">
        <v>0</v>
      </c>
      <c r="O26" s="31">
        <v>4.6413043478260869</v>
      </c>
      <c r="P26" s="31">
        <v>4.7847826086956529</v>
      </c>
      <c r="Q26" s="31">
        <v>0</v>
      </c>
      <c r="R26" s="31">
        <v>4.7847826086956529</v>
      </c>
      <c r="S26" s="31">
        <v>68.942391304347836</v>
      </c>
      <c r="T26" s="31">
        <v>68.942391304347836</v>
      </c>
      <c r="U26" s="31">
        <v>0</v>
      </c>
      <c r="V26" s="31">
        <v>0</v>
      </c>
      <c r="W26" s="31">
        <v>0</v>
      </c>
      <c r="X26" s="31">
        <v>0</v>
      </c>
      <c r="Y26" s="31">
        <v>0</v>
      </c>
      <c r="Z26" s="31">
        <v>0</v>
      </c>
      <c r="AA26" s="31">
        <v>0</v>
      </c>
      <c r="AB26" s="31">
        <v>0</v>
      </c>
      <c r="AC26" s="31">
        <v>0</v>
      </c>
      <c r="AD26" s="31">
        <v>0</v>
      </c>
      <c r="AE26" s="31">
        <v>0</v>
      </c>
      <c r="AF26" t="s">
        <v>33</v>
      </c>
      <c r="AG26" s="32">
        <v>8</v>
      </c>
      <c r="AH26"/>
    </row>
    <row r="27" spans="1:34" x14ac:dyDescent="0.25">
      <c r="A27" t="s">
        <v>168</v>
      </c>
      <c r="B27" t="s">
        <v>35</v>
      </c>
      <c r="C27" t="s">
        <v>78</v>
      </c>
      <c r="D27" t="s">
        <v>108</v>
      </c>
      <c r="E27" s="31">
        <v>31.358695652173914</v>
      </c>
      <c r="F27" s="31">
        <v>4.6442807625649918</v>
      </c>
      <c r="G27" s="31">
        <v>4.2476603119584055</v>
      </c>
      <c r="H27" s="31">
        <v>1.2298960138648181</v>
      </c>
      <c r="I27" s="31">
        <v>0.83327556325823215</v>
      </c>
      <c r="J27" s="31">
        <v>145.63858695652175</v>
      </c>
      <c r="K27" s="31">
        <v>133.20108695652175</v>
      </c>
      <c r="L27" s="31">
        <v>38.567934782608695</v>
      </c>
      <c r="M27" s="31">
        <v>26.130434782608695</v>
      </c>
      <c r="N27" s="31">
        <v>6.6983695652173916</v>
      </c>
      <c r="O27" s="31">
        <v>5.7391304347826084</v>
      </c>
      <c r="P27" s="31">
        <v>8.2744565217391308</v>
      </c>
      <c r="Q27" s="31">
        <v>8.2744565217391308</v>
      </c>
      <c r="R27" s="31">
        <v>0</v>
      </c>
      <c r="S27" s="31">
        <v>98.796195652173907</v>
      </c>
      <c r="T27" s="31">
        <v>98.796195652173907</v>
      </c>
      <c r="U27" s="31">
        <v>0</v>
      </c>
      <c r="V27" s="31">
        <v>0</v>
      </c>
      <c r="W27" s="31">
        <v>0</v>
      </c>
      <c r="X27" s="31">
        <v>0</v>
      </c>
      <c r="Y27" s="31">
        <v>0</v>
      </c>
      <c r="Z27" s="31">
        <v>0</v>
      </c>
      <c r="AA27" s="31">
        <v>0</v>
      </c>
      <c r="AB27" s="31">
        <v>0</v>
      </c>
      <c r="AC27" s="31">
        <v>0</v>
      </c>
      <c r="AD27" s="31">
        <v>0</v>
      </c>
      <c r="AE27" s="31">
        <v>0</v>
      </c>
      <c r="AF27" t="s">
        <v>1</v>
      </c>
      <c r="AG27" s="32">
        <v>8</v>
      </c>
      <c r="AH27"/>
    </row>
    <row r="28" spans="1:34" x14ac:dyDescent="0.25">
      <c r="A28" t="s">
        <v>168</v>
      </c>
      <c r="B28" t="s">
        <v>38</v>
      </c>
      <c r="C28" t="s">
        <v>80</v>
      </c>
      <c r="D28" t="s">
        <v>100</v>
      </c>
      <c r="E28" s="31">
        <v>125.45652173913044</v>
      </c>
      <c r="F28" s="31">
        <v>3.7051784785998962</v>
      </c>
      <c r="G28" s="31">
        <v>3.5466920810951308</v>
      </c>
      <c r="H28" s="31">
        <v>0.7263905735574423</v>
      </c>
      <c r="I28" s="31">
        <v>0.56790417605267718</v>
      </c>
      <c r="J28" s="31">
        <v>464.83880434782611</v>
      </c>
      <c r="K28" s="31">
        <v>444.95565217391305</v>
      </c>
      <c r="L28" s="31">
        <v>91.130434782608688</v>
      </c>
      <c r="M28" s="31">
        <v>71.247282608695656</v>
      </c>
      <c r="N28" s="31">
        <v>14.752717391304348</v>
      </c>
      <c r="O28" s="31">
        <v>5.1304347826086953</v>
      </c>
      <c r="P28" s="31">
        <v>206.48641304347825</v>
      </c>
      <c r="Q28" s="31">
        <v>206.48641304347825</v>
      </c>
      <c r="R28" s="31">
        <v>0</v>
      </c>
      <c r="S28" s="31">
        <v>167.22195652173914</v>
      </c>
      <c r="T28" s="31">
        <v>115.30076086956522</v>
      </c>
      <c r="U28" s="31">
        <v>0</v>
      </c>
      <c r="V28" s="31">
        <v>51.921195652173914</v>
      </c>
      <c r="W28" s="31">
        <v>51.038043478260875</v>
      </c>
      <c r="X28" s="31">
        <v>22.845108695652176</v>
      </c>
      <c r="Y28" s="31">
        <v>0</v>
      </c>
      <c r="Z28" s="31">
        <v>0</v>
      </c>
      <c r="AA28" s="31">
        <v>28.192934782608695</v>
      </c>
      <c r="AB28" s="31">
        <v>0</v>
      </c>
      <c r="AC28" s="31">
        <v>0</v>
      </c>
      <c r="AD28" s="31">
        <v>0</v>
      </c>
      <c r="AE28" s="31">
        <v>0</v>
      </c>
      <c r="AF28" t="s">
        <v>4</v>
      </c>
      <c r="AG28" s="32">
        <v>8</v>
      </c>
      <c r="AH28"/>
    </row>
    <row r="29" spans="1:34" x14ac:dyDescent="0.25">
      <c r="A29" t="s">
        <v>168</v>
      </c>
      <c r="B29" t="s">
        <v>61</v>
      </c>
      <c r="C29" t="s">
        <v>93</v>
      </c>
      <c r="D29" t="s">
        <v>116</v>
      </c>
      <c r="E29" s="31">
        <v>42.391304347826086</v>
      </c>
      <c r="F29" s="31">
        <v>3.6803846153846158</v>
      </c>
      <c r="G29" s="31">
        <v>3.3480769230769236</v>
      </c>
      <c r="H29" s="31">
        <v>0.44307692307692303</v>
      </c>
      <c r="I29" s="31">
        <v>0.11076923076923079</v>
      </c>
      <c r="J29" s="31">
        <v>156.01630434782609</v>
      </c>
      <c r="K29" s="31">
        <v>141.92934782608697</v>
      </c>
      <c r="L29" s="31">
        <v>18.782608695652172</v>
      </c>
      <c r="M29" s="31">
        <v>4.6956521739130439</v>
      </c>
      <c r="N29" s="31">
        <v>8.7391304347826093</v>
      </c>
      <c r="O29" s="31">
        <v>5.3478260869565215</v>
      </c>
      <c r="P29" s="31">
        <v>33.116847826086953</v>
      </c>
      <c r="Q29" s="31">
        <v>33.116847826086953</v>
      </c>
      <c r="R29" s="31">
        <v>0</v>
      </c>
      <c r="S29" s="31">
        <v>104.11684782608695</v>
      </c>
      <c r="T29" s="31">
        <v>99.682065217391298</v>
      </c>
      <c r="U29" s="31">
        <v>4.4347826086956523</v>
      </c>
      <c r="V29" s="31">
        <v>0</v>
      </c>
      <c r="W29" s="31">
        <v>70.673913043478265</v>
      </c>
      <c r="X29" s="31">
        <v>0</v>
      </c>
      <c r="Y29" s="31">
        <v>0</v>
      </c>
      <c r="Z29" s="31">
        <v>0</v>
      </c>
      <c r="AA29" s="31">
        <v>11.603260869565217</v>
      </c>
      <c r="AB29" s="31">
        <v>0</v>
      </c>
      <c r="AC29" s="31">
        <v>59.070652173913047</v>
      </c>
      <c r="AD29" s="31">
        <v>0</v>
      </c>
      <c r="AE29" s="31">
        <v>0</v>
      </c>
      <c r="AF29" t="s">
        <v>27</v>
      </c>
      <c r="AG29" s="32">
        <v>8</v>
      </c>
      <c r="AH29"/>
    </row>
    <row r="30" spans="1:34" x14ac:dyDescent="0.25">
      <c r="A30" t="s">
        <v>168</v>
      </c>
      <c r="B30" t="s">
        <v>39</v>
      </c>
      <c r="C30" t="s">
        <v>81</v>
      </c>
      <c r="D30" t="s">
        <v>109</v>
      </c>
      <c r="E30" s="31">
        <v>43.326086956521742</v>
      </c>
      <c r="F30" s="31">
        <v>4.4334169593577535</v>
      </c>
      <c r="G30" s="31">
        <v>4.3299297541394894</v>
      </c>
      <c r="H30" s="31">
        <v>0.6874284997491219</v>
      </c>
      <c r="I30" s="31">
        <v>0.58394129453085797</v>
      </c>
      <c r="J30" s="31">
        <v>192.08260869565223</v>
      </c>
      <c r="K30" s="31">
        <v>187.59891304347832</v>
      </c>
      <c r="L30" s="31">
        <v>29.783586956521738</v>
      </c>
      <c r="M30" s="31">
        <v>25.299891304347824</v>
      </c>
      <c r="N30" s="31">
        <v>0</v>
      </c>
      <c r="O30" s="31">
        <v>4.4836956521739131</v>
      </c>
      <c r="P30" s="31">
        <v>26.904239130434789</v>
      </c>
      <c r="Q30" s="31">
        <v>26.904239130434789</v>
      </c>
      <c r="R30" s="31">
        <v>0</v>
      </c>
      <c r="S30" s="31">
        <v>135.39478260869569</v>
      </c>
      <c r="T30" s="31">
        <v>126.99619565217395</v>
      </c>
      <c r="U30" s="31">
        <v>0</v>
      </c>
      <c r="V30" s="31">
        <v>8.3985869565217381</v>
      </c>
      <c r="W30" s="31">
        <v>26.897717391304351</v>
      </c>
      <c r="X30" s="31">
        <v>0</v>
      </c>
      <c r="Y30" s="31">
        <v>0</v>
      </c>
      <c r="Z30" s="31">
        <v>0</v>
      </c>
      <c r="AA30" s="31">
        <v>5.0370652173913042</v>
      </c>
      <c r="AB30" s="31">
        <v>0</v>
      </c>
      <c r="AC30" s="31">
        <v>21.860652173913046</v>
      </c>
      <c r="AD30" s="31">
        <v>0</v>
      </c>
      <c r="AE30" s="31">
        <v>0</v>
      </c>
      <c r="AF30" t="s">
        <v>5</v>
      </c>
      <c r="AG30" s="32">
        <v>8</v>
      </c>
      <c r="AH30"/>
    </row>
    <row r="31" spans="1:34" x14ac:dyDescent="0.25">
      <c r="A31" t="s">
        <v>168</v>
      </c>
      <c r="B31" t="s">
        <v>52</v>
      </c>
      <c r="C31" t="s">
        <v>70</v>
      </c>
      <c r="D31" t="s">
        <v>99</v>
      </c>
      <c r="E31" s="31">
        <v>57.380434782608695</v>
      </c>
      <c r="F31" s="31">
        <v>2.9564121992801669</v>
      </c>
      <c r="G31" s="31">
        <v>2.690037885963251</v>
      </c>
      <c r="H31" s="31">
        <v>0.94775715097556368</v>
      </c>
      <c r="I31" s="31">
        <v>0.6813828376586476</v>
      </c>
      <c r="J31" s="31">
        <v>169.64021739130436</v>
      </c>
      <c r="K31" s="31">
        <v>154.3555434782609</v>
      </c>
      <c r="L31" s="31">
        <v>54.382717391304354</v>
      </c>
      <c r="M31" s="31">
        <v>39.098043478260877</v>
      </c>
      <c r="N31" s="31">
        <v>9.893369565217391</v>
      </c>
      <c r="O31" s="31">
        <v>5.3913043478260869</v>
      </c>
      <c r="P31" s="31">
        <v>30.649782608695649</v>
      </c>
      <c r="Q31" s="31">
        <v>30.649782608695649</v>
      </c>
      <c r="R31" s="31">
        <v>0</v>
      </c>
      <c r="S31" s="31">
        <v>84.607717391304362</v>
      </c>
      <c r="T31" s="31">
        <v>72.713043478260886</v>
      </c>
      <c r="U31" s="31">
        <v>11.89467391304348</v>
      </c>
      <c r="V31" s="31">
        <v>0</v>
      </c>
      <c r="W31" s="31">
        <v>0</v>
      </c>
      <c r="X31" s="31">
        <v>0</v>
      </c>
      <c r="Y31" s="31">
        <v>0</v>
      </c>
      <c r="Z31" s="31">
        <v>0</v>
      </c>
      <c r="AA31" s="31">
        <v>0</v>
      </c>
      <c r="AB31" s="31">
        <v>0</v>
      </c>
      <c r="AC31" s="31">
        <v>0</v>
      </c>
      <c r="AD31" s="31">
        <v>0</v>
      </c>
      <c r="AE31" s="31">
        <v>0</v>
      </c>
      <c r="AF31" t="s">
        <v>18</v>
      </c>
      <c r="AG31" s="32">
        <v>8</v>
      </c>
      <c r="AH31"/>
    </row>
    <row r="32" spans="1:34" x14ac:dyDescent="0.25">
      <c r="A32" t="s">
        <v>168</v>
      </c>
      <c r="B32" t="s">
        <v>49</v>
      </c>
      <c r="C32" t="s">
        <v>87</v>
      </c>
      <c r="D32" t="s">
        <v>98</v>
      </c>
      <c r="E32" s="31">
        <v>52.663043478260867</v>
      </c>
      <c r="F32" s="31">
        <v>4.7580082559339525</v>
      </c>
      <c r="G32" s="31">
        <v>4.2493395252837978</v>
      </c>
      <c r="H32" s="31">
        <v>1.086953560371517</v>
      </c>
      <c r="I32" s="31">
        <v>0.57828482972136219</v>
      </c>
      <c r="J32" s="31">
        <v>250.57119565217391</v>
      </c>
      <c r="K32" s="31">
        <v>223.78315217391304</v>
      </c>
      <c r="L32" s="31">
        <v>57.242282608695646</v>
      </c>
      <c r="M32" s="31">
        <v>30.454239130434779</v>
      </c>
      <c r="N32" s="31">
        <v>21.222826086956523</v>
      </c>
      <c r="O32" s="31">
        <v>5.5652173913043477</v>
      </c>
      <c r="P32" s="31">
        <v>28.816195652173921</v>
      </c>
      <c r="Q32" s="31">
        <v>28.816195652173921</v>
      </c>
      <c r="R32" s="31">
        <v>0</v>
      </c>
      <c r="S32" s="31">
        <v>164.51271739130431</v>
      </c>
      <c r="T32" s="31">
        <v>149.43130434782606</v>
      </c>
      <c r="U32" s="31">
        <v>0</v>
      </c>
      <c r="V32" s="31">
        <v>15.081413043478264</v>
      </c>
      <c r="W32" s="31">
        <v>0</v>
      </c>
      <c r="X32" s="31">
        <v>0</v>
      </c>
      <c r="Y32" s="31">
        <v>0</v>
      </c>
      <c r="Z32" s="31">
        <v>0</v>
      </c>
      <c r="AA32" s="31">
        <v>0</v>
      </c>
      <c r="AB32" s="31">
        <v>0</v>
      </c>
      <c r="AC32" s="31">
        <v>0</v>
      </c>
      <c r="AD32" s="31">
        <v>0</v>
      </c>
      <c r="AE32" s="31">
        <v>0</v>
      </c>
      <c r="AF32" t="s">
        <v>15</v>
      </c>
      <c r="AG32" s="32">
        <v>8</v>
      </c>
      <c r="AH32"/>
    </row>
    <row r="33" spans="1:34" x14ac:dyDescent="0.25">
      <c r="A33" t="s">
        <v>168</v>
      </c>
      <c r="B33" t="s">
        <v>46</v>
      </c>
      <c r="C33" t="s">
        <v>76</v>
      </c>
      <c r="D33" t="s">
        <v>98</v>
      </c>
      <c r="E33" s="31">
        <v>62.75</v>
      </c>
      <c r="F33" s="31">
        <v>3.3320630521392691</v>
      </c>
      <c r="G33" s="31">
        <v>3.1340291009873544</v>
      </c>
      <c r="H33" s="31">
        <v>0.78477394768751085</v>
      </c>
      <c r="I33" s="31">
        <v>0.62761995496275769</v>
      </c>
      <c r="J33" s="31">
        <v>209.08695652173913</v>
      </c>
      <c r="K33" s="31">
        <v>196.6603260869565</v>
      </c>
      <c r="L33" s="31">
        <v>49.244565217391305</v>
      </c>
      <c r="M33" s="31">
        <v>39.383152173913047</v>
      </c>
      <c r="N33" s="31">
        <v>5.6168478260869561</v>
      </c>
      <c r="O33" s="31">
        <v>4.2445652173913047</v>
      </c>
      <c r="P33" s="31">
        <v>11.021739130434783</v>
      </c>
      <c r="Q33" s="31">
        <v>8.4565217391304355</v>
      </c>
      <c r="R33" s="31">
        <v>2.5652173913043477</v>
      </c>
      <c r="S33" s="31">
        <v>148.82065217391303</v>
      </c>
      <c r="T33" s="31">
        <v>148.82065217391303</v>
      </c>
      <c r="U33" s="31">
        <v>0</v>
      </c>
      <c r="V33" s="31">
        <v>0</v>
      </c>
      <c r="W33" s="31">
        <v>0</v>
      </c>
      <c r="X33" s="31">
        <v>0</v>
      </c>
      <c r="Y33" s="31">
        <v>0</v>
      </c>
      <c r="Z33" s="31">
        <v>0</v>
      </c>
      <c r="AA33" s="31">
        <v>0</v>
      </c>
      <c r="AB33" s="31">
        <v>0</v>
      </c>
      <c r="AC33" s="31">
        <v>0</v>
      </c>
      <c r="AD33" s="31">
        <v>0</v>
      </c>
      <c r="AE33" s="31">
        <v>0</v>
      </c>
      <c r="AF33" t="s">
        <v>12</v>
      </c>
      <c r="AG33" s="32">
        <v>8</v>
      </c>
      <c r="AH33"/>
    </row>
    <row r="34" spans="1:34" x14ac:dyDescent="0.25">
      <c r="A34" t="s">
        <v>168</v>
      </c>
      <c r="B34" t="s">
        <v>58</v>
      </c>
      <c r="C34" t="s">
        <v>91</v>
      </c>
      <c r="D34" t="s">
        <v>115</v>
      </c>
      <c r="E34" s="31">
        <v>51.717391304347828</v>
      </c>
      <c r="F34" s="31">
        <v>3.8608511979823454</v>
      </c>
      <c r="G34" s="31">
        <v>3.5506641445985703</v>
      </c>
      <c r="H34" s="31">
        <v>0.92278058007566177</v>
      </c>
      <c r="I34" s="31">
        <v>0.72437788986969287</v>
      </c>
      <c r="J34" s="31">
        <v>199.67315217391305</v>
      </c>
      <c r="K34" s="31">
        <v>183.63108695652173</v>
      </c>
      <c r="L34" s="31">
        <v>47.723804347826075</v>
      </c>
      <c r="M34" s="31">
        <v>37.462934782608684</v>
      </c>
      <c r="N34" s="31">
        <v>5.1304347826086953</v>
      </c>
      <c r="O34" s="31">
        <v>5.1304347826086953</v>
      </c>
      <c r="P34" s="31">
        <v>34.38673913043479</v>
      </c>
      <c r="Q34" s="31">
        <v>28.605543478260874</v>
      </c>
      <c r="R34" s="31">
        <v>5.7811956521739134</v>
      </c>
      <c r="S34" s="31">
        <v>117.56260869565217</v>
      </c>
      <c r="T34" s="31">
        <v>98.134021739130432</v>
      </c>
      <c r="U34" s="31">
        <v>19.428586956521741</v>
      </c>
      <c r="V34" s="31">
        <v>0</v>
      </c>
      <c r="W34" s="31">
        <v>0</v>
      </c>
      <c r="X34" s="31">
        <v>0</v>
      </c>
      <c r="Y34" s="31">
        <v>0</v>
      </c>
      <c r="Z34" s="31">
        <v>0</v>
      </c>
      <c r="AA34" s="31">
        <v>0</v>
      </c>
      <c r="AB34" s="31">
        <v>0</v>
      </c>
      <c r="AC34" s="31">
        <v>0</v>
      </c>
      <c r="AD34" s="31">
        <v>0</v>
      </c>
      <c r="AE34" s="31">
        <v>0</v>
      </c>
      <c r="AF34" t="s">
        <v>24</v>
      </c>
      <c r="AG34" s="32">
        <v>8</v>
      </c>
      <c r="AH34"/>
    </row>
    <row r="35" spans="1:34" x14ac:dyDescent="0.25">
      <c r="A35" t="s">
        <v>168</v>
      </c>
      <c r="B35" t="s">
        <v>37</v>
      </c>
      <c r="C35" t="s">
        <v>79</v>
      </c>
      <c r="D35" t="s">
        <v>104</v>
      </c>
      <c r="E35" s="31">
        <v>69.195652173913047</v>
      </c>
      <c r="F35" s="31">
        <v>3.4649308828149548</v>
      </c>
      <c r="G35" s="31">
        <v>3.2811420043983661</v>
      </c>
      <c r="H35" s="31">
        <v>0.81075243480992765</v>
      </c>
      <c r="I35" s="31">
        <v>0.62696355639333967</v>
      </c>
      <c r="J35" s="31">
        <v>239.75815217391306</v>
      </c>
      <c r="K35" s="31">
        <v>227.04076086956522</v>
      </c>
      <c r="L35" s="31">
        <v>56.100543478260867</v>
      </c>
      <c r="M35" s="31">
        <v>43.383152173913047</v>
      </c>
      <c r="N35" s="31">
        <v>9.6684782608695645</v>
      </c>
      <c r="O35" s="31">
        <v>3.0489130434782608</v>
      </c>
      <c r="P35" s="31">
        <v>18.453804347826086</v>
      </c>
      <c r="Q35" s="31">
        <v>18.453804347826086</v>
      </c>
      <c r="R35" s="31">
        <v>0</v>
      </c>
      <c r="S35" s="31">
        <v>165.20380434782609</v>
      </c>
      <c r="T35" s="31">
        <v>165.20380434782609</v>
      </c>
      <c r="U35" s="31">
        <v>0</v>
      </c>
      <c r="V35" s="31">
        <v>0</v>
      </c>
      <c r="W35" s="31">
        <v>0</v>
      </c>
      <c r="X35" s="31">
        <v>0</v>
      </c>
      <c r="Y35" s="31">
        <v>0</v>
      </c>
      <c r="Z35" s="31">
        <v>0</v>
      </c>
      <c r="AA35" s="31">
        <v>0</v>
      </c>
      <c r="AB35" s="31">
        <v>0</v>
      </c>
      <c r="AC35" s="31">
        <v>0</v>
      </c>
      <c r="AD35" s="31">
        <v>0</v>
      </c>
      <c r="AE35" s="31">
        <v>0</v>
      </c>
      <c r="AF35" t="s">
        <v>3</v>
      </c>
      <c r="AG35" s="32">
        <v>8</v>
      </c>
      <c r="AH35"/>
    </row>
    <row r="36" spans="1:34" x14ac:dyDescent="0.25">
      <c r="AH36"/>
    </row>
    <row r="37" spans="1:34" x14ac:dyDescent="0.25">
      <c r="W37" s="31"/>
      <c r="AH37"/>
    </row>
    <row r="38" spans="1:34" x14ac:dyDescent="0.25">
      <c r="AH38"/>
    </row>
    <row r="39" spans="1:34" x14ac:dyDescent="0.25">
      <c r="AH39"/>
    </row>
    <row r="40" spans="1:34" x14ac:dyDescent="0.25">
      <c r="AH40"/>
    </row>
    <row r="47" spans="1:34" x14ac:dyDescent="0.25">
      <c r="AH47"/>
    </row>
  </sheetData>
  <pageMargins left="0.7" right="0.7" top="0.75" bottom="0.75" header="0.3" footer="0.3"/>
  <pageSetup orientation="portrait" horizontalDpi="1200" verticalDpi="1200" r:id="rId1"/>
  <ignoredErrors>
    <ignoredError sqref="AF2:AF35"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76850-BB0B-494D-A7F2-FE0F6252F9A5}">
  <sheetPr codeName="Sheet2">
    <outlinePr summaryRight="0"/>
  </sheetPr>
  <dimension ref="A1:AT48"/>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6" customWidth="1" collapsed="1"/>
    <col min="9" max="10" width="15.7109375" hidden="1" customWidth="1" outlineLevel="1"/>
    <col min="11" max="11" width="15.7109375" style="36" hidden="1" customWidth="1" outlineLevel="1"/>
    <col min="12" max="13" width="15.7109375" hidden="1" customWidth="1" outlineLevel="1"/>
    <col min="14" max="14" width="15.7109375" style="36" hidden="1" customWidth="1" outlineLevel="1"/>
    <col min="15" max="16" width="15.7109375" hidden="1" customWidth="1" outlineLevel="1"/>
    <col min="17" max="17" width="15.7109375" style="36" hidden="1" customWidth="1" outlineLevel="1"/>
    <col min="18" max="19" width="15.7109375" hidden="1" customWidth="1" outlineLevel="1"/>
    <col min="20" max="20" width="15.7109375" style="36" hidden="1" customWidth="1" outlineLevel="1"/>
    <col min="21" max="22" width="15.7109375" hidden="1" customWidth="1" outlineLevel="1"/>
    <col min="23" max="23" width="15.7109375" style="36" hidden="1" customWidth="1" outlineLevel="1"/>
    <col min="24" max="25" width="15.7109375" hidden="1" customWidth="1" outlineLevel="1"/>
    <col min="26" max="26" width="15.7109375" style="36" hidden="1" customWidth="1" outlineLevel="1"/>
    <col min="27" max="28" width="15.7109375" hidden="1" customWidth="1" outlineLevel="1"/>
    <col min="29" max="29" width="15.7109375" style="36" hidden="1" customWidth="1" outlineLevel="1"/>
    <col min="30" max="31" width="15.7109375" hidden="1" customWidth="1" outlineLevel="1"/>
    <col min="32" max="32" width="15.7109375" style="36" hidden="1" customWidth="1" outlineLevel="1"/>
    <col min="33" max="34" width="15.7109375" hidden="1" customWidth="1" outlineLevel="1"/>
    <col min="35" max="35" width="15.7109375" style="36" hidden="1" customWidth="1" outlineLevel="1"/>
    <col min="36" max="36" width="10.85546875" bestFit="1" customWidth="1"/>
    <col min="37" max="37" width="10.85546875" style="2" customWidth="1"/>
    <col min="38" max="45" width="15.7109375" customWidth="1"/>
    <col min="46" max="46" width="9.140625" style="2"/>
    <col min="47" max="47" width="25.42578125" customWidth="1"/>
    <col min="48" max="48" width="18.42578125" customWidth="1"/>
    <col min="49" max="49" width="30.140625" customWidth="1"/>
    <col min="50" max="50" width="28.42578125" customWidth="1"/>
    <col min="51" max="51" width="28.7109375" customWidth="1"/>
    <col min="52" max="52" width="27" customWidth="1"/>
    <col min="53" max="53" width="31" customWidth="1"/>
    <col min="54" max="54" width="23.7109375" customWidth="1"/>
    <col min="57" max="57" width="29.28515625" customWidth="1"/>
    <col min="58" max="58" width="25.85546875" customWidth="1"/>
    <col min="59" max="59" width="24.140625" customWidth="1"/>
    <col min="60" max="61" width="27.28515625" customWidth="1"/>
    <col min="62" max="62" width="25.5703125" customWidth="1"/>
    <col min="63" max="63" width="25.140625" customWidth="1"/>
    <col min="65" max="65" width="9.42578125" customWidth="1"/>
    <col min="66" max="66" width="30.140625" customWidth="1"/>
    <col min="67" max="67" width="28.42578125" customWidth="1"/>
  </cols>
  <sheetData>
    <row r="1" spans="1:46" s="1" customFormat="1" ht="189.95" customHeight="1" x14ac:dyDescent="0.25">
      <c r="A1" s="1" t="s">
        <v>169</v>
      </c>
      <c r="B1" s="1" t="s">
        <v>236</v>
      </c>
      <c r="C1" s="1" t="s">
        <v>172</v>
      </c>
      <c r="D1" s="1" t="s">
        <v>171</v>
      </c>
      <c r="E1" s="1" t="s">
        <v>173</v>
      </c>
      <c r="F1" s="1" t="s">
        <v>216</v>
      </c>
      <c r="G1" s="1" t="s">
        <v>239</v>
      </c>
      <c r="H1" s="35" t="s">
        <v>241</v>
      </c>
      <c r="I1" s="1" t="s">
        <v>217</v>
      </c>
      <c r="J1" s="1" t="s">
        <v>242</v>
      </c>
      <c r="K1" s="35" t="s">
        <v>243</v>
      </c>
      <c r="L1" s="1" t="s">
        <v>219</v>
      </c>
      <c r="M1" s="1" t="s">
        <v>229</v>
      </c>
      <c r="N1" s="35" t="s">
        <v>244</v>
      </c>
      <c r="O1" s="1" t="s">
        <v>220</v>
      </c>
      <c r="P1" s="1" t="s">
        <v>228</v>
      </c>
      <c r="Q1" s="35" t="s">
        <v>245</v>
      </c>
      <c r="R1" s="1" t="s">
        <v>221</v>
      </c>
      <c r="S1" s="1" t="s">
        <v>230</v>
      </c>
      <c r="T1" s="35" t="s">
        <v>246</v>
      </c>
      <c r="U1" s="1" t="s">
        <v>227</v>
      </c>
      <c r="V1" s="1" t="s">
        <v>240</v>
      </c>
      <c r="W1" s="35" t="s">
        <v>247</v>
      </c>
      <c r="X1" s="1" t="s">
        <v>222</v>
      </c>
      <c r="Y1" s="1" t="s">
        <v>231</v>
      </c>
      <c r="Z1" s="35" t="s">
        <v>248</v>
      </c>
      <c r="AA1" s="1" t="s">
        <v>223</v>
      </c>
      <c r="AB1" s="1" t="s">
        <v>232</v>
      </c>
      <c r="AC1" s="35" t="s">
        <v>249</v>
      </c>
      <c r="AD1" s="1" t="s">
        <v>224</v>
      </c>
      <c r="AE1" s="1" t="s">
        <v>233</v>
      </c>
      <c r="AF1" s="35" t="s">
        <v>250</v>
      </c>
      <c r="AG1" s="1" t="s">
        <v>225</v>
      </c>
      <c r="AH1" s="1" t="s">
        <v>234</v>
      </c>
      <c r="AI1" s="35" t="s">
        <v>251</v>
      </c>
      <c r="AJ1" s="1" t="s">
        <v>170</v>
      </c>
      <c r="AK1" s="38" t="s">
        <v>181</v>
      </c>
    </row>
    <row r="2" spans="1:46" x14ac:dyDescent="0.25">
      <c r="A2" t="s">
        <v>168</v>
      </c>
      <c r="B2" t="s">
        <v>66</v>
      </c>
      <c r="C2" t="s">
        <v>75</v>
      </c>
      <c r="D2" t="s">
        <v>96</v>
      </c>
      <c r="E2" s="31">
        <v>42.989130434782609</v>
      </c>
      <c r="F2" s="31">
        <v>187.59565217391304</v>
      </c>
      <c r="G2" s="31">
        <v>0</v>
      </c>
      <c r="H2" s="36">
        <v>0</v>
      </c>
      <c r="I2" s="31">
        <v>34.668478260869563</v>
      </c>
      <c r="J2" s="31">
        <v>0</v>
      </c>
      <c r="K2" s="36">
        <v>0</v>
      </c>
      <c r="L2" s="31">
        <v>23.897826086956517</v>
      </c>
      <c r="M2" s="31">
        <v>0</v>
      </c>
      <c r="N2" s="36">
        <v>0</v>
      </c>
      <c r="O2" s="31">
        <v>5.8304347826086991</v>
      </c>
      <c r="P2" s="31">
        <v>0</v>
      </c>
      <c r="Q2" s="36">
        <v>0</v>
      </c>
      <c r="R2" s="31">
        <v>4.9402173913043477</v>
      </c>
      <c r="S2" s="31">
        <v>0</v>
      </c>
      <c r="T2" s="36">
        <v>0</v>
      </c>
      <c r="U2" s="31">
        <v>29.211956521739154</v>
      </c>
      <c r="V2" s="31">
        <v>0</v>
      </c>
      <c r="W2" s="36">
        <v>0</v>
      </c>
      <c r="X2" s="31">
        <v>0</v>
      </c>
      <c r="Y2" s="31">
        <v>0</v>
      </c>
      <c r="Z2" s="36" t="s">
        <v>312</v>
      </c>
      <c r="AA2" s="31">
        <v>94.101086956521712</v>
      </c>
      <c r="AB2" s="31">
        <v>0</v>
      </c>
      <c r="AC2" s="36">
        <v>0</v>
      </c>
      <c r="AD2" s="31">
        <v>15.657608695652179</v>
      </c>
      <c r="AE2" s="31">
        <v>0</v>
      </c>
      <c r="AF2" s="36">
        <v>0</v>
      </c>
      <c r="AG2" s="31">
        <v>13.956521739130437</v>
      </c>
      <c r="AH2" s="31">
        <v>0</v>
      </c>
      <c r="AI2" s="36">
        <v>0</v>
      </c>
      <c r="AJ2" t="s">
        <v>32</v>
      </c>
      <c r="AK2" s="37">
        <v>8</v>
      </c>
      <c r="AT2"/>
    </row>
    <row r="3" spans="1:46" x14ac:dyDescent="0.25">
      <c r="A3" t="s">
        <v>168</v>
      </c>
      <c r="B3" t="s">
        <v>42</v>
      </c>
      <c r="C3" t="s">
        <v>70</v>
      </c>
      <c r="D3" t="s">
        <v>99</v>
      </c>
      <c r="E3" s="31">
        <v>68.402173913043484</v>
      </c>
      <c r="F3" s="31">
        <v>239.10282608695653</v>
      </c>
      <c r="G3" s="31">
        <v>8.8423913043478262</v>
      </c>
      <c r="H3" s="36">
        <v>3.6981542414442396E-2</v>
      </c>
      <c r="I3" s="31">
        <v>64.262282608695656</v>
      </c>
      <c r="J3" s="31">
        <v>0</v>
      </c>
      <c r="K3" s="36">
        <v>0</v>
      </c>
      <c r="L3" s="31">
        <v>46.523152173913047</v>
      </c>
      <c r="M3" s="31">
        <v>0</v>
      </c>
      <c r="N3" s="36">
        <v>0</v>
      </c>
      <c r="O3" s="31">
        <v>14.173913043478262</v>
      </c>
      <c r="P3" s="31">
        <v>0</v>
      </c>
      <c r="Q3" s="36">
        <v>0</v>
      </c>
      <c r="R3" s="31">
        <v>3.5652173913043477</v>
      </c>
      <c r="S3" s="31">
        <v>0</v>
      </c>
      <c r="T3" s="36">
        <v>0</v>
      </c>
      <c r="U3" s="31">
        <v>49.555760869565219</v>
      </c>
      <c r="V3" s="31">
        <v>5.1983695652173916</v>
      </c>
      <c r="W3" s="36">
        <v>0.10489939966616438</v>
      </c>
      <c r="X3" s="31">
        <v>0</v>
      </c>
      <c r="Y3" s="31">
        <v>0</v>
      </c>
      <c r="Z3" s="36" t="s">
        <v>312</v>
      </c>
      <c r="AA3" s="31">
        <v>115.77934782608696</v>
      </c>
      <c r="AB3" s="31">
        <v>3.6440217391304346</v>
      </c>
      <c r="AC3" s="36">
        <v>3.1473849244721498E-2</v>
      </c>
      <c r="AD3" s="31">
        <v>9.5054347826086953</v>
      </c>
      <c r="AE3" s="31">
        <v>0</v>
      </c>
      <c r="AF3" s="36">
        <v>0</v>
      </c>
      <c r="AG3" s="31">
        <v>0</v>
      </c>
      <c r="AH3" s="31">
        <v>0</v>
      </c>
      <c r="AI3" s="36" t="s">
        <v>312</v>
      </c>
      <c r="AJ3" t="s">
        <v>8</v>
      </c>
      <c r="AK3" s="37">
        <v>8</v>
      </c>
      <c r="AT3"/>
    </row>
    <row r="4" spans="1:46" x14ac:dyDescent="0.25">
      <c r="A4" t="s">
        <v>168</v>
      </c>
      <c r="B4" t="s">
        <v>36</v>
      </c>
      <c r="C4" t="s">
        <v>79</v>
      </c>
      <c r="D4" t="s">
        <v>104</v>
      </c>
      <c r="E4" s="31">
        <v>21.815217391304348</v>
      </c>
      <c r="F4" s="31">
        <v>78.803260869565236</v>
      </c>
      <c r="G4" s="31">
        <v>0</v>
      </c>
      <c r="H4" s="36">
        <v>0</v>
      </c>
      <c r="I4" s="31">
        <v>18.380434782608695</v>
      </c>
      <c r="J4" s="31">
        <v>0</v>
      </c>
      <c r="K4" s="36">
        <v>0</v>
      </c>
      <c r="L4" s="31">
        <v>12.945652173913043</v>
      </c>
      <c r="M4" s="31">
        <v>0</v>
      </c>
      <c r="N4" s="36">
        <v>0</v>
      </c>
      <c r="O4" s="31">
        <v>0</v>
      </c>
      <c r="P4" s="31">
        <v>0</v>
      </c>
      <c r="Q4" s="36" t="s">
        <v>312</v>
      </c>
      <c r="R4" s="31">
        <v>5.4347826086956523</v>
      </c>
      <c r="S4" s="31">
        <v>0</v>
      </c>
      <c r="T4" s="36">
        <v>0</v>
      </c>
      <c r="U4" s="31">
        <v>12.93695652173913</v>
      </c>
      <c r="V4" s="31">
        <v>0</v>
      </c>
      <c r="W4" s="36">
        <v>0</v>
      </c>
      <c r="X4" s="31">
        <v>0</v>
      </c>
      <c r="Y4" s="31">
        <v>0</v>
      </c>
      <c r="Z4" s="36" t="s">
        <v>312</v>
      </c>
      <c r="AA4" s="31">
        <v>46.05108695652175</v>
      </c>
      <c r="AB4" s="31">
        <v>0</v>
      </c>
      <c r="AC4" s="36">
        <v>0</v>
      </c>
      <c r="AD4" s="31">
        <v>1.4347826086956521</v>
      </c>
      <c r="AE4" s="31">
        <v>0</v>
      </c>
      <c r="AF4" s="36">
        <v>0</v>
      </c>
      <c r="AG4" s="31">
        <v>0</v>
      </c>
      <c r="AH4" s="31">
        <v>0</v>
      </c>
      <c r="AI4" s="36" t="s">
        <v>312</v>
      </c>
      <c r="AJ4" t="s">
        <v>2</v>
      </c>
      <c r="AK4" s="37">
        <v>8</v>
      </c>
      <c r="AT4"/>
    </row>
    <row r="5" spans="1:46" x14ac:dyDescent="0.25">
      <c r="A5" t="s">
        <v>168</v>
      </c>
      <c r="B5" t="s">
        <v>40</v>
      </c>
      <c r="C5" t="s">
        <v>82</v>
      </c>
      <c r="D5" t="s">
        <v>110</v>
      </c>
      <c r="E5" s="31">
        <v>96.445652173913047</v>
      </c>
      <c r="F5" s="31">
        <v>316.98826086956518</v>
      </c>
      <c r="G5" s="31">
        <v>0</v>
      </c>
      <c r="H5" s="36">
        <v>0</v>
      </c>
      <c r="I5" s="31">
        <v>62.350543478260867</v>
      </c>
      <c r="J5" s="31">
        <v>0</v>
      </c>
      <c r="K5" s="36">
        <v>0</v>
      </c>
      <c r="L5" s="31">
        <v>44.301630434782609</v>
      </c>
      <c r="M5" s="31">
        <v>0</v>
      </c>
      <c r="N5" s="36">
        <v>0</v>
      </c>
      <c r="O5" s="31">
        <v>12.744565217391305</v>
      </c>
      <c r="P5" s="31">
        <v>0</v>
      </c>
      <c r="Q5" s="36">
        <v>0</v>
      </c>
      <c r="R5" s="31">
        <v>5.3043478260869561</v>
      </c>
      <c r="S5" s="31">
        <v>0</v>
      </c>
      <c r="T5" s="36">
        <v>0</v>
      </c>
      <c r="U5" s="31">
        <v>46.187826086956527</v>
      </c>
      <c r="V5" s="31">
        <v>0</v>
      </c>
      <c r="W5" s="36">
        <v>0</v>
      </c>
      <c r="X5" s="31">
        <v>0</v>
      </c>
      <c r="Y5" s="31">
        <v>0</v>
      </c>
      <c r="Z5" s="36" t="s">
        <v>312</v>
      </c>
      <c r="AA5" s="31">
        <v>188.77130434782609</v>
      </c>
      <c r="AB5" s="31">
        <v>0</v>
      </c>
      <c r="AC5" s="36">
        <v>0</v>
      </c>
      <c r="AD5" s="31">
        <v>0.18478260869565216</v>
      </c>
      <c r="AE5" s="31">
        <v>0</v>
      </c>
      <c r="AF5" s="36">
        <v>0</v>
      </c>
      <c r="AG5" s="31">
        <v>19.493804347826089</v>
      </c>
      <c r="AH5" s="31">
        <v>0</v>
      </c>
      <c r="AI5" s="36">
        <v>0</v>
      </c>
      <c r="AJ5" t="s">
        <v>6</v>
      </c>
      <c r="AK5" s="37">
        <v>8</v>
      </c>
      <c r="AT5"/>
    </row>
    <row r="6" spans="1:46" x14ac:dyDescent="0.25">
      <c r="A6" t="s">
        <v>168</v>
      </c>
      <c r="B6" t="s">
        <v>43</v>
      </c>
      <c r="C6" t="s">
        <v>83</v>
      </c>
      <c r="D6" t="s">
        <v>102</v>
      </c>
      <c r="E6" s="31">
        <v>58.380434782608695</v>
      </c>
      <c r="F6" s="31">
        <v>200.90315217391307</v>
      </c>
      <c r="G6" s="31">
        <v>33.872282608695649</v>
      </c>
      <c r="H6" s="36">
        <v>0.16860005551019874</v>
      </c>
      <c r="I6" s="31">
        <v>46.979239130434784</v>
      </c>
      <c r="J6" s="31">
        <v>3.5516304347826089</v>
      </c>
      <c r="K6" s="36">
        <v>7.559999907452182E-2</v>
      </c>
      <c r="L6" s="31">
        <v>26.944456521739134</v>
      </c>
      <c r="M6" s="31">
        <v>3.5516304347826089</v>
      </c>
      <c r="N6" s="36">
        <v>0.13181302921872287</v>
      </c>
      <c r="O6" s="31">
        <v>17.252173913043478</v>
      </c>
      <c r="P6" s="31">
        <v>0</v>
      </c>
      <c r="Q6" s="36">
        <v>0</v>
      </c>
      <c r="R6" s="31">
        <v>2.7826086956521738</v>
      </c>
      <c r="S6" s="31">
        <v>0</v>
      </c>
      <c r="T6" s="36">
        <v>0</v>
      </c>
      <c r="U6" s="31">
        <v>19.649456521739129</v>
      </c>
      <c r="V6" s="31">
        <v>0</v>
      </c>
      <c r="W6" s="36">
        <v>0</v>
      </c>
      <c r="X6" s="31">
        <v>4.0244565217391308</v>
      </c>
      <c r="Y6" s="31">
        <v>0</v>
      </c>
      <c r="Z6" s="36">
        <v>0</v>
      </c>
      <c r="AA6" s="31">
        <v>118.00815217391305</v>
      </c>
      <c r="AB6" s="31">
        <v>30.320652173913043</v>
      </c>
      <c r="AC6" s="36">
        <v>0.25693692863886519</v>
      </c>
      <c r="AD6" s="31">
        <v>12.241847826086957</v>
      </c>
      <c r="AE6" s="31">
        <v>0</v>
      </c>
      <c r="AF6" s="36">
        <v>0</v>
      </c>
      <c r="AG6" s="31">
        <v>0</v>
      </c>
      <c r="AH6" s="31">
        <v>0</v>
      </c>
      <c r="AI6" s="36" t="s">
        <v>312</v>
      </c>
      <c r="AJ6" t="s">
        <v>9</v>
      </c>
      <c r="AK6" s="37">
        <v>8</v>
      </c>
      <c r="AT6"/>
    </row>
    <row r="7" spans="1:46" x14ac:dyDescent="0.25">
      <c r="A7" t="s">
        <v>168</v>
      </c>
      <c r="B7" t="s">
        <v>44</v>
      </c>
      <c r="C7" t="s">
        <v>84</v>
      </c>
      <c r="D7" t="s">
        <v>106</v>
      </c>
      <c r="E7" s="31">
        <v>24.097826086956523</v>
      </c>
      <c r="F7" s="31">
        <v>18.828695652173913</v>
      </c>
      <c r="G7" s="31">
        <v>0</v>
      </c>
      <c r="H7" s="36">
        <v>0</v>
      </c>
      <c r="I7" s="31">
        <v>2.7201086956521743</v>
      </c>
      <c r="J7" s="31">
        <v>0</v>
      </c>
      <c r="K7" s="36">
        <v>0</v>
      </c>
      <c r="L7" s="31">
        <v>1.8505434782608698</v>
      </c>
      <c r="M7" s="31">
        <v>0</v>
      </c>
      <c r="N7" s="36">
        <v>0</v>
      </c>
      <c r="O7" s="31">
        <v>0</v>
      </c>
      <c r="P7" s="31">
        <v>0</v>
      </c>
      <c r="Q7" s="36" t="s">
        <v>312</v>
      </c>
      <c r="R7" s="31">
        <v>0.86956521739130432</v>
      </c>
      <c r="S7" s="31">
        <v>0</v>
      </c>
      <c r="T7" s="36">
        <v>0</v>
      </c>
      <c r="U7" s="31">
        <v>2.5316304347826089</v>
      </c>
      <c r="V7" s="31">
        <v>0</v>
      </c>
      <c r="W7" s="36">
        <v>0</v>
      </c>
      <c r="X7" s="31">
        <v>0</v>
      </c>
      <c r="Y7" s="31">
        <v>0</v>
      </c>
      <c r="Z7" s="36" t="s">
        <v>312</v>
      </c>
      <c r="AA7" s="31">
        <v>12.243043478260869</v>
      </c>
      <c r="AB7" s="31">
        <v>0</v>
      </c>
      <c r="AC7" s="36">
        <v>0</v>
      </c>
      <c r="AD7" s="31">
        <v>0</v>
      </c>
      <c r="AE7" s="31">
        <v>0</v>
      </c>
      <c r="AF7" s="36" t="s">
        <v>312</v>
      </c>
      <c r="AG7" s="31">
        <v>1.3339130434782607</v>
      </c>
      <c r="AH7" s="31">
        <v>0</v>
      </c>
      <c r="AI7" s="36">
        <v>0</v>
      </c>
      <c r="AJ7" t="s">
        <v>10</v>
      </c>
      <c r="AK7" s="37">
        <v>8</v>
      </c>
      <c r="AT7"/>
    </row>
    <row r="8" spans="1:46" x14ac:dyDescent="0.25">
      <c r="A8" t="s">
        <v>168</v>
      </c>
      <c r="B8" t="s">
        <v>53</v>
      </c>
      <c r="C8" t="s">
        <v>69</v>
      </c>
      <c r="D8" t="s">
        <v>113</v>
      </c>
      <c r="E8" s="31">
        <v>49.347826086956523</v>
      </c>
      <c r="F8" s="31">
        <v>124.23543478260869</v>
      </c>
      <c r="G8" s="31">
        <v>5.74</v>
      </c>
      <c r="H8" s="36">
        <v>4.6202599202425969E-2</v>
      </c>
      <c r="I8" s="31">
        <v>30.713586956521748</v>
      </c>
      <c r="J8" s="31">
        <v>0</v>
      </c>
      <c r="K8" s="36">
        <v>0</v>
      </c>
      <c r="L8" s="31">
        <v>25.091847826086969</v>
      </c>
      <c r="M8" s="31">
        <v>0</v>
      </c>
      <c r="N8" s="36">
        <v>0</v>
      </c>
      <c r="O8" s="31">
        <v>5.5078260869565216</v>
      </c>
      <c r="P8" s="31">
        <v>0</v>
      </c>
      <c r="Q8" s="36">
        <v>0</v>
      </c>
      <c r="R8" s="31">
        <v>0.11391304347826088</v>
      </c>
      <c r="S8" s="31">
        <v>0</v>
      </c>
      <c r="T8" s="36">
        <v>0</v>
      </c>
      <c r="U8" s="31">
        <v>9.2167391304347817</v>
      </c>
      <c r="V8" s="31">
        <v>2</v>
      </c>
      <c r="W8" s="36">
        <v>0.21699648560039628</v>
      </c>
      <c r="X8" s="31">
        <v>4.9902173913043484</v>
      </c>
      <c r="Y8" s="31">
        <v>0</v>
      </c>
      <c r="Z8" s="36">
        <v>0</v>
      </c>
      <c r="AA8" s="31">
        <v>58.137173913043476</v>
      </c>
      <c r="AB8" s="31">
        <v>3.7400000000000007</v>
      </c>
      <c r="AC8" s="36">
        <v>6.4330612382259358E-2</v>
      </c>
      <c r="AD8" s="31">
        <v>15.47282608695652</v>
      </c>
      <c r="AE8" s="31">
        <v>0</v>
      </c>
      <c r="AF8" s="36">
        <v>0</v>
      </c>
      <c r="AG8" s="31">
        <v>5.704891304347826</v>
      </c>
      <c r="AH8" s="31">
        <v>0</v>
      </c>
      <c r="AI8" s="36">
        <v>0</v>
      </c>
      <c r="AJ8" t="s">
        <v>19</v>
      </c>
      <c r="AK8" s="37">
        <v>8</v>
      </c>
      <c r="AT8"/>
    </row>
    <row r="9" spans="1:46" x14ac:dyDescent="0.25">
      <c r="A9" t="s">
        <v>168</v>
      </c>
      <c r="B9" t="s">
        <v>65</v>
      </c>
      <c r="C9" t="s">
        <v>72</v>
      </c>
      <c r="D9" t="s">
        <v>117</v>
      </c>
      <c r="E9" s="31">
        <v>62.934782608695649</v>
      </c>
      <c r="F9" s="31">
        <v>229.82260869565224</v>
      </c>
      <c r="G9" s="31">
        <v>30.916630434782604</v>
      </c>
      <c r="H9" s="36">
        <v>0.13452388609740587</v>
      </c>
      <c r="I9" s="31">
        <v>39.427173913043482</v>
      </c>
      <c r="J9" s="31">
        <v>2.4475000000000002</v>
      </c>
      <c r="K9" s="36">
        <v>6.2076475615471562E-2</v>
      </c>
      <c r="L9" s="31">
        <v>27.287934782608698</v>
      </c>
      <c r="M9" s="31">
        <v>2.4475000000000002</v>
      </c>
      <c r="N9" s="36">
        <v>8.9691653820568901E-2</v>
      </c>
      <c r="O9" s="31">
        <v>4.5577173913043492</v>
      </c>
      <c r="P9" s="31">
        <v>0</v>
      </c>
      <c r="Q9" s="36">
        <v>0</v>
      </c>
      <c r="R9" s="31">
        <v>7.5815217391304346</v>
      </c>
      <c r="S9" s="31">
        <v>0</v>
      </c>
      <c r="T9" s="36">
        <v>0</v>
      </c>
      <c r="U9" s="31">
        <v>45.366739130434802</v>
      </c>
      <c r="V9" s="31">
        <v>7.6484782608695649</v>
      </c>
      <c r="W9" s="36">
        <v>0.16859219788487056</v>
      </c>
      <c r="X9" s="31">
        <v>0</v>
      </c>
      <c r="Y9" s="31">
        <v>0</v>
      </c>
      <c r="Z9" s="36" t="s">
        <v>312</v>
      </c>
      <c r="AA9" s="31">
        <v>116.98586956521744</v>
      </c>
      <c r="AB9" s="31">
        <v>20.820652173913039</v>
      </c>
      <c r="AC9" s="36">
        <v>0.17797578674496164</v>
      </c>
      <c r="AD9" s="31">
        <v>14.177608695652175</v>
      </c>
      <c r="AE9" s="31">
        <v>0</v>
      </c>
      <c r="AF9" s="36">
        <v>0</v>
      </c>
      <c r="AG9" s="31">
        <v>13.86521739130435</v>
      </c>
      <c r="AH9" s="31">
        <v>0</v>
      </c>
      <c r="AI9" s="36">
        <v>0</v>
      </c>
      <c r="AJ9" t="s">
        <v>31</v>
      </c>
      <c r="AK9" s="37">
        <v>8</v>
      </c>
      <c r="AT9"/>
    </row>
    <row r="10" spans="1:46" x14ac:dyDescent="0.25">
      <c r="A10" t="s">
        <v>168</v>
      </c>
      <c r="B10" t="s">
        <v>34</v>
      </c>
      <c r="C10" t="s">
        <v>77</v>
      </c>
      <c r="D10" t="s">
        <v>107</v>
      </c>
      <c r="E10" s="31">
        <v>110.27173913043478</v>
      </c>
      <c r="F10" s="31">
        <v>302.58152173913044</v>
      </c>
      <c r="G10" s="31">
        <v>13.222826086956522</v>
      </c>
      <c r="H10" s="36">
        <v>4.3700044903457566E-2</v>
      </c>
      <c r="I10" s="31">
        <v>69.135869565217391</v>
      </c>
      <c r="J10" s="31">
        <v>0</v>
      </c>
      <c r="K10" s="36">
        <v>0</v>
      </c>
      <c r="L10" s="31">
        <v>45.366847826086953</v>
      </c>
      <c r="M10" s="31">
        <v>0</v>
      </c>
      <c r="N10" s="36">
        <v>0</v>
      </c>
      <c r="O10" s="31">
        <v>19.421195652173914</v>
      </c>
      <c r="P10" s="31">
        <v>0</v>
      </c>
      <c r="Q10" s="36">
        <v>0</v>
      </c>
      <c r="R10" s="31">
        <v>4.3478260869565215</v>
      </c>
      <c r="S10" s="31">
        <v>0</v>
      </c>
      <c r="T10" s="36">
        <v>0</v>
      </c>
      <c r="U10" s="31">
        <v>71.521739130434781</v>
      </c>
      <c r="V10" s="31">
        <v>7.5</v>
      </c>
      <c r="W10" s="36">
        <v>0.10486322188449848</v>
      </c>
      <c r="X10" s="31">
        <v>3.3315217391304346</v>
      </c>
      <c r="Y10" s="31">
        <v>0</v>
      </c>
      <c r="Z10" s="36">
        <v>0</v>
      </c>
      <c r="AA10" s="31">
        <v>158.29347826086956</v>
      </c>
      <c r="AB10" s="31">
        <v>5.7228260869565215</v>
      </c>
      <c r="AC10" s="36">
        <v>3.6153265123944241E-2</v>
      </c>
      <c r="AD10" s="31">
        <v>0</v>
      </c>
      <c r="AE10" s="31">
        <v>0</v>
      </c>
      <c r="AF10" s="36" t="s">
        <v>312</v>
      </c>
      <c r="AG10" s="31">
        <v>0.29891304347826086</v>
      </c>
      <c r="AH10" s="31">
        <v>0</v>
      </c>
      <c r="AI10" s="36">
        <v>0</v>
      </c>
      <c r="AJ10" t="s">
        <v>0</v>
      </c>
      <c r="AK10" s="37">
        <v>8</v>
      </c>
      <c r="AT10"/>
    </row>
    <row r="11" spans="1:46" x14ac:dyDescent="0.25">
      <c r="A11" t="s">
        <v>168</v>
      </c>
      <c r="B11" t="s">
        <v>55</v>
      </c>
      <c r="C11" t="s">
        <v>89</v>
      </c>
      <c r="D11" t="s">
        <v>105</v>
      </c>
      <c r="E11" s="31">
        <v>51.967391304347828</v>
      </c>
      <c r="F11" s="31">
        <v>189.96260869565225</v>
      </c>
      <c r="G11" s="31">
        <v>0</v>
      </c>
      <c r="H11" s="36">
        <v>0</v>
      </c>
      <c r="I11" s="31">
        <v>55.92597826086957</v>
      </c>
      <c r="J11" s="31">
        <v>0</v>
      </c>
      <c r="K11" s="36">
        <v>0</v>
      </c>
      <c r="L11" s="31">
        <v>44.725326086956528</v>
      </c>
      <c r="M11" s="31">
        <v>0</v>
      </c>
      <c r="N11" s="36">
        <v>0</v>
      </c>
      <c r="O11" s="31">
        <v>6.0702173913043458</v>
      </c>
      <c r="P11" s="31">
        <v>0</v>
      </c>
      <c r="Q11" s="36">
        <v>0</v>
      </c>
      <c r="R11" s="31">
        <v>5.1304347826086953</v>
      </c>
      <c r="S11" s="31">
        <v>0</v>
      </c>
      <c r="T11" s="36">
        <v>0</v>
      </c>
      <c r="U11" s="31">
        <v>12.409239130434781</v>
      </c>
      <c r="V11" s="31">
        <v>0</v>
      </c>
      <c r="W11" s="36">
        <v>0</v>
      </c>
      <c r="X11" s="31">
        <v>5.6872826086956527</v>
      </c>
      <c r="Y11" s="31">
        <v>0</v>
      </c>
      <c r="Z11" s="36">
        <v>0</v>
      </c>
      <c r="AA11" s="31">
        <v>101.16619565217397</v>
      </c>
      <c r="AB11" s="31">
        <v>0</v>
      </c>
      <c r="AC11" s="36">
        <v>0</v>
      </c>
      <c r="AD11" s="31">
        <v>14.773913043478261</v>
      </c>
      <c r="AE11" s="31">
        <v>0</v>
      </c>
      <c r="AF11" s="36">
        <v>0</v>
      </c>
      <c r="AG11" s="31">
        <v>0</v>
      </c>
      <c r="AH11" s="31">
        <v>0</v>
      </c>
      <c r="AI11" s="36" t="s">
        <v>312</v>
      </c>
      <c r="AJ11" t="s">
        <v>21</v>
      </c>
      <c r="AK11" s="37">
        <v>8</v>
      </c>
      <c r="AT11"/>
    </row>
    <row r="12" spans="1:46" x14ac:dyDescent="0.25">
      <c r="A12" t="s">
        <v>168</v>
      </c>
      <c r="B12" t="s">
        <v>59</v>
      </c>
      <c r="C12" t="s">
        <v>82</v>
      </c>
      <c r="D12" t="s">
        <v>110</v>
      </c>
      <c r="E12" s="31">
        <v>77.184782608695656</v>
      </c>
      <c r="F12" s="31">
        <v>298.14880434782611</v>
      </c>
      <c r="G12" s="31">
        <v>0</v>
      </c>
      <c r="H12" s="36">
        <v>0</v>
      </c>
      <c r="I12" s="31">
        <v>69.017826086956532</v>
      </c>
      <c r="J12" s="31">
        <v>0</v>
      </c>
      <c r="K12" s="36">
        <v>0</v>
      </c>
      <c r="L12" s="31">
        <v>54.19184782608697</v>
      </c>
      <c r="M12" s="31">
        <v>0</v>
      </c>
      <c r="N12" s="36">
        <v>0</v>
      </c>
      <c r="O12" s="31">
        <v>9.7825000000000006</v>
      </c>
      <c r="P12" s="31">
        <v>0</v>
      </c>
      <c r="Q12" s="36">
        <v>0</v>
      </c>
      <c r="R12" s="31">
        <v>5.0434782608695654</v>
      </c>
      <c r="S12" s="31">
        <v>0</v>
      </c>
      <c r="T12" s="36">
        <v>0</v>
      </c>
      <c r="U12" s="31">
        <v>54.78804347826086</v>
      </c>
      <c r="V12" s="31">
        <v>0</v>
      </c>
      <c r="W12" s="36">
        <v>0</v>
      </c>
      <c r="X12" s="31">
        <v>5.0382608695652156</v>
      </c>
      <c r="Y12" s="31">
        <v>0</v>
      </c>
      <c r="Z12" s="36">
        <v>0</v>
      </c>
      <c r="AA12" s="31">
        <v>164.72260869565218</v>
      </c>
      <c r="AB12" s="31">
        <v>0</v>
      </c>
      <c r="AC12" s="36">
        <v>0</v>
      </c>
      <c r="AD12" s="31">
        <v>9.3152173913043479E-2</v>
      </c>
      <c r="AE12" s="31">
        <v>0</v>
      </c>
      <c r="AF12" s="36">
        <v>0</v>
      </c>
      <c r="AG12" s="31">
        <v>4.4889130434782611</v>
      </c>
      <c r="AH12" s="31">
        <v>0</v>
      </c>
      <c r="AI12" s="36">
        <v>0</v>
      </c>
      <c r="AJ12" t="s">
        <v>25</v>
      </c>
      <c r="AK12" s="37">
        <v>8</v>
      </c>
      <c r="AT12"/>
    </row>
    <row r="13" spans="1:46" x14ac:dyDescent="0.25">
      <c r="A13" t="s">
        <v>168</v>
      </c>
      <c r="B13" t="s">
        <v>47</v>
      </c>
      <c r="C13" t="s">
        <v>77</v>
      </c>
      <c r="D13" t="s">
        <v>107</v>
      </c>
      <c r="E13" s="31">
        <v>103.95652173913044</v>
      </c>
      <c r="F13" s="31">
        <v>345.79880434782615</v>
      </c>
      <c r="G13" s="31">
        <v>0</v>
      </c>
      <c r="H13" s="36">
        <v>0</v>
      </c>
      <c r="I13" s="31">
        <v>113.29478260869561</v>
      </c>
      <c r="J13" s="31">
        <v>0</v>
      </c>
      <c r="K13" s="36">
        <v>0</v>
      </c>
      <c r="L13" s="31">
        <v>86.59532608695649</v>
      </c>
      <c r="M13" s="31">
        <v>0</v>
      </c>
      <c r="N13" s="36">
        <v>0</v>
      </c>
      <c r="O13" s="31">
        <v>20.230217391304336</v>
      </c>
      <c r="P13" s="31">
        <v>0</v>
      </c>
      <c r="Q13" s="36">
        <v>0</v>
      </c>
      <c r="R13" s="31">
        <v>6.4692391304347856</v>
      </c>
      <c r="S13" s="31">
        <v>0</v>
      </c>
      <c r="T13" s="36">
        <v>0</v>
      </c>
      <c r="U13" s="31">
        <v>45.656195652173921</v>
      </c>
      <c r="V13" s="31">
        <v>0</v>
      </c>
      <c r="W13" s="36">
        <v>0</v>
      </c>
      <c r="X13" s="31">
        <v>0</v>
      </c>
      <c r="Y13" s="31">
        <v>0</v>
      </c>
      <c r="Z13" s="36" t="s">
        <v>312</v>
      </c>
      <c r="AA13" s="31">
        <v>163.23010869565226</v>
      </c>
      <c r="AB13" s="31">
        <v>0</v>
      </c>
      <c r="AC13" s="36">
        <v>0</v>
      </c>
      <c r="AD13" s="31">
        <v>23.617717391304353</v>
      </c>
      <c r="AE13" s="31">
        <v>0</v>
      </c>
      <c r="AF13" s="36">
        <v>0</v>
      </c>
      <c r="AG13" s="31">
        <v>0</v>
      </c>
      <c r="AH13" s="31">
        <v>0</v>
      </c>
      <c r="AI13" s="36" t="s">
        <v>312</v>
      </c>
      <c r="AJ13" t="s">
        <v>13</v>
      </c>
      <c r="AK13" s="37">
        <v>8</v>
      </c>
      <c r="AT13"/>
    </row>
    <row r="14" spans="1:46" x14ac:dyDescent="0.25">
      <c r="A14" t="s">
        <v>168</v>
      </c>
      <c r="B14" t="s">
        <v>48</v>
      </c>
      <c r="C14" t="s">
        <v>86</v>
      </c>
      <c r="D14" t="s">
        <v>111</v>
      </c>
      <c r="E14" s="31">
        <v>48.097826086956523</v>
      </c>
      <c r="F14" s="31">
        <v>163.68630434782608</v>
      </c>
      <c r="G14" s="31">
        <v>1.5864130434782611</v>
      </c>
      <c r="H14" s="36">
        <v>9.6917885085071268E-3</v>
      </c>
      <c r="I14" s="31">
        <v>45.95695652173913</v>
      </c>
      <c r="J14" s="31">
        <v>1.5864130434782611</v>
      </c>
      <c r="K14" s="36">
        <v>3.4519540969338042E-2</v>
      </c>
      <c r="L14" s="31">
        <v>31.811956521739127</v>
      </c>
      <c r="M14" s="31">
        <v>1.3038043478260872</v>
      </c>
      <c r="N14" s="36">
        <v>4.0984726825434803E-2</v>
      </c>
      <c r="O14" s="31">
        <v>13.188478260869564</v>
      </c>
      <c r="P14" s="31">
        <v>0.28260869565217389</v>
      </c>
      <c r="Q14" s="36">
        <v>2.1428453689814893E-2</v>
      </c>
      <c r="R14" s="31">
        <v>0.95652173913043481</v>
      </c>
      <c r="S14" s="31">
        <v>0</v>
      </c>
      <c r="T14" s="36">
        <v>0</v>
      </c>
      <c r="U14" s="31">
        <v>20.409456521739127</v>
      </c>
      <c r="V14" s="31">
        <v>0</v>
      </c>
      <c r="W14" s="36">
        <v>0</v>
      </c>
      <c r="X14" s="31">
        <v>0</v>
      </c>
      <c r="Y14" s="31">
        <v>0</v>
      </c>
      <c r="Z14" s="36" t="s">
        <v>312</v>
      </c>
      <c r="AA14" s="31">
        <v>97.319891304347806</v>
      </c>
      <c r="AB14" s="31">
        <v>0</v>
      </c>
      <c r="AC14" s="36">
        <v>0</v>
      </c>
      <c r="AD14" s="31">
        <v>0</v>
      </c>
      <c r="AE14" s="31">
        <v>0</v>
      </c>
      <c r="AF14" s="36" t="s">
        <v>312</v>
      </c>
      <c r="AG14" s="31">
        <v>0</v>
      </c>
      <c r="AH14" s="31">
        <v>0</v>
      </c>
      <c r="AI14" s="36" t="s">
        <v>312</v>
      </c>
      <c r="AJ14" t="s">
        <v>14</v>
      </c>
      <c r="AK14" s="37">
        <v>8</v>
      </c>
      <c r="AT14"/>
    </row>
    <row r="15" spans="1:46" x14ac:dyDescent="0.25">
      <c r="A15" t="s">
        <v>168</v>
      </c>
      <c r="B15" t="s">
        <v>60</v>
      </c>
      <c r="C15" t="s">
        <v>92</v>
      </c>
      <c r="D15" t="s">
        <v>98</v>
      </c>
      <c r="E15" s="31">
        <v>27.097826086956523</v>
      </c>
      <c r="F15" s="31">
        <v>150.83597826086958</v>
      </c>
      <c r="G15" s="31">
        <v>43.720326086956518</v>
      </c>
      <c r="H15" s="36">
        <v>0.28985343278871156</v>
      </c>
      <c r="I15" s="31">
        <v>43.778043478260869</v>
      </c>
      <c r="J15" s="31">
        <v>8.1591304347826075</v>
      </c>
      <c r="K15" s="36">
        <v>0.18637494475590799</v>
      </c>
      <c r="L15" s="31">
        <v>38.867391304347827</v>
      </c>
      <c r="M15" s="31">
        <v>8.1591304347826075</v>
      </c>
      <c r="N15" s="36">
        <v>0.20992225515968452</v>
      </c>
      <c r="O15" s="31">
        <v>0</v>
      </c>
      <c r="P15" s="31">
        <v>0</v>
      </c>
      <c r="Q15" s="36" t="s">
        <v>312</v>
      </c>
      <c r="R15" s="31">
        <v>4.9106521739130429</v>
      </c>
      <c r="S15" s="31">
        <v>0</v>
      </c>
      <c r="T15" s="36">
        <v>0</v>
      </c>
      <c r="U15" s="31">
        <v>6.610543478260869</v>
      </c>
      <c r="V15" s="31">
        <v>5.8059782608695665</v>
      </c>
      <c r="W15" s="36">
        <v>0.8782906095335189</v>
      </c>
      <c r="X15" s="31">
        <v>0</v>
      </c>
      <c r="Y15" s="31">
        <v>0</v>
      </c>
      <c r="Z15" s="36" t="s">
        <v>312</v>
      </c>
      <c r="AA15" s="31">
        <v>100.44739130434785</v>
      </c>
      <c r="AB15" s="31">
        <v>29.755217391304349</v>
      </c>
      <c r="AC15" s="36">
        <v>0.29622688060806213</v>
      </c>
      <c r="AD15" s="31">
        <v>0</v>
      </c>
      <c r="AE15" s="31">
        <v>0</v>
      </c>
      <c r="AF15" s="36" t="s">
        <v>312</v>
      </c>
      <c r="AG15" s="31">
        <v>0</v>
      </c>
      <c r="AH15" s="31">
        <v>0</v>
      </c>
      <c r="AI15" s="36" t="s">
        <v>312</v>
      </c>
      <c r="AJ15" t="s">
        <v>26</v>
      </c>
      <c r="AK15" s="37">
        <v>8</v>
      </c>
      <c r="AT15"/>
    </row>
    <row r="16" spans="1:46" x14ac:dyDescent="0.25">
      <c r="A16" t="s">
        <v>168</v>
      </c>
      <c r="B16" t="s">
        <v>45</v>
      </c>
      <c r="C16" t="s">
        <v>85</v>
      </c>
      <c r="D16" t="s">
        <v>104</v>
      </c>
      <c r="E16" s="31">
        <v>53.184782608695649</v>
      </c>
      <c r="F16" s="31">
        <v>231.07445652173908</v>
      </c>
      <c r="G16" s="31">
        <v>0.40108695652173909</v>
      </c>
      <c r="H16" s="36">
        <v>1.7357477003694935E-3</v>
      </c>
      <c r="I16" s="31">
        <v>42.69130434782609</v>
      </c>
      <c r="J16" s="31">
        <v>0</v>
      </c>
      <c r="K16" s="36">
        <v>0</v>
      </c>
      <c r="L16" s="31">
        <v>39.484782608695653</v>
      </c>
      <c r="M16" s="31">
        <v>0</v>
      </c>
      <c r="N16" s="36">
        <v>0</v>
      </c>
      <c r="O16" s="31">
        <v>0</v>
      </c>
      <c r="P16" s="31">
        <v>0</v>
      </c>
      <c r="Q16" s="36" t="s">
        <v>312</v>
      </c>
      <c r="R16" s="31">
        <v>3.2065217391304346</v>
      </c>
      <c r="S16" s="31">
        <v>0</v>
      </c>
      <c r="T16" s="36">
        <v>0</v>
      </c>
      <c r="U16" s="31">
        <v>28.761630434782614</v>
      </c>
      <c r="V16" s="31">
        <v>0.28478260869565214</v>
      </c>
      <c r="W16" s="36">
        <v>9.9014765293435145E-3</v>
      </c>
      <c r="X16" s="31">
        <v>0</v>
      </c>
      <c r="Y16" s="31">
        <v>0</v>
      </c>
      <c r="Z16" s="36" t="s">
        <v>312</v>
      </c>
      <c r="AA16" s="31">
        <v>155.56173913043472</v>
      </c>
      <c r="AB16" s="31">
        <v>0.11630434782608695</v>
      </c>
      <c r="AC16" s="36">
        <v>7.4764108755925255E-4</v>
      </c>
      <c r="AD16" s="31">
        <v>0</v>
      </c>
      <c r="AE16" s="31">
        <v>0</v>
      </c>
      <c r="AF16" s="36" t="s">
        <v>312</v>
      </c>
      <c r="AG16" s="31">
        <v>4.0597826086956523</v>
      </c>
      <c r="AH16" s="31">
        <v>0</v>
      </c>
      <c r="AI16" s="36">
        <v>0</v>
      </c>
      <c r="AJ16" t="s">
        <v>11</v>
      </c>
      <c r="AK16" s="37">
        <v>8</v>
      </c>
      <c r="AT16"/>
    </row>
    <row r="17" spans="1:46" x14ac:dyDescent="0.25">
      <c r="A17" t="s">
        <v>168</v>
      </c>
      <c r="B17" t="s">
        <v>62</v>
      </c>
      <c r="C17" t="s">
        <v>74</v>
      </c>
      <c r="D17" t="s">
        <v>101</v>
      </c>
      <c r="E17" s="31">
        <v>41.739130434782609</v>
      </c>
      <c r="F17" s="31">
        <v>146.11956521739131</v>
      </c>
      <c r="G17" s="31">
        <v>9.8260869565217384</v>
      </c>
      <c r="H17" s="36">
        <v>6.7246894294428317E-2</v>
      </c>
      <c r="I17" s="31">
        <v>48.836956521739133</v>
      </c>
      <c r="J17" s="31">
        <v>0</v>
      </c>
      <c r="K17" s="36">
        <v>0</v>
      </c>
      <c r="L17" s="31">
        <v>33.073369565217391</v>
      </c>
      <c r="M17" s="31">
        <v>0</v>
      </c>
      <c r="N17" s="36">
        <v>0</v>
      </c>
      <c r="O17" s="31">
        <v>10.633152173913043</v>
      </c>
      <c r="P17" s="31">
        <v>0</v>
      </c>
      <c r="Q17" s="36">
        <v>0</v>
      </c>
      <c r="R17" s="31">
        <v>5.1304347826086953</v>
      </c>
      <c r="S17" s="31">
        <v>0</v>
      </c>
      <c r="T17" s="36">
        <v>0</v>
      </c>
      <c r="U17" s="31">
        <v>9.7717391304347831</v>
      </c>
      <c r="V17" s="31">
        <v>0</v>
      </c>
      <c r="W17" s="36">
        <v>0</v>
      </c>
      <c r="X17" s="31">
        <v>0</v>
      </c>
      <c r="Y17" s="31">
        <v>0</v>
      </c>
      <c r="Z17" s="36" t="s">
        <v>312</v>
      </c>
      <c r="AA17" s="31">
        <v>87.510869565217391</v>
      </c>
      <c r="AB17" s="31">
        <v>9.8260869565217384</v>
      </c>
      <c r="AC17" s="36">
        <v>0.11228418829959011</v>
      </c>
      <c r="AD17" s="31">
        <v>0</v>
      </c>
      <c r="AE17" s="31">
        <v>0</v>
      </c>
      <c r="AF17" s="36" t="s">
        <v>312</v>
      </c>
      <c r="AG17" s="31">
        <v>0</v>
      </c>
      <c r="AH17" s="31">
        <v>0</v>
      </c>
      <c r="AI17" s="36" t="s">
        <v>312</v>
      </c>
      <c r="AJ17" t="s">
        <v>28</v>
      </c>
      <c r="AK17" s="37">
        <v>8</v>
      </c>
      <c r="AT17"/>
    </row>
    <row r="18" spans="1:46" x14ac:dyDescent="0.25">
      <c r="A18" t="s">
        <v>168</v>
      </c>
      <c r="B18" t="s">
        <v>41</v>
      </c>
      <c r="C18" t="s">
        <v>77</v>
      </c>
      <c r="D18" t="s">
        <v>107</v>
      </c>
      <c r="E18" s="31">
        <v>90.391304347826093</v>
      </c>
      <c r="F18" s="31">
        <v>243.03369565217392</v>
      </c>
      <c r="G18" s="31">
        <v>87.921195652173907</v>
      </c>
      <c r="H18" s="36">
        <v>0.36176545567576507</v>
      </c>
      <c r="I18" s="31">
        <v>41.557065217391312</v>
      </c>
      <c r="J18" s="31">
        <v>4.1059782608695645</v>
      </c>
      <c r="K18" s="36">
        <v>9.8803374092722121E-2</v>
      </c>
      <c r="L18" s="31">
        <v>27.165760869565219</v>
      </c>
      <c r="M18" s="31">
        <v>2.5815217391304346</v>
      </c>
      <c r="N18" s="36">
        <v>9.5028508552565755E-2</v>
      </c>
      <c r="O18" s="31">
        <v>9.820652173913043</v>
      </c>
      <c r="P18" s="31">
        <v>1.5244565217391304</v>
      </c>
      <c r="Q18" s="36">
        <v>0.15522966242390704</v>
      </c>
      <c r="R18" s="31">
        <v>4.5706521739130439</v>
      </c>
      <c r="S18" s="31">
        <v>0</v>
      </c>
      <c r="T18" s="36">
        <v>0</v>
      </c>
      <c r="U18" s="31">
        <v>41.039130434782606</v>
      </c>
      <c r="V18" s="31">
        <v>18.513586956521738</v>
      </c>
      <c r="W18" s="36">
        <v>0.45112035173217502</v>
      </c>
      <c r="X18" s="31">
        <v>12.671195652173912</v>
      </c>
      <c r="Y18" s="31">
        <v>0</v>
      </c>
      <c r="Z18" s="36">
        <v>0</v>
      </c>
      <c r="AA18" s="31">
        <v>141.4483695652174</v>
      </c>
      <c r="AB18" s="31">
        <v>65.301630434782609</v>
      </c>
      <c r="AC18" s="36">
        <v>0.46166407315620611</v>
      </c>
      <c r="AD18" s="31">
        <v>6.3179347826086953</v>
      </c>
      <c r="AE18" s="31">
        <v>0</v>
      </c>
      <c r="AF18" s="36">
        <v>0</v>
      </c>
      <c r="AG18" s="31">
        <v>0</v>
      </c>
      <c r="AH18" s="31">
        <v>0</v>
      </c>
      <c r="AI18" s="36" t="s">
        <v>312</v>
      </c>
      <c r="AJ18" t="s">
        <v>7</v>
      </c>
      <c r="AK18" s="37">
        <v>8</v>
      </c>
      <c r="AT18"/>
    </row>
    <row r="19" spans="1:46" x14ac:dyDescent="0.25">
      <c r="A19" t="s">
        <v>168</v>
      </c>
      <c r="B19" t="s">
        <v>56</v>
      </c>
      <c r="C19" t="s">
        <v>90</v>
      </c>
      <c r="D19" t="s">
        <v>102</v>
      </c>
      <c r="E19" s="31">
        <v>74.478260869565219</v>
      </c>
      <c r="F19" s="31">
        <v>301.94293478260875</v>
      </c>
      <c r="G19" s="31">
        <v>18.043478260869566</v>
      </c>
      <c r="H19" s="36">
        <v>5.9757908473203433E-2</v>
      </c>
      <c r="I19" s="31">
        <v>98.763586956521749</v>
      </c>
      <c r="J19" s="31">
        <v>4.9565217391304346</v>
      </c>
      <c r="K19" s="36">
        <v>5.0185720181593056E-2</v>
      </c>
      <c r="L19" s="31">
        <v>84.165760869565219</v>
      </c>
      <c r="M19" s="31">
        <v>1.826086956521739</v>
      </c>
      <c r="N19" s="36">
        <v>2.1696316146320987E-2</v>
      </c>
      <c r="O19" s="31">
        <v>11.467391304347826</v>
      </c>
      <c r="P19" s="31">
        <v>0</v>
      </c>
      <c r="Q19" s="36">
        <v>0</v>
      </c>
      <c r="R19" s="31">
        <v>3.1304347826086958</v>
      </c>
      <c r="S19" s="31">
        <v>3.1304347826086958</v>
      </c>
      <c r="T19" s="36">
        <v>1</v>
      </c>
      <c r="U19" s="31">
        <v>23.301630434782609</v>
      </c>
      <c r="V19" s="31">
        <v>4.6956521739130439</v>
      </c>
      <c r="W19" s="36">
        <v>0.20151603498542275</v>
      </c>
      <c r="X19" s="31">
        <v>0</v>
      </c>
      <c r="Y19" s="31">
        <v>0</v>
      </c>
      <c r="Z19" s="36" t="s">
        <v>312</v>
      </c>
      <c r="AA19" s="31">
        <v>152.55706521739131</v>
      </c>
      <c r="AB19" s="31">
        <v>8.3913043478260878</v>
      </c>
      <c r="AC19" s="36">
        <v>5.5004364012041111E-2</v>
      </c>
      <c r="AD19" s="31">
        <v>27.320652173913043</v>
      </c>
      <c r="AE19" s="31">
        <v>0</v>
      </c>
      <c r="AF19" s="36">
        <v>0</v>
      </c>
      <c r="AG19" s="31">
        <v>0</v>
      </c>
      <c r="AH19" s="31">
        <v>0</v>
      </c>
      <c r="AI19" s="36" t="s">
        <v>312</v>
      </c>
      <c r="AJ19" t="s">
        <v>22</v>
      </c>
      <c r="AK19" s="37">
        <v>8</v>
      </c>
      <c r="AT19"/>
    </row>
    <row r="20" spans="1:46" x14ac:dyDescent="0.25">
      <c r="A20" t="s">
        <v>168</v>
      </c>
      <c r="B20" t="s">
        <v>50</v>
      </c>
      <c r="C20" t="s">
        <v>88</v>
      </c>
      <c r="D20" t="s">
        <v>103</v>
      </c>
      <c r="E20" s="31">
        <v>40.706521739130437</v>
      </c>
      <c r="F20" s="31">
        <v>139.625</v>
      </c>
      <c r="G20" s="31">
        <v>5.0679347826086953</v>
      </c>
      <c r="H20" s="36">
        <v>3.6296757619399787E-2</v>
      </c>
      <c r="I20" s="31">
        <v>35.442934782608695</v>
      </c>
      <c r="J20" s="31">
        <v>0</v>
      </c>
      <c r="K20" s="36">
        <v>0</v>
      </c>
      <c r="L20" s="31">
        <v>28.548913043478262</v>
      </c>
      <c r="M20" s="31">
        <v>0</v>
      </c>
      <c r="N20" s="36">
        <v>0</v>
      </c>
      <c r="O20" s="31">
        <v>4.1820652173913047</v>
      </c>
      <c r="P20" s="31">
        <v>0</v>
      </c>
      <c r="Q20" s="36">
        <v>0</v>
      </c>
      <c r="R20" s="31">
        <v>2.7119565217391304</v>
      </c>
      <c r="S20" s="31">
        <v>0</v>
      </c>
      <c r="T20" s="36">
        <v>0</v>
      </c>
      <c r="U20" s="31">
        <v>12.057065217391305</v>
      </c>
      <c r="V20" s="31">
        <v>5.0679347826086953</v>
      </c>
      <c r="W20" s="36">
        <v>0.42032905116069413</v>
      </c>
      <c r="X20" s="31">
        <v>3.6467391304347827</v>
      </c>
      <c r="Y20" s="31">
        <v>0</v>
      </c>
      <c r="Z20" s="36">
        <v>0</v>
      </c>
      <c r="AA20" s="31">
        <v>88.478260869565219</v>
      </c>
      <c r="AB20" s="31">
        <v>0</v>
      </c>
      <c r="AC20" s="36">
        <v>0</v>
      </c>
      <c r="AD20" s="31">
        <v>0</v>
      </c>
      <c r="AE20" s="31">
        <v>0</v>
      </c>
      <c r="AF20" s="36" t="s">
        <v>312</v>
      </c>
      <c r="AG20" s="31">
        <v>0</v>
      </c>
      <c r="AH20" s="31">
        <v>0</v>
      </c>
      <c r="AI20" s="36" t="s">
        <v>312</v>
      </c>
      <c r="AJ20" t="s">
        <v>16</v>
      </c>
      <c r="AK20" s="37">
        <v>8</v>
      </c>
      <c r="AT20"/>
    </row>
    <row r="21" spans="1:46" x14ac:dyDescent="0.25">
      <c r="A21" t="s">
        <v>168</v>
      </c>
      <c r="B21" t="s">
        <v>51</v>
      </c>
      <c r="C21" t="s">
        <v>73</v>
      </c>
      <c r="D21" t="s">
        <v>112</v>
      </c>
      <c r="E21" s="31">
        <v>41.032608695652172</v>
      </c>
      <c r="F21" s="31">
        <v>141.63239130434781</v>
      </c>
      <c r="G21" s="31">
        <v>4.9130434782608701</v>
      </c>
      <c r="H21" s="36">
        <v>3.468869961888478E-2</v>
      </c>
      <c r="I21" s="31">
        <v>31.730978260869552</v>
      </c>
      <c r="J21" s="31">
        <v>0</v>
      </c>
      <c r="K21" s="36">
        <v>0</v>
      </c>
      <c r="L21" s="31">
        <v>23.14293478260868</v>
      </c>
      <c r="M21" s="31">
        <v>0</v>
      </c>
      <c r="N21" s="36">
        <v>0</v>
      </c>
      <c r="O21" s="31">
        <v>2.848913043478261</v>
      </c>
      <c r="P21" s="31">
        <v>0</v>
      </c>
      <c r="Q21" s="36">
        <v>0</v>
      </c>
      <c r="R21" s="31">
        <v>5.7391304347826084</v>
      </c>
      <c r="S21" s="31">
        <v>0</v>
      </c>
      <c r="T21" s="36">
        <v>0</v>
      </c>
      <c r="U21" s="31">
        <v>13.189239130434785</v>
      </c>
      <c r="V21" s="31">
        <v>0.2608695652173913</v>
      </c>
      <c r="W21" s="36">
        <v>1.9778970010136718E-2</v>
      </c>
      <c r="X21" s="31">
        <v>4.0690217391304353</v>
      </c>
      <c r="Y21" s="31">
        <v>0</v>
      </c>
      <c r="Z21" s="36">
        <v>0</v>
      </c>
      <c r="AA21" s="31">
        <v>86.453586956521733</v>
      </c>
      <c r="AB21" s="31">
        <v>4.6521739130434785</v>
      </c>
      <c r="AC21" s="36">
        <v>5.3811230705593481E-2</v>
      </c>
      <c r="AD21" s="31">
        <v>6.1895652173913023</v>
      </c>
      <c r="AE21" s="31">
        <v>0</v>
      </c>
      <c r="AF21" s="36">
        <v>0</v>
      </c>
      <c r="AG21" s="31">
        <v>0</v>
      </c>
      <c r="AH21" s="31">
        <v>0</v>
      </c>
      <c r="AI21" s="36" t="s">
        <v>312</v>
      </c>
      <c r="AJ21" t="s">
        <v>17</v>
      </c>
      <c r="AK21" s="37">
        <v>8</v>
      </c>
      <c r="AT21"/>
    </row>
    <row r="22" spans="1:46" x14ac:dyDescent="0.25">
      <c r="A22" t="s">
        <v>168</v>
      </c>
      <c r="B22" t="s">
        <v>64</v>
      </c>
      <c r="C22" t="s">
        <v>94</v>
      </c>
      <c r="D22" t="s">
        <v>111</v>
      </c>
      <c r="E22" s="31">
        <v>40.130434782608695</v>
      </c>
      <c r="F22" s="31">
        <v>143.43206521739131</v>
      </c>
      <c r="G22" s="31">
        <v>0</v>
      </c>
      <c r="H22" s="36">
        <v>0</v>
      </c>
      <c r="I22" s="31">
        <v>21.361413043478262</v>
      </c>
      <c r="J22" s="31">
        <v>0</v>
      </c>
      <c r="K22" s="36">
        <v>0</v>
      </c>
      <c r="L22" s="31">
        <v>10.144021739130435</v>
      </c>
      <c r="M22" s="31">
        <v>0</v>
      </c>
      <c r="N22" s="36">
        <v>0</v>
      </c>
      <c r="O22" s="31">
        <v>5.6521739130434785</v>
      </c>
      <c r="P22" s="31">
        <v>0</v>
      </c>
      <c r="Q22" s="36">
        <v>0</v>
      </c>
      <c r="R22" s="31">
        <v>5.5652173913043477</v>
      </c>
      <c r="S22" s="31">
        <v>0</v>
      </c>
      <c r="T22" s="36">
        <v>0</v>
      </c>
      <c r="U22" s="31">
        <v>29.173913043478262</v>
      </c>
      <c r="V22" s="31">
        <v>0</v>
      </c>
      <c r="W22" s="36">
        <v>0</v>
      </c>
      <c r="X22" s="31">
        <v>5.1766304347826084</v>
      </c>
      <c r="Y22" s="31">
        <v>0</v>
      </c>
      <c r="Z22" s="36">
        <v>0</v>
      </c>
      <c r="AA22" s="31">
        <v>84.298913043478265</v>
      </c>
      <c r="AB22" s="31">
        <v>0</v>
      </c>
      <c r="AC22" s="36">
        <v>0</v>
      </c>
      <c r="AD22" s="31">
        <v>2.7880434782608696</v>
      </c>
      <c r="AE22" s="31">
        <v>0</v>
      </c>
      <c r="AF22" s="36">
        <v>0</v>
      </c>
      <c r="AG22" s="31">
        <v>0.63315217391304346</v>
      </c>
      <c r="AH22" s="31">
        <v>0</v>
      </c>
      <c r="AI22" s="36">
        <v>0</v>
      </c>
      <c r="AJ22" t="s">
        <v>30</v>
      </c>
      <c r="AK22" s="37">
        <v>8</v>
      </c>
      <c r="AT22"/>
    </row>
    <row r="23" spans="1:46" x14ac:dyDescent="0.25">
      <c r="A23" t="s">
        <v>168</v>
      </c>
      <c r="B23" t="s">
        <v>63</v>
      </c>
      <c r="C23" t="s">
        <v>71</v>
      </c>
      <c r="D23" t="s">
        <v>103</v>
      </c>
      <c r="E23" s="31">
        <v>17.228260869565219</v>
      </c>
      <c r="F23" s="31">
        <v>63.516304347826086</v>
      </c>
      <c r="G23" s="31">
        <v>1.5418478260869564</v>
      </c>
      <c r="H23" s="36">
        <v>2.4274835287071101E-2</v>
      </c>
      <c r="I23" s="31">
        <v>15.87554347826087</v>
      </c>
      <c r="J23" s="31">
        <v>1.5418478260869564</v>
      </c>
      <c r="K23" s="36">
        <v>9.7120947588237291E-2</v>
      </c>
      <c r="L23" s="31">
        <v>6.9342391304347819</v>
      </c>
      <c r="M23" s="31">
        <v>1.5418478260869564</v>
      </c>
      <c r="N23" s="36">
        <v>0.22235284896935498</v>
      </c>
      <c r="O23" s="31">
        <v>0</v>
      </c>
      <c r="P23" s="31">
        <v>0</v>
      </c>
      <c r="Q23" s="36" t="s">
        <v>312</v>
      </c>
      <c r="R23" s="31">
        <v>8.9413043478260867</v>
      </c>
      <c r="S23" s="31">
        <v>0</v>
      </c>
      <c r="T23" s="36">
        <v>0</v>
      </c>
      <c r="U23" s="31">
        <v>12.739021739130438</v>
      </c>
      <c r="V23" s="31">
        <v>0</v>
      </c>
      <c r="W23" s="36">
        <v>0</v>
      </c>
      <c r="X23" s="31">
        <v>0</v>
      </c>
      <c r="Y23" s="31">
        <v>0</v>
      </c>
      <c r="Z23" s="36" t="s">
        <v>312</v>
      </c>
      <c r="AA23" s="31">
        <v>20.627717391304344</v>
      </c>
      <c r="AB23" s="31">
        <v>0</v>
      </c>
      <c r="AC23" s="36">
        <v>0</v>
      </c>
      <c r="AD23" s="31">
        <v>14.274021739130431</v>
      </c>
      <c r="AE23" s="31">
        <v>0</v>
      </c>
      <c r="AF23" s="36">
        <v>0</v>
      </c>
      <c r="AG23" s="31">
        <v>0</v>
      </c>
      <c r="AH23" s="31">
        <v>0</v>
      </c>
      <c r="AI23" s="36" t="s">
        <v>312</v>
      </c>
      <c r="AJ23" t="s">
        <v>29</v>
      </c>
      <c r="AK23" s="37">
        <v>8</v>
      </c>
      <c r="AT23"/>
    </row>
    <row r="24" spans="1:46" x14ac:dyDescent="0.25">
      <c r="A24" t="s">
        <v>168</v>
      </c>
      <c r="B24" t="s">
        <v>54</v>
      </c>
      <c r="C24" t="s">
        <v>82</v>
      </c>
      <c r="D24" t="s">
        <v>110</v>
      </c>
      <c r="E24" s="31">
        <v>109.10869565217391</v>
      </c>
      <c r="F24" s="31">
        <v>361.89673913043481</v>
      </c>
      <c r="G24" s="31">
        <v>0</v>
      </c>
      <c r="H24" s="36">
        <v>0</v>
      </c>
      <c r="I24" s="31">
        <v>73.828804347826079</v>
      </c>
      <c r="J24" s="31">
        <v>0</v>
      </c>
      <c r="K24" s="36">
        <v>0</v>
      </c>
      <c r="L24" s="31">
        <v>51.788043478260867</v>
      </c>
      <c r="M24" s="31">
        <v>0</v>
      </c>
      <c r="N24" s="36">
        <v>0</v>
      </c>
      <c r="O24" s="31">
        <v>17.692934782608695</v>
      </c>
      <c r="P24" s="31">
        <v>0</v>
      </c>
      <c r="Q24" s="36">
        <v>0</v>
      </c>
      <c r="R24" s="31">
        <v>4.3478260869565215</v>
      </c>
      <c r="S24" s="31">
        <v>0</v>
      </c>
      <c r="T24" s="36">
        <v>0</v>
      </c>
      <c r="U24" s="31">
        <v>49.171195652173914</v>
      </c>
      <c r="V24" s="31">
        <v>0</v>
      </c>
      <c r="W24" s="36">
        <v>0</v>
      </c>
      <c r="X24" s="31">
        <v>12.203804347826088</v>
      </c>
      <c r="Y24" s="31">
        <v>0</v>
      </c>
      <c r="Z24" s="36">
        <v>0</v>
      </c>
      <c r="AA24" s="31">
        <v>186.60054347826087</v>
      </c>
      <c r="AB24" s="31">
        <v>0</v>
      </c>
      <c r="AC24" s="36">
        <v>0</v>
      </c>
      <c r="AD24" s="31">
        <v>17.782608695652176</v>
      </c>
      <c r="AE24" s="31">
        <v>0</v>
      </c>
      <c r="AF24" s="36">
        <v>0</v>
      </c>
      <c r="AG24" s="31">
        <v>22.309782608695652</v>
      </c>
      <c r="AH24" s="31">
        <v>0</v>
      </c>
      <c r="AI24" s="36">
        <v>0</v>
      </c>
      <c r="AJ24" t="s">
        <v>20</v>
      </c>
      <c r="AK24" s="37">
        <v>8</v>
      </c>
      <c r="AT24"/>
    </row>
    <row r="25" spans="1:46" x14ac:dyDescent="0.25">
      <c r="A25" t="s">
        <v>168</v>
      </c>
      <c r="B25" t="s">
        <v>57</v>
      </c>
      <c r="C25" t="s">
        <v>68</v>
      </c>
      <c r="D25" t="s">
        <v>114</v>
      </c>
      <c r="E25" s="31">
        <v>43.108695652173914</v>
      </c>
      <c r="F25" s="31">
        <v>178.57380434782607</v>
      </c>
      <c r="G25" s="31">
        <v>10.680543478260869</v>
      </c>
      <c r="H25" s="36">
        <v>5.9810247741921348E-2</v>
      </c>
      <c r="I25" s="31">
        <v>71.48086956521739</v>
      </c>
      <c r="J25" s="31">
        <v>0</v>
      </c>
      <c r="K25" s="36">
        <v>0</v>
      </c>
      <c r="L25" s="31">
        <v>56.4383695652174</v>
      </c>
      <c r="M25" s="31">
        <v>0</v>
      </c>
      <c r="N25" s="36">
        <v>0</v>
      </c>
      <c r="O25" s="31">
        <v>10.433804347826088</v>
      </c>
      <c r="P25" s="31">
        <v>0</v>
      </c>
      <c r="Q25" s="36">
        <v>0</v>
      </c>
      <c r="R25" s="31">
        <v>4.6086956521739131</v>
      </c>
      <c r="S25" s="31">
        <v>0</v>
      </c>
      <c r="T25" s="36">
        <v>0</v>
      </c>
      <c r="U25" s="31">
        <v>21.188260869565216</v>
      </c>
      <c r="V25" s="31">
        <v>10.680543478260869</v>
      </c>
      <c r="W25" s="36">
        <v>0.50407834526911954</v>
      </c>
      <c r="X25" s="31">
        <v>0</v>
      </c>
      <c r="Y25" s="31">
        <v>0</v>
      </c>
      <c r="Z25" s="36" t="s">
        <v>312</v>
      </c>
      <c r="AA25" s="31">
        <v>85.904673913043482</v>
      </c>
      <c r="AB25" s="31">
        <v>0</v>
      </c>
      <c r="AC25" s="36">
        <v>0</v>
      </c>
      <c r="AD25" s="31">
        <v>0</v>
      </c>
      <c r="AE25" s="31">
        <v>0</v>
      </c>
      <c r="AF25" s="36" t="s">
        <v>312</v>
      </c>
      <c r="AG25" s="31">
        <v>0</v>
      </c>
      <c r="AH25" s="31">
        <v>0</v>
      </c>
      <c r="AI25" s="36" t="s">
        <v>312</v>
      </c>
      <c r="AJ25" t="s">
        <v>23</v>
      </c>
      <c r="AK25" s="37">
        <v>8</v>
      </c>
      <c r="AT25"/>
    </row>
    <row r="26" spans="1:46" x14ac:dyDescent="0.25">
      <c r="A26" t="s">
        <v>168</v>
      </c>
      <c r="B26" t="s">
        <v>67</v>
      </c>
      <c r="C26" t="s">
        <v>95</v>
      </c>
      <c r="D26" t="s">
        <v>97</v>
      </c>
      <c r="E26" s="31">
        <v>20.054347826086957</v>
      </c>
      <c r="F26" s="31">
        <v>106.13152173913045</v>
      </c>
      <c r="G26" s="31">
        <v>0</v>
      </c>
      <c r="H26" s="36">
        <v>0</v>
      </c>
      <c r="I26" s="31">
        <v>32.404347826086955</v>
      </c>
      <c r="J26" s="31">
        <v>0</v>
      </c>
      <c r="K26" s="36">
        <v>0</v>
      </c>
      <c r="L26" s="31">
        <v>27.763043478260869</v>
      </c>
      <c r="M26" s="31">
        <v>0</v>
      </c>
      <c r="N26" s="36">
        <v>0</v>
      </c>
      <c r="O26" s="31">
        <v>0</v>
      </c>
      <c r="P26" s="31">
        <v>0</v>
      </c>
      <c r="Q26" s="36" t="s">
        <v>312</v>
      </c>
      <c r="R26" s="31">
        <v>4.6413043478260869</v>
      </c>
      <c r="S26" s="31">
        <v>0</v>
      </c>
      <c r="T26" s="36">
        <v>0</v>
      </c>
      <c r="U26" s="31">
        <v>0</v>
      </c>
      <c r="V26" s="31">
        <v>0</v>
      </c>
      <c r="W26" s="36" t="s">
        <v>312</v>
      </c>
      <c r="X26" s="31">
        <v>4.7847826086956529</v>
      </c>
      <c r="Y26" s="31">
        <v>0</v>
      </c>
      <c r="Z26" s="36">
        <v>0</v>
      </c>
      <c r="AA26" s="31">
        <v>68.942391304347836</v>
      </c>
      <c r="AB26" s="31">
        <v>0</v>
      </c>
      <c r="AC26" s="36">
        <v>0</v>
      </c>
      <c r="AD26" s="31">
        <v>0</v>
      </c>
      <c r="AE26" s="31">
        <v>0</v>
      </c>
      <c r="AF26" s="36" t="s">
        <v>312</v>
      </c>
      <c r="AG26" s="31">
        <v>0</v>
      </c>
      <c r="AH26" s="31">
        <v>0</v>
      </c>
      <c r="AI26" s="36" t="s">
        <v>312</v>
      </c>
      <c r="AJ26" t="s">
        <v>33</v>
      </c>
      <c r="AK26" s="37">
        <v>8</v>
      </c>
      <c r="AT26"/>
    </row>
    <row r="27" spans="1:46" x14ac:dyDescent="0.25">
      <c r="A27" t="s">
        <v>168</v>
      </c>
      <c r="B27" t="s">
        <v>35</v>
      </c>
      <c r="C27" t="s">
        <v>78</v>
      </c>
      <c r="D27" t="s">
        <v>108</v>
      </c>
      <c r="E27" s="31">
        <v>31.358695652173914</v>
      </c>
      <c r="F27" s="31">
        <v>145.63858695652175</v>
      </c>
      <c r="G27" s="31">
        <v>0</v>
      </c>
      <c r="H27" s="36">
        <v>0</v>
      </c>
      <c r="I27" s="31">
        <v>38.567934782608695</v>
      </c>
      <c r="J27" s="31">
        <v>0</v>
      </c>
      <c r="K27" s="36">
        <v>0</v>
      </c>
      <c r="L27" s="31">
        <v>26.130434782608695</v>
      </c>
      <c r="M27" s="31">
        <v>0</v>
      </c>
      <c r="N27" s="36">
        <v>0</v>
      </c>
      <c r="O27" s="31">
        <v>6.6983695652173916</v>
      </c>
      <c r="P27" s="31">
        <v>0</v>
      </c>
      <c r="Q27" s="36">
        <v>0</v>
      </c>
      <c r="R27" s="31">
        <v>5.7391304347826084</v>
      </c>
      <c r="S27" s="31">
        <v>0</v>
      </c>
      <c r="T27" s="36">
        <v>0</v>
      </c>
      <c r="U27" s="31">
        <v>8.2744565217391308</v>
      </c>
      <c r="V27" s="31">
        <v>0</v>
      </c>
      <c r="W27" s="36">
        <v>0</v>
      </c>
      <c r="X27" s="31">
        <v>0</v>
      </c>
      <c r="Y27" s="31">
        <v>0</v>
      </c>
      <c r="Z27" s="36" t="s">
        <v>312</v>
      </c>
      <c r="AA27" s="31">
        <v>98.796195652173907</v>
      </c>
      <c r="AB27" s="31">
        <v>0</v>
      </c>
      <c r="AC27" s="36">
        <v>0</v>
      </c>
      <c r="AD27" s="31">
        <v>0</v>
      </c>
      <c r="AE27" s="31">
        <v>0</v>
      </c>
      <c r="AF27" s="36" t="s">
        <v>312</v>
      </c>
      <c r="AG27" s="31">
        <v>0</v>
      </c>
      <c r="AH27" s="31">
        <v>0</v>
      </c>
      <c r="AI27" s="36" t="s">
        <v>312</v>
      </c>
      <c r="AJ27" t="s">
        <v>1</v>
      </c>
      <c r="AK27" s="37">
        <v>8</v>
      </c>
      <c r="AT27"/>
    </row>
    <row r="28" spans="1:46" x14ac:dyDescent="0.25">
      <c r="A28" t="s">
        <v>168</v>
      </c>
      <c r="B28" t="s">
        <v>38</v>
      </c>
      <c r="C28" t="s">
        <v>80</v>
      </c>
      <c r="D28" t="s">
        <v>100</v>
      </c>
      <c r="E28" s="31">
        <v>125.45652173913044</v>
      </c>
      <c r="F28" s="31">
        <v>464.83880434782611</v>
      </c>
      <c r="G28" s="31">
        <v>51.038043478260875</v>
      </c>
      <c r="H28" s="36">
        <v>0.10979729532233826</v>
      </c>
      <c r="I28" s="31">
        <v>91.130434782608688</v>
      </c>
      <c r="J28" s="31">
        <v>22.845108695652176</v>
      </c>
      <c r="K28" s="36">
        <v>0.25068583015267182</v>
      </c>
      <c r="L28" s="31">
        <v>71.247282608695656</v>
      </c>
      <c r="M28" s="31">
        <v>22.845108695652176</v>
      </c>
      <c r="N28" s="36">
        <v>0.32064533353674818</v>
      </c>
      <c r="O28" s="31">
        <v>14.752717391304348</v>
      </c>
      <c r="P28" s="31">
        <v>0</v>
      </c>
      <c r="Q28" s="36">
        <v>0</v>
      </c>
      <c r="R28" s="31">
        <v>5.1304347826086953</v>
      </c>
      <c r="S28" s="31">
        <v>0</v>
      </c>
      <c r="T28" s="36">
        <v>0</v>
      </c>
      <c r="U28" s="31">
        <v>206.48641304347825</v>
      </c>
      <c r="V28" s="31">
        <v>28.192934782608695</v>
      </c>
      <c r="W28" s="36">
        <v>0.13653651282456211</v>
      </c>
      <c r="X28" s="31">
        <v>0</v>
      </c>
      <c r="Y28" s="31">
        <v>0</v>
      </c>
      <c r="Z28" s="36" t="s">
        <v>312</v>
      </c>
      <c r="AA28" s="31">
        <v>115.30076086956522</v>
      </c>
      <c r="AB28" s="31">
        <v>0</v>
      </c>
      <c r="AC28" s="36">
        <v>0</v>
      </c>
      <c r="AD28" s="31">
        <v>0</v>
      </c>
      <c r="AE28" s="31">
        <v>0</v>
      </c>
      <c r="AF28" s="36" t="s">
        <v>312</v>
      </c>
      <c r="AG28" s="31">
        <v>51.921195652173914</v>
      </c>
      <c r="AH28" s="31">
        <v>0</v>
      </c>
      <c r="AI28" s="36">
        <v>0</v>
      </c>
      <c r="AJ28" t="s">
        <v>4</v>
      </c>
      <c r="AK28" s="37">
        <v>8</v>
      </c>
      <c r="AT28"/>
    </row>
    <row r="29" spans="1:46" x14ac:dyDescent="0.25">
      <c r="A29" t="s">
        <v>168</v>
      </c>
      <c r="B29" t="s">
        <v>61</v>
      </c>
      <c r="C29" t="s">
        <v>93</v>
      </c>
      <c r="D29" t="s">
        <v>116</v>
      </c>
      <c r="E29" s="31">
        <v>42.391304347826086</v>
      </c>
      <c r="F29" s="31">
        <v>156.01630434782609</v>
      </c>
      <c r="G29" s="31">
        <v>70.673913043478265</v>
      </c>
      <c r="H29" s="36">
        <v>0.45299055979377856</v>
      </c>
      <c r="I29" s="31">
        <v>18.782608695652172</v>
      </c>
      <c r="J29" s="31">
        <v>0</v>
      </c>
      <c r="K29" s="36">
        <v>0</v>
      </c>
      <c r="L29" s="31">
        <v>4.6956521739130439</v>
      </c>
      <c r="M29" s="31">
        <v>0</v>
      </c>
      <c r="N29" s="36">
        <v>0</v>
      </c>
      <c r="O29" s="31">
        <v>8.7391304347826093</v>
      </c>
      <c r="P29" s="31">
        <v>0</v>
      </c>
      <c r="Q29" s="36">
        <v>0</v>
      </c>
      <c r="R29" s="31">
        <v>5.3478260869565215</v>
      </c>
      <c r="S29" s="31">
        <v>0</v>
      </c>
      <c r="T29" s="36">
        <v>0</v>
      </c>
      <c r="U29" s="31">
        <v>33.116847826086953</v>
      </c>
      <c r="V29" s="31">
        <v>11.603260869565217</v>
      </c>
      <c r="W29" s="36">
        <v>0.35037334865020103</v>
      </c>
      <c r="X29" s="31">
        <v>0</v>
      </c>
      <c r="Y29" s="31">
        <v>0</v>
      </c>
      <c r="Z29" s="36" t="s">
        <v>312</v>
      </c>
      <c r="AA29" s="31">
        <v>99.682065217391298</v>
      </c>
      <c r="AB29" s="31">
        <v>59.070652173913047</v>
      </c>
      <c r="AC29" s="36">
        <v>0.59259057329007991</v>
      </c>
      <c r="AD29" s="31">
        <v>4.4347826086956523</v>
      </c>
      <c r="AE29" s="31">
        <v>0</v>
      </c>
      <c r="AF29" s="36">
        <v>0</v>
      </c>
      <c r="AG29" s="31">
        <v>0</v>
      </c>
      <c r="AH29" s="31">
        <v>0</v>
      </c>
      <c r="AI29" s="36" t="s">
        <v>312</v>
      </c>
      <c r="AJ29" t="s">
        <v>27</v>
      </c>
      <c r="AK29" s="37">
        <v>8</v>
      </c>
      <c r="AT29"/>
    </row>
    <row r="30" spans="1:46" x14ac:dyDescent="0.25">
      <c r="A30" t="s">
        <v>168</v>
      </c>
      <c r="B30" t="s">
        <v>39</v>
      </c>
      <c r="C30" t="s">
        <v>81</v>
      </c>
      <c r="D30" t="s">
        <v>109</v>
      </c>
      <c r="E30" s="31">
        <v>43.326086956521742</v>
      </c>
      <c r="F30" s="31">
        <v>192.08260869565223</v>
      </c>
      <c r="G30" s="31">
        <v>26.897717391304351</v>
      </c>
      <c r="H30" s="36">
        <v>0.14003202879195994</v>
      </c>
      <c r="I30" s="31">
        <v>29.783586956521738</v>
      </c>
      <c r="J30" s="31">
        <v>0</v>
      </c>
      <c r="K30" s="36">
        <v>0</v>
      </c>
      <c r="L30" s="31">
        <v>25.299891304347824</v>
      </c>
      <c r="M30" s="31">
        <v>0</v>
      </c>
      <c r="N30" s="36">
        <v>0</v>
      </c>
      <c r="O30" s="31">
        <v>0</v>
      </c>
      <c r="P30" s="31">
        <v>0</v>
      </c>
      <c r="Q30" s="36" t="s">
        <v>312</v>
      </c>
      <c r="R30" s="31">
        <v>4.4836956521739131</v>
      </c>
      <c r="S30" s="31">
        <v>0</v>
      </c>
      <c r="T30" s="36">
        <v>0</v>
      </c>
      <c r="U30" s="31">
        <v>26.904239130434789</v>
      </c>
      <c r="V30" s="31">
        <v>5.0370652173913042</v>
      </c>
      <c r="W30" s="36">
        <v>0.18722199103907169</v>
      </c>
      <c r="X30" s="31">
        <v>0</v>
      </c>
      <c r="Y30" s="31">
        <v>0</v>
      </c>
      <c r="Z30" s="36" t="s">
        <v>312</v>
      </c>
      <c r="AA30" s="31">
        <v>126.99619565217395</v>
      </c>
      <c r="AB30" s="31">
        <v>21.860652173913046</v>
      </c>
      <c r="AC30" s="36">
        <v>0.17213627590692973</v>
      </c>
      <c r="AD30" s="31">
        <v>0</v>
      </c>
      <c r="AE30" s="31">
        <v>0</v>
      </c>
      <c r="AF30" s="36" t="s">
        <v>312</v>
      </c>
      <c r="AG30" s="31">
        <v>8.3985869565217381</v>
      </c>
      <c r="AH30" s="31">
        <v>0</v>
      </c>
      <c r="AI30" s="36">
        <v>0</v>
      </c>
      <c r="AJ30" t="s">
        <v>5</v>
      </c>
      <c r="AK30" s="37">
        <v>8</v>
      </c>
      <c r="AT30"/>
    </row>
    <row r="31" spans="1:46" x14ac:dyDescent="0.25">
      <c r="A31" t="s">
        <v>168</v>
      </c>
      <c r="B31" t="s">
        <v>52</v>
      </c>
      <c r="C31" t="s">
        <v>70</v>
      </c>
      <c r="D31" t="s">
        <v>99</v>
      </c>
      <c r="E31" s="31">
        <v>57.380434782608695</v>
      </c>
      <c r="F31" s="31">
        <v>169.64021739130436</v>
      </c>
      <c r="G31" s="31">
        <v>0</v>
      </c>
      <c r="H31" s="36">
        <v>0</v>
      </c>
      <c r="I31" s="31">
        <v>54.382717391304354</v>
      </c>
      <c r="J31" s="31">
        <v>0</v>
      </c>
      <c r="K31" s="36">
        <v>0</v>
      </c>
      <c r="L31" s="31">
        <v>39.098043478260877</v>
      </c>
      <c r="M31" s="31">
        <v>0</v>
      </c>
      <c r="N31" s="36">
        <v>0</v>
      </c>
      <c r="O31" s="31">
        <v>9.893369565217391</v>
      </c>
      <c r="P31" s="31">
        <v>0</v>
      </c>
      <c r="Q31" s="36">
        <v>0</v>
      </c>
      <c r="R31" s="31">
        <v>5.3913043478260869</v>
      </c>
      <c r="S31" s="31">
        <v>0</v>
      </c>
      <c r="T31" s="36">
        <v>0</v>
      </c>
      <c r="U31" s="31">
        <v>30.649782608695649</v>
      </c>
      <c r="V31" s="31">
        <v>0</v>
      </c>
      <c r="W31" s="36">
        <v>0</v>
      </c>
      <c r="X31" s="31">
        <v>0</v>
      </c>
      <c r="Y31" s="31">
        <v>0</v>
      </c>
      <c r="Z31" s="36" t="s">
        <v>312</v>
      </c>
      <c r="AA31" s="31">
        <v>72.713043478260886</v>
      </c>
      <c r="AB31" s="31">
        <v>0</v>
      </c>
      <c r="AC31" s="36">
        <v>0</v>
      </c>
      <c r="AD31" s="31">
        <v>11.89467391304348</v>
      </c>
      <c r="AE31" s="31">
        <v>0</v>
      </c>
      <c r="AF31" s="36">
        <v>0</v>
      </c>
      <c r="AG31" s="31">
        <v>0</v>
      </c>
      <c r="AH31" s="31">
        <v>0</v>
      </c>
      <c r="AI31" s="36" t="s">
        <v>312</v>
      </c>
      <c r="AJ31" t="s">
        <v>18</v>
      </c>
      <c r="AK31" s="37">
        <v>8</v>
      </c>
      <c r="AT31"/>
    </row>
    <row r="32" spans="1:46" x14ac:dyDescent="0.25">
      <c r="A32" t="s">
        <v>168</v>
      </c>
      <c r="B32" t="s">
        <v>49</v>
      </c>
      <c r="C32" t="s">
        <v>87</v>
      </c>
      <c r="D32" t="s">
        <v>98</v>
      </c>
      <c r="E32" s="31">
        <v>52.663043478260867</v>
      </c>
      <c r="F32" s="31">
        <v>250.57119565217391</v>
      </c>
      <c r="G32" s="31">
        <v>0</v>
      </c>
      <c r="H32" s="36">
        <v>0</v>
      </c>
      <c r="I32" s="31">
        <v>57.242282608695646</v>
      </c>
      <c r="J32" s="31">
        <v>0</v>
      </c>
      <c r="K32" s="36">
        <v>0</v>
      </c>
      <c r="L32" s="31">
        <v>30.454239130434779</v>
      </c>
      <c r="M32" s="31">
        <v>0</v>
      </c>
      <c r="N32" s="36">
        <v>0</v>
      </c>
      <c r="O32" s="31">
        <v>21.222826086956523</v>
      </c>
      <c r="P32" s="31">
        <v>0</v>
      </c>
      <c r="Q32" s="36">
        <v>0</v>
      </c>
      <c r="R32" s="31">
        <v>5.5652173913043477</v>
      </c>
      <c r="S32" s="31">
        <v>0</v>
      </c>
      <c r="T32" s="36">
        <v>0</v>
      </c>
      <c r="U32" s="31">
        <v>28.816195652173921</v>
      </c>
      <c r="V32" s="31">
        <v>0</v>
      </c>
      <c r="W32" s="36">
        <v>0</v>
      </c>
      <c r="X32" s="31">
        <v>0</v>
      </c>
      <c r="Y32" s="31">
        <v>0</v>
      </c>
      <c r="Z32" s="36" t="s">
        <v>312</v>
      </c>
      <c r="AA32" s="31">
        <v>149.43130434782606</v>
      </c>
      <c r="AB32" s="31">
        <v>0</v>
      </c>
      <c r="AC32" s="36">
        <v>0</v>
      </c>
      <c r="AD32" s="31">
        <v>0</v>
      </c>
      <c r="AE32" s="31">
        <v>0</v>
      </c>
      <c r="AF32" s="36" t="s">
        <v>312</v>
      </c>
      <c r="AG32" s="31">
        <v>15.081413043478264</v>
      </c>
      <c r="AH32" s="31">
        <v>0</v>
      </c>
      <c r="AI32" s="36">
        <v>0</v>
      </c>
      <c r="AJ32" t="s">
        <v>15</v>
      </c>
      <c r="AK32" s="37">
        <v>8</v>
      </c>
      <c r="AT32"/>
    </row>
    <row r="33" spans="1:46" x14ac:dyDescent="0.25">
      <c r="A33" t="s">
        <v>168</v>
      </c>
      <c r="B33" t="s">
        <v>46</v>
      </c>
      <c r="C33" t="s">
        <v>76</v>
      </c>
      <c r="D33" t="s">
        <v>98</v>
      </c>
      <c r="E33" s="31">
        <v>62.75</v>
      </c>
      <c r="F33" s="31">
        <v>209.08695652173913</v>
      </c>
      <c r="G33" s="31">
        <v>0</v>
      </c>
      <c r="H33" s="36">
        <v>0</v>
      </c>
      <c r="I33" s="31">
        <v>49.244565217391305</v>
      </c>
      <c r="J33" s="31">
        <v>0</v>
      </c>
      <c r="K33" s="36">
        <v>0</v>
      </c>
      <c r="L33" s="31">
        <v>39.383152173913047</v>
      </c>
      <c r="M33" s="31">
        <v>0</v>
      </c>
      <c r="N33" s="36">
        <v>0</v>
      </c>
      <c r="O33" s="31">
        <v>5.6168478260869561</v>
      </c>
      <c r="P33" s="31">
        <v>0</v>
      </c>
      <c r="Q33" s="36">
        <v>0</v>
      </c>
      <c r="R33" s="31">
        <v>4.2445652173913047</v>
      </c>
      <c r="S33" s="31">
        <v>0</v>
      </c>
      <c r="T33" s="36">
        <v>0</v>
      </c>
      <c r="U33" s="31">
        <v>8.4565217391304355</v>
      </c>
      <c r="V33" s="31">
        <v>0</v>
      </c>
      <c r="W33" s="36">
        <v>0</v>
      </c>
      <c r="X33" s="31">
        <v>2.5652173913043477</v>
      </c>
      <c r="Y33" s="31">
        <v>0</v>
      </c>
      <c r="Z33" s="36">
        <v>0</v>
      </c>
      <c r="AA33" s="31">
        <v>148.82065217391303</v>
      </c>
      <c r="AB33" s="31">
        <v>0</v>
      </c>
      <c r="AC33" s="36">
        <v>0</v>
      </c>
      <c r="AD33" s="31">
        <v>0</v>
      </c>
      <c r="AE33" s="31">
        <v>0</v>
      </c>
      <c r="AF33" s="36" t="s">
        <v>312</v>
      </c>
      <c r="AG33" s="31">
        <v>0</v>
      </c>
      <c r="AH33" s="31">
        <v>0</v>
      </c>
      <c r="AI33" s="36" t="s">
        <v>312</v>
      </c>
      <c r="AJ33" t="s">
        <v>12</v>
      </c>
      <c r="AK33" s="37">
        <v>8</v>
      </c>
      <c r="AT33"/>
    </row>
    <row r="34" spans="1:46" x14ac:dyDescent="0.25">
      <c r="A34" t="s">
        <v>168</v>
      </c>
      <c r="B34" t="s">
        <v>58</v>
      </c>
      <c r="C34" t="s">
        <v>91</v>
      </c>
      <c r="D34" t="s">
        <v>115</v>
      </c>
      <c r="E34" s="31">
        <v>51.717391304347828</v>
      </c>
      <c r="F34" s="31">
        <v>199.67315217391305</v>
      </c>
      <c r="G34" s="31">
        <v>0</v>
      </c>
      <c r="H34" s="36">
        <v>0</v>
      </c>
      <c r="I34" s="31">
        <v>47.723804347826075</v>
      </c>
      <c r="J34" s="31">
        <v>0</v>
      </c>
      <c r="K34" s="36">
        <v>0</v>
      </c>
      <c r="L34" s="31">
        <v>37.462934782608684</v>
      </c>
      <c r="M34" s="31">
        <v>0</v>
      </c>
      <c r="N34" s="36">
        <v>0</v>
      </c>
      <c r="O34" s="31">
        <v>5.1304347826086953</v>
      </c>
      <c r="P34" s="31">
        <v>0</v>
      </c>
      <c r="Q34" s="36">
        <v>0</v>
      </c>
      <c r="R34" s="31">
        <v>5.1304347826086953</v>
      </c>
      <c r="S34" s="31">
        <v>0</v>
      </c>
      <c r="T34" s="36">
        <v>0</v>
      </c>
      <c r="U34" s="31">
        <v>28.605543478260874</v>
      </c>
      <c r="V34" s="31">
        <v>0</v>
      </c>
      <c r="W34" s="36">
        <v>0</v>
      </c>
      <c r="X34" s="31">
        <v>5.7811956521739134</v>
      </c>
      <c r="Y34" s="31">
        <v>0</v>
      </c>
      <c r="Z34" s="36">
        <v>0</v>
      </c>
      <c r="AA34" s="31">
        <v>98.134021739130432</v>
      </c>
      <c r="AB34" s="31">
        <v>0</v>
      </c>
      <c r="AC34" s="36">
        <v>0</v>
      </c>
      <c r="AD34" s="31">
        <v>19.428586956521741</v>
      </c>
      <c r="AE34" s="31">
        <v>0</v>
      </c>
      <c r="AF34" s="36">
        <v>0</v>
      </c>
      <c r="AG34" s="31">
        <v>0</v>
      </c>
      <c r="AH34" s="31">
        <v>0</v>
      </c>
      <c r="AI34" s="36" t="s">
        <v>312</v>
      </c>
      <c r="AJ34" t="s">
        <v>24</v>
      </c>
      <c r="AK34" s="37">
        <v>8</v>
      </c>
      <c r="AT34"/>
    </row>
    <row r="35" spans="1:46" x14ac:dyDescent="0.25">
      <c r="A35" t="s">
        <v>168</v>
      </c>
      <c r="B35" t="s">
        <v>37</v>
      </c>
      <c r="C35" t="s">
        <v>79</v>
      </c>
      <c r="D35" t="s">
        <v>104</v>
      </c>
      <c r="E35" s="31">
        <v>69.195652173913047</v>
      </c>
      <c r="F35" s="31">
        <v>239.75815217391306</v>
      </c>
      <c r="G35" s="31">
        <v>0</v>
      </c>
      <c r="H35" s="36">
        <v>0</v>
      </c>
      <c r="I35" s="31">
        <v>56.100543478260867</v>
      </c>
      <c r="J35" s="31">
        <v>0</v>
      </c>
      <c r="K35" s="36">
        <v>0</v>
      </c>
      <c r="L35" s="31">
        <v>43.383152173913047</v>
      </c>
      <c r="M35" s="31">
        <v>0</v>
      </c>
      <c r="N35" s="36">
        <v>0</v>
      </c>
      <c r="O35" s="31">
        <v>9.6684782608695645</v>
      </c>
      <c r="P35" s="31">
        <v>0</v>
      </c>
      <c r="Q35" s="36">
        <v>0</v>
      </c>
      <c r="R35" s="31">
        <v>3.0489130434782608</v>
      </c>
      <c r="S35" s="31">
        <v>0</v>
      </c>
      <c r="T35" s="36">
        <v>0</v>
      </c>
      <c r="U35" s="31">
        <v>18.453804347826086</v>
      </c>
      <c r="V35" s="31">
        <v>0</v>
      </c>
      <c r="W35" s="36">
        <v>0</v>
      </c>
      <c r="X35" s="31">
        <v>0</v>
      </c>
      <c r="Y35" s="31">
        <v>0</v>
      </c>
      <c r="Z35" s="36" t="s">
        <v>312</v>
      </c>
      <c r="AA35" s="31">
        <v>165.20380434782609</v>
      </c>
      <c r="AB35" s="31">
        <v>0</v>
      </c>
      <c r="AC35" s="36">
        <v>0</v>
      </c>
      <c r="AD35" s="31">
        <v>0</v>
      </c>
      <c r="AE35" s="31">
        <v>0</v>
      </c>
      <c r="AF35" s="36" t="s">
        <v>312</v>
      </c>
      <c r="AG35" s="31">
        <v>0</v>
      </c>
      <c r="AH35" s="31">
        <v>0</v>
      </c>
      <c r="AI35" s="36" t="s">
        <v>312</v>
      </c>
      <c r="AJ35" t="s">
        <v>3</v>
      </c>
      <c r="AK35" s="37">
        <v>8</v>
      </c>
      <c r="AT35"/>
    </row>
    <row r="36" spans="1:46" x14ac:dyDescent="0.25">
      <c r="E36" s="31"/>
      <c r="F36" s="31"/>
      <c r="G36" s="31"/>
      <c r="I36" s="31"/>
      <c r="J36" s="31"/>
      <c r="L36" s="31"/>
      <c r="M36" s="31"/>
      <c r="O36" s="31"/>
      <c r="R36" s="31"/>
      <c r="U36" s="31"/>
      <c r="X36" s="31"/>
      <c r="AA36" s="31"/>
      <c r="AD36" s="31"/>
      <c r="AG36" s="31"/>
      <c r="AT36"/>
    </row>
    <row r="37" spans="1:46" x14ac:dyDescent="0.25">
      <c r="AT37"/>
    </row>
    <row r="38" spans="1:46" x14ac:dyDescent="0.25">
      <c r="AT38"/>
    </row>
    <row r="39" spans="1:46" x14ac:dyDescent="0.25">
      <c r="AT39"/>
    </row>
    <row r="40" spans="1:46" x14ac:dyDescent="0.25">
      <c r="AT40"/>
    </row>
    <row r="41" spans="1:46" x14ac:dyDescent="0.25">
      <c r="AT41"/>
    </row>
    <row r="48" spans="1:46" x14ac:dyDescent="0.25">
      <c r="AL48" s="31"/>
      <c r="AM48" s="31"/>
      <c r="AN48" s="31"/>
      <c r="AO48" s="31"/>
      <c r="AP48" s="31"/>
      <c r="AQ48" s="31"/>
      <c r="AR48" s="31"/>
    </row>
  </sheetData>
  <pageMargins left="0.7" right="0.7" top="0.75" bottom="0.75" header="0.3" footer="0.3"/>
  <pageSetup orientation="portrait" horizontalDpi="1200" verticalDpi="1200" r:id="rId1"/>
  <ignoredErrors>
    <ignoredError sqref="AJ2:AJ35"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E0228-25A5-40CF-BAED-B553557915A7}">
  <sheetPr codeName="Sheet3"/>
  <dimension ref="A1:AI35"/>
  <sheetViews>
    <sheetView zoomScale="85" zoomScaleNormal="85" workbookViewId="0">
      <pane xSplit="4" ySplit="1" topLeftCell="E2" activePane="bottomRight" state="frozen"/>
      <selection pane="topRight" activeCell="F1" sqref="F1"/>
      <selection pane="bottomLeft" activeCell="A2" sqref="A2"/>
      <selection pane="bottomRight" activeCell="A2" sqref="A2"/>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5" width="12.5703125" hidden="1" customWidth="1" outlineLevel="1"/>
    <col min="26" max="26" width="12.5703125" customWidth="1" collapsed="1"/>
    <col min="27" max="34" width="12.5703125" customWidth="1"/>
    <col min="35" max="35" width="12.5703125" style="2" customWidth="1"/>
    <col min="36" max="36" width="11.85546875" customWidth="1"/>
    <col min="38" max="38" width="12.5703125" customWidth="1"/>
    <col min="40" max="48" width="12.5703125" customWidth="1"/>
    <col min="49" max="49" width="18.5703125" customWidth="1"/>
    <col min="51" max="51" width="22.140625" customWidth="1"/>
  </cols>
  <sheetData>
    <row r="1" spans="1:35" s="1" customFormat="1" ht="189.95" customHeight="1" x14ac:dyDescent="0.25">
      <c r="A1" s="1" t="s">
        <v>169</v>
      </c>
      <c r="B1" s="1" t="s">
        <v>236</v>
      </c>
      <c r="C1" s="1" t="s">
        <v>172</v>
      </c>
      <c r="D1" s="1" t="s">
        <v>171</v>
      </c>
      <c r="E1" s="1" t="s">
        <v>173</v>
      </c>
      <c r="F1" s="1" t="s">
        <v>283</v>
      </c>
      <c r="G1" s="1" t="s">
        <v>284</v>
      </c>
      <c r="H1" s="1" t="s">
        <v>285</v>
      </c>
      <c r="I1" s="1" t="s">
        <v>286</v>
      </c>
      <c r="J1" s="1" t="s">
        <v>287</v>
      </c>
      <c r="K1" s="1" t="s">
        <v>288</v>
      </c>
      <c r="L1" s="1" t="s">
        <v>289</v>
      </c>
      <c r="M1" s="1" t="s">
        <v>290</v>
      </c>
      <c r="N1" s="1" t="s">
        <v>291</v>
      </c>
      <c r="O1" s="1" t="s">
        <v>292</v>
      </c>
      <c r="P1" s="1" t="s">
        <v>293</v>
      </c>
      <c r="Q1" s="1" t="s">
        <v>294</v>
      </c>
      <c r="R1" s="1" t="s">
        <v>295</v>
      </c>
      <c r="S1" s="1" t="s">
        <v>296</v>
      </c>
      <c r="T1" s="1" t="s">
        <v>297</v>
      </c>
      <c r="U1" s="1" t="s">
        <v>298</v>
      </c>
      <c r="V1" s="1" t="s">
        <v>299</v>
      </c>
      <c r="W1" s="1" t="s">
        <v>300</v>
      </c>
      <c r="X1" s="1" t="s">
        <v>301</v>
      </c>
      <c r="Y1" s="1" t="s">
        <v>302</v>
      </c>
      <c r="Z1" s="1" t="s">
        <v>303</v>
      </c>
      <c r="AA1" s="1" t="s">
        <v>304</v>
      </c>
      <c r="AB1" s="1" t="s">
        <v>305</v>
      </c>
      <c r="AC1" s="1" t="s">
        <v>306</v>
      </c>
      <c r="AD1" s="1" t="s">
        <v>307</v>
      </c>
      <c r="AE1" s="1" t="s">
        <v>308</v>
      </c>
      <c r="AF1" s="1" t="s">
        <v>309</v>
      </c>
      <c r="AG1" s="1" t="s">
        <v>310</v>
      </c>
      <c r="AH1" s="1" t="s">
        <v>170</v>
      </c>
      <c r="AI1" s="38" t="s">
        <v>311</v>
      </c>
    </row>
    <row r="2" spans="1:35" x14ac:dyDescent="0.25">
      <c r="A2" t="s">
        <v>168</v>
      </c>
      <c r="B2" t="s">
        <v>66</v>
      </c>
      <c r="C2" t="s">
        <v>75</v>
      </c>
      <c r="D2" t="s">
        <v>96</v>
      </c>
      <c r="E2" s="2">
        <v>42.989130434782609</v>
      </c>
      <c r="F2" s="2">
        <v>8.1108695652173886</v>
      </c>
      <c r="G2" s="2">
        <v>0.34782608695652173</v>
      </c>
      <c r="H2" s="2">
        <v>2.7706521739130436</v>
      </c>
      <c r="I2" s="2">
        <v>2.3750000000000004</v>
      </c>
      <c r="J2" s="2">
        <v>0</v>
      </c>
      <c r="K2" s="2">
        <v>0</v>
      </c>
      <c r="L2" s="2">
        <v>0</v>
      </c>
      <c r="M2" s="2">
        <v>5.4967391304347828</v>
      </c>
      <c r="N2" s="2">
        <v>0</v>
      </c>
      <c r="O2" s="2">
        <v>0.12786346396965867</v>
      </c>
      <c r="P2" s="2">
        <v>5.761956521739128</v>
      </c>
      <c r="Q2" s="2">
        <v>3.1532608695652162</v>
      </c>
      <c r="R2" s="2">
        <v>0.20738305941845755</v>
      </c>
      <c r="S2" s="2">
        <v>0.11413043478260869</v>
      </c>
      <c r="T2" s="2">
        <v>0</v>
      </c>
      <c r="U2" s="2">
        <v>0</v>
      </c>
      <c r="V2" s="2">
        <v>2.6548672566371681E-3</v>
      </c>
      <c r="W2" s="2">
        <v>0</v>
      </c>
      <c r="X2" s="2">
        <v>0</v>
      </c>
      <c r="Y2" s="2">
        <v>0</v>
      </c>
      <c r="Z2" s="2">
        <v>0</v>
      </c>
      <c r="AA2" s="2">
        <v>0</v>
      </c>
      <c r="AB2" s="2">
        <v>8.2663043478260896</v>
      </c>
      <c r="AC2" s="2">
        <v>0</v>
      </c>
      <c r="AD2" s="2">
        <v>3.3695652173913055</v>
      </c>
      <c r="AE2" s="2">
        <v>0</v>
      </c>
      <c r="AF2" s="2">
        <v>0</v>
      </c>
      <c r="AG2" s="2">
        <v>0.35869565217391303</v>
      </c>
      <c r="AH2" t="s">
        <v>32</v>
      </c>
      <c r="AI2">
        <v>8</v>
      </c>
    </row>
    <row r="3" spans="1:35" x14ac:dyDescent="0.25">
      <c r="A3" t="s">
        <v>168</v>
      </c>
      <c r="B3" t="s">
        <v>42</v>
      </c>
      <c r="C3" t="s">
        <v>70</v>
      </c>
      <c r="D3" t="s">
        <v>99</v>
      </c>
      <c r="E3" s="2">
        <v>68.402173913043484</v>
      </c>
      <c r="F3" s="2">
        <v>5.8260869565217392</v>
      </c>
      <c r="G3" s="2">
        <v>0</v>
      </c>
      <c r="H3" s="2">
        <v>0</v>
      </c>
      <c r="I3" s="2">
        <v>5.7391304347826084</v>
      </c>
      <c r="J3" s="2">
        <v>0</v>
      </c>
      <c r="K3" s="2">
        <v>0</v>
      </c>
      <c r="L3" s="2">
        <v>2.2173913043478262</v>
      </c>
      <c r="M3" s="2">
        <v>5.6521739130434785</v>
      </c>
      <c r="N3" s="2">
        <v>0</v>
      </c>
      <c r="O3" s="2">
        <v>8.263149531225171E-2</v>
      </c>
      <c r="P3" s="2">
        <v>1.7934782608695652</v>
      </c>
      <c r="Q3" s="2">
        <v>16.663043478260871</v>
      </c>
      <c r="R3" s="2">
        <v>0.2698236135388527</v>
      </c>
      <c r="S3" s="2">
        <v>9.3478260869565215</v>
      </c>
      <c r="T3" s="2">
        <v>13.826086956521738</v>
      </c>
      <c r="U3" s="2">
        <v>0</v>
      </c>
      <c r="V3" s="2">
        <v>0.33878913078023193</v>
      </c>
      <c r="W3" s="2">
        <v>4.0616304347826091</v>
      </c>
      <c r="X3" s="2">
        <v>0.68478260869565222</v>
      </c>
      <c r="Y3" s="2">
        <v>0</v>
      </c>
      <c r="Z3" s="2">
        <v>6.9389798188463372E-2</v>
      </c>
      <c r="AA3" s="2">
        <v>0</v>
      </c>
      <c r="AB3" s="2">
        <v>0</v>
      </c>
      <c r="AC3" s="2">
        <v>0</v>
      </c>
      <c r="AD3" s="2">
        <v>0</v>
      </c>
      <c r="AE3" s="2">
        <v>0</v>
      </c>
      <c r="AF3" s="2">
        <v>0</v>
      </c>
      <c r="AG3" s="2">
        <v>0</v>
      </c>
      <c r="AH3" t="s">
        <v>8</v>
      </c>
      <c r="AI3">
        <v>8</v>
      </c>
    </row>
    <row r="4" spans="1:35" x14ac:dyDescent="0.25">
      <c r="A4" t="s">
        <v>168</v>
      </c>
      <c r="B4" t="s">
        <v>36</v>
      </c>
      <c r="C4" t="s">
        <v>79</v>
      </c>
      <c r="D4" t="s">
        <v>104</v>
      </c>
      <c r="E4" s="2">
        <v>21.815217391304348</v>
      </c>
      <c r="F4" s="2">
        <v>5.8108695652173914</v>
      </c>
      <c r="G4" s="2">
        <v>0.39130434782608697</v>
      </c>
      <c r="H4" s="2">
        <v>3.7173913043478262</v>
      </c>
      <c r="I4" s="2">
        <v>1.9663043478260871</v>
      </c>
      <c r="J4" s="2">
        <v>0</v>
      </c>
      <c r="K4" s="2">
        <v>0.30434782608695654</v>
      </c>
      <c r="L4" s="2">
        <v>0</v>
      </c>
      <c r="M4" s="2">
        <v>0</v>
      </c>
      <c r="N4" s="2">
        <v>0</v>
      </c>
      <c r="O4" s="2">
        <v>0</v>
      </c>
      <c r="P4" s="2">
        <v>4.7608695652173916</v>
      </c>
      <c r="Q4" s="2">
        <v>0</v>
      </c>
      <c r="R4" s="2">
        <v>0.21823617339312407</v>
      </c>
      <c r="S4" s="2">
        <v>0</v>
      </c>
      <c r="T4" s="2">
        <v>0</v>
      </c>
      <c r="U4" s="2">
        <v>0</v>
      </c>
      <c r="V4" s="2">
        <v>0</v>
      </c>
      <c r="W4" s="2">
        <v>2.2608695652173911</v>
      </c>
      <c r="X4" s="2">
        <v>0</v>
      </c>
      <c r="Y4" s="2">
        <v>0</v>
      </c>
      <c r="Z4" s="2">
        <v>0.10363726955655206</v>
      </c>
      <c r="AA4" s="2">
        <v>0</v>
      </c>
      <c r="AB4" s="2">
        <v>0</v>
      </c>
      <c r="AC4" s="2">
        <v>0</v>
      </c>
      <c r="AD4" s="2">
        <v>0</v>
      </c>
      <c r="AE4" s="2">
        <v>0</v>
      </c>
      <c r="AF4" s="2">
        <v>0</v>
      </c>
      <c r="AG4" s="2">
        <v>0</v>
      </c>
      <c r="AH4" t="s">
        <v>2</v>
      </c>
      <c r="AI4">
        <v>8</v>
      </c>
    </row>
    <row r="5" spans="1:35" x14ac:dyDescent="0.25">
      <c r="A5" t="s">
        <v>168</v>
      </c>
      <c r="B5" t="s">
        <v>40</v>
      </c>
      <c r="C5" t="s">
        <v>82</v>
      </c>
      <c r="D5" t="s">
        <v>110</v>
      </c>
      <c r="E5" s="2">
        <v>96.445652173913047</v>
      </c>
      <c r="F5" s="2">
        <v>5.5679347826086953</v>
      </c>
      <c r="G5" s="2">
        <v>0</v>
      </c>
      <c r="H5" s="2">
        <v>0</v>
      </c>
      <c r="I5" s="2">
        <v>4.9592391304347823</v>
      </c>
      <c r="J5" s="2">
        <v>0</v>
      </c>
      <c r="K5" s="2">
        <v>0</v>
      </c>
      <c r="L5" s="2">
        <v>5.1847826086956523</v>
      </c>
      <c r="M5" s="2">
        <v>5.5652173913043477</v>
      </c>
      <c r="N5" s="2">
        <v>4.7146739130434785</v>
      </c>
      <c r="O5" s="2">
        <v>0.10658739997745971</v>
      </c>
      <c r="P5" s="2">
        <v>0</v>
      </c>
      <c r="Q5" s="2">
        <v>27.521739130434781</v>
      </c>
      <c r="R5" s="2">
        <v>0.28536008114504674</v>
      </c>
      <c r="S5" s="2">
        <v>10.171195652173912</v>
      </c>
      <c r="T5" s="2">
        <v>11.956521739130435</v>
      </c>
      <c r="U5" s="2">
        <v>0</v>
      </c>
      <c r="V5" s="2">
        <v>0.22943198467260226</v>
      </c>
      <c r="W5" s="2">
        <v>3.3804347826086958</v>
      </c>
      <c r="X5" s="2">
        <v>7.4755434782608692</v>
      </c>
      <c r="Y5" s="2">
        <v>0</v>
      </c>
      <c r="Z5" s="2">
        <v>0.11256057703144369</v>
      </c>
      <c r="AA5" s="2">
        <v>0</v>
      </c>
      <c r="AB5" s="2">
        <v>0</v>
      </c>
      <c r="AC5" s="2">
        <v>0</v>
      </c>
      <c r="AD5" s="2">
        <v>6.4918478260869561</v>
      </c>
      <c r="AE5" s="2">
        <v>0</v>
      </c>
      <c r="AF5" s="2">
        <v>0</v>
      </c>
      <c r="AG5" s="2">
        <v>0</v>
      </c>
      <c r="AH5" t="s">
        <v>6</v>
      </c>
      <c r="AI5">
        <v>8</v>
      </c>
    </row>
    <row r="6" spans="1:35" x14ac:dyDescent="0.25">
      <c r="A6" t="s">
        <v>168</v>
      </c>
      <c r="B6" t="s">
        <v>43</v>
      </c>
      <c r="C6" t="s">
        <v>83</v>
      </c>
      <c r="D6" t="s">
        <v>102</v>
      </c>
      <c r="E6" s="2">
        <v>58.380434782608695</v>
      </c>
      <c r="F6" s="2">
        <v>2.8695652173913042</v>
      </c>
      <c r="G6" s="2">
        <v>0</v>
      </c>
      <c r="H6" s="2">
        <v>0</v>
      </c>
      <c r="I6" s="2">
        <v>4.8913043478260869</v>
      </c>
      <c r="J6" s="2">
        <v>0</v>
      </c>
      <c r="K6" s="2">
        <v>0</v>
      </c>
      <c r="L6" s="2">
        <v>2.717391304347826E-2</v>
      </c>
      <c r="M6" s="2">
        <v>5.2826086956521738</v>
      </c>
      <c r="N6" s="2">
        <v>0</v>
      </c>
      <c r="O6" s="2">
        <v>9.0485943027369203E-2</v>
      </c>
      <c r="P6" s="2">
        <v>8.5679347826086953</v>
      </c>
      <c r="Q6" s="2">
        <v>3.1168478260869565</v>
      </c>
      <c r="R6" s="2">
        <v>0.20014894805436603</v>
      </c>
      <c r="S6" s="2">
        <v>0.13315217391304349</v>
      </c>
      <c r="T6" s="2">
        <v>0.46467391304347827</v>
      </c>
      <c r="U6" s="2">
        <v>0</v>
      </c>
      <c r="V6" s="2">
        <v>1.0240178737665239E-2</v>
      </c>
      <c r="W6" s="2">
        <v>0.47554347826086957</v>
      </c>
      <c r="X6" s="2">
        <v>0</v>
      </c>
      <c r="Y6" s="2">
        <v>0</v>
      </c>
      <c r="Z6" s="2">
        <v>8.1455967231428041E-3</v>
      </c>
      <c r="AA6" s="2">
        <v>0</v>
      </c>
      <c r="AB6" s="2">
        <v>0</v>
      </c>
      <c r="AC6" s="2">
        <v>0</v>
      </c>
      <c r="AD6" s="2">
        <v>0</v>
      </c>
      <c r="AE6" s="2">
        <v>0</v>
      </c>
      <c r="AF6" s="2">
        <v>0</v>
      </c>
      <c r="AG6" s="2">
        <v>0</v>
      </c>
      <c r="AH6" t="s">
        <v>9</v>
      </c>
      <c r="AI6">
        <v>8</v>
      </c>
    </row>
    <row r="7" spans="1:35" x14ac:dyDescent="0.25">
      <c r="A7" t="s">
        <v>168</v>
      </c>
      <c r="B7" t="s">
        <v>44</v>
      </c>
      <c r="C7" t="s">
        <v>84</v>
      </c>
      <c r="D7" t="s">
        <v>106</v>
      </c>
      <c r="E7" s="2">
        <v>24.097826086956523</v>
      </c>
      <c r="F7" s="2">
        <v>0</v>
      </c>
      <c r="G7" s="2">
        <v>0</v>
      </c>
      <c r="H7" s="2">
        <v>0</v>
      </c>
      <c r="I7" s="2">
        <v>0</v>
      </c>
      <c r="J7" s="2">
        <v>0</v>
      </c>
      <c r="K7" s="2">
        <v>0</v>
      </c>
      <c r="L7" s="2">
        <v>0</v>
      </c>
      <c r="M7" s="2">
        <v>0</v>
      </c>
      <c r="N7" s="2">
        <v>0</v>
      </c>
      <c r="O7" s="2">
        <v>0</v>
      </c>
      <c r="P7" s="2">
        <v>0.65217391304347827</v>
      </c>
      <c r="Q7" s="2">
        <v>0</v>
      </c>
      <c r="R7" s="2">
        <v>2.7063599458728011E-2</v>
      </c>
      <c r="S7" s="2">
        <v>0</v>
      </c>
      <c r="T7" s="2">
        <v>0</v>
      </c>
      <c r="U7" s="2">
        <v>0</v>
      </c>
      <c r="V7" s="2">
        <v>0</v>
      </c>
      <c r="W7" s="2">
        <v>0</v>
      </c>
      <c r="X7" s="2">
        <v>0</v>
      </c>
      <c r="Y7" s="2">
        <v>0</v>
      </c>
      <c r="Z7" s="2">
        <v>0</v>
      </c>
      <c r="AA7" s="2">
        <v>0</v>
      </c>
      <c r="AB7" s="2">
        <v>0</v>
      </c>
      <c r="AC7" s="2">
        <v>0</v>
      </c>
      <c r="AD7" s="2">
        <v>0</v>
      </c>
      <c r="AE7" s="2">
        <v>0</v>
      </c>
      <c r="AF7" s="2">
        <v>0</v>
      </c>
      <c r="AG7" s="2">
        <v>0</v>
      </c>
      <c r="AH7" t="s">
        <v>10</v>
      </c>
      <c r="AI7">
        <v>8</v>
      </c>
    </row>
    <row r="8" spans="1:35" x14ac:dyDescent="0.25">
      <c r="A8" t="s">
        <v>168</v>
      </c>
      <c r="B8" t="s">
        <v>53</v>
      </c>
      <c r="C8" t="s">
        <v>69</v>
      </c>
      <c r="D8" t="s">
        <v>113</v>
      </c>
      <c r="E8" s="2">
        <v>49.347826086956523</v>
      </c>
      <c r="F8" s="2">
        <v>0</v>
      </c>
      <c r="G8" s="2">
        <v>0</v>
      </c>
      <c r="H8" s="2">
        <v>0</v>
      </c>
      <c r="I8" s="2">
        <v>0</v>
      </c>
      <c r="J8" s="2">
        <v>0</v>
      </c>
      <c r="K8" s="2">
        <v>0</v>
      </c>
      <c r="L8" s="2">
        <v>0</v>
      </c>
      <c r="M8" s="2">
        <v>0</v>
      </c>
      <c r="N8" s="2">
        <v>3.5863043478260859</v>
      </c>
      <c r="O8" s="2">
        <v>7.2674008810572663E-2</v>
      </c>
      <c r="P8" s="2">
        <v>5.8614130434782625</v>
      </c>
      <c r="Q8" s="2">
        <v>0</v>
      </c>
      <c r="R8" s="2">
        <v>0.11877753303964761</v>
      </c>
      <c r="S8" s="2">
        <v>0.47923913043478267</v>
      </c>
      <c r="T8" s="2">
        <v>0.11934782608695653</v>
      </c>
      <c r="U8" s="2">
        <v>3.473586956521741</v>
      </c>
      <c r="V8" s="2">
        <v>8.251982378854629E-2</v>
      </c>
      <c r="W8" s="2">
        <v>1.2834782608695652</v>
      </c>
      <c r="X8" s="2">
        <v>1.7888043478260867</v>
      </c>
      <c r="Y8" s="2">
        <v>0</v>
      </c>
      <c r="Z8" s="2">
        <v>6.2257709251101308E-2</v>
      </c>
      <c r="AA8" s="2">
        <v>0</v>
      </c>
      <c r="AB8" s="2">
        <v>0</v>
      </c>
      <c r="AC8" s="2">
        <v>0</v>
      </c>
      <c r="AD8" s="2">
        <v>0</v>
      </c>
      <c r="AE8" s="2">
        <v>0</v>
      </c>
      <c r="AF8" s="2">
        <v>0</v>
      </c>
      <c r="AG8" s="2">
        <v>0</v>
      </c>
      <c r="AH8" t="s">
        <v>19</v>
      </c>
      <c r="AI8">
        <v>8</v>
      </c>
    </row>
    <row r="9" spans="1:35" x14ac:dyDescent="0.25">
      <c r="A9" t="s">
        <v>168</v>
      </c>
      <c r="B9" t="s">
        <v>65</v>
      </c>
      <c r="C9" t="s">
        <v>72</v>
      </c>
      <c r="D9" t="s">
        <v>117</v>
      </c>
      <c r="E9" s="2">
        <v>62.934782608695649</v>
      </c>
      <c r="F9" s="2">
        <v>4.9945652173913047</v>
      </c>
      <c r="G9" s="2">
        <v>0</v>
      </c>
      <c r="H9" s="2">
        <v>0.29130434782608694</v>
      </c>
      <c r="I9" s="2">
        <v>1.0719565217391303</v>
      </c>
      <c r="J9" s="2">
        <v>0</v>
      </c>
      <c r="K9" s="2">
        <v>0</v>
      </c>
      <c r="L9" s="2">
        <v>5.0434782608695661E-2</v>
      </c>
      <c r="M9" s="2">
        <v>0</v>
      </c>
      <c r="N9" s="2">
        <v>0</v>
      </c>
      <c r="O9" s="2">
        <v>0</v>
      </c>
      <c r="P9" s="2">
        <v>5.4782608695652177</v>
      </c>
      <c r="Q9" s="2">
        <v>5.5047826086956499</v>
      </c>
      <c r="R9" s="2">
        <v>0.17451468048359239</v>
      </c>
      <c r="S9" s="2">
        <v>1.7329347826086958</v>
      </c>
      <c r="T9" s="2">
        <v>0.2748913043478261</v>
      </c>
      <c r="U9" s="2">
        <v>0</v>
      </c>
      <c r="V9" s="2">
        <v>3.190328151986184E-2</v>
      </c>
      <c r="W9" s="2">
        <v>0.38434782608695661</v>
      </c>
      <c r="X9" s="2">
        <v>4.2226086956521742</v>
      </c>
      <c r="Y9" s="2">
        <v>0</v>
      </c>
      <c r="Z9" s="2">
        <v>7.3202072538860102E-2</v>
      </c>
      <c r="AA9" s="2">
        <v>0</v>
      </c>
      <c r="AB9" s="2">
        <v>0</v>
      </c>
      <c r="AC9" s="2">
        <v>0</v>
      </c>
      <c r="AD9" s="2">
        <v>0</v>
      </c>
      <c r="AE9" s="2">
        <v>0</v>
      </c>
      <c r="AF9" s="2">
        <v>0</v>
      </c>
      <c r="AG9" s="2">
        <v>0</v>
      </c>
      <c r="AH9" t="s">
        <v>31</v>
      </c>
      <c r="AI9">
        <v>8</v>
      </c>
    </row>
    <row r="10" spans="1:35" x14ac:dyDescent="0.25">
      <c r="A10" t="s">
        <v>168</v>
      </c>
      <c r="B10" t="s">
        <v>34</v>
      </c>
      <c r="C10" t="s">
        <v>77</v>
      </c>
      <c r="D10" t="s">
        <v>107</v>
      </c>
      <c r="E10" s="2">
        <v>110.27173913043478</v>
      </c>
      <c r="F10" s="2">
        <v>6.6141304347826084</v>
      </c>
      <c r="G10" s="2">
        <v>0</v>
      </c>
      <c r="H10" s="2">
        <v>0</v>
      </c>
      <c r="I10" s="2">
        <v>0</v>
      </c>
      <c r="J10" s="2">
        <v>0</v>
      </c>
      <c r="K10" s="2">
        <v>0</v>
      </c>
      <c r="L10" s="2">
        <v>5.7185869565217402</v>
      </c>
      <c r="M10" s="2">
        <v>16.635869565217391</v>
      </c>
      <c r="N10" s="2">
        <v>0</v>
      </c>
      <c r="O10" s="2">
        <v>0.1508624938393297</v>
      </c>
      <c r="P10" s="2">
        <v>4.3885869565217392</v>
      </c>
      <c r="Q10" s="2">
        <v>13.627717391304348</v>
      </c>
      <c r="R10" s="2">
        <v>0.1633809758501725</v>
      </c>
      <c r="S10" s="2">
        <v>5.9170652173913032</v>
      </c>
      <c r="T10" s="2">
        <v>10.212500000000004</v>
      </c>
      <c r="U10" s="2">
        <v>0</v>
      </c>
      <c r="V10" s="2">
        <v>0.14627106949236079</v>
      </c>
      <c r="W10" s="2">
        <v>5.7892391304347814</v>
      </c>
      <c r="X10" s="2">
        <v>10.622934782608693</v>
      </c>
      <c r="Y10" s="2">
        <v>0</v>
      </c>
      <c r="Z10" s="2">
        <v>0.14883390832922619</v>
      </c>
      <c r="AA10" s="2">
        <v>0</v>
      </c>
      <c r="AB10" s="2">
        <v>0</v>
      </c>
      <c r="AC10" s="2">
        <v>0</v>
      </c>
      <c r="AD10" s="2">
        <v>0</v>
      </c>
      <c r="AE10" s="2">
        <v>0</v>
      </c>
      <c r="AF10" s="2">
        <v>0</v>
      </c>
      <c r="AG10" s="2">
        <v>0</v>
      </c>
      <c r="AH10" t="s">
        <v>0</v>
      </c>
      <c r="AI10">
        <v>8</v>
      </c>
    </row>
    <row r="11" spans="1:35" x14ac:dyDescent="0.25">
      <c r="A11" t="s">
        <v>168</v>
      </c>
      <c r="B11" t="s">
        <v>55</v>
      </c>
      <c r="C11" t="s">
        <v>89</v>
      </c>
      <c r="D11" t="s">
        <v>105</v>
      </c>
      <c r="E11" s="2">
        <v>51.967391304347828</v>
      </c>
      <c r="F11" s="2">
        <v>5.1304347826086953</v>
      </c>
      <c r="G11" s="2">
        <v>0.34782608695652173</v>
      </c>
      <c r="H11" s="2">
        <v>0.2608695652173913</v>
      </c>
      <c r="I11" s="2">
        <v>0.56521739130434778</v>
      </c>
      <c r="J11" s="2">
        <v>0</v>
      </c>
      <c r="K11" s="2">
        <v>0</v>
      </c>
      <c r="L11" s="2">
        <v>2.5758695652173915</v>
      </c>
      <c r="M11" s="2">
        <v>5.142391304347826</v>
      </c>
      <c r="N11" s="2">
        <v>0</v>
      </c>
      <c r="O11" s="2">
        <v>9.8954193683329847E-2</v>
      </c>
      <c r="P11" s="2">
        <v>3.5516304347826089</v>
      </c>
      <c r="Q11" s="2">
        <v>2.5258695652173913</v>
      </c>
      <c r="R11" s="2">
        <v>0.1169483371679565</v>
      </c>
      <c r="S11" s="2">
        <v>3.6442391304347832</v>
      </c>
      <c r="T11" s="2">
        <v>3.140434782608696</v>
      </c>
      <c r="U11" s="2">
        <v>0</v>
      </c>
      <c r="V11" s="2">
        <v>0.13055636896046852</v>
      </c>
      <c r="W11" s="2">
        <v>3.9351086956521737</v>
      </c>
      <c r="X11" s="2">
        <v>2.5531521739130438</v>
      </c>
      <c r="Y11" s="2">
        <v>0</v>
      </c>
      <c r="Z11" s="2">
        <v>0.1248525413093495</v>
      </c>
      <c r="AA11" s="2">
        <v>0</v>
      </c>
      <c r="AB11" s="2">
        <v>0</v>
      </c>
      <c r="AC11" s="2">
        <v>0</v>
      </c>
      <c r="AD11" s="2">
        <v>0</v>
      </c>
      <c r="AE11" s="2">
        <v>0</v>
      </c>
      <c r="AF11" s="2">
        <v>0</v>
      </c>
      <c r="AG11" s="2">
        <v>0</v>
      </c>
      <c r="AH11" t="s">
        <v>21</v>
      </c>
      <c r="AI11">
        <v>8</v>
      </c>
    </row>
    <row r="12" spans="1:35" x14ac:dyDescent="0.25">
      <c r="A12" t="s">
        <v>168</v>
      </c>
      <c r="B12" t="s">
        <v>59</v>
      </c>
      <c r="C12" t="s">
        <v>82</v>
      </c>
      <c r="D12" t="s">
        <v>110</v>
      </c>
      <c r="E12" s="2">
        <v>77.184782608695656</v>
      </c>
      <c r="F12" s="2">
        <v>65.720434782608663</v>
      </c>
      <c r="G12" s="2">
        <v>0</v>
      </c>
      <c r="H12" s="2">
        <v>0</v>
      </c>
      <c r="I12" s="2">
        <v>4.0396739130434778</v>
      </c>
      <c r="J12" s="2">
        <v>0</v>
      </c>
      <c r="K12" s="2">
        <v>0</v>
      </c>
      <c r="L12" s="2">
        <v>5.477282608695651</v>
      </c>
      <c r="M12" s="2">
        <v>3.2404347826086957</v>
      </c>
      <c r="N12" s="2">
        <v>3.6265217391304345</v>
      </c>
      <c r="O12" s="2">
        <v>8.8967751020982949E-2</v>
      </c>
      <c r="P12" s="2">
        <v>3.9295652173913034</v>
      </c>
      <c r="Q12" s="2">
        <v>18.071847826086959</v>
      </c>
      <c r="R12" s="2">
        <v>0.28504858470637939</v>
      </c>
      <c r="S12" s="2">
        <v>11.008043478260872</v>
      </c>
      <c r="T12" s="2">
        <v>9.2378260869565221</v>
      </c>
      <c r="U12" s="2">
        <v>0</v>
      </c>
      <c r="V12" s="2">
        <v>0.26230390085903393</v>
      </c>
      <c r="W12" s="2">
        <v>9.3563043478260859</v>
      </c>
      <c r="X12" s="2">
        <v>7.3495652173913042</v>
      </c>
      <c r="Y12" s="2">
        <v>2.2273913043478255</v>
      </c>
      <c r="Z12" s="2">
        <v>0.24529784537389099</v>
      </c>
      <c r="AA12" s="2">
        <v>0</v>
      </c>
      <c r="AB12" s="2">
        <v>0</v>
      </c>
      <c r="AC12" s="2">
        <v>0</v>
      </c>
      <c r="AD12" s="2">
        <v>0</v>
      </c>
      <c r="AE12" s="2">
        <v>0</v>
      </c>
      <c r="AF12" s="2">
        <v>0</v>
      </c>
      <c r="AG12" s="2">
        <v>0.30978260869565216</v>
      </c>
      <c r="AH12" t="s">
        <v>25</v>
      </c>
      <c r="AI12">
        <v>8</v>
      </c>
    </row>
    <row r="13" spans="1:35" x14ac:dyDescent="0.25">
      <c r="A13" t="s">
        <v>168</v>
      </c>
      <c r="B13" t="s">
        <v>47</v>
      </c>
      <c r="C13" t="s">
        <v>77</v>
      </c>
      <c r="D13" t="s">
        <v>107</v>
      </c>
      <c r="E13" s="2">
        <v>103.95652173913044</v>
      </c>
      <c r="F13" s="2">
        <v>73.337065217391284</v>
      </c>
      <c r="G13" s="2">
        <v>0.52173913043478259</v>
      </c>
      <c r="H13" s="2">
        <v>0.50836956521739129</v>
      </c>
      <c r="I13" s="2">
        <v>4.4583695652173914</v>
      </c>
      <c r="J13" s="2">
        <v>0</v>
      </c>
      <c r="K13" s="2">
        <v>0</v>
      </c>
      <c r="L13" s="2">
        <v>1.3590217391304349</v>
      </c>
      <c r="M13" s="2">
        <v>0.68239130434782613</v>
      </c>
      <c r="N13" s="2">
        <v>8.9250000000000025</v>
      </c>
      <c r="O13" s="2">
        <v>9.2417398578000853E-2</v>
      </c>
      <c r="P13" s="2">
        <v>0</v>
      </c>
      <c r="Q13" s="2">
        <v>13.3116304347826</v>
      </c>
      <c r="R13" s="2">
        <v>0.1280499790882475</v>
      </c>
      <c r="S13" s="2">
        <v>5.8186956521739122</v>
      </c>
      <c r="T13" s="2">
        <v>13.062717391304348</v>
      </c>
      <c r="U13" s="2">
        <v>0.92184782608695626</v>
      </c>
      <c r="V13" s="2">
        <v>0.19049560853199499</v>
      </c>
      <c r="W13" s="2">
        <v>14.580434782608695</v>
      </c>
      <c r="X13" s="2">
        <v>13.572391304347825</v>
      </c>
      <c r="Y13" s="2">
        <v>0.74445652173913035</v>
      </c>
      <c r="Z13" s="2">
        <v>0.27797469677959014</v>
      </c>
      <c r="AA13" s="2">
        <v>0</v>
      </c>
      <c r="AB13" s="2">
        <v>0</v>
      </c>
      <c r="AC13" s="2">
        <v>0</v>
      </c>
      <c r="AD13" s="2">
        <v>0</v>
      </c>
      <c r="AE13" s="2">
        <v>0</v>
      </c>
      <c r="AF13" s="2">
        <v>0</v>
      </c>
      <c r="AG13" s="2">
        <v>0</v>
      </c>
      <c r="AH13" t="s">
        <v>13</v>
      </c>
      <c r="AI13">
        <v>8</v>
      </c>
    </row>
    <row r="14" spans="1:35" x14ac:dyDescent="0.25">
      <c r="A14" t="s">
        <v>168</v>
      </c>
      <c r="B14" t="s">
        <v>48</v>
      </c>
      <c r="C14" t="s">
        <v>86</v>
      </c>
      <c r="D14" t="s">
        <v>111</v>
      </c>
      <c r="E14" s="2">
        <v>48.097826086956523</v>
      </c>
      <c r="F14" s="2">
        <v>10.956521739130435</v>
      </c>
      <c r="G14" s="2">
        <v>0.63043478260869568</v>
      </c>
      <c r="H14" s="2">
        <v>0</v>
      </c>
      <c r="I14" s="2">
        <v>0.2608695652173913</v>
      </c>
      <c r="J14" s="2">
        <v>0</v>
      </c>
      <c r="K14" s="2">
        <v>0</v>
      </c>
      <c r="L14" s="2">
        <v>0.55228260869565216</v>
      </c>
      <c r="M14" s="2">
        <v>0</v>
      </c>
      <c r="N14" s="2">
        <v>4.6089130434782604</v>
      </c>
      <c r="O14" s="2">
        <v>9.5823728813559314E-2</v>
      </c>
      <c r="P14" s="2">
        <v>0</v>
      </c>
      <c r="Q14" s="2">
        <v>10.613260869565215</v>
      </c>
      <c r="R14" s="2">
        <v>0.22065988700564965</v>
      </c>
      <c r="S14" s="2">
        <v>7.7002173913043501</v>
      </c>
      <c r="T14" s="2">
        <v>0</v>
      </c>
      <c r="U14" s="2">
        <v>0</v>
      </c>
      <c r="V14" s="2">
        <v>0.16009491525423733</v>
      </c>
      <c r="W14" s="2">
        <v>4.2990217391304348</v>
      </c>
      <c r="X14" s="2">
        <v>3.9138043478260856</v>
      </c>
      <c r="Y14" s="2">
        <v>0</v>
      </c>
      <c r="Z14" s="2">
        <v>0.17075254237288132</v>
      </c>
      <c r="AA14" s="2">
        <v>0</v>
      </c>
      <c r="AB14" s="2">
        <v>0</v>
      </c>
      <c r="AC14" s="2">
        <v>0</v>
      </c>
      <c r="AD14" s="2">
        <v>0</v>
      </c>
      <c r="AE14" s="2">
        <v>0</v>
      </c>
      <c r="AF14" s="2">
        <v>0</v>
      </c>
      <c r="AG14" s="2">
        <v>0.65760869565217395</v>
      </c>
      <c r="AH14" t="s">
        <v>14</v>
      </c>
      <c r="AI14">
        <v>8</v>
      </c>
    </row>
    <row r="15" spans="1:35" x14ac:dyDescent="0.25">
      <c r="A15" t="s">
        <v>168</v>
      </c>
      <c r="B15" t="s">
        <v>60</v>
      </c>
      <c r="C15" t="s">
        <v>92</v>
      </c>
      <c r="D15" t="s">
        <v>98</v>
      </c>
      <c r="E15" s="2">
        <v>27.097826086956523</v>
      </c>
      <c r="F15" s="2">
        <v>18.977282608695653</v>
      </c>
      <c r="G15" s="2">
        <v>0</v>
      </c>
      <c r="H15" s="2">
        <v>0</v>
      </c>
      <c r="I15" s="2">
        <v>0</v>
      </c>
      <c r="J15" s="2">
        <v>0</v>
      </c>
      <c r="K15" s="2">
        <v>0</v>
      </c>
      <c r="L15" s="2">
        <v>0</v>
      </c>
      <c r="M15" s="2">
        <v>0</v>
      </c>
      <c r="N15" s="2">
        <v>5.434347826086956</v>
      </c>
      <c r="O15" s="2">
        <v>0.20054552747693538</v>
      </c>
      <c r="P15" s="2">
        <v>3.5315217391304339</v>
      </c>
      <c r="Q15" s="2">
        <v>11.169782608695648</v>
      </c>
      <c r="R15" s="2">
        <v>0.54252707581227411</v>
      </c>
      <c r="S15" s="2">
        <v>0</v>
      </c>
      <c r="T15" s="2">
        <v>0</v>
      </c>
      <c r="U15" s="2">
        <v>0</v>
      </c>
      <c r="V15" s="2">
        <v>0</v>
      </c>
      <c r="W15" s="2">
        <v>0</v>
      </c>
      <c r="X15" s="2">
        <v>2.6455434782608691</v>
      </c>
      <c r="Y15" s="2">
        <v>0</v>
      </c>
      <c r="Z15" s="2">
        <v>9.7629362214199739E-2</v>
      </c>
      <c r="AA15" s="2">
        <v>0</v>
      </c>
      <c r="AB15" s="2">
        <v>0</v>
      </c>
      <c r="AC15" s="2">
        <v>0</v>
      </c>
      <c r="AD15" s="2">
        <v>0</v>
      </c>
      <c r="AE15" s="2">
        <v>0</v>
      </c>
      <c r="AF15" s="2">
        <v>0</v>
      </c>
      <c r="AG15" s="2">
        <v>0</v>
      </c>
      <c r="AH15" t="s">
        <v>26</v>
      </c>
      <c r="AI15">
        <v>8</v>
      </c>
    </row>
    <row r="16" spans="1:35" x14ac:dyDescent="0.25">
      <c r="A16" t="s">
        <v>168</v>
      </c>
      <c r="B16" t="s">
        <v>45</v>
      </c>
      <c r="C16" t="s">
        <v>85</v>
      </c>
      <c r="D16" t="s">
        <v>104</v>
      </c>
      <c r="E16" s="2">
        <v>53.184782608695649</v>
      </c>
      <c r="F16" s="2">
        <v>0.38043478260869568</v>
      </c>
      <c r="G16" s="2">
        <v>0.45380434782608697</v>
      </c>
      <c r="H16" s="2">
        <v>0</v>
      </c>
      <c r="I16" s="2">
        <v>0</v>
      </c>
      <c r="J16" s="2">
        <v>0.28804347826086957</v>
      </c>
      <c r="K16" s="2">
        <v>0</v>
      </c>
      <c r="L16" s="2">
        <v>0</v>
      </c>
      <c r="M16" s="2">
        <v>3.0788043478260869</v>
      </c>
      <c r="N16" s="2">
        <v>0</v>
      </c>
      <c r="O16" s="2">
        <v>5.7888820764357245E-2</v>
      </c>
      <c r="P16" s="2">
        <v>2.6228260869565219</v>
      </c>
      <c r="Q16" s="2">
        <v>16.055652173913042</v>
      </c>
      <c r="R16" s="2">
        <v>0.35119967300224814</v>
      </c>
      <c r="S16" s="2">
        <v>0</v>
      </c>
      <c r="T16" s="2">
        <v>0.61228260869565221</v>
      </c>
      <c r="U16" s="2">
        <v>0</v>
      </c>
      <c r="V16" s="2">
        <v>1.151236460249336E-2</v>
      </c>
      <c r="W16" s="2">
        <v>0.39576086956521733</v>
      </c>
      <c r="X16" s="2">
        <v>0.13500000000000001</v>
      </c>
      <c r="Y16" s="2">
        <v>0</v>
      </c>
      <c r="Z16" s="2">
        <v>9.9795626405068446E-3</v>
      </c>
      <c r="AA16" s="2">
        <v>0</v>
      </c>
      <c r="AB16" s="2">
        <v>0.4375</v>
      </c>
      <c r="AC16" s="2">
        <v>0</v>
      </c>
      <c r="AD16" s="2">
        <v>0</v>
      </c>
      <c r="AE16" s="2">
        <v>0</v>
      </c>
      <c r="AF16" s="2">
        <v>0</v>
      </c>
      <c r="AG16" s="2">
        <v>0.19021739130434784</v>
      </c>
      <c r="AH16" t="s">
        <v>11</v>
      </c>
      <c r="AI16">
        <v>8</v>
      </c>
    </row>
    <row r="17" spans="1:35" x14ac:dyDescent="0.25">
      <c r="A17" t="s">
        <v>168</v>
      </c>
      <c r="B17" t="s">
        <v>62</v>
      </c>
      <c r="C17" t="s">
        <v>74</v>
      </c>
      <c r="D17" t="s">
        <v>101</v>
      </c>
      <c r="E17" s="2">
        <v>41.739130434782609</v>
      </c>
      <c r="F17" s="2">
        <v>5.7391304347826084</v>
      </c>
      <c r="G17" s="2">
        <v>2.0597826086956523</v>
      </c>
      <c r="H17" s="2">
        <v>0.4891304347826087</v>
      </c>
      <c r="I17" s="2">
        <v>0.17391304347826086</v>
      </c>
      <c r="J17" s="2">
        <v>0</v>
      </c>
      <c r="K17" s="2">
        <v>0</v>
      </c>
      <c r="L17" s="2">
        <v>0.24510869565217391</v>
      </c>
      <c r="M17" s="2">
        <v>6.3396739130434785</v>
      </c>
      <c r="N17" s="2">
        <v>0</v>
      </c>
      <c r="O17" s="2">
        <v>0.15188802083333333</v>
      </c>
      <c r="P17" s="2">
        <v>4.6847826086956523</v>
      </c>
      <c r="Q17" s="2">
        <v>7.7228260869565215</v>
      </c>
      <c r="R17" s="2">
        <v>0.29726562499999998</v>
      </c>
      <c r="S17" s="2">
        <v>5.6915217391304358</v>
      </c>
      <c r="T17" s="2">
        <v>0</v>
      </c>
      <c r="U17" s="2">
        <v>0</v>
      </c>
      <c r="V17" s="2">
        <v>0.13635937500000003</v>
      </c>
      <c r="W17" s="2">
        <v>0.97336956521739115</v>
      </c>
      <c r="X17" s="2">
        <v>0.49989130434782608</v>
      </c>
      <c r="Y17" s="2">
        <v>0</v>
      </c>
      <c r="Z17" s="2">
        <v>3.5296874999999991E-2</v>
      </c>
      <c r="AA17" s="2">
        <v>0</v>
      </c>
      <c r="AB17" s="2">
        <v>0</v>
      </c>
      <c r="AC17" s="2">
        <v>0</v>
      </c>
      <c r="AD17" s="2">
        <v>0</v>
      </c>
      <c r="AE17" s="2">
        <v>0</v>
      </c>
      <c r="AF17" s="2">
        <v>0</v>
      </c>
      <c r="AG17" s="2">
        <v>0</v>
      </c>
      <c r="AH17" t="s">
        <v>28</v>
      </c>
      <c r="AI17">
        <v>8</v>
      </c>
    </row>
    <row r="18" spans="1:35" x14ac:dyDescent="0.25">
      <c r="A18" t="s">
        <v>168</v>
      </c>
      <c r="B18" t="s">
        <v>41</v>
      </c>
      <c r="C18" t="s">
        <v>77</v>
      </c>
      <c r="D18" t="s">
        <v>107</v>
      </c>
      <c r="E18" s="2">
        <v>90.391304347826093</v>
      </c>
      <c r="F18" s="2">
        <v>5.3967391304347823</v>
      </c>
      <c r="G18" s="2">
        <v>0</v>
      </c>
      <c r="H18" s="2">
        <v>0</v>
      </c>
      <c r="I18" s="2">
        <v>0</v>
      </c>
      <c r="J18" s="2">
        <v>0</v>
      </c>
      <c r="K18" s="2">
        <v>0</v>
      </c>
      <c r="L18" s="2">
        <v>5.1358695652173916</v>
      </c>
      <c r="M18" s="2">
        <v>0.29619565217391303</v>
      </c>
      <c r="N18" s="2">
        <v>6.3641304347826084</v>
      </c>
      <c r="O18" s="2">
        <v>7.368326118326117E-2</v>
      </c>
      <c r="P18" s="2">
        <v>6.1820652173913047</v>
      </c>
      <c r="Q18" s="2">
        <v>13.382282608695652</v>
      </c>
      <c r="R18" s="2">
        <v>0.21644059644059646</v>
      </c>
      <c r="S18" s="2">
        <v>2.0108695652173911</v>
      </c>
      <c r="T18" s="2">
        <v>9.5597826086956523</v>
      </c>
      <c r="U18" s="2">
        <v>0</v>
      </c>
      <c r="V18" s="2">
        <v>0.12800625300625298</v>
      </c>
      <c r="W18" s="2">
        <v>10.636847826086957</v>
      </c>
      <c r="X18" s="2">
        <v>4.7472826086956523</v>
      </c>
      <c r="Y18" s="2">
        <v>0</v>
      </c>
      <c r="Z18" s="2">
        <v>0.17019480519480518</v>
      </c>
      <c r="AA18" s="2">
        <v>0</v>
      </c>
      <c r="AB18" s="2">
        <v>0</v>
      </c>
      <c r="AC18" s="2">
        <v>0</v>
      </c>
      <c r="AD18" s="2">
        <v>0</v>
      </c>
      <c r="AE18" s="2">
        <v>0</v>
      </c>
      <c r="AF18" s="2">
        <v>0</v>
      </c>
      <c r="AG18" s="2">
        <v>0</v>
      </c>
      <c r="AH18" t="s">
        <v>7</v>
      </c>
      <c r="AI18">
        <v>8</v>
      </c>
    </row>
    <row r="19" spans="1:35" x14ac:dyDescent="0.25">
      <c r="A19" t="s">
        <v>168</v>
      </c>
      <c r="B19" t="s">
        <v>56</v>
      </c>
      <c r="C19" t="s">
        <v>90</v>
      </c>
      <c r="D19" t="s">
        <v>102</v>
      </c>
      <c r="E19" s="2">
        <v>74.478260869565219</v>
      </c>
      <c r="F19" s="2">
        <v>15.016304347826088</v>
      </c>
      <c r="G19" s="2">
        <v>0</v>
      </c>
      <c r="H19" s="2">
        <v>0</v>
      </c>
      <c r="I19" s="2">
        <v>7.3125</v>
      </c>
      <c r="J19" s="2">
        <v>0</v>
      </c>
      <c r="K19" s="2">
        <v>0</v>
      </c>
      <c r="L19" s="2">
        <v>0</v>
      </c>
      <c r="M19" s="2">
        <v>5.3369565217391308</v>
      </c>
      <c r="N19" s="2">
        <v>0</v>
      </c>
      <c r="O19" s="2">
        <v>7.1657910099241107E-2</v>
      </c>
      <c r="P19" s="2">
        <v>0</v>
      </c>
      <c r="Q19" s="2">
        <v>3.527173913043478</v>
      </c>
      <c r="R19" s="2">
        <v>4.7358435493286631E-2</v>
      </c>
      <c r="S19" s="2">
        <v>7.7826086956521739E-2</v>
      </c>
      <c r="T19" s="2">
        <v>0.1441304347826087</v>
      </c>
      <c r="U19" s="2">
        <v>1.8043478260869564E-2</v>
      </c>
      <c r="V19" s="2">
        <v>3.2224168126094568E-3</v>
      </c>
      <c r="W19" s="2">
        <v>0</v>
      </c>
      <c r="X19" s="2">
        <v>0.13619565217391305</v>
      </c>
      <c r="Y19" s="2">
        <v>3.8152173913043479E-2</v>
      </c>
      <c r="Z19" s="2">
        <v>2.3409223584354936E-3</v>
      </c>
      <c r="AA19" s="2">
        <v>0</v>
      </c>
      <c r="AB19" s="2">
        <v>0</v>
      </c>
      <c r="AC19" s="2">
        <v>0</v>
      </c>
      <c r="AD19" s="2">
        <v>42.114130434782609</v>
      </c>
      <c r="AE19" s="2">
        <v>0</v>
      </c>
      <c r="AF19" s="2">
        <v>0</v>
      </c>
      <c r="AG19" s="2">
        <v>7.7065217391304341E-2</v>
      </c>
      <c r="AH19" t="s">
        <v>22</v>
      </c>
      <c r="AI19">
        <v>8</v>
      </c>
    </row>
    <row r="20" spans="1:35" x14ac:dyDescent="0.25">
      <c r="A20" t="s">
        <v>168</v>
      </c>
      <c r="B20" t="s">
        <v>50</v>
      </c>
      <c r="C20" t="s">
        <v>88</v>
      </c>
      <c r="D20" t="s">
        <v>103</v>
      </c>
      <c r="E20" s="2">
        <v>40.706521739130437</v>
      </c>
      <c r="F20" s="2">
        <v>10.815217391304348</v>
      </c>
      <c r="G20" s="2">
        <v>0</v>
      </c>
      <c r="H20" s="2">
        <v>0</v>
      </c>
      <c r="I20" s="2">
        <v>0</v>
      </c>
      <c r="J20" s="2">
        <v>0</v>
      </c>
      <c r="K20" s="2">
        <v>0</v>
      </c>
      <c r="L20" s="2">
        <v>2.2689130434782605</v>
      </c>
      <c r="M20" s="2">
        <v>2.722826086956522</v>
      </c>
      <c r="N20" s="2">
        <v>0</v>
      </c>
      <c r="O20" s="2">
        <v>6.6889185580774363E-2</v>
      </c>
      <c r="P20" s="2">
        <v>1.8668478260869565</v>
      </c>
      <c r="Q20" s="2">
        <v>0.19565217391304349</v>
      </c>
      <c r="R20" s="2">
        <v>5.0667556742323094E-2</v>
      </c>
      <c r="S20" s="2">
        <v>4.0236956521739131</v>
      </c>
      <c r="T20" s="2">
        <v>0</v>
      </c>
      <c r="U20" s="2">
        <v>0</v>
      </c>
      <c r="V20" s="2">
        <v>9.8846461949265677E-2</v>
      </c>
      <c r="W20" s="2">
        <v>1.6738043478260871</v>
      </c>
      <c r="X20" s="2">
        <v>0.13500000000000001</v>
      </c>
      <c r="Y20" s="2">
        <v>0</v>
      </c>
      <c r="Z20" s="2">
        <v>4.4435246995994659E-2</v>
      </c>
      <c r="AA20" s="2">
        <v>0</v>
      </c>
      <c r="AB20" s="2">
        <v>0</v>
      </c>
      <c r="AC20" s="2">
        <v>0</v>
      </c>
      <c r="AD20" s="2">
        <v>0</v>
      </c>
      <c r="AE20" s="2">
        <v>0</v>
      </c>
      <c r="AF20" s="2">
        <v>0</v>
      </c>
      <c r="AG20" s="2">
        <v>0</v>
      </c>
      <c r="AH20" t="s">
        <v>16</v>
      </c>
      <c r="AI20">
        <v>8</v>
      </c>
    </row>
    <row r="21" spans="1:35" x14ac:dyDescent="0.25">
      <c r="A21" t="s">
        <v>168</v>
      </c>
      <c r="B21" t="s">
        <v>51</v>
      </c>
      <c r="C21" t="s">
        <v>73</v>
      </c>
      <c r="D21" t="s">
        <v>112</v>
      </c>
      <c r="E21" s="2">
        <v>41.032608695652172</v>
      </c>
      <c r="F21" s="2">
        <v>5.7391304347826084</v>
      </c>
      <c r="G21" s="2">
        <v>0.45652173913043476</v>
      </c>
      <c r="H21" s="2">
        <v>0</v>
      </c>
      <c r="I21" s="2">
        <v>0.56521739130434778</v>
      </c>
      <c r="J21" s="2">
        <v>0.45652173913043476</v>
      </c>
      <c r="K21" s="2">
        <v>0.15217391304347827</v>
      </c>
      <c r="L21" s="2">
        <v>0.15108695652173915</v>
      </c>
      <c r="M21" s="2">
        <v>0</v>
      </c>
      <c r="N21" s="2">
        <v>0</v>
      </c>
      <c r="O21" s="2">
        <v>0</v>
      </c>
      <c r="P21" s="2">
        <v>2.2827173913043479</v>
      </c>
      <c r="Q21" s="2">
        <v>7.7202173913043479</v>
      </c>
      <c r="R21" s="2">
        <v>0.24378013245033114</v>
      </c>
      <c r="S21" s="2">
        <v>4.3542391304347827</v>
      </c>
      <c r="T21" s="2">
        <v>0</v>
      </c>
      <c r="U21" s="2">
        <v>0</v>
      </c>
      <c r="V21" s="2">
        <v>0.10611655629139073</v>
      </c>
      <c r="W21" s="2">
        <v>0</v>
      </c>
      <c r="X21" s="2">
        <v>0.4722826086956522</v>
      </c>
      <c r="Y21" s="2">
        <v>0</v>
      </c>
      <c r="Z21" s="2">
        <v>1.1509933774834438E-2</v>
      </c>
      <c r="AA21" s="2">
        <v>0</v>
      </c>
      <c r="AB21" s="2">
        <v>0</v>
      </c>
      <c r="AC21" s="2">
        <v>0</v>
      </c>
      <c r="AD21" s="2">
        <v>0</v>
      </c>
      <c r="AE21" s="2">
        <v>0</v>
      </c>
      <c r="AF21" s="2">
        <v>0</v>
      </c>
      <c r="AG21" s="2">
        <v>0.30434782608695654</v>
      </c>
      <c r="AH21" t="s">
        <v>17</v>
      </c>
      <c r="AI21">
        <v>8</v>
      </c>
    </row>
    <row r="22" spans="1:35" x14ac:dyDescent="0.25">
      <c r="A22" t="s">
        <v>168</v>
      </c>
      <c r="B22" t="s">
        <v>64</v>
      </c>
      <c r="C22" t="s">
        <v>94</v>
      </c>
      <c r="D22" t="s">
        <v>111</v>
      </c>
      <c r="E22" s="2">
        <v>40.130434782608695</v>
      </c>
      <c r="F22" s="2">
        <v>5.1766304347826084</v>
      </c>
      <c r="G22" s="2">
        <v>0</v>
      </c>
      <c r="H22" s="2">
        <v>0</v>
      </c>
      <c r="I22" s="2">
        <v>0</v>
      </c>
      <c r="J22" s="2">
        <v>0</v>
      </c>
      <c r="K22" s="2">
        <v>0</v>
      </c>
      <c r="L22" s="2">
        <v>2.1371739130434788</v>
      </c>
      <c r="M22" s="2">
        <v>5.2989130434782608</v>
      </c>
      <c r="N22" s="2">
        <v>0</v>
      </c>
      <c r="O22" s="2">
        <v>0.13204225352112675</v>
      </c>
      <c r="P22" s="2">
        <v>3.6385869565217392</v>
      </c>
      <c r="Q22" s="2">
        <v>4.1467391304347823</v>
      </c>
      <c r="R22" s="2">
        <v>0.1940005417118093</v>
      </c>
      <c r="S22" s="2">
        <v>5.5440217391304341</v>
      </c>
      <c r="T22" s="2">
        <v>5.0536956521739134</v>
      </c>
      <c r="U22" s="2">
        <v>0</v>
      </c>
      <c r="V22" s="2">
        <v>0.2640817984832069</v>
      </c>
      <c r="W22" s="2">
        <v>7.3152173913043489E-2</v>
      </c>
      <c r="X22" s="2">
        <v>10.231847826086955</v>
      </c>
      <c r="Y22" s="2">
        <v>0</v>
      </c>
      <c r="Z22" s="2">
        <v>0.25678764897074757</v>
      </c>
      <c r="AA22" s="2">
        <v>0</v>
      </c>
      <c r="AB22" s="2">
        <v>0</v>
      </c>
      <c r="AC22" s="2">
        <v>0</v>
      </c>
      <c r="AD22" s="2">
        <v>0</v>
      </c>
      <c r="AE22" s="2">
        <v>0</v>
      </c>
      <c r="AF22" s="2">
        <v>0</v>
      </c>
      <c r="AG22" s="2">
        <v>0</v>
      </c>
      <c r="AH22" t="s">
        <v>30</v>
      </c>
      <c r="AI22">
        <v>8</v>
      </c>
    </row>
    <row r="23" spans="1:35" x14ac:dyDescent="0.25">
      <c r="A23" t="s">
        <v>168</v>
      </c>
      <c r="B23" t="s">
        <v>63</v>
      </c>
      <c r="C23" t="s">
        <v>71</v>
      </c>
      <c r="D23" t="s">
        <v>103</v>
      </c>
      <c r="E23" s="2">
        <v>17.228260869565219</v>
      </c>
      <c r="F23" s="2">
        <v>0</v>
      </c>
      <c r="G23" s="2">
        <v>0</v>
      </c>
      <c r="H23" s="2">
        <v>0</v>
      </c>
      <c r="I23" s="2">
        <v>2.7271739130434782</v>
      </c>
      <c r="J23" s="2">
        <v>0</v>
      </c>
      <c r="K23" s="2">
        <v>0</v>
      </c>
      <c r="L23" s="2">
        <v>0</v>
      </c>
      <c r="M23" s="2">
        <v>0</v>
      </c>
      <c r="N23" s="2">
        <v>2.5431521739130436</v>
      </c>
      <c r="O23" s="2">
        <v>0.14761514195583597</v>
      </c>
      <c r="P23" s="2">
        <v>5.4795652173913041</v>
      </c>
      <c r="Q23" s="2">
        <v>4.5434782608695649E-2</v>
      </c>
      <c r="R23" s="2">
        <v>0.32069400630914824</v>
      </c>
      <c r="S23" s="2">
        <v>4.6910869565217377</v>
      </c>
      <c r="T23" s="2">
        <v>0</v>
      </c>
      <c r="U23" s="2">
        <v>0</v>
      </c>
      <c r="V23" s="2">
        <v>0.27229022082018917</v>
      </c>
      <c r="W23" s="2">
        <v>8.8241304347826066</v>
      </c>
      <c r="X23" s="2">
        <v>0</v>
      </c>
      <c r="Y23" s="2">
        <v>0</v>
      </c>
      <c r="Z23" s="2">
        <v>0.51218927444794937</v>
      </c>
      <c r="AA23" s="2">
        <v>0</v>
      </c>
      <c r="AB23" s="2">
        <v>0</v>
      </c>
      <c r="AC23" s="2">
        <v>0</v>
      </c>
      <c r="AD23" s="2">
        <v>0</v>
      </c>
      <c r="AE23" s="2">
        <v>0</v>
      </c>
      <c r="AF23" s="2">
        <v>0</v>
      </c>
      <c r="AG23" s="2">
        <v>0</v>
      </c>
      <c r="AH23" t="s">
        <v>29</v>
      </c>
      <c r="AI23">
        <v>8</v>
      </c>
    </row>
    <row r="24" spans="1:35" x14ac:dyDescent="0.25">
      <c r="A24" t="s">
        <v>168</v>
      </c>
      <c r="B24" t="s">
        <v>54</v>
      </c>
      <c r="C24" t="s">
        <v>82</v>
      </c>
      <c r="D24" t="s">
        <v>110</v>
      </c>
      <c r="E24" s="2">
        <v>109.10869565217391</v>
      </c>
      <c r="F24" s="2">
        <v>15.657608695652174</v>
      </c>
      <c r="G24" s="2">
        <v>0</v>
      </c>
      <c r="H24" s="2">
        <v>0</v>
      </c>
      <c r="I24" s="2">
        <v>0</v>
      </c>
      <c r="J24" s="2">
        <v>0</v>
      </c>
      <c r="K24" s="2">
        <v>0</v>
      </c>
      <c r="L24" s="2">
        <v>6.1718478260869558</v>
      </c>
      <c r="M24" s="2">
        <v>9.8369565217391308</v>
      </c>
      <c r="N24" s="2">
        <v>0</v>
      </c>
      <c r="O24" s="2">
        <v>9.0157401872883056E-2</v>
      </c>
      <c r="P24" s="2">
        <v>6.0489130434782608</v>
      </c>
      <c r="Q24" s="2">
        <v>33.116847826086953</v>
      </c>
      <c r="R24" s="2">
        <v>0.35896094839609483</v>
      </c>
      <c r="S24" s="2">
        <v>5.1216304347826078</v>
      </c>
      <c r="T24" s="2">
        <v>7.9257608695652157</v>
      </c>
      <c r="U24" s="2">
        <v>0</v>
      </c>
      <c r="V24" s="2">
        <v>0.11958158995815897</v>
      </c>
      <c r="W24" s="2">
        <v>6.3280434782608692</v>
      </c>
      <c r="X24" s="2">
        <v>5.5507608695652166</v>
      </c>
      <c r="Y24" s="2">
        <v>0</v>
      </c>
      <c r="Z24" s="2">
        <v>0.10887128910141462</v>
      </c>
      <c r="AA24" s="2">
        <v>0</v>
      </c>
      <c r="AB24" s="2">
        <v>0</v>
      </c>
      <c r="AC24" s="2">
        <v>0</v>
      </c>
      <c r="AD24" s="2">
        <v>0</v>
      </c>
      <c r="AE24" s="2">
        <v>0</v>
      </c>
      <c r="AF24" s="2">
        <v>0</v>
      </c>
      <c r="AG24" s="2">
        <v>0</v>
      </c>
      <c r="AH24" t="s">
        <v>20</v>
      </c>
      <c r="AI24">
        <v>8</v>
      </c>
    </row>
    <row r="25" spans="1:35" x14ac:dyDescent="0.25">
      <c r="A25" t="s">
        <v>168</v>
      </c>
      <c r="B25" t="s">
        <v>57</v>
      </c>
      <c r="C25" t="s">
        <v>68</v>
      </c>
      <c r="D25" t="s">
        <v>114</v>
      </c>
      <c r="E25" s="2">
        <v>43.108695652173914</v>
      </c>
      <c r="F25" s="2">
        <v>0</v>
      </c>
      <c r="G25" s="2">
        <v>0.73913043478260865</v>
      </c>
      <c r="H25" s="2">
        <v>0.54543478260869571</v>
      </c>
      <c r="I25" s="2">
        <v>1.3858695652173914</v>
      </c>
      <c r="J25" s="2">
        <v>0</v>
      </c>
      <c r="K25" s="2">
        <v>3.5760869565217392</v>
      </c>
      <c r="L25" s="2">
        <v>0.36956521739130432</v>
      </c>
      <c r="M25" s="2">
        <v>5.3038043478260883</v>
      </c>
      <c r="N25" s="2">
        <v>0</v>
      </c>
      <c r="O25" s="2">
        <v>0.1230332829046899</v>
      </c>
      <c r="P25" s="2">
        <v>4.8307608695652169</v>
      </c>
      <c r="Q25" s="2">
        <v>0</v>
      </c>
      <c r="R25" s="2">
        <v>0.11206001008572868</v>
      </c>
      <c r="S25" s="2">
        <v>2.3804347826086958</v>
      </c>
      <c r="T25" s="2">
        <v>0</v>
      </c>
      <c r="U25" s="2">
        <v>0</v>
      </c>
      <c r="V25" s="2">
        <v>5.521936459909229E-2</v>
      </c>
      <c r="W25" s="2">
        <v>1.3043478260869565</v>
      </c>
      <c r="X25" s="2">
        <v>2.347826086956522</v>
      </c>
      <c r="Y25" s="2">
        <v>1.1168478260869565</v>
      </c>
      <c r="Z25" s="2">
        <v>0.11062783661119517</v>
      </c>
      <c r="AA25" s="2">
        <v>0</v>
      </c>
      <c r="AB25" s="2">
        <v>0</v>
      </c>
      <c r="AC25" s="2">
        <v>0</v>
      </c>
      <c r="AD25" s="2">
        <v>0</v>
      </c>
      <c r="AE25" s="2">
        <v>0</v>
      </c>
      <c r="AF25" s="2">
        <v>0</v>
      </c>
      <c r="AG25" s="2">
        <v>0</v>
      </c>
      <c r="AH25" t="s">
        <v>23</v>
      </c>
      <c r="AI25">
        <v>8</v>
      </c>
    </row>
    <row r="26" spans="1:35" x14ac:dyDescent="0.25">
      <c r="A26" t="s">
        <v>168</v>
      </c>
      <c r="B26" t="s">
        <v>67</v>
      </c>
      <c r="C26" t="s">
        <v>95</v>
      </c>
      <c r="D26" t="s">
        <v>97</v>
      </c>
      <c r="E26" s="2">
        <v>20.054347826086957</v>
      </c>
      <c r="F26" s="2">
        <v>5.2173913043478262</v>
      </c>
      <c r="G26" s="2">
        <v>0</v>
      </c>
      <c r="H26" s="2">
        <v>0.76086956521739135</v>
      </c>
      <c r="I26" s="2">
        <v>2.1847826086956523</v>
      </c>
      <c r="J26" s="2">
        <v>0</v>
      </c>
      <c r="K26" s="2">
        <v>0</v>
      </c>
      <c r="L26" s="2">
        <v>0</v>
      </c>
      <c r="M26" s="2">
        <v>3.8956521739130432</v>
      </c>
      <c r="N26" s="2">
        <v>0</v>
      </c>
      <c r="O26" s="2">
        <v>0.19425474254742545</v>
      </c>
      <c r="P26" s="2">
        <v>6.0336956521739129</v>
      </c>
      <c r="Q26" s="2">
        <v>6.1967391304347839</v>
      </c>
      <c r="R26" s="2">
        <v>0.60986449864498649</v>
      </c>
      <c r="S26" s="2">
        <v>0</v>
      </c>
      <c r="T26" s="2">
        <v>0</v>
      </c>
      <c r="U26" s="2">
        <v>0</v>
      </c>
      <c r="V26" s="2">
        <v>0</v>
      </c>
      <c r="W26" s="2">
        <v>0</v>
      </c>
      <c r="X26" s="2">
        <v>0</v>
      </c>
      <c r="Y26" s="2">
        <v>0</v>
      </c>
      <c r="Z26" s="2">
        <v>0</v>
      </c>
      <c r="AA26" s="2">
        <v>0</v>
      </c>
      <c r="AB26" s="2">
        <v>0</v>
      </c>
      <c r="AC26" s="2">
        <v>0</v>
      </c>
      <c r="AD26" s="2">
        <v>0</v>
      </c>
      <c r="AE26" s="2">
        <v>0</v>
      </c>
      <c r="AF26" s="2">
        <v>0</v>
      </c>
      <c r="AG26" s="2">
        <v>0</v>
      </c>
      <c r="AH26" t="s">
        <v>33</v>
      </c>
      <c r="AI26">
        <v>8</v>
      </c>
    </row>
    <row r="27" spans="1:35" x14ac:dyDescent="0.25">
      <c r="A27" t="s">
        <v>168</v>
      </c>
      <c r="B27" t="s">
        <v>35</v>
      </c>
      <c r="C27" t="s">
        <v>78</v>
      </c>
      <c r="D27" t="s">
        <v>108</v>
      </c>
      <c r="E27" s="2">
        <v>31.358695652173914</v>
      </c>
      <c r="F27" s="2">
        <v>5.7391304347826084</v>
      </c>
      <c r="G27" s="2">
        <v>0.13043478260869565</v>
      </c>
      <c r="H27" s="2">
        <v>0.2391304347826087</v>
      </c>
      <c r="I27" s="2">
        <v>0.54347826086956519</v>
      </c>
      <c r="J27" s="2">
        <v>0</v>
      </c>
      <c r="K27" s="2">
        <v>0</v>
      </c>
      <c r="L27" s="2">
        <v>0.29347826086956524</v>
      </c>
      <c r="M27" s="2">
        <v>0</v>
      </c>
      <c r="N27" s="2">
        <v>4.4592391304347823</v>
      </c>
      <c r="O27" s="2">
        <v>0.1422010398613518</v>
      </c>
      <c r="P27" s="2">
        <v>4.8994565217391308</v>
      </c>
      <c r="Q27" s="2">
        <v>2.7608695652173911</v>
      </c>
      <c r="R27" s="2">
        <v>0.24428076256499132</v>
      </c>
      <c r="S27" s="2">
        <v>2.2744565217391304</v>
      </c>
      <c r="T27" s="2">
        <v>0</v>
      </c>
      <c r="U27" s="2">
        <v>0</v>
      </c>
      <c r="V27" s="2">
        <v>7.2530329289428069E-2</v>
      </c>
      <c r="W27" s="2">
        <v>2.652173913043478</v>
      </c>
      <c r="X27" s="2">
        <v>0</v>
      </c>
      <c r="Y27" s="2">
        <v>0</v>
      </c>
      <c r="Z27" s="2">
        <v>8.4575389948006924E-2</v>
      </c>
      <c r="AA27" s="2">
        <v>0</v>
      </c>
      <c r="AB27" s="2">
        <v>0</v>
      </c>
      <c r="AC27" s="2">
        <v>0</v>
      </c>
      <c r="AD27" s="2">
        <v>0</v>
      </c>
      <c r="AE27" s="2">
        <v>0</v>
      </c>
      <c r="AF27" s="2">
        <v>0</v>
      </c>
      <c r="AG27" s="2">
        <v>0</v>
      </c>
      <c r="AH27" t="s">
        <v>1</v>
      </c>
      <c r="AI27">
        <v>8</v>
      </c>
    </row>
    <row r="28" spans="1:35" x14ac:dyDescent="0.25">
      <c r="A28" t="s">
        <v>168</v>
      </c>
      <c r="B28" t="s">
        <v>38</v>
      </c>
      <c r="C28" t="s">
        <v>80</v>
      </c>
      <c r="D28" t="s">
        <v>100</v>
      </c>
      <c r="E28" s="2">
        <v>125.45652173913044</v>
      </c>
      <c r="F28" s="2">
        <v>0</v>
      </c>
      <c r="G28" s="2">
        <v>0</v>
      </c>
      <c r="H28" s="2">
        <v>0</v>
      </c>
      <c r="I28" s="2">
        <v>0</v>
      </c>
      <c r="J28" s="2">
        <v>0</v>
      </c>
      <c r="K28" s="2">
        <v>0</v>
      </c>
      <c r="L28" s="2">
        <v>4.7481521739130432</v>
      </c>
      <c r="M28" s="2">
        <v>9.7961956521739122</v>
      </c>
      <c r="N28" s="2">
        <v>0</v>
      </c>
      <c r="O28" s="2">
        <v>7.8084387454513945E-2</v>
      </c>
      <c r="P28" s="2">
        <v>4.7663043478260869</v>
      </c>
      <c r="Q28" s="2">
        <v>8.5054347826086953</v>
      </c>
      <c r="R28" s="2">
        <v>0.10578755848206549</v>
      </c>
      <c r="S28" s="2">
        <v>0</v>
      </c>
      <c r="T28" s="2">
        <v>0</v>
      </c>
      <c r="U28" s="2">
        <v>0</v>
      </c>
      <c r="V28" s="2">
        <v>0</v>
      </c>
      <c r="W28" s="2">
        <v>6.8695652173913047</v>
      </c>
      <c r="X28" s="2">
        <v>5.0434782608695654</v>
      </c>
      <c r="Y28" s="2">
        <v>2.6739130434782608</v>
      </c>
      <c r="Z28" s="2">
        <v>0.11627101022353147</v>
      </c>
      <c r="AA28" s="2">
        <v>0</v>
      </c>
      <c r="AB28" s="2">
        <v>0</v>
      </c>
      <c r="AC28" s="2">
        <v>18.842391304347824</v>
      </c>
      <c r="AD28" s="2">
        <v>0</v>
      </c>
      <c r="AE28" s="2">
        <v>0</v>
      </c>
      <c r="AF28" s="2">
        <v>0</v>
      </c>
      <c r="AG28" s="2">
        <v>0</v>
      </c>
      <c r="AH28" t="s">
        <v>4</v>
      </c>
      <c r="AI28">
        <v>8</v>
      </c>
    </row>
    <row r="29" spans="1:35" x14ac:dyDescent="0.25">
      <c r="A29" t="s">
        <v>168</v>
      </c>
      <c r="B29" t="s">
        <v>61</v>
      </c>
      <c r="C29" t="s">
        <v>93</v>
      </c>
      <c r="D29" t="s">
        <v>116</v>
      </c>
      <c r="E29" s="2">
        <v>42.391304347826086</v>
      </c>
      <c r="F29" s="2">
        <v>9.4891304347826093</v>
      </c>
      <c r="G29" s="2">
        <v>0</v>
      </c>
      <c r="H29" s="2">
        <v>0</v>
      </c>
      <c r="I29" s="2">
        <v>0</v>
      </c>
      <c r="J29" s="2">
        <v>0</v>
      </c>
      <c r="K29" s="2">
        <v>0</v>
      </c>
      <c r="L29" s="2">
        <v>0.58619565217391301</v>
      </c>
      <c r="M29" s="2">
        <v>4.7092391304347823</v>
      </c>
      <c r="N29" s="2">
        <v>0</v>
      </c>
      <c r="O29" s="2">
        <v>0.11108974358974358</v>
      </c>
      <c r="P29" s="2">
        <v>0</v>
      </c>
      <c r="Q29" s="2">
        <v>2.717391304347826E-2</v>
      </c>
      <c r="R29" s="2">
        <v>6.4102564102564103E-4</v>
      </c>
      <c r="S29" s="2">
        <v>4.4297826086956524</v>
      </c>
      <c r="T29" s="2">
        <v>0</v>
      </c>
      <c r="U29" s="2">
        <v>0</v>
      </c>
      <c r="V29" s="2">
        <v>0.1044974358974359</v>
      </c>
      <c r="W29" s="2">
        <v>0.9779347826086956</v>
      </c>
      <c r="X29" s="2">
        <v>3.118913043478261</v>
      </c>
      <c r="Y29" s="2">
        <v>0</v>
      </c>
      <c r="Z29" s="2">
        <v>9.6643589743589747E-2</v>
      </c>
      <c r="AA29" s="2">
        <v>0</v>
      </c>
      <c r="AB29" s="2">
        <v>0</v>
      </c>
      <c r="AC29" s="2">
        <v>0</v>
      </c>
      <c r="AD29" s="2">
        <v>0</v>
      </c>
      <c r="AE29" s="2">
        <v>0</v>
      </c>
      <c r="AF29" s="2">
        <v>0</v>
      </c>
      <c r="AG29" s="2">
        <v>0</v>
      </c>
      <c r="AH29" t="s">
        <v>27</v>
      </c>
      <c r="AI29">
        <v>8</v>
      </c>
    </row>
    <row r="30" spans="1:35" x14ac:dyDescent="0.25">
      <c r="A30" t="s">
        <v>168</v>
      </c>
      <c r="B30" t="s">
        <v>39</v>
      </c>
      <c r="C30" t="s">
        <v>81</v>
      </c>
      <c r="D30" t="s">
        <v>109</v>
      </c>
      <c r="E30" s="2">
        <v>43.326086956521742</v>
      </c>
      <c r="F30" s="2">
        <v>0</v>
      </c>
      <c r="G30" s="2">
        <v>0</v>
      </c>
      <c r="H30" s="2">
        <v>2.2254347826086969</v>
      </c>
      <c r="I30" s="2">
        <v>0</v>
      </c>
      <c r="J30" s="2">
        <v>0</v>
      </c>
      <c r="K30" s="2">
        <v>0</v>
      </c>
      <c r="L30" s="2">
        <v>0</v>
      </c>
      <c r="M30" s="2">
        <v>4.9121739130434783</v>
      </c>
      <c r="N30" s="2">
        <v>0</v>
      </c>
      <c r="O30" s="2">
        <v>0.1133768188660311</v>
      </c>
      <c r="P30" s="2">
        <v>2.1739130434782609E-3</v>
      </c>
      <c r="Q30" s="2">
        <v>0</v>
      </c>
      <c r="R30" s="2">
        <v>5.0175614651279479E-5</v>
      </c>
      <c r="S30" s="2">
        <v>0</v>
      </c>
      <c r="T30" s="2">
        <v>0</v>
      </c>
      <c r="U30" s="2">
        <v>0</v>
      </c>
      <c r="V30" s="2">
        <v>0</v>
      </c>
      <c r="W30" s="2">
        <v>0</v>
      </c>
      <c r="X30" s="2">
        <v>0</v>
      </c>
      <c r="Y30" s="2">
        <v>0</v>
      </c>
      <c r="Z30" s="2">
        <v>0</v>
      </c>
      <c r="AA30" s="2">
        <v>0</v>
      </c>
      <c r="AB30" s="2">
        <v>0</v>
      </c>
      <c r="AC30" s="2">
        <v>0</v>
      </c>
      <c r="AD30" s="2">
        <v>39.58989130434783</v>
      </c>
      <c r="AE30" s="2">
        <v>0</v>
      </c>
      <c r="AF30" s="2">
        <v>0</v>
      </c>
      <c r="AG30" s="2">
        <v>0</v>
      </c>
      <c r="AH30" t="s">
        <v>5</v>
      </c>
      <c r="AI30">
        <v>8</v>
      </c>
    </row>
    <row r="31" spans="1:35" x14ac:dyDescent="0.25">
      <c r="A31" t="s">
        <v>168</v>
      </c>
      <c r="B31" t="s">
        <v>52</v>
      </c>
      <c r="C31" t="s">
        <v>70</v>
      </c>
      <c r="D31" t="s">
        <v>99</v>
      </c>
      <c r="E31" s="2">
        <v>57.380434782608695</v>
      </c>
      <c r="F31" s="2">
        <v>38.362717391304344</v>
      </c>
      <c r="G31" s="2">
        <v>0.30978260869565216</v>
      </c>
      <c r="H31" s="2">
        <v>0</v>
      </c>
      <c r="I31" s="2">
        <v>1.9690217391304354</v>
      </c>
      <c r="J31" s="2">
        <v>0</v>
      </c>
      <c r="K31" s="2">
        <v>0</v>
      </c>
      <c r="L31" s="2">
        <v>4.6969565217391276</v>
      </c>
      <c r="M31" s="2">
        <v>5.7001086956521734</v>
      </c>
      <c r="N31" s="2">
        <v>0</v>
      </c>
      <c r="O31" s="2">
        <v>9.9338889941276751E-2</v>
      </c>
      <c r="P31" s="2">
        <v>5.4329347826086947</v>
      </c>
      <c r="Q31" s="2">
        <v>3.7180434782608685</v>
      </c>
      <c r="R31" s="2">
        <v>0.15947906800530398</v>
      </c>
      <c r="S31" s="2">
        <v>9.5073913043478235</v>
      </c>
      <c r="T31" s="2">
        <v>0.17141304347826086</v>
      </c>
      <c r="U31" s="2">
        <v>0</v>
      </c>
      <c r="V31" s="2">
        <v>0.16867777988255347</v>
      </c>
      <c r="W31" s="2">
        <v>4.8706521739130428</v>
      </c>
      <c r="X31" s="2">
        <v>0.90989130434782606</v>
      </c>
      <c r="Y31" s="2">
        <v>0</v>
      </c>
      <c r="Z31" s="2">
        <v>0.10074067058154952</v>
      </c>
      <c r="AA31" s="2">
        <v>0</v>
      </c>
      <c r="AB31" s="2">
        <v>0</v>
      </c>
      <c r="AC31" s="2">
        <v>0</v>
      </c>
      <c r="AD31" s="2">
        <v>0</v>
      </c>
      <c r="AE31" s="2">
        <v>0</v>
      </c>
      <c r="AF31" s="2">
        <v>0</v>
      </c>
      <c r="AG31" s="2">
        <v>0</v>
      </c>
      <c r="AH31" t="s">
        <v>18</v>
      </c>
      <c r="AI31">
        <v>8</v>
      </c>
    </row>
    <row r="32" spans="1:35" x14ac:dyDescent="0.25">
      <c r="A32" t="s">
        <v>168</v>
      </c>
      <c r="B32" t="s">
        <v>49</v>
      </c>
      <c r="C32" t="s">
        <v>87</v>
      </c>
      <c r="D32" t="s">
        <v>98</v>
      </c>
      <c r="E32" s="2">
        <v>52.663043478260867</v>
      </c>
      <c r="F32" s="2">
        <v>5.5652173913043477</v>
      </c>
      <c r="G32" s="2">
        <v>0</v>
      </c>
      <c r="H32" s="2">
        <v>0</v>
      </c>
      <c r="I32" s="2">
        <v>0</v>
      </c>
      <c r="J32" s="2">
        <v>0</v>
      </c>
      <c r="K32" s="2">
        <v>0</v>
      </c>
      <c r="L32" s="2">
        <v>2.6619565217391306</v>
      </c>
      <c r="M32" s="2">
        <v>5.1243478260869573</v>
      </c>
      <c r="N32" s="2">
        <v>2.6252173913043477</v>
      </c>
      <c r="O32" s="2">
        <v>0.14715376676986586</v>
      </c>
      <c r="P32" s="2">
        <v>0</v>
      </c>
      <c r="Q32" s="2">
        <v>13.264999999999999</v>
      </c>
      <c r="R32" s="2">
        <v>0.25188441692466457</v>
      </c>
      <c r="S32" s="2">
        <v>4.4819565217391286</v>
      </c>
      <c r="T32" s="2">
        <v>4.988586956521738</v>
      </c>
      <c r="U32" s="2">
        <v>0</v>
      </c>
      <c r="V32" s="2">
        <v>0.17983281733746126</v>
      </c>
      <c r="W32" s="2">
        <v>1.5385869565217389</v>
      </c>
      <c r="X32" s="2">
        <v>4.7833695652173907</v>
      </c>
      <c r="Y32" s="2">
        <v>0</v>
      </c>
      <c r="Z32" s="2">
        <v>0.12004540763673889</v>
      </c>
      <c r="AA32" s="2">
        <v>0</v>
      </c>
      <c r="AB32" s="2">
        <v>0</v>
      </c>
      <c r="AC32" s="2">
        <v>0</v>
      </c>
      <c r="AD32" s="2">
        <v>0</v>
      </c>
      <c r="AE32" s="2">
        <v>0</v>
      </c>
      <c r="AF32" s="2">
        <v>0</v>
      </c>
      <c r="AG32" s="2">
        <v>0</v>
      </c>
      <c r="AH32" t="s">
        <v>15</v>
      </c>
      <c r="AI32">
        <v>8</v>
      </c>
    </row>
    <row r="33" spans="1:35" x14ac:dyDescent="0.25">
      <c r="A33" t="s">
        <v>168</v>
      </c>
      <c r="B33" t="s">
        <v>46</v>
      </c>
      <c r="C33" t="s">
        <v>76</v>
      </c>
      <c r="D33" t="s">
        <v>98</v>
      </c>
      <c r="E33" s="2">
        <v>62.75</v>
      </c>
      <c r="F33" s="2">
        <v>8.9347826086956523</v>
      </c>
      <c r="G33" s="2">
        <v>0</v>
      </c>
      <c r="H33" s="2">
        <v>0</v>
      </c>
      <c r="I33" s="2">
        <v>0</v>
      </c>
      <c r="J33" s="2">
        <v>0</v>
      </c>
      <c r="K33" s="2">
        <v>0</v>
      </c>
      <c r="L33" s="2">
        <v>4.029782608695653</v>
      </c>
      <c r="M33" s="2">
        <v>4.5896739130434785</v>
      </c>
      <c r="N33" s="2">
        <v>0</v>
      </c>
      <c r="O33" s="2">
        <v>7.3142213753680935E-2</v>
      </c>
      <c r="P33" s="2">
        <v>5.3125</v>
      </c>
      <c r="Q33" s="2">
        <v>1.25</v>
      </c>
      <c r="R33" s="2">
        <v>0.10458167330677291</v>
      </c>
      <c r="S33" s="2">
        <v>5.593260869565218</v>
      </c>
      <c r="T33" s="2">
        <v>4.3174999999999999</v>
      </c>
      <c r="U33" s="2">
        <v>0</v>
      </c>
      <c r="V33" s="2">
        <v>0.15794041226398753</v>
      </c>
      <c r="W33" s="2">
        <v>4.6091304347826085</v>
      </c>
      <c r="X33" s="2">
        <v>5.5606521739130423</v>
      </c>
      <c r="Y33" s="2">
        <v>0</v>
      </c>
      <c r="Z33" s="2">
        <v>0.16206824874415382</v>
      </c>
      <c r="AA33" s="2">
        <v>0</v>
      </c>
      <c r="AB33" s="2">
        <v>0</v>
      </c>
      <c r="AC33" s="2">
        <v>0</v>
      </c>
      <c r="AD33" s="2">
        <v>0</v>
      </c>
      <c r="AE33" s="2">
        <v>0</v>
      </c>
      <c r="AF33" s="2">
        <v>0</v>
      </c>
      <c r="AG33" s="2">
        <v>0</v>
      </c>
      <c r="AH33" t="s">
        <v>12</v>
      </c>
      <c r="AI33">
        <v>8</v>
      </c>
    </row>
    <row r="34" spans="1:35" x14ac:dyDescent="0.25">
      <c r="A34" t="s">
        <v>168</v>
      </c>
      <c r="B34" t="s">
        <v>58</v>
      </c>
      <c r="C34" t="s">
        <v>91</v>
      </c>
      <c r="D34" t="s">
        <v>115</v>
      </c>
      <c r="E34" s="2">
        <v>51.717391304347828</v>
      </c>
      <c r="F34" s="2">
        <v>5.1304347826086953</v>
      </c>
      <c r="G34" s="2">
        <v>2.1739130434782608E-2</v>
      </c>
      <c r="H34" s="2">
        <v>0</v>
      </c>
      <c r="I34" s="2">
        <v>1.9036956521739126</v>
      </c>
      <c r="J34" s="2">
        <v>0</v>
      </c>
      <c r="K34" s="2">
        <v>0</v>
      </c>
      <c r="L34" s="2">
        <v>1.6905434782608695</v>
      </c>
      <c r="M34" s="2">
        <v>5.5802173913043474</v>
      </c>
      <c r="N34" s="2">
        <v>0</v>
      </c>
      <c r="O34" s="2">
        <v>0.10789827658680116</v>
      </c>
      <c r="P34" s="2">
        <v>4.9697826086956507</v>
      </c>
      <c r="Q34" s="2">
        <v>10.174021739130438</v>
      </c>
      <c r="R34" s="2">
        <v>0.29281841109709966</v>
      </c>
      <c r="S34" s="2">
        <v>0.57130434782608697</v>
      </c>
      <c r="T34" s="2">
        <v>2.4291304347826088</v>
      </c>
      <c r="U34" s="2">
        <v>0</v>
      </c>
      <c r="V34" s="2">
        <v>5.8015973097940314E-2</v>
      </c>
      <c r="W34" s="2">
        <v>3.3727173913043482</v>
      </c>
      <c r="X34" s="2">
        <v>0.19771739130434784</v>
      </c>
      <c r="Y34" s="2">
        <v>0</v>
      </c>
      <c r="Z34" s="2">
        <v>6.9037410676754951E-2</v>
      </c>
      <c r="AA34" s="2">
        <v>0</v>
      </c>
      <c r="AB34" s="2">
        <v>0</v>
      </c>
      <c r="AC34" s="2">
        <v>0</v>
      </c>
      <c r="AD34" s="2">
        <v>0</v>
      </c>
      <c r="AE34" s="2">
        <v>0</v>
      </c>
      <c r="AF34" s="2">
        <v>0</v>
      </c>
      <c r="AG34" s="2">
        <v>0</v>
      </c>
      <c r="AH34" t="s">
        <v>24</v>
      </c>
      <c r="AI34">
        <v>8</v>
      </c>
    </row>
    <row r="35" spans="1:35" x14ac:dyDescent="0.25">
      <c r="A35" t="s">
        <v>168</v>
      </c>
      <c r="B35" t="s">
        <v>37</v>
      </c>
      <c r="C35" t="s">
        <v>79</v>
      </c>
      <c r="D35" t="s">
        <v>104</v>
      </c>
      <c r="E35" s="2">
        <v>69.195652173913047</v>
      </c>
      <c r="F35" s="2">
        <v>1.3804347826086956</v>
      </c>
      <c r="G35" s="2">
        <v>0</v>
      </c>
      <c r="H35" s="2">
        <v>0.31793478260869568</v>
      </c>
      <c r="I35" s="2">
        <v>0.38858695652173914</v>
      </c>
      <c r="J35" s="2">
        <v>8.4239130434782608E-2</v>
      </c>
      <c r="K35" s="2">
        <v>0.10869565217391304</v>
      </c>
      <c r="L35" s="2">
        <v>0</v>
      </c>
      <c r="M35" s="2">
        <v>1.8913043478260869</v>
      </c>
      <c r="N35" s="2">
        <v>0</v>
      </c>
      <c r="O35" s="2">
        <v>2.7332704995287463E-2</v>
      </c>
      <c r="P35" s="2">
        <v>5.5516304347826084</v>
      </c>
      <c r="Q35" s="2">
        <v>13.530760869565217</v>
      </c>
      <c r="R35" s="2">
        <v>0.27577442664153312</v>
      </c>
      <c r="S35" s="2">
        <v>0</v>
      </c>
      <c r="T35" s="2">
        <v>0</v>
      </c>
      <c r="U35" s="2">
        <v>0</v>
      </c>
      <c r="V35" s="2">
        <v>0</v>
      </c>
      <c r="W35" s="2">
        <v>2.4456521739130436E-2</v>
      </c>
      <c r="X35" s="2">
        <v>0</v>
      </c>
      <c r="Y35" s="2">
        <v>0</v>
      </c>
      <c r="Z35" s="2">
        <v>3.5344015080113103E-4</v>
      </c>
      <c r="AA35" s="2">
        <v>0</v>
      </c>
      <c r="AB35" s="2">
        <v>0</v>
      </c>
      <c r="AC35" s="2">
        <v>0</v>
      </c>
      <c r="AD35" s="2">
        <v>6.6086956521739131</v>
      </c>
      <c r="AE35" s="2">
        <v>0</v>
      </c>
      <c r="AF35" s="2">
        <v>0</v>
      </c>
      <c r="AG35" s="2">
        <v>0.14945652173913043</v>
      </c>
      <c r="AH35" t="s">
        <v>3</v>
      </c>
      <c r="AI35">
        <v>8</v>
      </c>
    </row>
  </sheetData>
  <pageMargins left="0.7" right="0.7" top="0.75" bottom="0.75" header="0.3" footer="0.3"/>
  <pageSetup orientation="portrait" horizontalDpi="1200" verticalDpi="1200" r:id="rId1"/>
  <ignoredErrors>
    <ignoredError sqref="AH2:AH35"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41A9F-1862-4093-9415-9A8B3A1F758C}">
  <sheetPr codeName="Sheet4"/>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7" customWidth="1"/>
    <col min="2" max="2" width="27.28515625" style="7" customWidth="1"/>
    <col min="3" max="3" width="16.5703125" style="7" customWidth="1"/>
    <col min="4" max="4" width="11.5703125" style="7" customWidth="1"/>
    <col min="5" max="5" width="4.5703125" style="7" customWidth="1"/>
    <col min="6" max="6" width="10" style="7" customWidth="1"/>
    <col min="7" max="7" width="12.5703125" style="7" customWidth="1"/>
    <col min="8" max="10" width="8.5703125" style="7" customWidth="1"/>
    <col min="11" max="11" width="9.140625" style="7" customWidth="1"/>
    <col min="12" max="12" width="4.5703125" style="7" customWidth="1"/>
    <col min="13" max="13" width="7.5703125" style="7" customWidth="1"/>
    <col min="14" max="14" width="10.7109375" style="14" customWidth="1"/>
    <col min="15" max="18" width="8.5703125" style="7" customWidth="1"/>
    <col min="19" max="19" width="5.42578125" style="7" customWidth="1"/>
    <col min="20" max="20" width="40.5703125" style="7" customWidth="1"/>
    <col min="21" max="22" width="12.5703125" style="7" customWidth="1"/>
    <col min="23" max="25" width="8.85546875" style="7"/>
    <col min="26" max="26" width="37.140625" style="7" customWidth="1"/>
    <col min="27" max="27" width="11.5703125" style="7" customWidth="1"/>
    <col min="28" max="32" width="8.85546875" style="7"/>
    <col min="33" max="33" width="22.85546875" style="7" customWidth="1"/>
    <col min="34" max="34" width="16.42578125" style="7" customWidth="1"/>
    <col min="35" max="35" width="13.5703125" style="7" customWidth="1"/>
    <col min="36" max="16384" width="8.85546875" style="7"/>
  </cols>
  <sheetData>
    <row r="2" spans="2:29" ht="85.5" customHeight="1" x14ac:dyDescent="0.25">
      <c r="B2" s="3" t="s">
        <v>313</v>
      </c>
      <c r="C2" s="3" t="s">
        <v>169</v>
      </c>
      <c r="D2" s="3" t="s">
        <v>314</v>
      </c>
      <c r="E2" s="4"/>
      <c r="F2" s="5" t="s">
        <v>181</v>
      </c>
      <c r="G2" s="5" t="s">
        <v>182</v>
      </c>
      <c r="H2" s="5" t="s">
        <v>177</v>
      </c>
      <c r="I2" s="5" t="s">
        <v>183</v>
      </c>
      <c r="J2" s="6" t="s">
        <v>184</v>
      </c>
      <c r="K2" s="5" t="s">
        <v>185</v>
      </c>
      <c r="L2" s="5"/>
      <c r="M2" s="5" t="s">
        <v>169</v>
      </c>
      <c r="N2" s="5" t="s">
        <v>182</v>
      </c>
      <c r="O2" s="5" t="s">
        <v>177</v>
      </c>
      <c r="P2" s="5" t="s">
        <v>183</v>
      </c>
      <c r="Q2" s="6" t="s">
        <v>184</v>
      </c>
      <c r="R2" s="5" t="s">
        <v>185</v>
      </c>
      <c r="T2" s="7" t="s">
        <v>186</v>
      </c>
      <c r="U2" s="7" t="s">
        <v>315</v>
      </c>
      <c r="V2" s="8" t="s">
        <v>187</v>
      </c>
      <c r="W2" s="8" t="s">
        <v>188</v>
      </c>
    </row>
    <row r="3" spans="2:29" ht="15" customHeight="1" x14ac:dyDescent="0.25">
      <c r="B3" s="9" t="s">
        <v>189</v>
      </c>
      <c r="C3" s="10">
        <f>AVERAGE(Nurse[MDS Census])</f>
        <v>57.364450127877241</v>
      </c>
      <c r="D3" s="18">
        <v>76.573652573281407</v>
      </c>
      <c r="E3" s="10"/>
      <c r="F3" s="7">
        <v>1</v>
      </c>
      <c r="G3" s="11">
        <v>69193.21739130441</v>
      </c>
      <c r="H3" s="12">
        <v>3.6434308857239039</v>
      </c>
      <c r="I3" s="11">
        <v>5</v>
      </c>
      <c r="J3" s="13">
        <v>0.69655137723978899</v>
      </c>
      <c r="K3" s="11">
        <v>4</v>
      </c>
      <c r="M3" t="s">
        <v>118</v>
      </c>
      <c r="N3" s="11">
        <v>499.60869565217388</v>
      </c>
      <c r="O3" s="12">
        <v>5.6112183447915767</v>
      </c>
      <c r="P3" s="14">
        <v>1</v>
      </c>
      <c r="Q3" s="13">
        <v>1.6792550691845793</v>
      </c>
      <c r="R3" s="14">
        <v>1</v>
      </c>
      <c r="T3" s="15" t="s">
        <v>190</v>
      </c>
      <c r="U3" s="11">
        <f>SUM(Nurse[Total Nurse Staff Hours])</f>
        <v>6931.5783695652181</v>
      </c>
      <c r="V3" s="16" t="s">
        <v>191</v>
      </c>
      <c r="W3" s="12">
        <f>Category[[#This Row],[State Total]]/C9</f>
        <v>3.5539424084353195</v>
      </c>
    </row>
    <row r="4" spans="2:29" ht="15" customHeight="1" x14ac:dyDescent="0.25">
      <c r="B4" s="17" t="s">
        <v>177</v>
      </c>
      <c r="C4" s="18">
        <f>SUM(Nurse[Total Nurse Staff Hours])/SUM(Nurse[MDS Census])</f>
        <v>3.5539424084353195</v>
      </c>
      <c r="D4" s="18">
        <v>3.6176047823193387</v>
      </c>
      <c r="E4" s="10"/>
      <c r="F4" s="7">
        <v>2</v>
      </c>
      <c r="G4" s="11">
        <v>127581.48913043467</v>
      </c>
      <c r="H4" s="12">
        <v>3.4416696063905325</v>
      </c>
      <c r="I4" s="11">
        <v>10</v>
      </c>
      <c r="J4" s="13">
        <v>0.65620339242685222</v>
      </c>
      <c r="K4" s="11">
        <v>6</v>
      </c>
      <c r="M4" t="s">
        <v>119</v>
      </c>
      <c r="N4" s="11">
        <v>19399.108695652176</v>
      </c>
      <c r="O4" s="12">
        <v>3.6775058076401965</v>
      </c>
      <c r="P4" s="14">
        <v>27</v>
      </c>
      <c r="Q4" s="13">
        <v>0.57240147743228875</v>
      </c>
      <c r="R4" s="14">
        <v>40</v>
      </c>
      <c r="T4" s="11" t="s">
        <v>192</v>
      </c>
      <c r="U4" s="11">
        <f>SUM(Nurse[Total Direct Care Staff Hours])</f>
        <v>6420.270217391304</v>
      </c>
      <c r="V4" s="16">
        <f>Category[[#This Row],[State Total]]/U3</f>
        <v>0.92623496050784959</v>
      </c>
      <c r="W4" s="12">
        <f>Category[[#This Row],[State Total]]/C9</f>
        <v>3.2917857063242599</v>
      </c>
    </row>
    <row r="5" spans="2:29" ht="15" customHeight="1" x14ac:dyDescent="0.25">
      <c r="B5" s="19" t="s">
        <v>193</v>
      </c>
      <c r="C5" s="20">
        <f>SUM(Nurse[Total Direct Care Staff Hours])/SUM(Nurse[MDS Census])</f>
        <v>3.2917857063242599</v>
      </c>
      <c r="D5" s="20">
        <v>3.3431272661315639</v>
      </c>
      <c r="E5" s="21"/>
      <c r="F5" s="7">
        <v>3</v>
      </c>
      <c r="G5" s="11">
        <v>122874.52173913032</v>
      </c>
      <c r="H5" s="12">
        <v>3.5340426527380098</v>
      </c>
      <c r="I5" s="11">
        <v>6</v>
      </c>
      <c r="J5" s="13">
        <v>0.69302446309667654</v>
      </c>
      <c r="K5" s="11">
        <v>5</v>
      </c>
      <c r="M5" t="s">
        <v>120</v>
      </c>
      <c r="N5" s="11">
        <v>14869.576086956522</v>
      </c>
      <c r="O5" s="12">
        <v>3.8599588596791961</v>
      </c>
      <c r="P5" s="14">
        <v>18</v>
      </c>
      <c r="Q5" s="13">
        <v>0.37364743885421114</v>
      </c>
      <c r="R5" s="14">
        <v>49</v>
      </c>
      <c r="T5" s="15" t="s">
        <v>194</v>
      </c>
      <c r="U5" s="11">
        <f>SUM(Nurse[Total RN Hours (w/ Admin, DON)])</f>
        <v>1653.5435869565213</v>
      </c>
      <c r="V5" s="16">
        <f>Category[[#This Row],[State Total]]/U3</f>
        <v>0.23855224579394599</v>
      </c>
      <c r="W5" s="12">
        <f>Category[[#This Row],[State Total]]/C9</f>
        <v>0.84780094295459074</v>
      </c>
      <c r="X5" s="22"/>
      <c r="Y5" s="22"/>
      <c r="AB5" s="22"/>
      <c r="AC5" s="22"/>
    </row>
    <row r="6" spans="2:29" ht="15" customHeight="1" x14ac:dyDescent="0.25">
      <c r="B6" s="23" t="s">
        <v>179</v>
      </c>
      <c r="C6" s="20">
        <f>SUM(Nurse[Total RN Hours (w/ Admin, DON)])/SUM(Nurse[MDS Census])</f>
        <v>0.84780094295459074</v>
      </c>
      <c r="D6" s="20">
        <v>0.62562661165643296</v>
      </c>
      <c r="E6"/>
      <c r="F6" s="7">
        <v>4</v>
      </c>
      <c r="G6" s="11">
        <v>216064.59782608761</v>
      </c>
      <c r="H6" s="12">
        <v>3.7380880873840776</v>
      </c>
      <c r="I6" s="11">
        <v>4</v>
      </c>
      <c r="J6" s="13">
        <v>0.58927713647231816</v>
      </c>
      <c r="K6" s="11">
        <v>9</v>
      </c>
      <c r="M6" t="s">
        <v>121</v>
      </c>
      <c r="N6" s="11">
        <v>10304.97826086957</v>
      </c>
      <c r="O6" s="12">
        <v>3.9885240354493057</v>
      </c>
      <c r="P6" s="14">
        <v>12</v>
      </c>
      <c r="Q6" s="13">
        <v>0.66199321138580036</v>
      </c>
      <c r="R6" s="14">
        <v>31</v>
      </c>
      <c r="T6" s="24" t="s">
        <v>195</v>
      </c>
      <c r="U6" s="11">
        <f>SUM(Nurse[RN Hours (excl. Admin, DON)])</f>
        <v>1216.2057608695654</v>
      </c>
      <c r="V6" s="16">
        <f>Category[[#This Row],[State Total]]/U3</f>
        <v>0.17545870450078338</v>
      </c>
      <c r="W6" s="12">
        <f>Category[[#This Row],[State Total]]/C9</f>
        <v>0.62357013085445512</v>
      </c>
      <c r="X6" s="22"/>
      <c r="Y6" s="22"/>
      <c r="AB6" s="22"/>
      <c r="AC6" s="22"/>
    </row>
    <row r="7" spans="2:29" ht="15" customHeight="1" thickBot="1" x14ac:dyDescent="0.3">
      <c r="B7" s="25" t="s">
        <v>196</v>
      </c>
      <c r="C7" s="20">
        <f>SUM(Nurse[RN Hours (excl. Admin, DON)])/SUM(Nurse[MDS Census])</f>
        <v>0.62357013085445512</v>
      </c>
      <c r="D7" s="20">
        <v>0.42587093571797052</v>
      </c>
      <c r="E7"/>
      <c r="F7" s="7">
        <v>5</v>
      </c>
      <c r="G7" s="11">
        <v>221410.13043478233</v>
      </c>
      <c r="H7" s="12">
        <v>3.4421919709105748</v>
      </c>
      <c r="I7" s="11">
        <v>9</v>
      </c>
      <c r="J7" s="13">
        <v>0.70035472729832737</v>
      </c>
      <c r="K7" s="11">
        <v>3</v>
      </c>
      <c r="M7" t="s">
        <v>122</v>
      </c>
      <c r="N7" s="11">
        <v>90441.815217391239</v>
      </c>
      <c r="O7" s="12">
        <v>4.1688434288824041</v>
      </c>
      <c r="P7" s="14">
        <v>7</v>
      </c>
      <c r="Q7" s="13">
        <v>0.55565366972063701</v>
      </c>
      <c r="R7" s="14">
        <v>41</v>
      </c>
      <c r="T7" s="24" t="s">
        <v>175</v>
      </c>
      <c r="U7" s="11">
        <f>SUM(Nurse[RN Admin Hours])</f>
        <v>283.21249999999992</v>
      </c>
      <c r="V7" s="16">
        <f>Category[[#This Row],[State Total]]/U3</f>
        <v>4.0858298774131059E-2</v>
      </c>
      <c r="W7" s="12">
        <f>Category[[#This Row],[State Total]]/C9</f>
        <v>0.1452080407499052</v>
      </c>
      <c r="X7" s="22"/>
      <c r="Y7" s="22"/>
      <c r="Z7" s="22"/>
      <c r="AA7" s="22"/>
      <c r="AB7" s="22"/>
      <c r="AC7" s="22"/>
    </row>
    <row r="8" spans="2:29" ht="15" customHeight="1" thickTop="1" x14ac:dyDescent="0.25">
      <c r="B8" s="26" t="s">
        <v>197</v>
      </c>
      <c r="C8" s="27">
        <f>COUNTA(Nurse[Provider])</f>
        <v>34</v>
      </c>
      <c r="D8" s="27">
        <v>14806</v>
      </c>
      <c r="F8" s="7">
        <v>6</v>
      </c>
      <c r="G8" s="11">
        <v>135212.58695652158</v>
      </c>
      <c r="H8" s="12">
        <v>3.4486186599234512</v>
      </c>
      <c r="I8" s="11">
        <v>7</v>
      </c>
      <c r="J8" s="13">
        <v>0.36452698962455138</v>
      </c>
      <c r="K8" s="11">
        <v>10</v>
      </c>
      <c r="M8" t="s">
        <v>123</v>
      </c>
      <c r="N8" s="11">
        <v>14172.717391304339</v>
      </c>
      <c r="O8" s="12">
        <v>3.7166031567080071</v>
      </c>
      <c r="P8" s="14">
        <v>24</v>
      </c>
      <c r="Q8" s="13">
        <v>0.88015673101258662</v>
      </c>
      <c r="R8" s="14">
        <v>10</v>
      </c>
      <c r="T8" s="33" t="s">
        <v>174</v>
      </c>
      <c r="U8" s="34">
        <f>SUM(Nurse[RN DON Hours])</f>
        <v>154.12532608695651</v>
      </c>
      <c r="V8" s="16">
        <f>Category[[#This Row],[State Total]]/U3</f>
        <v>2.2235242519031632E-2</v>
      </c>
      <c r="W8" s="12">
        <f>Category[[#This Row],[State Total]]/C9</f>
        <v>7.9022771350230711E-2</v>
      </c>
      <c r="X8" s="22"/>
      <c r="Y8" s="22"/>
      <c r="Z8" s="22"/>
      <c r="AA8" s="22"/>
      <c r="AB8" s="22"/>
      <c r="AC8" s="22"/>
    </row>
    <row r="9" spans="2:29" ht="15" customHeight="1" x14ac:dyDescent="0.25">
      <c r="B9" s="26" t="s">
        <v>198</v>
      </c>
      <c r="C9" s="27">
        <f>SUM(Nurse[MDS Census])</f>
        <v>1950.3913043478262</v>
      </c>
      <c r="D9" s="27">
        <v>1133749.5000000044</v>
      </c>
      <c r="F9" s="7">
        <v>7</v>
      </c>
      <c r="G9" s="11">
        <v>75955.347826086945</v>
      </c>
      <c r="H9" s="12">
        <v>3.4450510440058326</v>
      </c>
      <c r="I9" s="11">
        <v>8</v>
      </c>
      <c r="J9" s="13">
        <v>0.5931386961904962</v>
      </c>
      <c r="K9" s="11">
        <v>8</v>
      </c>
      <c r="M9" t="s">
        <v>124</v>
      </c>
      <c r="N9" s="11">
        <v>18656.978260869564</v>
      </c>
      <c r="O9" s="12">
        <v>3.5149813975654292</v>
      </c>
      <c r="P9" s="14">
        <v>40</v>
      </c>
      <c r="Q9" s="13">
        <v>0.65521450768508349</v>
      </c>
      <c r="R9" s="14">
        <v>32</v>
      </c>
      <c r="T9" s="15" t="s">
        <v>199</v>
      </c>
      <c r="U9" s="11">
        <f>SUM(Nurse[Total LPN Hours (w/ Admin)])</f>
        <v>1130.1792391304348</v>
      </c>
      <c r="V9" s="16">
        <f>Category[[#This Row],[State Total]]/U3</f>
        <v>0.16304789167396011</v>
      </c>
      <c r="W9" s="12">
        <f>Category[[#This Row],[State Total]]/C9</f>
        <v>0.57946281682605494</v>
      </c>
      <c r="X9" s="22"/>
      <c r="Y9" s="22"/>
      <c r="Z9" s="22"/>
      <c r="AA9" s="22"/>
      <c r="AB9" s="22"/>
      <c r="AC9" s="22"/>
    </row>
    <row r="10" spans="2:29" ht="15" customHeight="1" x14ac:dyDescent="0.25">
      <c r="F10" s="7">
        <v>8</v>
      </c>
      <c r="G10" s="11">
        <v>33903.086956521722</v>
      </c>
      <c r="H10" s="12">
        <v>3.8185871493040895</v>
      </c>
      <c r="I10" s="11">
        <v>3</v>
      </c>
      <c r="J10" s="13">
        <v>0.89366637448687003</v>
      </c>
      <c r="K10" s="11">
        <v>1</v>
      </c>
      <c r="M10" t="s">
        <v>125</v>
      </c>
      <c r="N10" s="11">
        <v>1991.2717391304345</v>
      </c>
      <c r="O10" s="12">
        <v>4.1797175172082515</v>
      </c>
      <c r="P10" s="14">
        <v>6</v>
      </c>
      <c r="Q10" s="13">
        <v>1.1788154282002434</v>
      </c>
      <c r="R10" s="14">
        <v>3</v>
      </c>
      <c r="T10" s="24" t="s">
        <v>200</v>
      </c>
      <c r="U10" s="11">
        <f>SUM(Nurse[LPN Hours (excl. Admin)])</f>
        <v>1056.2089130434781</v>
      </c>
      <c r="V10" s="16">
        <f>Category[[#This Row],[State Total]]/U3</f>
        <v>0.1523763934749725</v>
      </c>
      <c r="W10" s="12">
        <f>Category[[#This Row],[State Total]]/C9</f>
        <v>0.54153692681513177</v>
      </c>
      <c r="X10" s="22"/>
      <c r="Y10" s="22"/>
      <c r="Z10" s="22"/>
      <c r="AA10" s="22"/>
      <c r="AB10" s="22"/>
      <c r="AC10" s="22"/>
    </row>
    <row r="11" spans="2:29" ht="15" customHeight="1" x14ac:dyDescent="0.25">
      <c r="F11" s="7">
        <v>9</v>
      </c>
      <c r="G11" s="11">
        <v>109110.39130434772</v>
      </c>
      <c r="H11" s="12">
        <v>4.1458952859469518</v>
      </c>
      <c r="I11" s="11">
        <v>2</v>
      </c>
      <c r="J11" s="13">
        <v>0.60320229233337397</v>
      </c>
      <c r="K11" s="11">
        <v>7</v>
      </c>
      <c r="M11" t="s">
        <v>126</v>
      </c>
      <c r="N11" s="11">
        <v>3455.0000000000005</v>
      </c>
      <c r="O11" s="12">
        <v>3.9600654690744359</v>
      </c>
      <c r="P11" s="14">
        <v>14</v>
      </c>
      <c r="Q11" s="13">
        <v>0.96703712326181301</v>
      </c>
      <c r="R11" s="14">
        <v>7</v>
      </c>
      <c r="T11" s="24" t="s">
        <v>176</v>
      </c>
      <c r="U11" s="11">
        <f>SUM(Nurse[LPN Admin Hours])</f>
        <v>73.970326086956533</v>
      </c>
      <c r="V11" s="16">
        <f>Category[[#This Row],[State Total]]/U3</f>
        <v>1.0671498198987587E-2</v>
      </c>
      <c r="W11" s="12">
        <f>Category[[#This Row],[State Total]]/C9</f>
        <v>3.792589001092312E-2</v>
      </c>
      <c r="X11" s="22"/>
      <c r="Y11" s="22"/>
      <c r="Z11" s="22"/>
      <c r="AA11" s="22"/>
      <c r="AB11" s="22"/>
      <c r="AC11" s="22"/>
    </row>
    <row r="12" spans="2:29" ht="15" customHeight="1" x14ac:dyDescent="0.25">
      <c r="F12" s="7">
        <v>10</v>
      </c>
      <c r="G12" s="11">
        <v>22444.130434782583</v>
      </c>
      <c r="H12" s="12">
        <v>4.2962792198986879</v>
      </c>
      <c r="I12" s="11">
        <v>1</v>
      </c>
      <c r="J12" s="13">
        <v>0.86396007477504655</v>
      </c>
      <c r="K12" s="11">
        <v>2</v>
      </c>
      <c r="M12" t="s">
        <v>127</v>
      </c>
      <c r="N12" s="11">
        <v>65769.554347826066</v>
      </c>
      <c r="O12" s="12">
        <v>4.1160659410434892</v>
      </c>
      <c r="P12" s="14">
        <v>10</v>
      </c>
      <c r="Q12" s="13">
        <v>0.69445656019973667</v>
      </c>
      <c r="R12" s="14">
        <v>26</v>
      </c>
      <c r="T12" s="15" t="s">
        <v>201</v>
      </c>
      <c r="U12" s="11">
        <f>SUM(Nurse[Total CNA, NA TR, Med Aide/Tech Hours])</f>
        <v>4147.8555434782611</v>
      </c>
      <c r="V12" s="16">
        <f>Category[[#This Row],[State Total]]/U3</f>
        <v>0.59839986253209376</v>
      </c>
      <c r="W12" s="12">
        <f>Category[[#This Row],[State Total]]/C9</f>
        <v>2.1266786486546736</v>
      </c>
      <c r="X12" s="22"/>
      <c r="Y12" s="22"/>
      <c r="Z12" s="22"/>
      <c r="AA12" s="22"/>
      <c r="AB12" s="22"/>
      <c r="AC12" s="22"/>
    </row>
    <row r="13" spans="2:29" ht="15" customHeight="1" x14ac:dyDescent="0.25">
      <c r="I13" s="11"/>
      <c r="J13" s="11"/>
      <c r="K13" s="11"/>
      <c r="M13" t="s">
        <v>128</v>
      </c>
      <c r="N13" s="11">
        <v>27780.826086956524</v>
      </c>
      <c r="O13" s="12">
        <v>3.3807142868321751</v>
      </c>
      <c r="P13" s="14">
        <v>47</v>
      </c>
      <c r="Q13" s="13">
        <v>0.42906146169002968</v>
      </c>
      <c r="R13" s="14">
        <v>46</v>
      </c>
      <c r="T13" s="24" t="s">
        <v>202</v>
      </c>
      <c r="U13" s="11">
        <f>SUM(Nurse[CNA Hours])</f>
        <v>3768.7189130434786</v>
      </c>
      <c r="V13" s="16">
        <f>Category[[#This Row],[State Total]]/U3</f>
        <v>0.54370284978540473</v>
      </c>
      <c r="W13" s="12">
        <f>Category[[#This Row],[State Total]]/C9</f>
        <v>1.9322886154394883</v>
      </c>
      <c r="X13" s="22"/>
      <c r="Y13" s="22"/>
      <c r="Z13" s="22"/>
      <c r="AA13" s="22"/>
      <c r="AB13" s="22"/>
      <c r="AC13" s="22"/>
    </row>
    <row r="14" spans="2:29" ht="15" customHeight="1" x14ac:dyDescent="0.25">
      <c r="G14" s="12"/>
      <c r="I14" s="11"/>
      <c r="J14" s="11"/>
      <c r="K14" s="11"/>
      <c r="M14" t="s">
        <v>129</v>
      </c>
      <c r="N14" s="11">
        <v>3190.6195652173915</v>
      </c>
      <c r="O14" s="12">
        <v>4.4830250360261221</v>
      </c>
      <c r="P14" s="14">
        <v>3</v>
      </c>
      <c r="Q14" s="13">
        <v>1.4751847637606159</v>
      </c>
      <c r="R14" s="14">
        <v>2</v>
      </c>
      <c r="T14" s="24" t="s">
        <v>203</v>
      </c>
      <c r="U14" s="11">
        <f>SUM(Nurse[NA TR Hours])</f>
        <v>217.59054347826088</v>
      </c>
      <c r="V14" s="16">
        <f>Category[[#This Row],[State Total]]/U3</f>
        <v>3.1391197195958301E-2</v>
      </c>
      <c r="W14" s="12">
        <f>Category[[#This Row],[State Total]]/C9</f>
        <v>0.1115625069662721</v>
      </c>
    </row>
    <row r="15" spans="2:29" ht="15" customHeight="1" x14ac:dyDescent="0.25">
      <c r="I15" s="11"/>
      <c r="J15" s="11"/>
      <c r="K15" s="11"/>
      <c r="M15" t="s">
        <v>130</v>
      </c>
      <c r="N15" s="11">
        <v>20203.739130434784</v>
      </c>
      <c r="O15" s="12">
        <v>3.6020515197359071</v>
      </c>
      <c r="P15" s="14">
        <v>33</v>
      </c>
      <c r="Q15" s="13">
        <v>0.7107612452279598</v>
      </c>
      <c r="R15" s="14">
        <v>23</v>
      </c>
      <c r="T15" s="28" t="s">
        <v>204</v>
      </c>
      <c r="U15" s="29">
        <f>SUM(Nurse[Med Aide/Tech Hours])</f>
        <v>161.54608695652178</v>
      </c>
      <c r="V15" s="16">
        <f>Category[[#This Row],[State Total]]/U3</f>
        <v>2.3305815550730725E-2</v>
      </c>
      <c r="W15" s="12">
        <f>Category[[#This Row],[State Total]]/C9</f>
        <v>8.2827526248913277E-2</v>
      </c>
    </row>
    <row r="16" spans="2:29" ht="15" customHeight="1" x14ac:dyDescent="0.25">
      <c r="I16" s="11"/>
      <c r="J16" s="11"/>
      <c r="K16" s="11"/>
      <c r="M16" t="s">
        <v>131</v>
      </c>
      <c r="N16" s="11">
        <v>3648.0760869565211</v>
      </c>
      <c r="O16" s="12">
        <v>4.1569399594187546</v>
      </c>
      <c r="P16" s="14">
        <v>8</v>
      </c>
      <c r="Q16" s="13">
        <v>0.88999982122798493</v>
      </c>
      <c r="R16" s="14">
        <v>9</v>
      </c>
    </row>
    <row r="17" spans="9:23" ht="15" customHeight="1" x14ac:dyDescent="0.25">
      <c r="I17" s="11"/>
      <c r="J17" s="11"/>
      <c r="K17" s="11"/>
      <c r="M17" t="s">
        <v>132</v>
      </c>
      <c r="N17" s="11">
        <v>56360.021739130454</v>
      </c>
      <c r="O17" s="12">
        <v>2.9793116169687046</v>
      </c>
      <c r="P17" s="14">
        <v>51</v>
      </c>
      <c r="Q17" s="13">
        <v>0.67574055538133815</v>
      </c>
      <c r="R17" s="14">
        <v>29</v>
      </c>
    </row>
    <row r="18" spans="9:23" ht="15" customHeight="1" x14ac:dyDescent="0.25">
      <c r="I18" s="11"/>
      <c r="J18" s="11"/>
      <c r="K18" s="11"/>
      <c r="M18" t="s">
        <v>133</v>
      </c>
      <c r="N18" s="11">
        <v>33912.184782608732</v>
      </c>
      <c r="O18" s="12">
        <v>3.4266122764005855</v>
      </c>
      <c r="P18" s="14">
        <v>44</v>
      </c>
      <c r="Q18" s="13">
        <v>0.5972269073479739</v>
      </c>
      <c r="R18" s="14">
        <v>37</v>
      </c>
      <c r="T18" s="7" t="s">
        <v>205</v>
      </c>
      <c r="U18" s="7" t="s">
        <v>315</v>
      </c>
    </row>
    <row r="19" spans="9:23" ht="15" customHeight="1" x14ac:dyDescent="0.25">
      <c r="M19" t="s">
        <v>134</v>
      </c>
      <c r="N19" s="11">
        <v>14767.652173913046</v>
      </c>
      <c r="O19" s="12">
        <v>3.8376440575170174</v>
      </c>
      <c r="P19" s="14">
        <v>20</v>
      </c>
      <c r="Q19" s="13">
        <v>0.69296483795369435</v>
      </c>
      <c r="R19" s="14">
        <v>28</v>
      </c>
      <c r="T19" s="7" t="s">
        <v>206</v>
      </c>
      <c r="U19" s="11">
        <f>SUM(Nurse[RN Hours Contract (excl. Admin, DON)])</f>
        <v>44.256630434782608</v>
      </c>
    </row>
    <row r="20" spans="9:23" ht="15" customHeight="1" x14ac:dyDescent="0.25">
      <c r="M20" t="s">
        <v>135</v>
      </c>
      <c r="N20" s="11">
        <v>20228.043478260875</v>
      </c>
      <c r="O20" s="12">
        <v>3.649939445883351</v>
      </c>
      <c r="P20" s="14">
        <v>29</v>
      </c>
      <c r="Q20" s="13">
        <v>0.65163810465453664</v>
      </c>
      <c r="R20" s="14">
        <v>33</v>
      </c>
      <c r="T20" s="7" t="s">
        <v>207</v>
      </c>
      <c r="U20" s="11">
        <f>SUM(Nurse[RN Admin Hours Contract])</f>
        <v>1.8070652173913042</v>
      </c>
      <c r="W20" s="11"/>
    </row>
    <row r="21" spans="9:23" ht="15" customHeight="1" x14ac:dyDescent="0.25">
      <c r="M21" t="s">
        <v>136</v>
      </c>
      <c r="N21" s="11">
        <v>20988.326086956513</v>
      </c>
      <c r="O21" s="12">
        <v>3.5257540682553339</v>
      </c>
      <c r="P21" s="14">
        <v>39</v>
      </c>
      <c r="Q21" s="13">
        <v>0.24752919065774662</v>
      </c>
      <c r="R21" s="14">
        <v>51</v>
      </c>
      <c r="T21" s="7" t="s">
        <v>208</v>
      </c>
      <c r="U21" s="11">
        <f>SUM(Nurse[RN DON Hours Contract])</f>
        <v>3.1304347826086958</v>
      </c>
    </row>
    <row r="22" spans="9:23" ht="15" customHeight="1" x14ac:dyDescent="0.25">
      <c r="M22" t="s">
        <v>137</v>
      </c>
      <c r="N22" s="11">
        <v>31567.130434782615</v>
      </c>
      <c r="O22" s="12">
        <v>3.6090746807356027</v>
      </c>
      <c r="P22" s="14">
        <v>32</v>
      </c>
      <c r="Q22" s="13">
        <v>0.64982515178143496</v>
      </c>
      <c r="R22" s="14">
        <v>34</v>
      </c>
      <c r="T22" s="7" t="s">
        <v>209</v>
      </c>
      <c r="U22" s="11">
        <f>SUM(Nurse[LPN Hours Contract (excl. Admin)])</f>
        <v>112.48945652173913</v>
      </c>
    </row>
    <row r="23" spans="9:23" ht="15" customHeight="1" x14ac:dyDescent="0.25">
      <c r="M23" t="s">
        <v>138</v>
      </c>
      <c r="N23" s="11">
        <v>20843.717391304348</v>
      </c>
      <c r="O23" s="12">
        <v>3.7171215599320409</v>
      </c>
      <c r="P23" s="14">
        <v>23</v>
      </c>
      <c r="Q23" s="13">
        <v>0.7752439792618151</v>
      </c>
      <c r="R23" s="14">
        <v>17</v>
      </c>
      <c r="T23" s="7" t="s">
        <v>210</v>
      </c>
      <c r="U23" s="11">
        <f>SUM(Nurse[LPN Admin Hours Contract])</f>
        <v>0</v>
      </c>
    </row>
    <row r="24" spans="9:23" ht="15" customHeight="1" x14ac:dyDescent="0.25">
      <c r="M24" t="s">
        <v>139</v>
      </c>
      <c r="N24" s="11">
        <v>4934.9782608695641</v>
      </c>
      <c r="O24" s="12">
        <v>4.3008784012968659</v>
      </c>
      <c r="P24" s="14">
        <v>5</v>
      </c>
      <c r="Q24" s="13">
        <v>1.0343943632190795</v>
      </c>
      <c r="R24" s="14">
        <v>6</v>
      </c>
      <c r="T24" s="7" t="s">
        <v>211</v>
      </c>
      <c r="U24" s="11">
        <f>SUM(Nurse[CNA Hours Contract])</f>
        <v>263.22217391304343</v>
      </c>
    </row>
    <row r="25" spans="9:23" ht="15" customHeight="1" x14ac:dyDescent="0.25">
      <c r="M25" t="s">
        <v>140</v>
      </c>
      <c r="N25" s="11">
        <v>31237.043478260846</v>
      </c>
      <c r="O25" s="12">
        <v>3.669082729256794</v>
      </c>
      <c r="P25" s="14">
        <v>28</v>
      </c>
      <c r="Q25" s="13">
        <v>0.71055695787610029</v>
      </c>
      <c r="R25" s="14">
        <v>24</v>
      </c>
      <c r="T25" s="7" t="s">
        <v>212</v>
      </c>
      <c r="U25" s="11">
        <f>SUM(Nurse[NA TR Hours Contract])</f>
        <v>0</v>
      </c>
    </row>
    <row r="26" spans="9:23" ht="15" customHeight="1" x14ac:dyDescent="0.25">
      <c r="M26" t="s">
        <v>141</v>
      </c>
      <c r="N26" s="11">
        <v>20244.869565217403</v>
      </c>
      <c r="O26" s="12">
        <v>4.1530949172307707</v>
      </c>
      <c r="P26" s="14">
        <v>9</v>
      </c>
      <c r="Q26" s="13">
        <v>1.0613915441808113</v>
      </c>
      <c r="R26" s="14">
        <v>5</v>
      </c>
      <c r="T26" s="7" t="s">
        <v>213</v>
      </c>
      <c r="U26" s="11">
        <f>SUM(Nurse[Med Aide/Tech Hours Contract])</f>
        <v>0</v>
      </c>
    </row>
    <row r="27" spans="9:23" ht="15" customHeight="1" x14ac:dyDescent="0.25">
      <c r="M27" t="s">
        <v>142</v>
      </c>
      <c r="N27" s="11">
        <v>31430.967391304355</v>
      </c>
      <c r="O27" s="12">
        <v>2.9948222484817468</v>
      </c>
      <c r="P27" s="14">
        <v>50</v>
      </c>
      <c r="Q27" s="13">
        <v>0.41892845224299335</v>
      </c>
      <c r="R27" s="14">
        <v>47</v>
      </c>
      <c r="T27" s="7" t="s">
        <v>214</v>
      </c>
      <c r="U27" s="11">
        <f>SUM(Nurse[Total Contract Hours])</f>
        <v>424.9057608695652</v>
      </c>
    </row>
    <row r="28" spans="9:23" ht="15" customHeight="1" x14ac:dyDescent="0.25">
      <c r="M28" t="s">
        <v>143</v>
      </c>
      <c r="N28" s="11">
        <v>13447.456521739132</v>
      </c>
      <c r="O28" s="12">
        <v>3.9079850319197242</v>
      </c>
      <c r="P28" s="14">
        <v>17</v>
      </c>
      <c r="Q28" s="13">
        <v>0.58742220526590605</v>
      </c>
      <c r="R28" s="14">
        <v>38</v>
      </c>
      <c r="T28" s="7" t="s">
        <v>235</v>
      </c>
      <c r="U28" s="11">
        <f>SUM(Nurse[Total Nurse Staff Hours])</f>
        <v>6931.5783695652181</v>
      </c>
    </row>
    <row r="29" spans="9:23" ht="15" customHeight="1" x14ac:dyDescent="0.25">
      <c r="M29" t="s">
        <v>144</v>
      </c>
      <c r="N29" s="11">
        <v>3239.3369565217386</v>
      </c>
      <c r="O29" s="12">
        <v>3.7065618970602547</v>
      </c>
      <c r="P29" s="14">
        <v>25</v>
      </c>
      <c r="Q29" s="13">
        <v>0.81876702492122988</v>
      </c>
      <c r="R29" s="14">
        <v>15</v>
      </c>
      <c r="T29" s="7" t="s">
        <v>215</v>
      </c>
      <c r="U29" s="30">
        <f>U27/U28</f>
        <v>6.1300000983212907E-2</v>
      </c>
    </row>
    <row r="30" spans="9:23" ht="15" customHeight="1" x14ac:dyDescent="0.25">
      <c r="M30" t="s">
        <v>145</v>
      </c>
      <c r="N30" s="11">
        <v>31207.90217391304</v>
      </c>
      <c r="O30" s="12">
        <v>3.4602131009878692</v>
      </c>
      <c r="P30" s="14">
        <v>42</v>
      </c>
      <c r="Q30" s="13">
        <v>0.53505824367922394</v>
      </c>
      <c r="R30" s="14">
        <v>44</v>
      </c>
    </row>
    <row r="31" spans="9:23" ht="15" customHeight="1" x14ac:dyDescent="0.25">
      <c r="M31" t="s">
        <v>146</v>
      </c>
      <c r="N31" s="11">
        <v>4519.467391304348</v>
      </c>
      <c r="O31" s="12">
        <v>4.4549235553439095</v>
      </c>
      <c r="P31" s="14">
        <v>4</v>
      </c>
      <c r="Q31" s="13">
        <v>0.8534804986158907</v>
      </c>
      <c r="R31" s="14">
        <v>12</v>
      </c>
      <c r="U31" s="11"/>
    </row>
    <row r="32" spans="9:23" ht="15" customHeight="1" x14ac:dyDescent="0.25">
      <c r="M32" t="s">
        <v>147</v>
      </c>
      <c r="N32" s="11">
        <v>9552.9891304347821</v>
      </c>
      <c r="O32" s="12">
        <v>3.9874417863746263</v>
      </c>
      <c r="P32" s="14">
        <v>13</v>
      </c>
      <c r="Q32" s="13">
        <v>0.76324079078367268</v>
      </c>
      <c r="R32" s="14">
        <v>18</v>
      </c>
    </row>
    <row r="33" spans="13:23" ht="15" customHeight="1" x14ac:dyDescent="0.25">
      <c r="M33" t="s">
        <v>148</v>
      </c>
      <c r="N33" s="11">
        <v>5527.1413043478251</v>
      </c>
      <c r="O33" s="12">
        <v>3.7897723880376883</v>
      </c>
      <c r="P33" s="14">
        <v>22</v>
      </c>
      <c r="Q33" s="13">
        <v>0.70854187930312285</v>
      </c>
      <c r="R33" s="14">
        <v>25</v>
      </c>
      <c r="T33" s="49"/>
      <c r="U33" s="50"/>
    </row>
    <row r="34" spans="13:23" ht="15" customHeight="1" x14ac:dyDescent="0.25">
      <c r="M34" t="s">
        <v>149</v>
      </c>
      <c r="N34" s="11">
        <v>36267.402173912989</v>
      </c>
      <c r="O34" s="12">
        <v>3.5869267047513382</v>
      </c>
      <c r="P34" s="14">
        <v>34</v>
      </c>
      <c r="Q34" s="13">
        <v>0.69307262390678503</v>
      </c>
      <c r="R34" s="14">
        <v>27</v>
      </c>
      <c r="T34" s="51"/>
      <c r="U34" s="52"/>
    </row>
    <row r="35" spans="13:23" ht="15" customHeight="1" x14ac:dyDescent="0.25">
      <c r="M35" t="s">
        <v>150</v>
      </c>
      <c r="N35" s="11">
        <v>4756.804347826087</v>
      </c>
      <c r="O35" s="12">
        <v>3.5403690137240473</v>
      </c>
      <c r="P35" s="14">
        <v>38</v>
      </c>
      <c r="Q35" s="13">
        <v>0.66842913812250659</v>
      </c>
      <c r="R35" s="14">
        <v>30</v>
      </c>
      <c r="T35" s="53"/>
      <c r="U35" s="54"/>
    </row>
    <row r="36" spans="13:23" ht="15" customHeight="1" x14ac:dyDescent="0.25">
      <c r="M36" t="s">
        <v>151</v>
      </c>
      <c r="N36" s="11">
        <v>5172.9782608695668</v>
      </c>
      <c r="O36" s="12">
        <v>3.8502402324789768</v>
      </c>
      <c r="P36" s="14">
        <v>19</v>
      </c>
      <c r="Q36" s="13">
        <v>0.77957656215198534</v>
      </c>
      <c r="R36" s="14">
        <v>16</v>
      </c>
      <c r="T36" s="53"/>
      <c r="U36" s="54"/>
    </row>
    <row r="37" spans="13:23" ht="15" customHeight="1" x14ac:dyDescent="0.25">
      <c r="M37" t="s">
        <v>152</v>
      </c>
      <c r="N37" s="11">
        <v>91180.445652173919</v>
      </c>
      <c r="O37" s="12">
        <v>3.3841995453115512</v>
      </c>
      <c r="P37" s="14">
        <v>46</v>
      </c>
      <c r="Q37" s="13">
        <v>0.63938540645812103</v>
      </c>
      <c r="R37" s="14">
        <v>35</v>
      </c>
      <c r="T37" s="53"/>
      <c r="U37" s="54"/>
      <c r="W37" s="12"/>
    </row>
    <row r="38" spans="13:23" ht="15" customHeight="1" x14ac:dyDescent="0.25">
      <c r="M38" t="s">
        <v>153</v>
      </c>
      <c r="N38" s="11">
        <v>61588.445652173861</v>
      </c>
      <c r="O38" s="12">
        <v>3.4122058238267097</v>
      </c>
      <c r="P38" s="14">
        <v>45</v>
      </c>
      <c r="Q38" s="13">
        <v>0.58208364887753339</v>
      </c>
      <c r="R38" s="14">
        <v>39</v>
      </c>
      <c r="T38" s="49"/>
      <c r="U38" s="49"/>
    </row>
    <row r="39" spans="13:23" ht="15" customHeight="1" x14ac:dyDescent="0.25">
      <c r="M39" t="s">
        <v>154</v>
      </c>
      <c r="N39" s="11">
        <v>15250.72826086957</v>
      </c>
      <c r="O39" s="12">
        <v>3.6884554835941534</v>
      </c>
      <c r="P39" s="14">
        <v>26</v>
      </c>
      <c r="Q39" s="13">
        <v>0.36361032652040087</v>
      </c>
      <c r="R39" s="14">
        <v>50</v>
      </c>
    </row>
    <row r="40" spans="13:23" ht="15" customHeight="1" x14ac:dyDescent="0.25">
      <c r="M40" t="s">
        <v>155</v>
      </c>
      <c r="N40" s="11">
        <v>6106.5760869565238</v>
      </c>
      <c r="O40" s="12">
        <v>4.7231716164861455</v>
      </c>
      <c r="P40" s="14">
        <v>2</v>
      </c>
      <c r="Q40" s="13">
        <v>0.74970906275309002</v>
      </c>
      <c r="R40" s="14">
        <v>20</v>
      </c>
    </row>
    <row r="41" spans="13:23" ht="15" customHeight="1" x14ac:dyDescent="0.25">
      <c r="M41" t="s">
        <v>156</v>
      </c>
      <c r="N41" s="11">
        <v>63468.804347826132</v>
      </c>
      <c r="O41" s="12">
        <v>3.5005099201422096</v>
      </c>
      <c r="P41" s="14">
        <v>41</v>
      </c>
      <c r="Q41" s="13">
        <v>0.71129022131721642</v>
      </c>
      <c r="R41" s="14">
        <v>22</v>
      </c>
    </row>
    <row r="42" spans="13:23" ht="15" customHeight="1" x14ac:dyDescent="0.25">
      <c r="M42" t="s">
        <v>157</v>
      </c>
      <c r="N42" s="11">
        <v>6268.7065217391309</v>
      </c>
      <c r="O42" s="12">
        <v>3.4431534485479123</v>
      </c>
      <c r="P42" s="14">
        <v>43</v>
      </c>
      <c r="Q42" s="13">
        <v>0.75944399458316914</v>
      </c>
      <c r="R42" s="14">
        <v>19</v>
      </c>
    </row>
    <row r="43" spans="13:23" ht="15" customHeight="1" x14ac:dyDescent="0.25">
      <c r="M43" t="s">
        <v>158</v>
      </c>
      <c r="N43" s="11">
        <v>14918.402173913038</v>
      </c>
      <c r="O43" s="12">
        <v>3.5435185898944495</v>
      </c>
      <c r="P43" s="14">
        <v>37</v>
      </c>
      <c r="Q43" s="13">
        <v>0.53974215533339709</v>
      </c>
      <c r="R43" s="14">
        <v>43</v>
      </c>
    </row>
    <row r="44" spans="13:23" ht="15" customHeight="1" x14ac:dyDescent="0.25">
      <c r="M44" t="s">
        <v>159</v>
      </c>
      <c r="N44" s="11">
        <v>4723.108695652174</v>
      </c>
      <c r="O44" s="12">
        <v>3.5677603181397655</v>
      </c>
      <c r="P44" s="14">
        <v>35</v>
      </c>
      <c r="Q44" s="13">
        <v>0.8353498064557705</v>
      </c>
      <c r="R44" s="14">
        <v>14</v>
      </c>
    </row>
    <row r="45" spans="13:23" ht="15" customHeight="1" x14ac:dyDescent="0.25">
      <c r="M45" t="s">
        <v>160</v>
      </c>
      <c r="N45" s="11">
        <v>23313.304347826088</v>
      </c>
      <c r="O45" s="12">
        <v>3.6229993323461502</v>
      </c>
      <c r="P45" s="14">
        <v>30</v>
      </c>
      <c r="Q45" s="13">
        <v>0.54875251302670991</v>
      </c>
      <c r="R45" s="14">
        <v>42</v>
      </c>
    </row>
    <row r="46" spans="13:23" ht="15" customHeight="1" x14ac:dyDescent="0.25">
      <c r="M46" t="s">
        <v>161</v>
      </c>
      <c r="N46" s="11">
        <v>79347.152173913142</v>
      </c>
      <c r="O46" s="12">
        <v>3.2995330042529103</v>
      </c>
      <c r="P46" s="14">
        <v>49</v>
      </c>
      <c r="Q46" s="13">
        <v>0.37572269654892942</v>
      </c>
      <c r="R46" s="14">
        <v>48</v>
      </c>
    </row>
    <row r="47" spans="13:23" ht="15" customHeight="1" x14ac:dyDescent="0.25">
      <c r="M47" t="s">
        <v>162</v>
      </c>
      <c r="N47" s="11">
        <v>5298.0652173913022</v>
      </c>
      <c r="O47" s="12">
        <v>3.9381061380077234</v>
      </c>
      <c r="P47" s="14">
        <v>16</v>
      </c>
      <c r="Q47" s="13">
        <v>1.0787532569313658</v>
      </c>
      <c r="R47" s="14">
        <v>4</v>
      </c>
    </row>
    <row r="48" spans="13:23" ht="15" customHeight="1" x14ac:dyDescent="0.25">
      <c r="M48" t="s">
        <v>163</v>
      </c>
      <c r="N48" s="11">
        <v>24257.923913043476</v>
      </c>
      <c r="O48" s="12">
        <v>3.3229098335864258</v>
      </c>
      <c r="P48" s="14">
        <v>48</v>
      </c>
      <c r="Q48" s="13">
        <v>0.51671344952724996</v>
      </c>
      <c r="R48" s="14">
        <v>45</v>
      </c>
    </row>
    <row r="49" spans="13:18" ht="15" customHeight="1" x14ac:dyDescent="0.25">
      <c r="M49" t="s">
        <v>164</v>
      </c>
      <c r="N49" s="11">
        <v>2238.2826086956525</v>
      </c>
      <c r="O49" s="12">
        <v>3.9486413302124101</v>
      </c>
      <c r="P49" s="14">
        <v>15</v>
      </c>
      <c r="Q49" s="13">
        <v>0.74947480113829501</v>
      </c>
      <c r="R49" s="14">
        <v>21</v>
      </c>
    </row>
    <row r="50" spans="13:18" ht="15" customHeight="1" x14ac:dyDescent="0.25">
      <c r="M50" t="s">
        <v>165</v>
      </c>
      <c r="N50" s="11">
        <v>12189.869565217394</v>
      </c>
      <c r="O50" s="12">
        <v>4.070232035153925</v>
      </c>
      <c r="P50" s="14">
        <v>11</v>
      </c>
      <c r="Q50" s="13">
        <v>0.87998641958575707</v>
      </c>
      <c r="R50" s="14">
        <v>11</v>
      </c>
    </row>
    <row r="51" spans="13:18" ht="15" customHeight="1" x14ac:dyDescent="0.25">
      <c r="M51" t="s">
        <v>166</v>
      </c>
      <c r="N51" s="11">
        <v>18067.565217391315</v>
      </c>
      <c r="O51" s="12">
        <v>3.8287163581628367</v>
      </c>
      <c r="P51" s="14">
        <v>21</v>
      </c>
      <c r="Q51" s="13">
        <v>0.95168056979357585</v>
      </c>
      <c r="R51" s="14">
        <v>8</v>
      </c>
    </row>
    <row r="52" spans="13:18" ht="15" customHeight="1" x14ac:dyDescent="0.25">
      <c r="M52" t="s">
        <v>167</v>
      </c>
      <c r="N52" s="11">
        <v>8857.8043478260879</v>
      </c>
      <c r="O52" s="12">
        <v>3.6103887016853227</v>
      </c>
      <c r="P52" s="14">
        <v>31</v>
      </c>
      <c r="Q52" s="13">
        <v>0.6354275031352844</v>
      </c>
      <c r="R52" s="14">
        <v>36</v>
      </c>
    </row>
    <row r="53" spans="13:18" ht="15" customHeight="1" x14ac:dyDescent="0.25">
      <c r="M53" t="s">
        <v>168</v>
      </c>
      <c r="N53" s="11">
        <v>1950.3913043478262</v>
      </c>
      <c r="O53" s="12">
        <v>3.5539424084353195</v>
      </c>
      <c r="P53" s="14">
        <v>36</v>
      </c>
      <c r="Q53" s="13">
        <v>0.84780094295459074</v>
      </c>
      <c r="R53" s="14">
        <v>13</v>
      </c>
    </row>
    <row r="54" spans="13:18" ht="15" customHeight="1" x14ac:dyDescent="0.25"/>
  </sheetData>
  <phoneticPr fontId="14" type="noConversion"/>
  <pageMargins left="0.7" right="0.7" top="0.75" bottom="0.75" header="0.3" footer="0.3"/>
  <pageSetup orientation="portrait" horizontalDpi="300" verticalDpi="300" r:id="rId1"/>
  <ignoredErrors>
    <ignoredError sqref="V15 U19:U29 V3 V4 V5 V6 V7 V8 V9 V10 V11 V12 V13 V14 W3:W15" calculatedColumn="1"/>
  </ignoredErrors>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C0B8C-2964-47A5-AEC1-4EE1B30B128D}">
  <sheetPr codeName="Sheet5"/>
  <dimension ref="B2:D28"/>
  <sheetViews>
    <sheetView zoomScale="70" zoomScaleNormal="70" workbookViewId="0"/>
  </sheetViews>
  <sheetFormatPr defaultColWidth="8.85546875" defaultRowHeight="15.75" x14ac:dyDescent="0.25"/>
  <cols>
    <col min="1" max="1" width="100.140625" style="7" customWidth="1"/>
    <col min="2" max="2" width="4.140625" style="7" customWidth="1"/>
    <col min="3" max="3" width="21.5703125" style="7" customWidth="1"/>
    <col min="4" max="4" width="66.85546875" style="7" customWidth="1"/>
    <col min="5" max="16384" width="8.85546875" style="7"/>
  </cols>
  <sheetData>
    <row r="2" spans="2:4" ht="23.25" x14ac:dyDescent="0.35">
      <c r="C2" s="39" t="s">
        <v>252</v>
      </c>
      <c r="D2" s="40"/>
    </row>
    <row r="3" spans="2:4" x14ac:dyDescent="0.25">
      <c r="C3" s="41" t="s">
        <v>202</v>
      </c>
      <c r="D3" s="42" t="s">
        <v>253</v>
      </c>
    </row>
    <row r="4" spans="2:4" x14ac:dyDescent="0.25">
      <c r="C4" s="43" t="s">
        <v>188</v>
      </c>
      <c r="D4" s="44" t="s">
        <v>254</v>
      </c>
    </row>
    <row r="5" spans="2:4" x14ac:dyDescent="0.25">
      <c r="C5" s="43" t="s">
        <v>255</v>
      </c>
      <c r="D5" s="44" t="s">
        <v>256</v>
      </c>
    </row>
    <row r="6" spans="2:4" ht="15.6" customHeight="1" x14ac:dyDescent="0.25">
      <c r="C6" s="43" t="s">
        <v>204</v>
      </c>
      <c r="D6" s="44" t="s">
        <v>257</v>
      </c>
    </row>
    <row r="7" spans="2:4" ht="15.6" customHeight="1" x14ac:dyDescent="0.25">
      <c r="C7" s="43" t="s">
        <v>203</v>
      </c>
      <c r="D7" s="44" t="s">
        <v>258</v>
      </c>
    </row>
    <row r="8" spans="2:4" x14ac:dyDescent="0.25">
      <c r="C8" s="43" t="s">
        <v>259</v>
      </c>
      <c r="D8" s="44" t="s">
        <v>260</v>
      </c>
    </row>
    <row r="9" spans="2:4" x14ac:dyDescent="0.25">
      <c r="C9" s="45" t="s">
        <v>261</v>
      </c>
      <c r="D9" s="43" t="s">
        <v>262</v>
      </c>
    </row>
    <row r="10" spans="2:4" x14ac:dyDescent="0.25">
      <c r="B10" s="46"/>
      <c r="C10" s="43" t="s">
        <v>263</v>
      </c>
      <c r="D10" s="44" t="s">
        <v>264</v>
      </c>
    </row>
    <row r="11" spans="2:4" x14ac:dyDescent="0.25">
      <c r="C11" s="43" t="s">
        <v>156</v>
      </c>
      <c r="D11" s="44" t="s">
        <v>265</v>
      </c>
    </row>
    <row r="12" spans="2:4" x14ac:dyDescent="0.25">
      <c r="C12" s="43" t="s">
        <v>266</v>
      </c>
      <c r="D12" s="44" t="s">
        <v>267</v>
      </c>
    </row>
    <row r="13" spans="2:4" x14ac:dyDescent="0.25">
      <c r="C13" s="43" t="s">
        <v>263</v>
      </c>
      <c r="D13" s="44" t="s">
        <v>264</v>
      </c>
    </row>
    <row r="14" spans="2:4" x14ac:dyDescent="0.25">
      <c r="C14" s="43" t="s">
        <v>156</v>
      </c>
      <c r="D14" s="44" t="s">
        <v>268</v>
      </c>
    </row>
    <row r="15" spans="2:4" x14ac:dyDescent="0.25">
      <c r="C15" s="47" t="s">
        <v>266</v>
      </c>
      <c r="D15" s="48" t="s">
        <v>267</v>
      </c>
    </row>
    <row r="17" spans="3:4" ht="23.25" x14ac:dyDescent="0.35">
      <c r="C17" s="39" t="s">
        <v>269</v>
      </c>
      <c r="D17" s="40"/>
    </row>
    <row r="18" spans="3:4" x14ac:dyDescent="0.25">
      <c r="C18" s="43" t="s">
        <v>188</v>
      </c>
      <c r="D18" s="44" t="s">
        <v>270</v>
      </c>
    </row>
    <row r="19" spans="3:4" x14ac:dyDescent="0.25">
      <c r="C19" s="43" t="s">
        <v>178</v>
      </c>
      <c r="D19" s="44" t="s">
        <v>271</v>
      </c>
    </row>
    <row r="20" spans="3:4" x14ac:dyDescent="0.25">
      <c r="C20" s="45" t="s">
        <v>272</v>
      </c>
      <c r="D20" s="43" t="s">
        <v>273</v>
      </c>
    </row>
    <row r="21" spans="3:4" x14ac:dyDescent="0.25">
      <c r="C21" s="43" t="s">
        <v>274</v>
      </c>
      <c r="D21" s="44" t="s">
        <v>275</v>
      </c>
    </row>
    <row r="22" spans="3:4" x14ac:dyDescent="0.25">
      <c r="C22" s="43" t="s">
        <v>276</v>
      </c>
      <c r="D22" s="44" t="s">
        <v>277</v>
      </c>
    </row>
    <row r="23" spans="3:4" x14ac:dyDescent="0.25">
      <c r="C23" s="43" t="s">
        <v>278</v>
      </c>
      <c r="D23" s="44" t="s">
        <v>279</v>
      </c>
    </row>
    <row r="24" spans="3:4" x14ac:dyDescent="0.25">
      <c r="C24" s="43" t="s">
        <v>280</v>
      </c>
      <c r="D24" s="44" t="s">
        <v>281</v>
      </c>
    </row>
    <row r="25" spans="3:4" x14ac:dyDescent="0.25">
      <c r="C25" s="43" t="s">
        <v>194</v>
      </c>
      <c r="D25" s="44" t="s">
        <v>282</v>
      </c>
    </row>
    <row r="26" spans="3:4" x14ac:dyDescent="0.25">
      <c r="C26" s="43" t="s">
        <v>276</v>
      </c>
      <c r="D26" s="44" t="s">
        <v>277</v>
      </c>
    </row>
    <row r="27" spans="3:4" x14ac:dyDescent="0.25">
      <c r="C27" s="43" t="s">
        <v>278</v>
      </c>
      <c r="D27" s="44" t="s">
        <v>279</v>
      </c>
    </row>
    <row r="28" spans="3:4" x14ac:dyDescent="0.25">
      <c r="C28" s="47" t="s">
        <v>280</v>
      </c>
      <c r="D28" s="48" t="s">
        <v>281</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1 6 " ? > < G e m i n i   x m l n s = " h t t p : / / g e m i n i / p i v o t c u s t o m i z a t i o n / P o w e r P i v o t V e r s i o n " > < C u s t o m C o n t e n t > < ! [ C D A T A [ 2 0 1 5 . 1 3 0 . 1 6 0 5 . 4 0 6 ] ] > < / C u s t o m C o n t e n t > < / G e m i n i > 
</file>

<file path=customXml/item2.xml>��< ? x m l   v e r s i o n = " 1 . 0 "   e n c o d i n g = " U T F - 1 6 " ? > < G e m i n i   x m l n s = " h t t p : / / g e m i n i / p i v o t c u s t o m i z a t i o n / I s S a n d b o x E m b e d d e d " > < C u s t o m C o n t e n t > < ! [ C D A T A [ y e s ] ] > < / C u s t o m C o n t e n t > < / G e m i n i > 
</file>

<file path=customXml/item3.xml>��< ? x m l   v e r s i o n = " 1 . 0 "   e n c o d i n g = " U T F - 1 6 " ? > < G e m i n i   x m l n s = " h t t p : / / g e m i n i / p i v o t c u s t o m i z a t i o n / R e l a t i o n s h i p A u t o D e t e c t i o n E n a b l e d " > < C u s t o m C o n t e n t > < ! [ C D A T A [ T r u e ] ] > < / C u s t o m C o n t e n t > < / G e m i n i > 
</file>

<file path=customXml/item4.xml>��< ? x m l   v e r s i o n = " 1 . 0 "   e n c o d i n g = " U T F - 1 6 " ? > < G e m i n i   x m l n s = " h t t p : / / g e m i n i / p i v o t c u s t o m i z a t i o n / S a n d b o x N o n E m p t y " > < C u s t o m C o n t e n t > < ! [ C D A T A [ 1 ] ] > < / C u s t o m C o n t e n t > < / G e m i n i > 
</file>

<file path=customXml/item5.xml>��< ? x m l   v e r s i o n = " 1 . 0 "   e n c o d i n g = " u t f - 1 6 " ? > < D a t a M a s h u p   x m l n s = " h t t p : / / s c h e m a s . m i c r o s o f t . c o m / D a t a M a s h u p " > A A A A A A w D A A B Q S w M E F A A C A A g A B 1 J i V I X x e U K l A A A A 9 w A A A B I A H A B D b 2 5 m a W c v U G F j a 2 F n Z S 5 4 b W w g o h g A K K A U A A A A A A A A A A A A A A A A A A A A A A A A A A A A h Y + x D o I w G I R 3 E 9 + B d K c t a B z I T x l c J T E h G t c G G m i E v w a K 5 d 0 c f C R f Q Y i i b o 5 3 9 y V 3 9 7 j d I R m a 2 r u q t t M G Y x J Q T r z O S i x k b V D F B A 1 J x H I B e 5 m f Z a m 8 k c Y u G r o i J p W 1 l 4 g x 5 x x 1 K 2 r a k o W c B + y U 7 r K 8 U o 0 k H 1 j / h 3 2 N U 2 2 u i I D j a 4 0 I a c A 5 3 a z H U c B m E 1 K N X y A c s y n 9 M W H b 1 7 Z v l V D o H z J g s w T 2 / i C e U E s D B B Q A A g A I A A d S Y l R 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A H U m J U K I p H u A 4 A A A A R A A A A E w A c A E Z v c m 1 1 b G F z L 1 N l Y 3 R p b 2 4 x L m 0 g o h g A K K A U A A A A A A A A A A A A A A A A A A A A A A A A A A A A K 0 5 N L s n M z 1 M I h t C G 1 g B Q S w E C L Q A U A A I A C A A H U m J U h f F 5 Q q U A A A D 3 A A A A E g A A A A A A A A A A A A A A A A A A A A A A Q 2 9 u Z m l n L 1 B h Y 2 t h Z 2 U u e G 1 s U E s B A i 0 A F A A C A A g A B 1 J i V F N y O C y b A A A A 4 Q A A A B M A A A A A A A A A A A A A A A A A 8 Q A A A F t D b 2 5 0 Z W 5 0 X 1 R 5 c G V z X S 5 4 b W x Q S w E C L Q A U A A I A C A A H U m J U K I p H u A 4 A A A A R A A A A E w A A A A A A A A A A A A A A A A D Z A Q A A R m 9 y b X V s Y X M v U 2 V j d G l v b j E u b V B L B Q Y A A A A A A w A D A M I A A A A 0 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F A Q A A A A A A A K M 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X V l c n l H c m 9 1 c H M i I F Z h b H V l P S J z Q U F B Q U F B P T 0 i I C 8 + P E V u d H J 5 I F R 5 c G U 9 I l J l b G F 0 a W 9 u c 2 h p c H M i I F Z h b H V l P S J z Q U F B Q U F B P T 0 i I C 8 + P C 9 T d G F i b G V F b n R y a W V z P j w v S X R l b T 4 8 L 0 l 0 Z W 1 z P j w v T G 9 j Y W x Q Y W N r Y W d l T W V 0 Y W R h d G F G a W x l P h Y A A A B Q S w U G A A A A A A A A A A A A A A A A A A A A A A A A J g E A A A E A A A D Q j J 3 f A R X R E Y x 6 A M B P w p f r A Q A A A N z h K K m l b M 1 K k T t H e s k o U m 4 A A A A A A g A A A A A A E G Y A A A A B A A A g A A A A B N q A y q M d m C m L a H K N n J l H T j 5 / 0 k S 2 2 F K Z g 3 U a 3 z C B R O s A A A A A D o A A A A A C A A A g A A A A o V v y 6 Y Q 5 B u m q 8 2 b M e u o 8 m K d o 2 h + 4 F A d V v M 8 l c q f K B I 5 Q A A A A e N + J 2 3 p J 8 W v V T O y 2 p O F h s T i f Q r G D E D Y S N Y 8 b O K P X 8 g 1 L W / 0 s R z Y j T 0 F f P Y P D S S N P n M K C h t k S p o 8 r s b u u m 5 S Z G Q W l D f e S m V 7 W X u W e d 8 B F x x Z A A A A A s W Z + B 1 u H x y z 3 v J v l t m I + l Q n s J l i g 4 / 1 e 6 I 8 e + K X 5 U 5 A S U g F R y e m v o V M c y V G D a r 3 W h U C o P T l 6 j R g y 7 W D L q 9 t a U w = = < / D a t a M a s h u p > 
</file>

<file path=customXml/item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 2 0 2 2 - 0 1 - 2 9 T 1 0 : 5 8 : 0 4 . 1 2 3 2 3 0 4 - 0 5 : 0 0 < / L a s t P r o c e s s e d T i m e > < / D a t a M o d e l i n g S a n d b o x . S e r i a l i z e d S a n d b o x E r r o r C a c h e > ] ] > < / C u s t o m C o n t e n t > < / G e m i n i > 
</file>

<file path=customXml/itemProps1.xml><?xml version="1.0" encoding="utf-8"?>
<ds:datastoreItem xmlns:ds="http://schemas.openxmlformats.org/officeDocument/2006/customXml" ds:itemID="{97E02576-7B1E-4A71-8318-92E74C9030BB}">
  <ds:schemaRefs/>
</ds:datastoreItem>
</file>

<file path=customXml/itemProps2.xml><?xml version="1.0" encoding="utf-8"?>
<ds:datastoreItem xmlns:ds="http://schemas.openxmlformats.org/officeDocument/2006/customXml" ds:itemID="{80E33DC4-4DD3-49B7-9092-FE12AD1B1012}">
  <ds:schemaRefs/>
</ds:datastoreItem>
</file>

<file path=customXml/itemProps3.xml><?xml version="1.0" encoding="utf-8"?>
<ds:datastoreItem xmlns:ds="http://schemas.openxmlformats.org/officeDocument/2006/customXml" ds:itemID="{4A0F9BBD-0722-44C0-A51D-871F1E608662}">
  <ds:schemaRefs/>
</ds:datastoreItem>
</file>

<file path=customXml/itemProps4.xml><?xml version="1.0" encoding="utf-8"?>
<ds:datastoreItem xmlns:ds="http://schemas.openxmlformats.org/officeDocument/2006/customXml" ds:itemID="{5E70A7C7-2103-44AA-8B08-92C32F7E8F41}">
  <ds:schemaRefs/>
</ds:datastoreItem>
</file>

<file path=customXml/itemProps5.xml><?xml version="1.0" encoding="utf-8"?>
<ds:datastoreItem xmlns:ds="http://schemas.openxmlformats.org/officeDocument/2006/customXml" ds:itemID="{696E26E2-54FB-4F48-A7C1-42B31EB870F2}">
  <ds:schemaRefs>
    <ds:schemaRef ds:uri="http://schemas.microsoft.com/DataMashup"/>
  </ds:schemaRefs>
</ds:datastoreItem>
</file>

<file path=customXml/itemProps6.xml><?xml version="1.0" encoding="utf-8"?>
<ds:datastoreItem xmlns:ds="http://schemas.openxmlformats.org/officeDocument/2006/customXml" ds:itemID="{A4A438E6-B8DE-4271-94C6-683D0D7167D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2022-01-29T15:07:42Z</dcterms:created>
  <dcterms:modified xsi:type="dcterms:W3CDTF">2022-03-02T16:43:09Z</dcterms:modified>
</cp:coreProperties>
</file>