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11F99D95-67EB-437E-88AD-2E67DAE1A6D3}"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<sst xmlns="http://schemas.openxmlformats.org/spreadsheetml/2006/main" count="843" uniqueCount="300">
  <si>
    <t>475003</t>
  </si>
  <si>
    <t>475008</t>
  </si>
  <si>
    <t>475012</t>
  </si>
  <si>
    <t>475014</t>
  </si>
  <si>
    <t>475017</t>
  </si>
  <si>
    <t>475018</t>
  </si>
  <si>
    <t>475019</t>
  </si>
  <si>
    <t>475020</t>
  </si>
  <si>
    <t>475021</t>
  </si>
  <si>
    <t>475023</t>
  </si>
  <si>
    <t>475025</t>
  </si>
  <si>
    <t>475026</t>
  </si>
  <si>
    <t>475027</t>
  </si>
  <si>
    <t>475029</t>
  </si>
  <si>
    <t>475030</t>
  </si>
  <si>
    <t>475032</t>
  </si>
  <si>
    <t>475033</t>
  </si>
  <si>
    <t>475036</t>
  </si>
  <si>
    <t>475037</t>
  </si>
  <si>
    <t>475039</t>
  </si>
  <si>
    <t>475040</t>
  </si>
  <si>
    <t>475043</t>
  </si>
  <si>
    <t>475044</t>
  </si>
  <si>
    <t>475045</t>
  </si>
  <si>
    <t>475046</t>
  </si>
  <si>
    <t>475047</t>
  </si>
  <si>
    <t>475049</t>
  </si>
  <si>
    <t>475050</t>
  </si>
  <si>
    <t>475052</t>
  </si>
  <si>
    <t>475053</t>
  </si>
  <si>
    <t>475055</t>
  </si>
  <si>
    <t>475056</t>
  </si>
  <si>
    <t>475057</t>
  </si>
  <si>
    <t>475058</t>
  </si>
  <si>
    <t>BIRCHWOOD TERRACE REHAB &amp; HEALTHCARE</t>
  </si>
  <si>
    <t>VERNON GREEN NURSING HOME</t>
  </si>
  <si>
    <t>MOUNTAIN VIEW CENTER GENESIS HEALTHCARE</t>
  </si>
  <si>
    <t>BURLINGTON HEALTH &amp; REHAB</t>
  </si>
  <si>
    <t>HELEN PORTER HEALTHCARE &amp; REHAB</t>
  </si>
  <si>
    <t>THE PINES AT RUTLAND CENTER FOR NURSING AND REHABI</t>
  </si>
  <si>
    <t>ST JOHNSBURY HEALTH &amp; REHAB</t>
  </si>
  <si>
    <t>BERLIN HEALTH &amp; REHAB CTR</t>
  </si>
  <si>
    <t>SAINT ALBANS HEALTHCARE AND REHABILITATION CENTER</t>
  </si>
  <si>
    <t>PINE HEIGHTS AT BRATTLEBORO CENTER FOR NURSING &amp; R</t>
  </si>
  <si>
    <t>SPRINGFIELD HEALTH &amp; REHAB</t>
  </si>
  <si>
    <t>NEWPORT HEALTH CARE CENTER</t>
  </si>
  <si>
    <t>BENNINGTON HEALTH &amp; REHAB</t>
  </si>
  <si>
    <t>CENTER FOR LIVING &amp; REHABILITATION</t>
  </si>
  <si>
    <t>ELDERWOOD AT BURLINGTON</t>
  </si>
  <si>
    <t>VERMONT VETERANS' HOME</t>
  </si>
  <si>
    <t>CRESCENT MANOR CARE CTRS</t>
  </si>
  <si>
    <t>UNION HOUSE NURSING HOME</t>
  </si>
  <si>
    <t>BARRE GARDENS NURSING AND REHAB LLC</t>
  </si>
  <si>
    <t>RUTLAND HEALTHCARE AND REHABILITATION CENTER</t>
  </si>
  <si>
    <t>GREEN MOUNTAIN NURSING AND REHABILITATION</t>
  </si>
  <si>
    <t>GREENSBORO NURSING HOME</t>
  </si>
  <si>
    <t>PINES REHAB &amp; HEALTH CTR</t>
  </si>
  <si>
    <t>WOODRIDGE NURSING HOME</t>
  </si>
  <si>
    <t>CEDAR HILL HEALTH CARE CENTER</t>
  </si>
  <si>
    <t>FRANKLIN COUNTY REHAB CENTER LLC</t>
  </si>
  <si>
    <t>BEL AIRE CENTER</t>
  </si>
  <si>
    <t>THOMPSON HOUSE NURSING HOME</t>
  </si>
  <si>
    <t>GILL ODD FELLOWS HOME</t>
  </si>
  <si>
    <t>MAYO HEALTHCARE INC.</t>
  </si>
  <si>
    <t>THE VILLA REHAB</t>
  </si>
  <si>
    <t>WAKE ROBIN-LINDEN NURSING HOME</t>
  </si>
  <si>
    <t>THE MANOR, INC</t>
  </si>
  <si>
    <t>MENIG NURSING HOME</t>
  </si>
  <si>
    <t>VERNON</t>
  </si>
  <si>
    <t>GREENSBORO</t>
  </si>
  <si>
    <t>NEWPORT</t>
  </si>
  <si>
    <t>WINDSOR</t>
  </si>
  <si>
    <t>BURLINGTON</t>
  </si>
  <si>
    <t>SPRINGFIELD</t>
  </si>
  <si>
    <t>MIDDLEBURY</t>
  </si>
  <si>
    <t>COLCHESTER</t>
  </si>
  <si>
    <t>NORTHFIELD</t>
  </si>
  <si>
    <t>MORRISVILLE</t>
  </si>
  <si>
    <t>RUTLAND</t>
  </si>
  <si>
    <t>SAINT JOHNSBURY</t>
  </si>
  <si>
    <t>BARRE</t>
  </si>
  <si>
    <t>SAINT ALBANS</t>
  </si>
  <si>
    <t>BRATTLEBORO</t>
  </si>
  <si>
    <t>BENNINGTON</t>
  </si>
  <si>
    <t>GLOVER</t>
  </si>
  <si>
    <t>LYNDONVILLE</t>
  </si>
  <si>
    <t>ST ALBANS</t>
  </si>
  <si>
    <t>LUDLOW</t>
  </si>
  <si>
    <t>SHELBURNE</t>
  </si>
  <si>
    <t>RANDOLPH CENTER</t>
  </si>
  <si>
    <t>Franklin</t>
  </si>
  <si>
    <t>Washington</t>
  </si>
  <si>
    <t>Orange</t>
  </si>
  <si>
    <t>Windham</t>
  </si>
  <si>
    <t>Orleans</t>
  </si>
  <si>
    <t>Chittenden</t>
  </si>
  <si>
    <t>Rutland</t>
  </si>
  <si>
    <t>Addison</t>
  </si>
  <si>
    <t>Caledonia</t>
  </si>
  <si>
    <t>Windsor</t>
  </si>
  <si>
    <t>Bennington</t>
  </si>
  <si>
    <t>Lamoille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</si>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</sst>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35" totalsRowShown="0" headerRowDxfId="125">
  <autoFilter ref="A1:AG35"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35" totalsRowShown="0" headerRowDxfId="96">
  <autoFilter ref="A1:AK35" xr:uid="{F6C3CB19-CE12-4B14-8BE9-BE2DA56924F3}"/>
  <sortState xmlns:xlrd2="http://schemas.microsoft.com/office/spreadsheetml/2017/richdata2" ref="A2:AK35">
    <sortCondition ref="A1:A35"/>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35" totalsRowShown="0" headerRowDxfId="63">
  <autoFilter ref="A1:AI35" xr:uid="{0BC5ADF1-15D4-4F74-902E-CBC634AC45F1}"/>
  <sortState xmlns:xlrd2="http://schemas.microsoft.com/office/spreadsheetml/2017/richdata2" ref="A2:AI35">
    <sortCondition ref="A1:A35"/>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47"/>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153</v>
      </c>
      <c r="B1" s="1" t="s">
        <v>220</v>
      </c>
      <c r="C1" s="1" t="s">
        <v>156</v>
      </c>
      <c r="D1" s="1" t="s">
        <v>155</v>
      </c>
      <c r="E1" s="1" t="s">
        <v>157</v>
      </c>
      <c r="F1" s="1" t="s">
        <v>161</v>
      </c>
      <c r="G1" s="1" t="s">
        <v>164</v>
      </c>
      <c r="H1" s="1" t="s">
        <v>163</v>
      </c>
      <c r="I1" s="1" t="s">
        <v>221</v>
      </c>
      <c r="J1" s="1" t="s">
        <v>200</v>
      </c>
      <c r="K1" s="1" t="s">
        <v>202</v>
      </c>
      <c r="L1" s="1" t="s">
        <v>201</v>
      </c>
      <c r="M1" s="1" t="s">
        <v>203</v>
      </c>
      <c r="N1" s="1" t="s">
        <v>204</v>
      </c>
      <c r="O1" s="1" t="s">
        <v>205</v>
      </c>
      <c r="P1" s="1" t="s">
        <v>210</v>
      </c>
      <c r="Q1" s="1" t="s">
        <v>211</v>
      </c>
      <c r="R1" s="1" t="s">
        <v>206</v>
      </c>
      <c r="S1" s="1" t="s">
        <v>222</v>
      </c>
      <c r="T1" s="1" t="s">
        <v>207</v>
      </c>
      <c r="U1" s="1" t="s">
        <v>208</v>
      </c>
      <c r="V1" s="1" t="s">
        <v>209</v>
      </c>
      <c r="W1" s="1" t="s">
        <v>223</v>
      </c>
      <c r="X1" s="1" t="s">
        <v>213</v>
      </c>
      <c r="Y1" s="1" t="s">
        <v>212</v>
      </c>
      <c r="Z1" s="1" t="s">
        <v>214</v>
      </c>
      <c r="AA1" s="1" t="s">
        <v>224</v>
      </c>
      <c r="AB1" s="1" t="s">
        <v>215</v>
      </c>
      <c r="AC1" s="1" t="s">
        <v>216</v>
      </c>
      <c r="AD1" s="1" t="s">
        <v>217</v>
      </c>
      <c r="AE1" s="1" t="s">
        <v>218</v>
      </c>
      <c r="AF1" s="1" t="s">
        <v>154</v>
      </c>
      <c r="AG1" s="38" t="s">
        <v>165</v>
      </c>
    </row>
    <row r="2" spans="1:34" x14ac:dyDescent="0.25">
      <c r="A2" t="s">
        <v>148</v>
      </c>
      <c r="B2" t="s">
        <v>52</v>
      </c>
      <c r="C2" t="s">
        <v>80</v>
      </c>
      <c r="D2" t="s">
        <v>91</v>
      </c>
      <c r="E2" s="31">
        <v>82.782608695652172</v>
      </c>
      <c r="F2" s="31">
        <v>3.4741990546218493</v>
      </c>
      <c r="G2" s="31">
        <v>3.2555803571428577</v>
      </c>
      <c r="H2" s="31">
        <v>0.49031643907563022</v>
      </c>
      <c r="I2" s="31">
        <v>0.31712841386554624</v>
      </c>
      <c r="J2" s="31">
        <v>287.60326086956525</v>
      </c>
      <c r="K2" s="31">
        <v>269.50543478260875</v>
      </c>
      <c r="L2" s="31">
        <v>40.589673913043477</v>
      </c>
      <c r="M2" s="31">
        <v>26.252717391304348</v>
      </c>
      <c r="N2" s="31">
        <v>9.4673913043478262</v>
      </c>
      <c r="O2" s="31">
        <v>4.8695652173913047</v>
      </c>
      <c r="P2" s="31">
        <v>64.84782608695653</v>
      </c>
      <c r="Q2" s="31">
        <v>61.086956521739133</v>
      </c>
      <c r="R2" s="31">
        <v>3.7608695652173911</v>
      </c>
      <c r="S2" s="31">
        <v>182.16576086956522</v>
      </c>
      <c r="T2" s="31">
        <v>157.625</v>
      </c>
      <c r="U2" s="31">
        <v>24.540760869565219</v>
      </c>
      <c r="V2" s="31">
        <v>0</v>
      </c>
      <c r="W2" s="31">
        <v>110.12771739130434</v>
      </c>
      <c r="X2" s="31">
        <v>0</v>
      </c>
      <c r="Y2" s="31">
        <v>0</v>
      </c>
      <c r="Z2" s="31">
        <v>0</v>
      </c>
      <c r="AA2" s="31">
        <v>45.684782608695649</v>
      </c>
      <c r="AB2" s="31">
        <v>0</v>
      </c>
      <c r="AC2" s="31">
        <v>64.442934782608702</v>
      </c>
      <c r="AD2" s="31">
        <v>0</v>
      </c>
      <c r="AE2" s="31">
        <v>0</v>
      </c>
      <c r="AF2" t="s">
        <v>18</v>
      </c>
      <c r="AG2" s="32">
        <v>1</v>
      </c>
      <c r="AH2"/>
    </row>
    <row r="3" spans="1:34" x14ac:dyDescent="0.25">
      <c r="A3" t="s">
        <v>148</v>
      </c>
      <c r="B3" t="s">
        <v>60</v>
      </c>
      <c r="C3" t="s">
        <v>70</v>
      </c>
      <c r="D3" t="s">
        <v>94</v>
      </c>
      <c r="E3" s="31">
        <v>49.967391304347828</v>
      </c>
      <c r="F3" s="31">
        <v>3.7952925821187744</v>
      </c>
      <c r="G3" s="31">
        <v>3.519390907113336</v>
      </c>
      <c r="H3" s="31">
        <v>0.78758755710245809</v>
      </c>
      <c r="I3" s="31">
        <v>0.58723950402436365</v>
      </c>
      <c r="J3" s="31">
        <v>189.64086956521746</v>
      </c>
      <c r="K3" s="31">
        <v>175.85478260869573</v>
      </c>
      <c r="L3" s="31">
        <v>39.353695652173911</v>
      </c>
      <c r="M3" s="31">
        <v>29.342826086956517</v>
      </c>
      <c r="N3" s="31">
        <v>5.3152173913043477</v>
      </c>
      <c r="O3" s="31">
        <v>4.6956521739130439</v>
      </c>
      <c r="P3" s="31">
        <v>42.080217391304345</v>
      </c>
      <c r="Q3" s="31">
        <v>38.305</v>
      </c>
      <c r="R3" s="31">
        <v>3.7752173913043485</v>
      </c>
      <c r="S3" s="31">
        <v>108.2069565217392</v>
      </c>
      <c r="T3" s="31">
        <v>104.56978260869572</v>
      </c>
      <c r="U3" s="31">
        <v>1.9565217391304348</v>
      </c>
      <c r="V3" s="31">
        <v>1.6806521739130436</v>
      </c>
      <c r="W3" s="31">
        <v>0</v>
      </c>
      <c r="X3" s="31">
        <v>0</v>
      </c>
      <c r="Y3" s="31">
        <v>0</v>
      </c>
      <c r="Z3" s="31">
        <v>0</v>
      </c>
      <c r="AA3" s="31">
        <v>0</v>
      </c>
      <c r="AB3" s="31">
        <v>0</v>
      </c>
      <c r="AC3" s="31">
        <v>0</v>
      </c>
      <c r="AD3" s="31">
        <v>0</v>
      </c>
      <c r="AE3" s="31">
        <v>0</v>
      </c>
      <c r="AF3" t="s">
        <v>26</v>
      </c>
      <c r="AG3" s="32">
        <v>1</v>
      </c>
      <c r="AH3"/>
    </row>
    <row r="4" spans="1:34" x14ac:dyDescent="0.25">
      <c r="A4" t="s">
        <v>148</v>
      </c>
      <c r="B4" t="s">
        <v>46</v>
      </c>
      <c r="C4" t="s">
        <v>83</v>
      </c>
      <c r="D4" t="s">
        <v>100</v>
      </c>
      <c r="E4" s="31">
        <v>64.75</v>
      </c>
      <c r="F4" s="31">
        <v>3.5496894409937885</v>
      </c>
      <c r="G4" s="31">
        <v>3.1024425046164179</v>
      </c>
      <c r="H4" s="31">
        <v>0.74320127580997153</v>
      </c>
      <c r="I4" s="31">
        <v>0.2959543394326003</v>
      </c>
      <c r="J4" s="31">
        <v>229.84239130434781</v>
      </c>
      <c r="K4" s="31">
        <v>200.88315217391306</v>
      </c>
      <c r="L4" s="31">
        <v>48.122282608695656</v>
      </c>
      <c r="M4" s="31">
        <v>19.163043478260871</v>
      </c>
      <c r="N4" s="31">
        <v>23.480978260869566</v>
      </c>
      <c r="O4" s="31">
        <v>5.4782608695652177</v>
      </c>
      <c r="P4" s="31">
        <v>61.793478260869563</v>
      </c>
      <c r="Q4" s="31">
        <v>61.793478260869563</v>
      </c>
      <c r="R4" s="31">
        <v>0</v>
      </c>
      <c r="S4" s="31">
        <v>119.92663043478261</v>
      </c>
      <c r="T4" s="31">
        <v>119.92663043478261</v>
      </c>
      <c r="U4" s="31">
        <v>0</v>
      </c>
      <c r="V4" s="31">
        <v>0</v>
      </c>
      <c r="W4" s="31">
        <v>46.755434782608695</v>
      </c>
      <c r="X4" s="31">
        <v>8.1820652173913047</v>
      </c>
      <c r="Y4" s="31">
        <v>0</v>
      </c>
      <c r="Z4" s="31">
        <v>0</v>
      </c>
      <c r="AA4" s="31">
        <v>21.548913043478262</v>
      </c>
      <c r="AB4" s="31">
        <v>0</v>
      </c>
      <c r="AC4" s="31">
        <v>17.024456521739129</v>
      </c>
      <c r="AD4" s="31">
        <v>0</v>
      </c>
      <c r="AE4" s="31">
        <v>0</v>
      </c>
      <c r="AF4" t="s">
        <v>12</v>
      </c>
      <c r="AG4" s="32">
        <v>1</v>
      </c>
      <c r="AH4"/>
    </row>
    <row r="5" spans="1:34" x14ac:dyDescent="0.25">
      <c r="A5" t="s">
        <v>148</v>
      </c>
      <c r="B5" t="s">
        <v>41</v>
      </c>
      <c r="C5" t="s">
        <v>80</v>
      </c>
      <c r="D5" t="s">
        <v>91</v>
      </c>
      <c r="E5" s="31">
        <v>88.576086956521735</v>
      </c>
      <c r="F5" s="31">
        <v>3.6177138299177813</v>
      </c>
      <c r="G5" s="31">
        <v>3.4896919867468408</v>
      </c>
      <c r="H5" s="31">
        <v>0.60053380782918153</v>
      </c>
      <c r="I5" s="31">
        <v>0.48232912013744023</v>
      </c>
      <c r="J5" s="31">
        <v>320.44293478260869</v>
      </c>
      <c r="K5" s="31">
        <v>309.10326086956525</v>
      </c>
      <c r="L5" s="31">
        <v>53.192934782608695</v>
      </c>
      <c r="M5" s="31">
        <v>42.722826086956523</v>
      </c>
      <c r="N5" s="31">
        <v>8.4972826086956523</v>
      </c>
      <c r="O5" s="31">
        <v>1.9728260869565217</v>
      </c>
      <c r="P5" s="31">
        <v>73.432065217391298</v>
      </c>
      <c r="Q5" s="31">
        <v>72.5625</v>
      </c>
      <c r="R5" s="31">
        <v>0.86956521739130432</v>
      </c>
      <c r="S5" s="31">
        <v>193.81793478260869</v>
      </c>
      <c r="T5" s="31">
        <v>164.19021739130434</v>
      </c>
      <c r="U5" s="31">
        <v>26.25</v>
      </c>
      <c r="V5" s="31">
        <v>3.3777173913043477</v>
      </c>
      <c r="W5" s="31">
        <v>133.95923913043478</v>
      </c>
      <c r="X5" s="31">
        <v>25.320652173913043</v>
      </c>
      <c r="Y5" s="31">
        <v>0</v>
      </c>
      <c r="Z5" s="31">
        <v>0</v>
      </c>
      <c r="AA5" s="31">
        <v>49.877717391304351</v>
      </c>
      <c r="AB5" s="31">
        <v>0</v>
      </c>
      <c r="AC5" s="31">
        <v>58.760869565217391</v>
      </c>
      <c r="AD5" s="31">
        <v>0</v>
      </c>
      <c r="AE5" s="31">
        <v>0</v>
      </c>
      <c r="AF5" t="s">
        <v>7</v>
      </c>
      <c r="AG5" s="32">
        <v>1</v>
      </c>
      <c r="AH5"/>
    </row>
    <row r="6" spans="1:34" x14ac:dyDescent="0.25">
      <c r="A6" t="s">
        <v>148</v>
      </c>
      <c r="B6" t="s">
        <v>34</v>
      </c>
      <c r="C6" t="s">
        <v>72</v>
      </c>
      <c r="D6" t="s">
        <v>95</v>
      </c>
      <c r="E6" s="31">
        <v>122.17391304347827</v>
      </c>
      <c r="F6" s="31">
        <v>3.6302491103202845</v>
      </c>
      <c r="G6" s="31">
        <v>3.5977090747330958</v>
      </c>
      <c r="H6" s="31">
        <v>0.84197064056939497</v>
      </c>
      <c r="I6" s="31">
        <v>0.84197064056939497</v>
      </c>
      <c r="J6" s="31">
        <v>443.52173913043475</v>
      </c>
      <c r="K6" s="31">
        <v>439.54619565217388</v>
      </c>
      <c r="L6" s="31">
        <v>102.86684782608695</v>
      </c>
      <c r="M6" s="31">
        <v>102.86684782608695</v>
      </c>
      <c r="N6" s="31">
        <v>0</v>
      </c>
      <c r="O6" s="31">
        <v>0</v>
      </c>
      <c r="P6" s="31">
        <v>94.777173913043484</v>
      </c>
      <c r="Q6" s="31">
        <v>90.801630434782609</v>
      </c>
      <c r="R6" s="31">
        <v>3.9755434782608696</v>
      </c>
      <c r="S6" s="31">
        <v>245.87771739130434</v>
      </c>
      <c r="T6" s="31">
        <v>245.87771739130434</v>
      </c>
      <c r="U6" s="31">
        <v>0</v>
      </c>
      <c r="V6" s="31">
        <v>0</v>
      </c>
      <c r="W6" s="31">
        <v>134.49456521739131</v>
      </c>
      <c r="X6" s="31">
        <v>25.046195652173914</v>
      </c>
      <c r="Y6" s="31">
        <v>0</v>
      </c>
      <c r="Z6" s="31">
        <v>0</v>
      </c>
      <c r="AA6" s="31">
        <v>28.934782608695652</v>
      </c>
      <c r="AB6" s="31">
        <v>0</v>
      </c>
      <c r="AC6" s="31">
        <v>80.513586956521735</v>
      </c>
      <c r="AD6" s="31">
        <v>0</v>
      </c>
      <c r="AE6" s="31">
        <v>0</v>
      </c>
      <c r="AF6" t="s">
        <v>0</v>
      </c>
      <c r="AG6" s="32">
        <v>1</v>
      </c>
      <c r="AH6"/>
    </row>
    <row r="7" spans="1:34" x14ac:dyDescent="0.25">
      <c r="A7" t="s">
        <v>148</v>
      </c>
      <c r="B7" t="s">
        <v>37</v>
      </c>
      <c r="C7" t="s">
        <v>72</v>
      </c>
      <c r="D7" t="s">
        <v>95</v>
      </c>
      <c r="E7" s="31">
        <v>89.945652173913047</v>
      </c>
      <c r="F7" s="31">
        <v>3.5214501510574019</v>
      </c>
      <c r="G7" s="31">
        <v>3.1822960725075529</v>
      </c>
      <c r="H7" s="31">
        <v>0.42247734138972809</v>
      </c>
      <c r="I7" s="31">
        <v>0.24413897280966765</v>
      </c>
      <c r="J7" s="31">
        <v>316.73913043478262</v>
      </c>
      <c r="K7" s="31">
        <v>286.23369565217394</v>
      </c>
      <c r="L7" s="31">
        <v>38</v>
      </c>
      <c r="M7" s="31">
        <v>21.959239130434781</v>
      </c>
      <c r="N7" s="31">
        <v>11.258152173913043</v>
      </c>
      <c r="O7" s="31">
        <v>4.7826086956521738</v>
      </c>
      <c r="P7" s="31">
        <v>104.45380434782609</v>
      </c>
      <c r="Q7" s="31">
        <v>89.989130434782609</v>
      </c>
      <c r="R7" s="31">
        <v>14.464673913043478</v>
      </c>
      <c r="S7" s="31">
        <v>174.28532608695653</v>
      </c>
      <c r="T7" s="31">
        <v>174.28532608695653</v>
      </c>
      <c r="U7" s="31">
        <v>0</v>
      </c>
      <c r="V7" s="31">
        <v>0</v>
      </c>
      <c r="W7" s="31">
        <v>144.5</v>
      </c>
      <c r="X7" s="31">
        <v>6.2934782608695654</v>
      </c>
      <c r="Y7" s="31">
        <v>0</v>
      </c>
      <c r="Z7" s="31">
        <v>0</v>
      </c>
      <c r="AA7" s="31">
        <v>67.217391304347828</v>
      </c>
      <c r="AB7" s="31">
        <v>0</v>
      </c>
      <c r="AC7" s="31">
        <v>70.989130434782609</v>
      </c>
      <c r="AD7" s="31">
        <v>0</v>
      </c>
      <c r="AE7" s="31">
        <v>0</v>
      </c>
      <c r="AF7" t="s">
        <v>3</v>
      </c>
      <c r="AG7" s="32">
        <v>1</v>
      </c>
      <c r="AH7"/>
    </row>
    <row r="8" spans="1:34" x14ac:dyDescent="0.25">
      <c r="A8" t="s">
        <v>148</v>
      </c>
      <c r="B8" t="s">
        <v>58</v>
      </c>
      <c r="C8" t="s">
        <v>71</v>
      </c>
      <c r="D8" t="s">
        <v>99</v>
      </c>
      <c r="E8" s="31">
        <v>32.195652173913047</v>
      </c>
      <c r="F8" s="31">
        <v>4.2053004726536125</v>
      </c>
      <c r="G8" s="31">
        <v>3.9301485482781908</v>
      </c>
      <c r="H8" s="31">
        <v>1.0983558406482106</v>
      </c>
      <c r="I8" s="31">
        <v>0.92853814989871697</v>
      </c>
      <c r="J8" s="31">
        <v>135.39239130434785</v>
      </c>
      <c r="K8" s="31">
        <v>126.53369565217393</v>
      </c>
      <c r="L8" s="31">
        <v>35.362282608695651</v>
      </c>
      <c r="M8" s="31">
        <v>29.894891304347826</v>
      </c>
      <c r="N8" s="31">
        <v>0</v>
      </c>
      <c r="O8" s="31">
        <v>5.4673913043478262</v>
      </c>
      <c r="P8" s="31">
        <v>23.054347826086957</v>
      </c>
      <c r="Q8" s="31">
        <v>19.663043478260871</v>
      </c>
      <c r="R8" s="31">
        <v>3.3913043478260869</v>
      </c>
      <c r="S8" s="31">
        <v>76.975760869565235</v>
      </c>
      <c r="T8" s="31">
        <v>76.975760869565235</v>
      </c>
      <c r="U8" s="31">
        <v>0</v>
      </c>
      <c r="V8" s="31">
        <v>0</v>
      </c>
      <c r="W8" s="31">
        <v>11.025869565217391</v>
      </c>
      <c r="X8" s="31">
        <v>1.3677173913043479</v>
      </c>
      <c r="Y8" s="31">
        <v>0</v>
      </c>
      <c r="Z8" s="31">
        <v>0</v>
      </c>
      <c r="AA8" s="31">
        <v>8.6956521739130432E-2</v>
      </c>
      <c r="AB8" s="31">
        <v>0</v>
      </c>
      <c r="AC8" s="31">
        <v>9.5711956521739125</v>
      </c>
      <c r="AD8" s="31">
        <v>0</v>
      </c>
      <c r="AE8" s="31">
        <v>0</v>
      </c>
      <c r="AF8" t="s">
        <v>24</v>
      </c>
      <c r="AG8" s="32">
        <v>1</v>
      </c>
      <c r="AH8"/>
    </row>
    <row r="9" spans="1:34" x14ac:dyDescent="0.25">
      <c r="A9" t="s">
        <v>148</v>
      </c>
      <c r="B9" t="s">
        <v>47</v>
      </c>
      <c r="C9" t="s">
        <v>83</v>
      </c>
      <c r="D9" t="s">
        <v>100</v>
      </c>
      <c r="E9" s="31">
        <v>98.467391304347828</v>
      </c>
      <c r="F9" s="31">
        <v>3.8798984435368142</v>
      </c>
      <c r="G9" s="31">
        <v>3.81471464841594</v>
      </c>
      <c r="H9" s="31">
        <v>0.85660668948007501</v>
      </c>
      <c r="I9" s="31">
        <v>0.79142289435920077</v>
      </c>
      <c r="J9" s="31">
        <v>382.04347826086956</v>
      </c>
      <c r="K9" s="31">
        <v>375.625</v>
      </c>
      <c r="L9" s="31">
        <v>84.347826086956516</v>
      </c>
      <c r="M9" s="31">
        <v>77.929347826086953</v>
      </c>
      <c r="N9" s="31">
        <v>0</v>
      </c>
      <c r="O9" s="31">
        <v>6.4184782608695654</v>
      </c>
      <c r="P9" s="31">
        <v>94.385869565217391</v>
      </c>
      <c r="Q9" s="31">
        <v>94.385869565217391</v>
      </c>
      <c r="R9" s="31">
        <v>0</v>
      </c>
      <c r="S9" s="31">
        <v>203.30978260869566</v>
      </c>
      <c r="T9" s="31">
        <v>203.30978260869566</v>
      </c>
      <c r="U9" s="31">
        <v>0</v>
      </c>
      <c r="V9" s="31">
        <v>0</v>
      </c>
      <c r="W9" s="31">
        <v>47.33152173913043</v>
      </c>
      <c r="X9" s="31">
        <v>7.5543478260869561</v>
      </c>
      <c r="Y9" s="31">
        <v>0</v>
      </c>
      <c r="Z9" s="31">
        <v>0</v>
      </c>
      <c r="AA9" s="31">
        <v>38.619565217391305</v>
      </c>
      <c r="AB9" s="31">
        <v>0</v>
      </c>
      <c r="AC9" s="31">
        <v>1.1576086956521738</v>
      </c>
      <c r="AD9" s="31">
        <v>0</v>
      </c>
      <c r="AE9" s="31">
        <v>0</v>
      </c>
      <c r="AF9" t="s">
        <v>13</v>
      </c>
      <c r="AG9" s="32">
        <v>1</v>
      </c>
      <c r="AH9"/>
    </row>
    <row r="10" spans="1:34" x14ac:dyDescent="0.25">
      <c r="A10" t="s">
        <v>148</v>
      </c>
      <c r="B10" t="s">
        <v>50</v>
      </c>
      <c r="C10" t="s">
        <v>83</v>
      </c>
      <c r="D10" t="s">
        <v>100</v>
      </c>
      <c r="E10" s="31">
        <v>68.391304347826093</v>
      </c>
      <c r="F10" s="31">
        <v>2.7723649078194534</v>
      </c>
      <c r="G10" s="31">
        <v>0.93463922441195169</v>
      </c>
      <c r="H10" s="31">
        <v>0.61717418944691671</v>
      </c>
      <c r="I10" s="31">
        <v>0.50774952320406863</v>
      </c>
      <c r="J10" s="31">
        <v>189.60565217391309</v>
      </c>
      <c r="K10" s="31">
        <v>63.921195652173921</v>
      </c>
      <c r="L10" s="31">
        <v>42.209347826086962</v>
      </c>
      <c r="M10" s="31">
        <v>34.725652173913048</v>
      </c>
      <c r="N10" s="31">
        <v>0</v>
      </c>
      <c r="O10" s="31">
        <v>7.4836956521739131</v>
      </c>
      <c r="P10" s="31">
        <v>147.39630434782612</v>
      </c>
      <c r="Q10" s="31">
        <v>29.195543478260873</v>
      </c>
      <c r="R10" s="31">
        <v>118.20076086956524</v>
      </c>
      <c r="S10" s="31">
        <v>0</v>
      </c>
      <c r="T10" s="31">
        <v>0</v>
      </c>
      <c r="U10" s="31">
        <v>0</v>
      </c>
      <c r="V10" s="31">
        <v>0</v>
      </c>
      <c r="W10" s="31">
        <v>0</v>
      </c>
      <c r="X10" s="31">
        <v>0</v>
      </c>
      <c r="Y10" s="31">
        <v>0</v>
      </c>
      <c r="Z10" s="31">
        <v>0</v>
      </c>
      <c r="AA10" s="31">
        <v>0</v>
      </c>
      <c r="AB10" s="31">
        <v>0</v>
      </c>
      <c r="AC10" s="31">
        <v>0</v>
      </c>
      <c r="AD10" s="31">
        <v>0</v>
      </c>
      <c r="AE10" s="31">
        <v>0</v>
      </c>
      <c r="AF10" t="s">
        <v>16</v>
      </c>
      <c r="AG10" s="32">
        <v>1</v>
      </c>
      <c r="AH10"/>
    </row>
    <row r="11" spans="1:34" x14ac:dyDescent="0.25">
      <c r="A11" t="s">
        <v>148</v>
      </c>
      <c r="B11" t="s">
        <v>48</v>
      </c>
      <c r="C11" t="s">
        <v>72</v>
      </c>
      <c r="D11" t="s">
        <v>95</v>
      </c>
      <c r="E11" s="31">
        <v>113.1304347826087</v>
      </c>
      <c r="F11" s="31">
        <v>3.7462173328209074</v>
      </c>
      <c r="G11" s="31">
        <v>3.6298366641045354</v>
      </c>
      <c r="H11" s="31">
        <v>0.41534012298232115</v>
      </c>
      <c r="I11" s="31">
        <v>0.29895945426594916</v>
      </c>
      <c r="J11" s="31">
        <v>423.81119565217398</v>
      </c>
      <c r="K11" s="31">
        <v>410.6450000000001</v>
      </c>
      <c r="L11" s="31">
        <v>46.987608695652163</v>
      </c>
      <c r="M11" s="31">
        <v>33.821413043478252</v>
      </c>
      <c r="N11" s="31">
        <v>8.2748913043478254</v>
      </c>
      <c r="O11" s="31">
        <v>4.8913043478260869</v>
      </c>
      <c r="P11" s="31">
        <v>114.36032608695653</v>
      </c>
      <c r="Q11" s="31">
        <v>114.36032608695653</v>
      </c>
      <c r="R11" s="31">
        <v>0</v>
      </c>
      <c r="S11" s="31">
        <v>262.46326086956532</v>
      </c>
      <c r="T11" s="31">
        <v>247.32934782608703</v>
      </c>
      <c r="U11" s="31">
        <v>10.807065217391305</v>
      </c>
      <c r="V11" s="31">
        <v>4.3268478260869552</v>
      </c>
      <c r="W11" s="31">
        <v>0</v>
      </c>
      <c r="X11" s="31">
        <v>0</v>
      </c>
      <c r="Y11" s="31">
        <v>0</v>
      </c>
      <c r="Z11" s="31">
        <v>0</v>
      </c>
      <c r="AA11" s="31">
        <v>0</v>
      </c>
      <c r="AB11" s="31">
        <v>0</v>
      </c>
      <c r="AC11" s="31">
        <v>0</v>
      </c>
      <c r="AD11" s="31">
        <v>0</v>
      </c>
      <c r="AE11" s="31">
        <v>0</v>
      </c>
      <c r="AF11" t="s">
        <v>14</v>
      </c>
      <c r="AG11" s="32">
        <v>1</v>
      </c>
      <c r="AH11"/>
    </row>
    <row r="12" spans="1:34" x14ac:dyDescent="0.25">
      <c r="A12" t="s">
        <v>148</v>
      </c>
      <c r="B12" t="s">
        <v>59</v>
      </c>
      <c r="C12" t="s">
        <v>86</v>
      </c>
      <c r="D12" t="s">
        <v>90</v>
      </c>
      <c r="E12" s="31">
        <v>56.315217391304351</v>
      </c>
      <c r="F12" s="31">
        <v>5.0446381007527501</v>
      </c>
      <c r="G12" s="31">
        <v>4.9921868365180471</v>
      </c>
      <c r="H12" s="31">
        <v>0.97699092839220192</v>
      </c>
      <c r="I12" s="31">
        <v>0.92453966415749822</v>
      </c>
      <c r="J12" s="31">
        <v>284.08989130434782</v>
      </c>
      <c r="K12" s="31">
        <v>281.13608695652175</v>
      </c>
      <c r="L12" s="31">
        <v>55.019456521739116</v>
      </c>
      <c r="M12" s="31">
        <v>52.06565217391303</v>
      </c>
      <c r="N12" s="31">
        <v>2.324782608695652</v>
      </c>
      <c r="O12" s="31">
        <v>0.6290217391304348</v>
      </c>
      <c r="P12" s="31">
        <v>61.167173913043499</v>
      </c>
      <c r="Q12" s="31">
        <v>61.167173913043499</v>
      </c>
      <c r="R12" s="31">
        <v>0</v>
      </c>
      <c r="S12" s="31">
        <v>167.9032608695652</v>
      </c>
      <c r="T12" s="31">
        <v>165.12282608695651</v>
      </c>
      <c r="U12" s="31">
        <v>2.7804347826086957</v>
      </c>
      <c r="V12" s="31">
        <v>0</v>
      </c>
      <c r="W12" s="31">
        <v>46.225108695652168</v>
      </c>
      <c r="X12" s="31">
        <v>3.0998913043478269</v>
      </c>
      <c r="Y12" s="31">
        <v>0</v>
      </c>
      <c r="Z12" s="31">
        <v>0</v>
      </c>
      <c r="AA12" s="31">
        <v>19.777065217391304</v>
      </c>
      <c r="AB12" s="31">
        <v>0</v>
      </c>
      <c r="AC12" s="31">
        <v>23.348152173913039</v>
      </c>
      <c r="AD12" s="31">
        <v>0</v>
      </c>
      <c r="AE12" s="31">
        <v>0</v>
      </c>
      <c r="AF12" t="s">
        <v>25</v>
      </c>
      <c r="AG12" s="32">
        <v>1</v>
      </c>
      <c r="AH12"/>
    </row>
    <row r="13" spans="1:34" x14ac:dyDescent="0.25">
      <c r="A13" t="s">
        <v>148</v>
      </c>
      <c r="B13" t="s">
        <v>62</v>
      </c>
      <c r="C13" t="s">
        <v>87</v>
      </c>
      <c r="D13" t="s">
        <v>99</v>
      </c>
      <c r="E13" s="31">
        <v>30.076086956521738</v>
      </c>
      <c r="F13" s="31">
        <v>4.7352475605348756</v>
      </c>
      <c r="G13" s="31">
        <v>4.3002746657029283</v>
      </c>
      <c r="H13" s="31">
        <v>1.1532634622334659</v>
      </c>
      <c r="I13" s="31">
        <v>0.97707986989519335</v>
      </c>
      <c r="J13" s="31">
        <v>142.41771739130436</v>
      </c>
      <c r="K13" s="31">
        <v>129.33543478260873</v>
      </c>
      <c r="L13" s="31">
        <v>34.685652173913041</v>
      </c>
      <c r="M13" s="31">
        <v>29.386739130434783</v>
      </c>
      <c r="N13" s="31">
        <v>0</v>
      </c>
      <c r="O13" s="31">
        <v>5.2989130434782608</v>
      </c>
      <c r="P13" s="31">
        <v>19.279456521739128</v>
      </c>
      <c r="Q13" s="31">
        <v>11.49608695652174</v>
      </c>
      <c r="R13" s="31">
        <v>7.7833695652173898</v>
      </c>
      <c r="S13" s="31">
        <v>88.452608695652188</v>
      </c>
      <c r="T13" s="31">
        <v>88.452608695652188</v>
      </c>
      <c r="U13" s="31">
        <v>0</v>
      </c>
      <c r="V13" s="31">
        <v>0</v>
      </c>
      <c r="W13" s="31">
        <v>0</v>
      </c>
      <c r="X13" s="31">
        <v>0</v>
      </c>
      <c r="Y13" s="31">
        <v>0</v>
      </c>
      <c r="Z13" s="31">
        <v>0</v>
      </c>
      <c r="AA13" s="31">
        <v>0</v>
      </c>
      <c r="AB13" s="31">
        <v>0</v>
      </c>
      <c r="AC13" s="31">
        <v>0</v>
      </c>
      <c r="AD13" s="31">
        <v>0</v>
      </c>
      <c r="AE13" s="31">
        <v>0</v>
      </c>
      <c r="AF13" t="s">
        <v>28</v>
      </c>
      <c r="AG13" s="32">
        <v>1</v>
      </c>
      <c r="AH13"/>
    </row>
    <row r="14" spans="1:34" x14ac:dyDescent="0.25">
      <c r="A14" t="s">
        <v>148</v>
      </c>
      <c r="B14" t="s">
        <v>54</v>
      </c>
      <c r="C14" t="s">
        <v>75</v>
      </c>
      <c r="D14" t="s">
        <v>95</v>
      </c>
      <c r="E14" s="31">
        <v>57.369565217391305</v>
      </c>
      <c r="F14" s="31">
        <v>3.9639257294429715</v>
      </c>
      <c r="G14" s="31">
        <v>3.7654035619552864</v>
      </c>
      <c r="H14" s="31">
        <v>0.57795566502463058</v>
      </c>
      <c r="I14" s="31">
        <v>0.37943349753694583</v>
      </c>
      <c r="J14" s="31">
        <v>227.40869565217395</v>
      </c>
      <c r="K14" s="31">
        <v>216.01956521739132</v>
      </c>
      <c r="L14" s="31">
        <v>33.157065217391306</v>
      </c>
      <c r="M14" s="31">
        <v>21.767934782608698</v>
      </c>
      <c r="N14" s="31">
        <v>5.9918478260869552</v>
      </c>
      <c r="O14" s="31">
        <v>5.3972826086956509</v>
      </c>
      <c r="P14" s="31">
        <v>74.031956521739133</v>
      </c>
      <c r="Q14" s="31">
        <v>74.031956521739133</v>
      </c>
      <c r="R14" s="31">
        <v>0</v>
      </c>
      <c r="S14" s="31">
        <v>120.21967391304349</v>
      </c>
      <c r="T14" s="31">
        <v>120.21967391304349</v>
      </c>
      <c r="U14" s="31">
        <v>0</v>
      </c>
      <c r="V14" s="31">
        <v>0</v>
      </c>
      <c r="W14" s="31">
        <v>41.126521739130439</v>
      </c>
      <c r="X14" s="31">
        <v>3.05</v>
      </c>
      <c r="Y14" s="31">
        <v>0</v>
      </c>
      <c r="Z14" s="31">
        <v>0</v>
      </c>
      <c r="AA14" s="31">
        <v>13.945978260869563</v>
      </c>
      <c r="AB14" s="31">
        <v>0</v>
      </c>
      <c r="AC14" s="31">
        <v>24.130543478260872</v>
      </c>
      <c r="AD14" s="31">
        <v>0</v>
      </c>
      <c r="AE14" s="31">
        <v>0</v>
      </c>
      <c r="AF14" t="s">
        <v>20</v>
      </c>
      <c r="AG14" s="32">
        <v>1</v>
      </c>
      <c r="AH14"/>
    </row>
    <row r="15" spans="1:34" x14ac:dyDescent="0.25">
      <c r="A15" t="s">
        <v>148</v>
      </c>
      <c r="B15" t="s">
        <v>55</v>
      </c>
      <c r="C15" t="s">
        <v>69</v>
      </c>
      <c r="D15" t="s">
        <v>94</v>
      </c>
      <c r="E15" s="31">
        <v>25.065217391304348</v>
      </c>
      <c r="F15" s="31">
        <v>4.1705333911535121</v>
      </c>
      <c r="G15" s="31">
        <v>3.7094535993061579</v>
      </c>
      <c r="H15" s="31">
        <v>0.72159583694709462</v>
      </c>
      <c r="I15" s="31">
        <v>0.50596270598438853</v>
      </c>
      <c r="J15" s="31">
        <v>104.53532608695652</v>
      </c>
      <c r="K15" s="31">
        <v>92.978260869565219</v>
      </c>
      <c r="L15" s="31">
        <v>18.086956521739133</v>
      </c>
      <c r="M15" s="31">
        <v>12.682065217391305</v>
      </c>
      <c r="N15" s="31">
        <v>0</v>
      </c>
      <c r="O15" s="31">
        <v>5.4048913043478262</v>
      </c>
      <c r="P15" s="31">
        <v>20.559782608695652</v>
      </c>
      <c r="Q15" s="31">
        <v>14.407608695652174</v>
      </c>
      <c r="R15" s="31">
        <v>6.1521739130434785</v>
      </c>
      <c r="S15" s="31">
        <v>65.888586956521735</v>
      </c>
      <c r="T15" s="31">
        <v>65.888586956521735</v>
      </c>
      <c r="U15" s="31">
        <v>0</v>
      </c>
      <c r="V15" s="31">
        <v>0</v>
      </c>
      <c r="W15" s="31">
        <v>0</v>
      </c>
      <c r="X15" s="31">
        <v>0</v>
      </c>
      <c r="Y15" s="31">
        <v>0</v>
      </c>
      <c r="Z15" s="31">
        <v>0</v>
      </c>
      <c r="AA15" s="31">
        <v>0</v>
      </c>
      <c r="AB15" s="31">
        <v>0</v>
      </c>
      <c r="AC15" s="31">
        <v>0</v>
      </c>
      <c r="AD15" s="31">
        <v>0</v>
      </c>
      <c r="AE15" s="31">
        <v>0</v>
      </c>
      <c r="AF15" t="s">
        <v>21</v>
      </c>
      <c r="AG15" s="32">
        <v>1</v>
      </c>
      <c r="AH15"/>
    </row>
    <row r="16" spans="1:34" x14ac:dyDescent="0.25">
      <c r="A16" t="s">
        <v>148</v>
      </c>
      <c r="B16" t="s">
        <v>38</v>
      </c>
      <c r="C16" t="s">
        <v>74</v>
      </c>
      <c r="D16" t="s">
        <v>97</v>
      </c>
      <c r="E16" s="31">
        <v>80.967391304347828</v>
      </c>
      <c r="F16" s="31">
        <v>4.4292858101758625</v>
      </c>
      <c r="G16" s="31">
        <v>4.3122231171969387</v>
      </c>
      <c r="H16" s="31">
        <v>0.88787085514834219</v>
      </c>
      <c r="I16" s="31">
        <v>0.77080816216941872</v>
      </c>
      <c r="J16" s="31">
        <v>358.62771739130437</v>
      </c>
      <c r="K16" s="31">
        <v>349.14945652173913</v>
      </c>
      <c r="L16" s="31">
        <v>71.888586956521749</v>
      </c>
      <c r="M16" s="31">
        <v>62.410326086956523</v>
      </c>
      <c r="N16" s="31">
        <v>7.0434782608695654</v>
      </c>
      <c r="O16" s="31">
        <v>2.4347826086956523</v>
      </c>
      <c r="P16" s="31">
        <v>77.385869565217391</v>
      </c>
      <c r="Q16" s="31">
        <v>77.385869565217391</v>
      </c>
      <c r="R16" s="31">
        <v>0</v>
      </c>
      <c r="S16" s="31">
        <v>209.35326086956522</v>
      </c>
      <c r="T16" s="31">
        <v>208.01630434782609</v>
      </c>
      <c r="U16" s="31">
        <v>1.3369565217391304</v>
      </c>
      <c r="V16" s="31">
        <v>0</v>
      </c>
      <c r="W16" s="31">
        <v>84.869565217391312</v>
      </c>
      <c r="X16" s="31">
        <v>11.586956521739131</v>
      </c>
      <c r="Y16" s="31">
        <v>0</v>
      </c>
      <c r="Z16" s="31">
        <v>0</v>
      </c>
      <c r="AA16" s="31">
        <v>41.633152173913047</v>
      </c>
      <c r="AB16" s="31">
        <v>0</v>
      </c>
      <c r="AC16" s="31">
        <v>31.649456521739129</v>
      </c>
      <c r="AD16" s="31">
        <v>0</v>
      </c>
      <c r="AE16" s="31">
        <v>0</v>
      </c>
      <c r="AF16" t="s">
        <v>4</v>
      </c>
      <c r="AG16" s="32">
        <v>1</v>
      </c>
      <c r="AH16"/>
    </row>
    <row r="17" spans="1:34" x14ac:dyDescent="0.25">
      <c r="A17" t="s">
        <v>148</v>
      </c>
      <c r="B17" t="s">
        <v>63</v>
      </c>
      <c r="C17" t="s">
        <v>76</v>
      </c>
      <c r="D17" t="s">
        <v>91</v>
      </c>
      <c r="E17" s="31">
        <v>35.75</v>
      </c>
      <c r="F17" s="31">
        <v>5.2421951961082396</v>
      </c>
      <c r="G17" s="31">
        <v>4.9277379142596534</v>
      </c>
      <c r="H17" s="31">
        <v>1.2385983581635756</v>
      </c>
      <c r="I17" s="31">
        <v>0.92414107631498932</v>
      </c>
      <c r="J17" s="31">
        <v>187.40847826086957</v>
      </c>
      <c r="K17" s="31">
        <v>176.1666304347826</v>
      </c>
      <c r="L17" s="31">
        <v>44.279891304347828</v>
      </c>
      <c r="M17" s="31">
        <v>33.038043478260867</v>
      </c>
      <c r="N17" s="31">
        <v>5.4048913043478262</v>
      </c>
      <c r="O17" s="31">
        <v>5.8369565217391308</v>
      </c>
      <c r="P17" s="31">
        <v>37.797065217391307</v>
      </c>
      <c r="Q17" s="31">
        <v>37.797065217391307</v>
      </c>
      <c r="R17" s="31">
        <v>0</v>
      </c>
      <c r="S17" s="31">
        <v>105.33152173913044</v>
      </c>
      <c r="T17" s="31">
        <v>105.33152173913044</v>
      </c>
      <c r="U17" s="31">
        <v>0</v>
      </c>
      <c r="V17" s="31">
        <v>0</v>
      </c>
      <c r="W17" s="31">
        <v>27.438369565217389</v>
      </c>
      <c r="X17" s="31">
        <v>5.0543478260869561</v>
      </c>
      <c r="Y17" s="31">
        <v>0</v>
      </c>
      <c r="Z17" s="31">
        <v>0</v>
      </c>
      <c r="AA17" s="31">
        <v>13.644891304347825</v>
      </c>
      <c r="AB17" s="31">
        <v>0</v>
      </c>
      <c r="AC17" s="31">
        <v>8.7391304347826093</v>
      </c>
      <c r="AD17" s="31">
        <v>0</v>
      </c>
      <c r="AE17" s="31">
        <v>0</v>
      </c>
      <c r="AF17" t="s">
        <v>29</v>
      </c>
      <c r="AG17" s="32">
        <v>1</v>
      </c>
      <c r="AH17"/>
    </row>
    <row r="18" spans="1:34" x14ac:dyDescent="0.25">
      <c r="A18" t="s">
        <v>148</v>
      </c>
      <c r="B18" t="s">
        <v>67</v>
      </c>
      <c r="C18" t="s">
        <v>89</v>
      </c>
      <c r="D18" t="s">
        <v>92</v>
      </c>
      <c r="E18" s="31">
        <v>29.467391304347824</v>
      </c>
      <c r="F18" s="31">
        <v>4.5091294725193656</v>
      </c>
      <c r="G18" s="31">
        <v>4.1989118406492079</v>
      </c>
      <c r="H18" s="31">
        <v>0.63555883437845817</v>
      </c>
      <c r="I18" s="31">
        <v>0.45361490225009227</v>
      </c>
      <c r="J18" s="31">
        <v>132.87228260869566</v>
      </c>
      <c r="K18" s="31">
        <v>123.73097826086958</v>
      </c>
      <c r="L18" s="31">
        <v>18.728260869565219</v>
      </c>
      <c r="M18" s="31">
        <v>13.366847826086957</v>
      </c>
      <c r="N18" s="31">
        <v>0</v>
      </c>
      <c r="O18" s="31">
        <v>5.3614130434782608</v>
      </c>
      <c r="P18" s="31">
        <v>34.127717391304351</v>
      </c>
      <c r="Q18" s="31">
        <v>30.347826086956523</v>
      </c>
      <c r="R18" s="31">
        <v>3.7798913043478262</v>
      </c>
      <c r="S18" s="31">
        <v>80.016304347826093</v>
      </c>
      <c r="T18" s="31">
        <v>80.016304347826093</v>
      </c>
      <c r="U18" s="31">
        <v>0</v>
      </c>
      <c r="V18" s="31">
        <v>0</v>
      </c>
      <c r="W18" s="31">
        <v>17.826086956521742</v>
      </c>
      <c r="X18" s="31">
        <v>3.4347826086956523</v>
      </c>
      <c r="Y18" s="31">
        <v>0</v>
      </c>
      <c r="Z18" s="31">
        <v>1.076086956521739</v>
      </c>
      <c r="AA18" s="31">
        <v>6.7853260869565215</v>
      </c>
      <c r="AB18" s="31">
        <v>0</v>
      </c>
      <c r="AC18" s="31">
        <v>6.5298913043478262</v>
      </c>
      <c r="AD18" s="31">
        <v>0</v>
      </c>
      <c r="AE18" s="31">
        <v>0</v>
      </c>
      <c r="AF18" t="s">
        <v>33</v>
      </c>
      <c r="AG18" s="32">
        <v>1</v>
      </c>
      <c r="AH18"/>
    </row>
    <row r="19" spans="1:34" x14ac:dyDescent="0.25">
      <c r="A19" t="s">
        <v>148</v>
      </c>
      <c r="B19" t="s">
        <v>36</v>
      </c>
      <c r="C19" t="s">
        <v>78</v>
      </c>
      <c r="D19" t="s">
        <v>96</v>
      </c>
      <c r="E19" s="31">
        <v>118.67391304347827</v>
      </c>
      <c r="F19" s="31">
        <v>3.8228778164499002</v>
      </c>
      <c r="G19" s="31">
        <v>3.5776579959699584</v>
      </c>
      <c r="H19" s="31">
        <v>0.70508243267997806</v>
      </c>
      <c r="I19" s="31">
        <v>0.4598626122000366</v>
      </c>
      <c r="J19" s="31">
        <v>453.67586956521751</v>
      </c>
      <c r="K19" s="31">
        <v>424.57467391304357</v>
      </c>
      <c r="L19" s="31">
        <v>83.674891304347838</v>
      </c>
      <c r="M19" s="31">
        <v>54.57369565217391</v>
      </c>
      <c r="N19" s="31">
        <v>24.405543478260874</v>
      </c>
      <c r="O19" s="31">
        <v>4.6956521739130439</v>
      </c>
      <c r="P19" s="31">
        <v>98.243369565217378</v>
      </c>
      <c r="Q19" s="31">
        <v>98.243369565217378</v>
      </c>
      <c r="R19" s="31">
        <v>0</v>
      </c>
      <c r="S19" s="31">
        <v>271.75760869565227</v>
      </c>
      <c r="T19" s="31">
        <v>267.8733695652175</v>
      </c>
      <c r="U19" s="31">
        <v>3.8842391304347821</v>
      </c>
      <c r="V19" s="31">
        <v>0</v>
      </c>
      <c r="W19" s="31">
        <v>17.712717391304345</v>
      </c>
      <c r="X19" s="31">
        <v>0</v>
      </c>
      <c r="Y19" s="31">
        <v>0</v>
      </c>
      <c r="Z19" s="31">
        <v>0</v>
      </c>
      <c r="AA19" s="31">
        <v>17.712717391304345</v>
      </c>
      <c r="AB19" s="31">
        <v>0</v>
      </c>
      <c r="AC19" s="31">
        <v>0</v>
      </c>
      <c r="AD19" s="31">
        <v>0</v>
      </c>
      <c r="AE19" s="31">
        <v>0</v>
      </c>
      <c r="AF19" t="s">
        <v>2</v>
      </c>
      <c r="AG19" s="32">
        <v>1</v>
      </c>
      <c r="AH19"/>
    </row>
    <row r="20" spans="1:34" x14ac:dyDescent="0.25">
      <c r="A20" t="s">
        <v>148</v>
      </c>
      <c r="B20" t="s">
        <v>45</v>
      </c>
      <c r="C20" t="s">
        <v>70</v>
      </c>
      <c r="D20" t="s">
        <v>94</v>
      </c>
      <c r="E20" s="31">
        <v>33.141304347826086</v>
      </c>
      <c r="F20" s="31">
        <v>4.2346671039685138</v>
      </c>
      <c r="G20" s="31">
        <v>4.0316497212200719</v>
      </c>
      <c r="H20" s="31">
        <v>0.59986880944571996</v>
      </c>
      <c r="I20" s="31">
        <v>0.3968514266972778</v>
      </c>
      <c r="J20" s="31">
        <v>140.34239130434781</v>
      </c>
      <c r="K20" s="31">
        <v>133.6141304347826</v>
      </c>
      <c r="L20" s="31">
        <v>19.880434782608695</v>
      </c>
      <c r="M20" s="31">
        <v>13.152173913043478</v>
      </c>
      <c r="N20" s="31">
        <v>1.8722826086956521</v>
      </c>
      <c r="O20" s="31">
        <v>4.8559782608695654</v>
      </c>
      <c r="P20" s="31">
        <v>38.741847826086953</v>
      </c>
      <c r="Q20" s="31">
        <v>38.741847826086953</v>
      </c>
      <c r="R20" s="31">
        <v>0</v>
      </c>
      <c r="S20" s="31">
        <v>81.720108695652172</v>
      </c>
      <c r="T20" s="31">
        <v>77.195652173913047</v>
      </c>
      <c r="U20" s="31">
        <v>0</v>
      </c>
      <c r="V20" s="31">
        <v>4.5244565217391308</v>
      </c>
      <c r="W20" s="31">
        <v>23.959239130434781</v>
      </c>
      <c r="X20" s="31">
        <v>0</v>
      </c>
      <c r="Y20" s="31">
        <v>0</v>
      </c>
      <c r="Z20" s="31">
        <v>0</v>
      </c>
      <c r="AA20" s="31">
        <v>12.698369565217391</v>
      </c>
      <c r="AB20" s="31">
        <v>0</v>
      </c>
      <c r="AC20" s="31">
        <v>11.260869565217391</v>
      </c>
      <c r="AD20" s="31">
        <v>0</v>
      </c>
      <c r="AE20" s="31">
        <v>0</v>
      </c>
      <c r="AF20" t="s">
        <v>11</v>
      </c>
      <c r="AG20" s="32">
        <v>1</v>
      </c>
      <c r="AH20"/>
    </row>
    <row r="21" spans="1:34" x14ac:dyDescent="0.25">
      <c r="A21" t="s">
        <v>148</v>
      </c>
      <c r="B21" t="s">
        <v>43</v>
      </c>
      <c r="C21" t="s">
        <v>82</v>
      </c>
      <c r="D21" t="s">
        <v>93</v>
      </c>
      <c r="E21" s="31">
        <v>74.902173913043484</v>
      </c>
      <c r="F21" s="31">
        <v>3.6532070817007685</v>
      </c>
      <c r="G21" s="31">
        <v>3.5278261500507906</v>
      </c>
      <c r="H21" s="31">
        <v>0.62585256131185596</v>
      </c>
      <c r="I21" s="31">
        <v>0.50047162966187775</v>
      </c>
      <c r="J21" s="31">
        <v>273.633152173913</v>
      </c>
      <c r="K21" s="31">
        <v>264.24184782608694</v>
      </c>
      <c r="L21" s="31">
        <v>46.877717391304344</v>
      </c>
      <c r="M21" s="31">
        <v>37.486413043478258</v>
      </c>
      <c r="N21" s="31">
        <v>4.4347826086956523</v>
      </c>
      <c r="O21" s="31">
        <v>4.9565217391304346</v>
      </c>
      <c r="P21" s="31">
        <v>61.861413043478258</v>
      </c>
      <c r="Q21" s="31">
        <v>61.861413043478258</v>
      </c>
      <c r="R21" s="31">
        <v>0</v>
      </c>
      <c r="S21" s="31">
        <v>164.89402173913044</v>
      </c>
      <c r="T21" s="31">
        <v>164.89402173913044</v>
      </c>
      <c r="U21" s="31">
        <v>0</v>
      </c>
      <c r="V21" s="31">
        <v>0</v>
      </c>
      <c r="W21" s="31">
        <v>41.157608695652172</v>
      </c>
      <c r="X21" s="31">
        <v>0</v>
      </c>
      <c r="Y21" s="31">
        <v>0</v>
      </c>
      <c r="Z21" s="31">
        <v>0</v>
      </c>
      <c r="AA21" s="31">
        <v>25.559782608695652</v>
      </c>
      <c r="AB21" s="31">
        <v>0</v>
      </c>
      <c r="AC21" s="31">
        <v>15.597826086956522</v>
      </c>
      <c r="AD21" s="31">
        <v>0</v>
      </c>
      <c r="AE21" s="31">
        <v>0</v>
      </c>
      <c r="AF21" t="s">
        <v>9</v>
      </c>
      <c r="AG21" s="32">
        <v>1</v>
      </c>
      <c r="AH21"/>
    </row>
    <row r="22" spans="1:34" x14ac:dyDescent="0.25">
      <c r="A22" t="s">
        <v>148</v>
      </c>
      <c r="B22" t="s">
        <v>56</v>
      </c>
      <c r="C22" t="s">
        <v>85</v>
      </c>
      <c r="D22" t="s">
        <v>98</v>
      </c>
      <c r="E22" s="31">
        <v>41.141304347826086</v>
      </c>
      <c r="F22" s="31">
        <v>4.6726314398943201</v>
      </c>
      <c r="G22" s="31">
        <v>4.4073157199471593</v>
      </c>
      <c r="H22" s="31">
        <v>0.74364068692206065</v>
      </c>
      <c r="I22" s="31">
        <v>0.47832496697490084</v>
      </c>
      <c r="J22" s="31">
        <v>192.23815217391305</v>
      </c>
      <c r="K22" s="31">
        <v>181.32271739130434</v>
      </c>
      <c r="L22" s="31">
        <v>30.594347826086953</v>
      </c>
      <c r="M22" s="31">
        <v>19.678913043478257</v>
      </c>
      <c r="N22" s="31">
        <v>7.6980434782608702</v>
      </c>
      <c r="O22" s="31">
        <v>3.2173913043478262</v>
      </c>
      <c r="P22" s="31">
        <v>29.993804347826089</v>
      </c>
      <c r="Q22" s="31">
        <v>29.993804347826089</v>
      </c>
      <c r="R22" s="31">
        <v>0</v>
      </c>
      <c r="S22" s="31">
        <v>131.64999999999998</v>
      </c>
      <c r="T22" s="31">
        <v>110.64695652173911</v>
      </c>
      <c r="U22" s="31">
        <v>16.739239130434783</v>
      </c>
      <c r="V22" s="31">
        <v>4.2638043478260856</v>
      </c>
      <c r="W22" s="31">
        <v>16.215652173913043</v>
      </c>
      <c r="X22" s="31">
        <v>7.7780434782608712</v>
      </c>
      <c r="Y22" s="31">
        <v>0</v>
      </c>
      <c r="Z22" s="31">
        <v>0</v>
      </c>
      <c r="AA22" s="31">
        <v>4.5517391304347816</v>
      </c>
      <c r="AB22" s="31">
        <v>0</v>
      </c>
      <c r="AC22" s="31">
        <v>3.8858695652173911</v>
      </c>
      <c r="AD22" s="31">
        <v>0</v>
      </c>
      <c r="AE22" s="31">
        <v>0</v>
      </c>
      <c r="AF22" t="s">
        <v>22</v>
      </c>
      <c r="AG22" s="32">
        <v>1</v>
      </c>
      <c r="AH22"/>
    </row>
    <row r="23" spans="1:34" x14ac:dyDescent="0.25">
      <c r="A23" t="s">
        <v>148</v>
      </c>
      <c r="B23" t="s">
        <v>53</v>
      </c>
      <c r="C23" t="s">
        <v>78</v>
      </c>
      <c r="D23" t="s">
        <v>96</v>
      </c>
      <c r="E23" s="31">
        <v>75.75</v>
      </c>
      <c r="F23" s="31">
        <v>3.70480126273497</v>
      </c>
      <c r="G23" s="31">
        <v>3.518022671832401</v>
      </c>
      <c r="H23" s="31">
        <v>0.56713732242789505</v>
      </c>
      <c r="I23" s="31">
        <v>0.40800545271918492</v>
      </c>
      <c r="J23" s="31">
        <v>280.63869565217396</v>
      </c>
      <c r="K23" s="31">
        <v>266.49021739130438</v>
      </c>
      <c r="L23" s="31">
        <v>42.960652173913047</v>
      </c>
      <c r="M23" s="31">
        <v>30.90641304347826</v>
      </c>
      <c r="N23" s="31">
        <v>7.6194565217391306</v>
      </c>
      <c r="O23" s="31">
        <v>4.4347826086956523</v>
      </c>
      <c r="P23" s="31">
        <v>75.51891304347825</v>
      </c>
      <c r="Q23" s="31">
        <v>73.424673913043463</v>
      </c>
      <c r="R23" s="31">
        <v>2.0942391304347825</v>
      </c>
      <c r="S23" s="31">
        <v>162.15913043478267</v>
      </c>
      <c r="T23" s="31">
        <v>162.15913043478267</v>
      </c>
      <c r="U23" s="31">
        <v>0</v>
      </c>
      <c r="V23" s="31">
        <v>0</v>
      </c>
      <c r="W23" s="31">
        <v>3.1454347826086959</v>
      </c>
      <c r="X23" s="31">
        <v>0</v>
      </c>
      <c r="Y23" s="31">
        <v>0</v>
      </c>
      <c r="Z23" s="31">
        <v>0</v>
      </c>
      <c r="AA23" s="31">
        <v>2.8429347826086957</v>
      </c>
      <c r="AB23" s="31">
        <v>0</v>
      </c>
      <c r="AC23" s="31">
        <v>0.30249999999999999</v>
      </c>
      <c r="AD23" s="31">
        <v>0</v>
      </c>
      <c r="AE23" s="31">
        <v>0</v>
      </c>
      <c r="AF23" t="s">
        <v>19</v>
      </c>
      <c r="AG23" s="32">
        <v>1</v>
      </c>
      <c r="AH23"/>
    </row>
    <row r="24" spans="1:34" x14ac:dyDescent="0.25">
      <c r="A24" t="s">
        <v>148</v>
      </c>
      <c r="B24" t="s">
        <v>42</v>
      </c>
      <c r="C24" t="s">
        <v>81</v>
      </c>
      <c r="D24" t="s">
        <v>90</v>
      </c>
      <c r="E24" s="31">
        <v>67.967391304347828</v>
      </c>
      <c r="F24" s="31">
        <v>3.8691987845833982</v>
      </c>
      <c r="G24" s="31">
        <v>3.6170830001599223</v>
      </c>
      <c r="H24" s="31">
        <v>0.54691028306412937</v>
      </c>
      <c r="I24" s="31">
        <v>0.36875579721733576</v>
      </c>
      <c r="J24" s="31">
        <v>262.97934782608684</v>
      </c>
      <c r="K24" s="31">
        <v>245.84369565217386</v>
      </c>
      <c r="L24" s="31">
        <v>37.172065217391314</v>
      </c>
      <c r="M24" s="31">
        <v>25.063369565217396</v>
      </c>
      <c r="N24" s="31">
        <v>7</v>
      </c>
      <c r="O24" s="31">
        <v>5.1086956521739131</v>
      </c>
      <c r="P24" s="31">
        <v>67.637717391304363</v>
      </c>
      <c r="Q24" s="31">
        <v>62.610760869565226</v>
      </c>
      <c r="R24" s="31">
        <v>5.0269565217391303</v>
      </c>
      <c r="S24" s="31">
        <v>158.16956521739124</v>
      </c>
      <c r="T24" s="31">
        <v>157.70706521739123</v>
      </c>
      <c r="U24" s="31">
        <v>0.46250000000000002</v>
      </c>
      <c r="V24" s="31">
        <v>0</v>
      </c>
      <c r="W24" s="31">
        <v>2.5246739130434785</v>
      </c>
      <c r="X24" s="31">
        <v>0</v>
      </c>
      <c r="Y24" s="31">
        <v>0</v>
      </c>
      <c r="Z24" s="31">
        <v>0</v>
      </c>
      <c r="AA24" s="31">
        <v>2.5246739130434785</v>
      </c>
      <c r="AB24" s="31">
        <v>0</v>
      </c>
      <c r="AC24" s="31">
        <v>0</v>
      </c>
      <c r="AD24" s="31">
        <v>0</v>
      </c>
      <c r="AE24" s="31">
        <v>0</v>
      </c>
      <c r="AF24" t="s">
        <v>8</v>
      </c>
      <c r="AG24" s="32">
        <v>1</v>
      </c>
      <c r="AH24"/>
    </row>
    <row r="25" spans="1:34" x14ac:dyDescent="0.25">
      <c r="A25" t="s">
        <v>148</v>
      </c>
      <c r="B25" t="s">
        <v>44</v>
      </c>
      <c r="C25" t="s">
        <v>73</v>
      </c>
      <c r="D25" t="s">
        <v>99</v>
      </c>
      <c r="E25" s="31">
        <v>70.086956521739125</v>
      </c>
      <c r="F25" s="31">
        <v>3.8972348014888349</v>
      </c>
      <c r="G25" s="31">
        <v>3.5319277295285367</v>
      </c>
      <c r="H25" s="31">
        <v>0.50096929280397029</v>
      </c>
      <c r="I25" s="31">
        <v>0.24309863523573205</v>
      </c>
      <c r="J25" s="31">
        <v>273.14532608695657</v>
      </c>
      <c r="K25" s="31">
        <v>247.54206521739135</v>
      </c>
      <c r="L25" s="31">
        <v>35.111413043478265</v>
      </c>
      <c r="M25" s="31">
        <v>17.038043478260871</v>
      </c>
      <c r="N25" s="31">
        <v>14.698369565217391</v>
      </c>
      <c r="O25" s="31">
        <v>3.375</v>
      </c>
      <c r="P25" s="31">
        <v>78.03532608695653</v>
      </c>
      <c r="Q25" s="31">
        <v>70.505434782608702</v>
      </c>
      <c r="R25" s="31">
        <v>7.5298913043478262</v>
      </c>
      <c r="S25" s="31">
        <v>159.99858695652176</v>
      </c>
      <c r="T25" s="31">
        <v>138.68880434782611</v>
      </c>
      <c r="U25" s="31">
        <v>19.119565217391305</v>
      </c>
      <c r="V25" s="31">
        <v>2.1902173913043477</v>
      </c>
      <c r="W25" s="31">
        <v>98.513586956521735</v>
      </c>
      <c r="X25" s="31">
        <v>2.5326086956521738</v>
      </c>
      <c r="Y25" s="31">
        <v>0</v>
      </c>
      <c r="Z25" s="31">
        <v>0</v>
      </c>
      <c r="AA25" s="31">
        <v>49.630434782608695</v>
      </c>
      <c r="AB25" s="31">
        <v>0</v>
      </c>
      <c r="AC25" s="31">
        <v>46.350543478260867</v>
      </c>
      <c r="AD25" s="31">
        <v>0</v>
      </c>
      <c r="AE25" s="31">
        <v>0</v>
      </c>
      <c r="AF25" t="s">
        <v>10</v>
      </c>
      <c r="AG25" s="32">
        <v>1</v>
      </c>
      <c r="AH25"/>
    </row>
    <row r="26" spans="1:34" x14ac:dyDescent="0.25">
      <c r="A26" t="s">
        <v>148</v>
      </c>
      <c r="B26" t="s">
        <v>40</v>
      </c>
      <c r="C26" t="s">
        <v>79</v>
      </c>
      <c r="D26" t="s">
        <v>98</v>
      </c>
      <c r="E26" s="31">
        <v>73.304347826086953</v>
      </c>
      <c r="F26" s="31">
        <v>3.6872034400948994</v>
      </c>
      <c r="G26" s="31">
        <v>3.2928158362989328</v>
      </c>
      <c r="H26" s="31">
        <v>0.31865361803084225</v>
      </c>
      <c r="I26" s="31">
        <v>7.4733096085409262E-2</v>
      </c>
      <c r="J26" s="31">
        <v>270.28804347826087</v>
      </c>
      <c r="K26" s="31">
        <v>241.37771739130437</v>
      </c>
      <c r="L26" s="31">
        <v>23.358695652173914</v>
      </c>
      <c r="M26" s="31">
        <v>5.4782608695652177</v>
      </c>
      <c r="N26" s="31">
        <v>12.923913043478262</v>
      </c>
      <c r="O26" s="31">
        <v>4.9565217391304346</v>
      </c>
      <c r="P26" s="31">
        <v>99.932065217391312</v>
      </c>
      <c r="Q26" s="31">
        <v>88.902173913043484</v>
      </c>
      <c r="R26" s="31">
        <v>11.029891304347826</v>
      </c>
      <c r="S26" s="31">
        <v>146.99728260869566</v>
      </c>
      <c r="T26" s="31">
        <v>146.99728260869566</v>
      </c>
      <c r="U26" s="31">
        <v>0</v>
      </c>
      <c r="V26" s="31">
        <v>0</v>
      </c>
      <c r="W26" s="31">
        <v>63.005434782608688</v>
      </c>
      <c r="X26" s="31">
        <v>0.95380434782608692</v>
      </c>
      <c r="Y26" s="31">
        <v>0</v>
      </c>
      <c r="Z26" s="31">
        <v>0</v>
      </c>
      <c r="AA26" s="31">
        <v>46.288043478260867</v>
      </c>
      <c r="AB26" s="31">
        <v>0</v>
      </c>
      <c r="AC26" s="31">
        <v>15.763586956521738</v>
      </c>
      <c r="AD26" s="31">
        <v>0</v>
      </c>
      <c r="AE26" s="31">
        <v>0</v>
      </c>
      <c r="AF26" t="s">
        <v>6</v>
      </c>
      <c r="AG26" s="32">
        <v>1</v>
      </c>
      <c r="AH26"/>
    </row>
    <row r="27" spans="1:34" x14ac:dyDescent="0.25">
      <c r="A27" t="s">
        <v>148</v>
      </c>
      <c r="B27" t="s">
        <v>66</v>
      </c>
      <c r="C27" t="s">
        <v>77</v>
      </c>
      <c r="D27" t="s">
        <v>101</v>
      </c>
      <c r="E27" s="31">
        <v>62.043478260869563</v>
      </c>
      <c r="F27" s="31">
        <v>3.3382971268395236</v>
      </c>
      <c r="G27" s="31">
        <v>3.0763507358093904</v>
      </c>
      <c r="H27" s="31">
        <v>0.85891205325858466</v>
      </c>
      <c r="I27" s="31">
        <v>0.59696566222845149</v>
      </c>
      <c r="J27" s="31">
        <v>207.11956521739131</v>
      </c>
      <c r="K27" s="31">
        <v>190.86750000000001</v>
      </c>
      <c r="L27" s="31">
        <v>53.28989130434784</v>
      </c>
      <c r="M27" s="31">
        <v>37.037826086956535</v>
      </c>
      <c r="N27" s="31">
        <v>10.773804347826088</v>
      </c>
      <c r="O27" s="31">
        <v>5.4782608695652177</v>
      </c>
      <c r="P27" s="31">
        <v>30.560217391304342</v>
      </c>
      <c r="Q27" s="31">
        <v>30.560217391304342</v>
      </c>
      <c r="R27" s="31">
        <v>0</v>
      </c>
      <c r="S27" s="31">
        <v>123.26945652173912</v>
      </c>
      <c r="T27" s="31">
        <v>123.26945652173912</v>
      </c>
      <c r="U27" s="31">
        <v>0</v>
      </c>
      <c r="V27" s="31">
        <v>0</v>
      </c>
      <c r="W27" s="31">
        <v>6.3889130434782606</v>
      </c>
      <c r="X27" s="31">
        <v>0.56521739130434778</v>
      </c>
      <c r="Y27" s="31">
        <v>0</v>
      </c>
      <c r="Z27" s="31">
        <v>0</v>
      </c>
      <c r="AA27" s="31">
        <v>5.8236956521739129</v>
      </c>
      <c r="AB27" s="31">
        <v>0</v>
      </c>
      <c r="AC27" s="31">
        <v>0</v>
      </c>
      <c r="AD27" s="31">
        <v>0</v>
      </c>
      <c r="AE27" s="31">
        <v>0</v>
      </c>
      <c r="AF27" t="s">
        <v>32</v>
      </c>
      <c r="AG27" s="32">
        <v>1</v>
      </c>
      <c r="AH27"/>
    </row>
    <row r="28" spans="1:34" x14ac:dyDescent="0.25">
      <c r="A28" t="s">
        <v>148</v>
      </c>
      <c r="B28" t="s">
        <v>39</v>
      </c>
      <c r="C28" t="s">
        <v>78</v>
      </c>
      <c r="D28" t="s">
        <v>96</v>
      </c>
      <c r="E28" s="31">
        <v>115.60869565217391</v>
      </c>
      <c r="F28" s="31">
        <v>3.7521286197818728</v>
      </c>
      <c r="G28" s="31">
        <v>3.5681308762692745</v>
      </c>
      <c r="H28" s="31">
        <v>0.68598345242572389</v>
      </c>
      <c r="I28" s="31">
        <v>0.50198570891312522</v>
      </c>
      <c r="J28" s="31">
        <v>433.77869565217389</v>
      </c>
      <c r="K28" s="31">
        <v>412.50695652173914</v>
      </c>
      <c r="L28" s="31">
        <v>79.305652173913032</v>
      </c>
      <c r="M28" s="31">
        <v>58.033913043478258</v>
      </c>
      <c r="N28" s="31">
        <v>18.402173913043477</v>
      </c>
      <c r="O28" s="31">
        <v>2.8695652173913042</v>
      </c>
      <c r="P28" s="31">
        <v>112.72554347826087</v>
      </c>
      <c r="Q28" s="31">
        <v>112.72554347826087</v>
      </c>
      <c r="R28" s="31">
        <v>0</v>
      </c>
      <c r="S28" s="31">
        <v>241.7475</v>
      </c>
      <c r="T28" s="31">
        <v>241.7475</v>
      </c>
      <c r="U28" s="31">
        <v>0</v>
      </c>
      <c r="V28" s="31">
        <v>0</v>
      </c>
      <c r="W28" s="31">
        <v>225.81</v>
      </c>
      <c r="X28" s="31">
        <v>14.010869565217391</v>
      </c>
      <c r="Y28" s="31">
        <v>0</v>
      </c>
      <c r="Z28" s="31">
        <v>0</v>
      </c>
      <c r="AA28" s="31">
        <v>70.010869565217391</v>
      </c>
      <c r="AB28" s="31">
        <v>0</v>
      </c>
      <c r="AC28" s="31">
        <v>141.78826086956522</v>
      </c>
      <c r="AD28" s="31">
        <v>0</v>
      </c>
      <c r="AE28" s="31">
        <v>0</v>
      </c>
      <c r="AF28" t="s">
        <v>5</v>
      </c>
      <c r="AG28" s="32">
        <v>1</v>
      </c>
      <c r="AH28"/>
    </row>
    <row r="29" spans="1:34" x14ac:dyDescent="0.25">
      <c r="A29" t="s">
        <v>148</v>
      </c>
      <c r="B29" t="s">
        <v>64</v>
      </c>
      <c r="C29" t="s">
        <v>86</v>
      </c>
      <c r="D29" t="s">
        <v>90</v>
      </c>
      <c r="E29" s="31">
        <v>16.119565217391305</v>
      </c>
      <c r="F29" s="31">
        <v>5.1089615643964956</v>
      </c>
      <c r="G29" s="31">
        <v>4.8639379635873246</v>
      </c>
      <c r="H29" s="31">
        <v>1.3040458530006749</v>
      </c>
      <c r="I29" s="31">
        <v>1.0590222521915043</v>
      </c>
      <c r="J29" s="31">
        <v>82.35423913043482</v>
      </c>
      <c r="K29" s="31">
        <v>78.404565217391337</v>
      </c>
      <c r="L29" s="31">
        <v>21.020652173913053</v>
      </c>
      <c r="M29" s="31">
        <v>17.070978260869573</v>
      </c>
      <c r="N29" s="31">
        <v>3.9496739130434784</v>
      </c>
      <c r="O29" s="31">
        <v>0</v>
      </c>
      <c r="P29" s="31">
        <v>9.7466304347826132</v>
      </c>
      <c r="Q29" s="31">
        <v>9.7466304347826132</v>
      </c>
      <c r="R29" s="31">
        <v>0</v>
      </c>
      <c r="S29" s="31">
        <v>51.58695652173914</v>
      </c>
      <c r="T29" s="31">
        <v>50.527173913043491</v>
      </c>
      <c r="U29" s="31">
        <v>1.0597826086956521</v>
      </c>
      <c r="V29" s="31">
        <v>0</v>
      </c>
      <c r="W29" s="31">
        <v>14.413043478260869</v>
      </c>
      <c r="X29" s="31">
        <v>0</v>
      </c>
      <c r="Y29" s="31">
        <v>0</v>
      </c>
      <c r="Z29" s="31">
        <v>0</v>
      </c>
      <c r="AA29" s="31">
        <v>2.347826086956522</v>
      </c>
      <c r="AB29" s="31">
        <v>0</v>
      </c>
      <c r="AC29" s="31">
        <v>12.065217391304348</v>
      </c>
      <c r="AD29" s="31">
        <v>0</v>
      </c>
      <c r="AE29" s="31">
        <v>0</v>
      </c>
      <c r="AF29" t="s">
        <v>30</v>
      </c>
      <c r="AG29" s="32">
        <v>1</v>
      </c>
      <c r="AH29"/>
    </row>
    <row r="30" spans="1:34" x14ac:dyDescent="0.25">
      <c r="A30" t="s">
        <v>148</v>
      </c>
      <c r="B30" t="s">
        <v>61</v>
      </c>
      <c r="C30" t="s">
        <v>82</v>
      </c>
      <c r="D30" t="s">
        <v>93</v>
      </c>
      <c r="E30" s="31">
        <v>41.25</v>
      </c>
      <c r="F30" s="31">
        <v>4.4694308300395242</v>
      </c>
      <c r="G30" s="31">
        <v>4.3298339920948603</v>
      </c>
      <c r="H30" s="31">
        <v>0.9340184453227931</v>
      </c>
      <c r="I30" s="31">
        <v>0.80226613965744409</v>
      </c>
      <c r="J30" s="31">
        <v>184.36402173913038</v>
      </c>
      <c r="K30" s="31">
        <v>178.60565217391297</v>
      </c>
      <c r="L30" s="31">
        <v>38.528260869565216</v>
      </c>
      <c r="M30" s="31">
        <v>33.093478260869567</v>
      </c>
      <c r="N30" s="31">
        <v>0</v>
      </c>
      <c r="O30" s="31">
        <v>5.4347826086956523</v>
      </c>
      <c r="P30" s="31">
        <v>29.957499999999982</v>
      </c>
      <c r="Q30" s="31">
        <v>29.633913043478241</v>
      </c>
      <c r="R30" s="31">
        <v>0.32358695652173913</v>
      </c>
      <c r="S30" s="31">
        <v>115.87826086956518</v>
      </c>
      <c r="T30" s="31">
        <v>95.602608695652137</v>
      </c>
      <c r="U30" s="31">
        <v>0.52065217391304341</v>
      </c>
      <c r="V30" s="31">
        <v>19.754999999999999</v>
      </c>
      <c r="W30" s="31">
        <v>8.4701086956521738</v>
      </c>
      <c r="X30" s="31">
        <v>0</v>
      </c>
      <c r="Y30" s="31">
        <v>0</v>
      </c>
      <c r="Z30" s="31">
        <v>0</v>
      </c>
      <c r="AA30" s="31">
        <v>0</v>
      </c>
      <c r="AB30" s="31">
        <v>0</v>
      </c>
      <c r="AC30" s="31">
        <v>8.4701086956521738</v>
      </c>
      <c r="AD30" s="31">
        <v>0</v>
      </c>
      <c r="AE30" s="31">
        <v>0</v>
      </c>
      <c r="AF30" t="s">
        <v>27</v>
      </c>
      <c r="AG30" s="32">
        <v>1</v>
      </c>
      <c r="AH30"/>
    </row>
    <row r="31" spans="1:34" x14ac:dyDescent="0.25">
      <c r="A31" t="s">
        <v>148</v>
      </c>
      <c r="B31" t="s">
        <v>51</v>
      </c>
      <c r="C31" t="s">
        <v>84</v>
      </c>
      <c r="D31" t="s">
        <v>94</v>
      </c>
      <c r="E31" s="31">
        <v>39.619565217391305</v>
      </c>
      <c r="F31" s="31">
        <v>4.406257887517147</v>
      </c>
      <c r="G31" s="31">
        <v>4.0577366255144041</v>
      </c>
      <c r="H31" s="31">
        <v>0.80524279835390944</v>
      </c>
      <c r="I31" s="31">
        <v>0.51263648834019204</v>
      </c>
      <c r="J31" s="31">
        <v>174.57402173913044</v>
      </c>
      <c r="K31" s="31">
        <v>160.76576086956524</v>
      </c>
      <c r="L31" s="31">
        <v>31.903369565217389</v>
      </c>
      <c r="M31" s="31">
        <v>20.310434782608695</v>
      </c>
      <c r="N31" s="31">
        <v>6.0277173913043471</v>
      </c>
      <c r="O31" s="31">
        <v>5.5652173913043477</v>
      </c>
      <c r="P31" s="31">
        <v>34.823260869565225</v>
      </c>
      <c r="Q31" s="31">
        <v>32.607934782608702</v>
      </c>
      <c r="R31" s="31">
        <v>2.2153260869565217</v>
      </c>
      <c r="S31" s="31">
        <v>107.84739130434784</v>
      </c>
      <c r="T31" s="31">
        <v>93.205869565217398</v>
      </c>
      <c r="U31" s="31">
        <v>14.641521739130438</v>
      </c>
      <c r="V31" s="31">
        <v>0</v>
      </c>
      <c r="W31" s="31">
        <v>70.115326086956514</v>
      </c>
      <c r="X31" s="31">
        <v>14.115652173913043</v>
      </c>
      <c r="Y31" s="31">
        <v>0</v>
      </c>
      <c r="Z31" s="31">
        <v>0</v>
      </c>
      <c r="AA31" s="31">
        <v>18.743369565217396</v>
      </c>
      <c r="AB31" s="31">
        <v>0</v>
      </c>
      <c r="AC31" s="31">
        <v>37.256304347826074</v>
      </c>
      <c r="AD31" s="31">
        <v>0</v>
      </c>
      <c r="AE31" s="31">
        <v>0</v>
      </c>
      <c r="AF31" t="s">
        <v>17</v>
      </c>
      <c r="AG31" s="32">
        <v>1</v>
      </c>
      <c r="AH31"/>
    </row>
    <row r="32" spans="1:34" x14ac:dyDescent="0.25">
      <c r="A32" t="s">
        <v>148</v>
      </c>
      <c r="B32" t="s">
        <v>49</v>
      </c>
      <c r="C32" t="s">
        <v>83</v>
      </c>
      <c r="D32" t="s">
        <v>100</v>
      </c>
      <c r="E32" s="31">
        <v>96.706521739130437</v>
      </c>
      <c r="F32" s="31">
        <v>4.7295380465325385</v>
      </c>
      <c r="G32" s="31">
        <v>4.626874227267618</v>
      </c>
      <c r="H32" s="31">
        <v>1.1030122513206697</v>
      </c>
      <c r="I32" s="31">
        <v>1.000348432055749</v>
      </c>
      <c r="J32" s="31">
        <v>457.37717391304341</v>
      </c>
      <c r="K32" s="31">
        <v>447.44891304347823</v>
      </c>
      <c r="L32" s="31">
        <v>106.66847826086955</v>
      </c>
      <c r="M32" s="31">
        <v>96.740217391304327</v>
      </c>
      <c r="N32" s="31">
        <v>5.0967391304347816</v>
      </c>
      <c r="O32" s="31">
        <v>4.8315217391304346</v>
      </c>
      <c r="P32" s="31">
        <v>99.653260869565202</v>
      </c>
      <c r="Q32" s="31">
        <v>99.653260869565202</v>
      </c>
      <c r="R32" s="31">
        <v>0</v>
      </c>
      <c r="S32" s="31">
        <v>251.05543478260867</v>
      </c>
      <c r="T32" s="31">
        <v>251.05543478260867</v>
      </c>
      <c r="U32" s="31">
        <v>0</v>
      </c>
      <c r="V32" s="31">
        <v>0</v>
      </c>
      <c r="W32" s="31">
        <v>122.49891304347827</v>
      </c>
      <c r="X32" s="31">
        <v>16.366304347826091</v>
      </c>
      <c r="Y32" s="31">
        <v>0</v>
      </c>
      <c r="Z32" s="31">
        <v>0</v>
      </c>
      <c r="AA32" s="31">
        <v>63.161956521739135</v>
      </c>
      <c r="AB32" s="31">
        <v>0</v>
      </c>
      <c r="AC32" s="31">
        <v>42.970652173913038</v>
      </c>
      <c r="AD32" s="31">
        <v>0</v>
      </c>
      <c r="AE32" s="31">
        <v>0</v>
      </c>
      <c r="AF32" t="s">
        <v>15</v>
      </c>
      <c r="AG32" s="32">
        <v>1</v>
      </c>
      <c r="AH32"/>
    </row>
    <row r="33" spans="1:34" x14ac:dyDescent="0.25">
      <c r="A33" t="s">
        <v>148</v>
      </c>
      <c r="B33" t="s">
        <v>35</v>
      </c>
      <c r="C33" t="s">
        <v>68</v>
      </c>
      <c r="D33" t="s">
        <v>93</v>
      </c>
      <c r="E33" s="31">
        <v>45.260869565217391</v>
      </c>
      <c r="F33" s="31">
        <v>3.8282684918347747</v>
      </c>
      <c r="G33" s="31">
        <v>3.57963976945245</v>
      </c>
      <c r="H33" s="31">
        <v>0.99658981748318931</v>
      </c>
      <c r="I33" s="31">
        <v>0.74796109510086461</v>
      </c>
      <c r="J33" s="31">
        <v>173.27076086956524</v>
      </c>
      <c r="K33" s="31">
        <v>162.0176086956522</v>
      </c>
      <c r="L33" s="31">
        <v>45.106521739130436</v>
      </c>
      <c r="M33" s="31">
        <v>33.853369565217392</v>
      </c>
      <c r="N33" s="31">
        <v>3.7129347826086949</v>
      </c>
      <c r="O33" s="31">
        <v>7.5402173913043482</v>
      </c>
      <c r="P33" s="31">
        <v>21.985326086956526</v>
      </c>
      <c r="Q33" s="31">
        <v>21.985326086956526</v>
      </c>
      <c r="R33" s="31">
        <v>0</v>
      </c>
      <c r="S33" s="31">
        <v>106.17891304347829</v>
      </c>
      <c r="T33" s="31">
        <v>105.2271739130435</v>
      </c>
      <c r="U33" s="31">
        <v>0.95173913043478253</v>
      </c>
      <c r="V33" s="31">
        <v>0</v>
      </c>
      <c r="W33" s="31">
        <v>0</v>
      </c>
      <c r="X33" s="31">
        <v>0</v>
      </c>
      <c r="Y33" s="31">
        <v>0</v>
      </c>
      <c r="Z33" s="31">
        <v>0</v>
      </c>
      <c r="AA33" s="31">
        <v>0</v>
      </c>
      <c r="AB33" s="31">
        <v>0</v>
      </c>
      <c r="AC33" s="31">
        <v>0</v>
      </c>
      <c r="AD33" s="31">
        <v>0</v>
      </c>
      <c r="AE33" s="31">
        <v>0</v>
      </c>
      <c r="AF33" t="s">
        <v>1</v>
      </c>
      <c r="AG33" s="32">
        <v>1</v>
      </c>
      <c r="AH33"/>
    </row>
    <row r="34" spans="1:34" x14ac:dyDescent="0.25">
      <c r="A34" t="s">
        <v>148</v>
      </c>
      <c r="B34" t="s">
        <v>65</v>
      </c>
      <c r="C34" t="s">
        <v>88</v>
      </c>
      <c r="D34" t="s">
        <v>95</v>
      </c>
      <c r="E34" s="31">
        <v>26.097826086956523</v>
      </c>
      <c r="F34" s="31">
        <v>6.3750478967097033</v>
      </c>
      <c r="G34" s="31">
        <v>5.3556559766763838</v>
      </c>
      <c r="H34" s="31">
        <v>2.2881424406497293</v>
      </c>
      <c r="I34" s="31">
        <v>1.2687505206164098</v>
      </c>
      <c r="J34" s="31">
        <v>166.37489130434781</v>
      </c>
      <c r="K34" s="31">
        <v>139.77097826086955</v>
      </c>
      <c r="L34" s="31">
        <v>59.715543478260869</v>
      </c>
      <c r="M34" s="31">
        <v>33.111630434782612</v>
      </c>
      <c r="N34" s="31">
        <v>22.343043478260864</v>
      </c>
      <c r="O34" s="31">
        <v>4.2608695652173916</v>
      </c>
      <c r="P34" s="31">
        <v>17.306847826086951</v>
      </c>
      <c r="Q34" s="31">
        <v>17.306847826086951</v>
      </c>
      <c r="R34" s="31">
        <v>0</v>
      </c>
      <c r="S34" s="31">
        <v>89.352500000000006</v>
      </c>
      <c r="T34" s="31">
        <v>85.234239130434787</v>
      </c>
      <c r="U34" s="31">
        <v>4.1182608695652183</v>
      </c>
      <c r="V34" s="31">
        <v>0</v>
      </c>
      <c r="W34" s="31">
        <v>2.2608695652173911</v>
      </c>
      <c r="X34" s="31">
        <v>0</v>
      </c>
      <c r="Y34" s="31">
        <v>0</v>
      </c>
      <c r="Z34" s="31">
        <v>0</v>
      </c>
      <c r="AA34" s="31">
        <v>2.2608695652173911</v>
      </c>
      <c r="AB34" s="31">
        <v>0</v>
      </c>
      <c r="AC34" s="31">
        <v>0</v>
      </c>
      <c r="AD34" s="31">
        <v>0</v>
      </c>
      <c r="AE34" s="31">
        <v>0</v>
      </c>
      <c r="AF34" t="s">
        <v>31</v>
      </c>
      <c r="AG34" s="32">
        <v>1</v>
      </c>
      <c r="AH34"/>
    </row>
    <row r="35" spans="1:34" x14ac:dyDescent="0.25">
      <c r="A35" t="s">
        <v>148</v>
      </c>
      <c r="B35" t="s">
        <v>57</v>
      </c>
      <c r="C35" t="s">
        <v>80</v>
      </c>
      <c r="D35" t="s">
        <v>91</v>
      </c>
      <c r="E35" s="31">
        <v>115.21739130434783</v>
      </c>
      <c r="F35" s="31">
        <v>3.9578896226415088</v>
      </c>
      <c r="G35" s="31">
        <v>3.7121726415094329</v>
      </c>
      <c r="H35" s="31">
        <v>1.0023613207547168</v>
      </c>
      <c r="I35" s="31">
        <v>0.75664433962264144</v>
      </c>
      <c r="J35" s="31">
        <v>456.0177173913043</v>
      </c>
      <c r="K35" s="31">
        <v>427.70684782608686</v>
      </c>
      <c r="L35" s="31">
        <v>115.48945652173911</v>
      </c>
      <c r="M35" s="31">
        <v>87.178586956521727</v>
      </c>
      <c r="N35" s="31">
        <v>23.006521739130434</v>
      </c>
      <c r="O35" s="31">
        <v>5.3043478260869561</v>
      </c>
      <c r="P35" s="31">
        <v>82.524999999999991</v>
      </c>
      <c r="Q35" s="31">
        <v>82.524999999999991</v>
      </c>
      <c r="R35" s="31">
        <v>0</v>
      </c>
      <c r="S35" s="31">
        <v>258.00326086956517</v>
      </c>
      <c r="T35" s="31">
        <v>238.28260869565213</v>
      </c>
      <c r="U35" s="31">
        <v>19.720652173913042</v>
      </c>
      <c r="V35" s="31">
        <v>0</v>
      </c>
      <c r="W35" s="31">
        <v>8.6956521739130432E-2</v>
      </c>
      <c r="X35" s="31">
        <v>0</v>
      </c>
      <c r="Y35" s="31">
        <v>0</v>
      </c>
      <c r="Z35" s="31">
        <v>0</v>
      </c>
      <c r="AA35" s="31">
        <v>0</v>
      </c>
      <c r="AB35" s="31">
        <v>0</v>
      </c>
      <c r="AC35" s="31">
        <v>8.6956521739130432E-2</v>
      </c>
      <c r="AD35" s="31">
        <v>0</v>
      </c>
      <c r="AE35" s="31">
        <v>0</v>
      </c>
      <c r="AF35" t="s">
        <v>23</v>
      </c>
      <c r="AG35" s="32">
        <v>1</v>
      </c>
      <c r="AH35"/>
    </row>
    <row r="36" spans="1:34" x14ac:dyDescent="0.25">
      <c r="AH36"/>
    </row>
    <row r="37" spans="1:34" x14ac:dyDescent="0.25">
      <c r="W37" s="31"/>
      <c r="AH37"/>
    </row>
    <row r="38" spans="1:34" x14ac:dyDescent="0.25">
      <c r="AH38"/>
    </row>
    <row r="39" spans="1:34" x14ac:dyDescent="0.25">
      <c r="AH39"/>
    </row>
    <row r="40" spans="1:34" x14ac:dyDescent="0.25">
      <c r="AH40"/>
    </row>
    <row r="47" spans="1:34" x14ac:dyDescent="0.25">
      <c r="AH47"/>
    </row>
  </sheetData>
  <pageMargins left="0.7" right="0.7" top="0.75" bottom="0.75" header="0.3" footer="0.3"/>
  <pageSetup orientation="portrait" horizontalDpi="1200" verticalDpi="1200" r:id="rId1"/>
  <ignoredErrors>
    <ignoredError sqref="AF2:AF3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48"/>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153</v>
      </c>
      <c r="B1" s="1" t="s">
        <v>220</v>
      </c>
      <c r="C1" s="1" t="s">
        <v>156</v>
      </c>
      <c r="D1" s="1" t="s">
        <v>155</v>
      </c>
      <c r="E1" s="1" t="s">
        <v>157</v>
      </c>
      <c r="F1" s="1" t="s">
        <v>200</v>
      </c>
      <c r="G1" s="1" t="s">
        <v>223</v>
      </c>
      <c r="H1" s="35" t="s">
        <v>225</v>
      </c>
      <c r="I1" s="1" t="s">
        <v>201</v>
      </c>
      <c r="J1" s="1" t="s">
        <v>226</v>
      </c>
      <c r="K1" s="35" t="s">
        <v>227</v>
      </c>
      <c r="L1" s="1" t="s">
        <v>203</v>
      </c>
      <c r="M1" s="1" t="s">
        <v>213</v>
      </c>
      <c r="N1" s="35" t="s">
        <v>228</v>
      </c>
      <c r="O1" s="1" t="s">
        <v>204</v>
      </c>
      <c r="P1" s="1" t="s">
        <v>212</v>
      </c>
      <c r="Q1" s="35" t="s">
        <v>229</v>
      </c>
      <c r="R1" s="1" t="s">
        <v>205</v>
      </c>
      <c r="S1" s="1" t="s">
        <v>214</v>
      </c>
      <c r="T1" s="35" t="s">
        <v>230</v>
      </c>
      <c r="U1" s="1" t="s">
        <v>211</v>
      </c>
      <c r="V1" s="1" t="s">
        <v>224</v>
      </c>
      <c r="W1" s="35" t="s">
        <v>231</v>
      </c>
      <c r="X1" s="1" t="s">
        <v>206</v>
      </c>
      <c r="Y1" s="1" t="s">
        <v>215</v>
      </c>
      <c r="Z1" s="35" t="s">
        <v>232</v>
      </c>
      <c r="AA1" s="1" t="s">
        <v>207</v>
      </c>
      <c r="AB1" s="1" t="s">
        <v>216</v>
      </c>
      <c r="AC1" s="35" t="s">
        <v>233</v>
      </c>
      <c r="AD1" s="1" t="s">
        <v>208</v>
      </c>
      <c r="AE1" s="1" t="s">
        <v>217</v>
      </c>
      <c r="AF1" s="35" t="s">
        <v>234</v>
      </c>
      <c r="AG1" s="1" t="s">
        <v>209</v>
      </c>
      <c r="AH1" s="1" t="s">
        <v>218</v>
      </c>
      <c r="AI1" s="35" t="s">
        <v>235</v>
      </c>
      <c r="AJ1" s="1" t="s">
        <v>154</v>
      </c>
      <c r="AK1" s="38" t="s">
        <v>165</v>
      </c>
    </row>
    <row r="2" spans="1:46" x14ac:dyDescent="0.25">
      <c r="A2" t="s">
        <v>148</v>
      </c>
      <c r="B2" t="s">
        <v>52</v>
      </c>
      <c r="C2" t="s">
        <v>80</v>
      </c>
      <c r="D2" t="s">
        <v>91</v>
      </c>
      <c r="E2" s="31">
        <v>82.782608695652172</v>
      </c>
      <c r="F2" s="31">
        <v>287.60326086956525</v>
      </c>
      <c r="G2" s="31">
        <v>110.12771739130434</v>
      </c>
      <c r="H2" s="36">
        <v>0.382915399006028</v>
      </c>
      <c r="I2" s="31">
        <v>40.589673913043477</v>
      </c>
      <c r="J2" s="31">
        <v>0</v>
      </c>
      <c r="K2" s="36">
        <v>0</v>
      </c>
      <c r="L2" s="31">
        <v>26.252717391304348</v>
      </c>
      <c r="M2" s="31">
        <v>0</v>
      </c>
      <c r="N2" s="36">
        <v>0</v>
      </c>
      <c r="O2" s="31">
        <v>9.4673913043478262</v>
      </c>
      <c r="P2" s="31">
        <v>0</v>
      </c>
      <c r="Q2" s="36">
        <v>0</v>
      </c>
      <c r="R2" s="31">
        <v>4.8695652173913047</v>
      </c>
      <c r="S2" s="31">
        <v>0</v>
      </c>
      <c r="T2" s="36">
        <v>0</v>
      </c>
      <c r="U2" s="31">
        <v>61.086956521739133</v>
      </c>
      <c r="V2" s="31">
        <v>45.684782608695649</v>
      </c>
      <c r="W2" s="36">
        <v>0.7478647686832739</v>
      </c>
      <c r="X2" s="31">
        <v>3.7608695652173911</v>
      </c>
      <c r="Y2" s="31">
        <v>0</v>
      </c>
      <c r="Z2" s="36">
        <v>0</v>
      </c>
      <c r="AA2" s="31">
        <v>157.625</v>
      </c>
      <c r="AB2" s="31">
        <v>64.442934782608702</v>
      </c>
      <c r="AC2" s="36">
        <v>0.40883701686032486</v>
      </c>
      <c r="AD2" s="31">
        <v>24.540760869565219</v>
      </c>
      <c r="AE2" s="31">
        <v>0</v>
      </c>
      <c r="AF2" s="36">
        <v>0</v>
      </c>
      <c r="AG2" s="31">
        <v>0</v>
      </c>
      <c r="AH2" s="31">
        <v>0</v>
      </c>
      <c r="AI2" s="36" t="s">
        <v>296</v>
      </c>
      <c r="AJ2" t="s">
        <v>18</v>
      </c>
      <c r="AK2" s="37">
        <v>1</v>
      </c>
      <c r="AT2"/>
    </row>
    <row r="3" spans="1:46" x14ac:dyDescent="0.25">
      <c r="A3" t="s">
        <v>148</v>
      </c>
      <c r="B3" t="s">
        <v>60</v>
      </c>
      <c r="C3" t="s">
        <v>70</v>
      </c>
      <c r="D3" t="s">
        <v>94</v>
      </c>
      <c r="E3" s="31">
        <v>49.967391304347828</v>
      </c>
      <c r="F3" s="31">
        <v>189.64086956521746</v>
      </c>
      <c r="G3" s="31">
        <v>0</v>
      </c>
      <c r="H3" s="36">
        <v>0</v>
      </c>
      <c r="I3" s="31">
        <v>39.353695652173911</v>
      </c>
      <c r="J3" s="31">
        <v>0</v>
      </c>
      <c r="K3" s="36">
        <v>0</v>
      </c>
      <c r="L3" s="31">
        <v>29.342826086956517</v>
      </c>
      <c r="M3" s="31">
        <v>0</v>
      </c>
      <c r="N3" s="36">
        <v>0</v>
      </c>
      <c r="O3" s="31">
        <v>5.3152173913043477</v>
      </c>
      <c r="P3" s="31">
        <v>0</v>
      </c>
      <c r="Q3" s="36">
        <v>0</v>
      </c>
      <c r="R3" s="31">
        <v>4.6956521739130439</v>
      </c>
      <c r="S3" s="31">
        <v>0</v>
      </c>
      <c r="T3" s="36">
        <v>0</v>
      </c>
      <c r="U3" s="31">
        <v>38.305</v>
      </c>
      <c r="V3" s="31">
        <v>0</v>
      </c>
      <c r="W3" s="36">
        <v>0</v>
      </c>
      <c r="X3" s="31">
        <v>3.7752173913043485</v>
      </c>
      <c r="Y3" s="31">
        <v>0</v>
      </c>
      <c r="Z3" s="36">
        <v>0</v>
      </c>
      <c r="AA3" s="31">
        <v>104.56978260869572</v>
      </c>
      <c r="AB3" s="31">
        <v>0</v>
      </c>
      <c r="AC3" s="36">
        <v>0</v>
      </c>
      <c r="AD3" s="31">
        <v>1.9565217391304348</v>
      </c>
      <c r="AE3" s="31">
        <v>0</v>
      </c>
      <c r="AF3" s="36">
        <v>0</v>
      </c>
      <c r="AG3" s="31">
        <v>1.6806521739130436</v>
      </c>
      <c r="AH3" s="31">
        <v>0</v>
      </c>
      <c r="AI3" s="36">
        <v>0</v>
      </c>
      <c r="AJ3" t="s">
        <v>26</v>
      </c>
      <c r="AK3" s="37">
        <v>1</v>
      </c>
      <c r="AT3"/>
    </row>
    <row r="4" spans="1:46" x14ac:dyDescent="0.25">
      <c r="A4" t="s">
        <v>148</v>
      </c>
      <c r="B4" t="s">
        <v>46</v>
      </c>
      <c r="C4" t="s">
        <v>83</v>
      </c>
      <c r="D4" t="s">
        <v>100</v>
      </c>
      <c r="E4" s="31">
        <v>64.75</v>
      </c>
      <c r="F4" s="31">
        <v>229.84239130434781</v>
      </c>
      <c r="G4" s="31">
        <v>46.755434782608695</v>
      </c>
      <c r="H4" s="36">
        <v>0.20342389633728217</v>
      </c>
      <c r="I4" s="31">
        <v>48.122282608695656</v>
      </c>
      <c r="J4" s="31">
        <v>8.1820652173913047</v>
      </c>
      <c r="K4" s="36">
        <v>0.17002654017731098</v>
      </c>
      <c r="L4" s="31">
        <v>19.163043478260871</v>
      </c>
      <c r="M4" s="31">
        <v>8.1820652173913047</v>
      </c>
      <c r="N4" s="36">
        <v>0.42697107203630175</v>
      </c>
      <c r="O4" s="31">
        <v>23.480978260869566</v>
      </c>
      <c r="P4" s="31">
        <v>0</v>
      </c>
      <c r="Q4" s="36">
        <v>0</v>
      </c>
      <c r="R4" s="31">
        <v>5.4782608695652177</v>
      </c>
      <c r="S4" s="31">
        <v>0</v>
      </c>
      <c r="T4" s="36">
        <v>0</v>
      </c>
      <c r="U4" s="31">
        <v>61.793478260869563</v>
      </c>
      <c r="V4" s="31">
        <v>21.548913043478262</v>
      </c>
      <c r="W4" s="36">
        <v>0.34872471416007039</v>
      </c>
      <c r="X4" s="31">
        <v>0</v>
      </c>
      <c r="Y4" s="31">
        <v>0</v>
      </c>
      <c r="Z4" s="36" t="s">
        <v>296</v>
      </c>
      <c r="AA4" s="31">
        <v>119.92663043478261</v>
      </c>
      <c r="AB4" s="31">
        <v>17.024456521739129</v>
      </c>
      <c r="AC4" s="36">
        <v>0.14195726553825935</v>
      </c>
      <c r="AD4" s="31">
        <v>0</v>
      </c>
      <c r="AE4" s="31">
        <v>0</v>
      </c>
      <c r="AF4" s="36" t="s">
        <v>296</v>
      </c>
      <c r="AG4" s="31">
        <v>0</v>
      </c>
      <c r="AH4" s="31">
        <v>0</v>
      </c>
      <c r="AI4" s="36" t="s">
        <v>296</v>
      </c>
      <c r="AJ4" t="s">
        <v>12</v>
      </c>
      <c r="AK4" s="37">
        <v>1</v>
      </c>
      <c r="AT4"/>
    </row>
    <row r="5" spans="1:46" x14ac:dyDescent="0.25">
      <c r="A5" t="s">
        <v>148</v>
      </c>
      <c r="B5" t="s">
        <v>41</v>
      </c>
      <c r="C5" t="s">
        <v>80</v>
      </c>
      <c r="D5" t="s">
        <v>91</v>
      </c>
      <c r="E5" s="31">
        <v>88.576086956521735</v>
      </c>
      <c r="F5" s="31">
        <v>320.44293478260869</v>
      </c>
      <c r="G5" s="31">
        <v>133.95923913043478</v>
      </c>
      <c r="H5" s="36">
        <v>0.41804397784995295</v>
      </c>
      <c r="I5" s="31">
        <v>53.192934782608695</v>
      </c>
      <c r="J5" s="31">
        <v>25.320652173913043</v>
      </c>
      <c r="K5" s="36">
        <v>0.47601532567049809</v>
      </c>
      <c r="L5" s="31">
        <v>42.722826086956523</v>
      </c>
      <c r="M5" s="31">
        <v>25.320652173913043</v>
      </c>
      <c r="N5" s="36">
        <v>0.59267268795318662</v>
      </c>
      <c r="O5" s="31">
        <v>8.4972826086956523</v>
      </c>
      <c r="P5" s="31">
        <v>0</v>
      </c>
      <c r="Q5" s="36">
        <v>0</v>
      </c>
      <c r="R5" s="31">
        <v>1.9728260869565217</v>
      </c>
      <c r="S5" s="31">
        <v>0</v>
      </c>
      <c r="T5" s="36">
        <v>0</v>
      </c>
      <c r="U5" s="31">
        <v>72.5625</v>
      </c>
      <c r="V5" s="31">
        <v>49.877717391304351</v>
      </c>
      <c r="W5" s="36">
        <v>0.68737595026776022</v>
      </c>
      <c r="X5" s="31">
        <v>0.86956521739130432</v>
      </c>
      <c r="Y5" s="31">
        <v>0</v>
      </c>
      <c r="Z5" s="36">
        <v>0</v>
      </c>
      <c r="AA5" s="31">
        <v>164.19021739130434</v>
      </c>
      <c r="AB5" s="31">
        <v>58.760869565217391</v>
      </c>
      <c r="AC5" s="36">
        <v>0.35788289033795639</v>
      </c>
      <c r="AD5" s="31">
        <v>26.25</v>
      </c>
      <c r="AE5" s="31">
        <v>0</v>
      </c>
      <c r="AF5" s="36">
        <v>0</v>
      </c>
      <c r="AG5" s="31">
        <v>3.3777173913043477</v>
      </c>
      <c r="AH5" s="31">
        <v>0</v>
      </c>
      <c r="AI5" s="36">
        <v>0</v>
      </c>
      <c r="AJ5" t="s">
        <v>7</v>
      </c>
      <c r="AK5" s="37">
        <v>1</v>
      </c>
      <c r="AT5"/>
    </row>
    <row r="6" spans="1:46" x14ac:dyDescent="0.25">
      <c r="A6" t="s">
        <v>148</v>
      </c>
      <c r="B6" t="s">
        <v>34</v>
      </c>
      <c r="C6" t="s">
        <v>72</v>
      </c>
      <c r="D6" t="s">
        <v>95</v>
      </c>
      <c r="E6" s="31">
        <v>122.17391304347827</v>
      </c>
      <c r="F6" s="31">
        <v>443.52173913043475</v>
      </c>
      <c r="G6" s="31">
        <v>134.49456521739131</v>
      </c>
      <c r="H6" s="36">
        <v>0.30324232918341343</v>
      </c>
      <c r="I6" s="31">
        <v>102.86684782608695</v>
      </c>
      <c r="J6" s="31">
        <v>25.046195652173914</v>
      </c>
      <c r="K6" s="36">
        <v>0.24348170651168935</v>
      </c>
      <c r="L6" s="31">
        <v>102.86684782608695</v>
      </c>
      <c r="M6" s="31">
        <v>25.046195652173914</v>
      </c>
      <c r="N6" s="36">
        <v>0.24348170651168935</v>
      </c>
      <c r="O6" s="31">
        <v>0</v>
      </c>
      <c r="P6" s="31">
        <v>0</v>
      </c>
      <c r="Q6" s="36" t="s">
        <v>296</v>
      </c>
      <c r="R6" s="31">
        <v>0</v>
      </c>
      <c r="S6" s="31">
        <v>0</v>
      </c>
      <c r="T6" s="36" t="s">
        <v>296</v>
      </c>
      <c r="U6" s="31">
        <v>90.801630434782609</v>
      </c>
      <c r="V6" s="31">
        <v>28.934782608695652</v>
      </c>
      <c r="W6" s="36">
        <v>0.31865928475235672</v>
      </c>
      <c r="X6" s="31">
        <v>3.9755434782608696</v>
      </c>
      <c r="Y6" s="31">
        <v>0</v>
      </c>
      <c r="Z6" s="36">
        <v>0</v>
      </c>
      <c r="AA6" s="31">
        <v>245.87771739130434</v>
      </c>
      <c r="AB6" s="31">
        <v>80.513586956521735</v>
      </c>
      <c r="AC6" s="36">
        <v>0.32745377584739671</v>
      </c>
      <c r="AD6" s="31">
        <v>0</v>
      </c>
      <c r="AE6" s="31">
        <v>0</v>
      </c>
      <c r="AF6" s="36" t="s">
        <v>296</v>
      </c>
      <c r="AG6" s="31">
        <v>0</v>
      </c>
      <c r="AH6" s="31">
        <v>0</v>
      </c>
      <c r="AI6" s="36" t="s">
        <v>296</v>
      </c>
      <c r="AJ6" t="s">
        <v>0</v>
      </c>
      <c r="AK6" s="37">
        <v>1</v>
      </c>
      <c r="AT6"/>
    </row>
    <row r="7" spans="1:46" x14ac:dyDescent="0.25">
      <c r="A7" t="s">
        <v>148</v>
      </c>
      <c r="B7" t="s">
        <v>37</v>
      </c>
      <c r="C7" t="s">
        <v>72</v>
      </c>
      <c r="D7" t="s">
        <v>95</v>
      </c>
      <c r="E7" s="31">
        <v>89.945652173913047</v>
      </c>
      <c r="F7" s="31">
        <v>316.73913043478262</v>
      </c>
      <c r="G7" s="31">
        <v>144.5</v>
      </c>
      <c r="H7" s="36">
        <v>0.45621139327385035</v>
      </c>
      <c r="I7" s="31">
        <v>38</v>
      </c>
      <c r="J7" s="31">
        <v>6.2934782608695654</v>
      </c>
      <c r="K7" s="36">
        <v>0.16561784897025172</v>
      </c>
      <c r="L7" s="31">
        <v>21.959239130434781</v>
      </c>
      <c r="M7" s="31">
        <v>6.2934782608695654</v>
      </c>
      <c r="N7" s="36">
        <v>0.28659819329290931</v>
      </c>
      <c r="O7" s="31">
        <v>11.258152173913043</v>
      </c>
      <c r="P7" s="31">
        <v>0</v>
      </c>
      <c r="Q7" s="36">
        <v>0</v>
      </c>
      <c r="R7" s="31">
        <v>4.7826086956521738</v>
      </c>
      <c r="S7" s="31">
        <v>0</v>
      </c>
      <c r="T7" s="36">
        <v>0</v>
      </c>
      <c r="U7" s="31">
        <v>89.989130434782609</v>
      </c>
      <c r="V7" s="31">
        <v>67.217391304347828</v>
      </c>
      <c r="W7" s="36">
        <v>0.74695011474815798</v>
      </c>
      <c r="X7" s="31">
        <v>14.464673913043478</v>
      </c>
      <c r="Y7" s="31">
        <v>0</v>
      </c>
      <c r="Z7" s="36">
        <v>0</v>
      </c>
      <c r="AA7" s="31">
        <v>174.28532608695653</v>
      </c>
      <c r="AB7" s="31">
        <v>70.989130434782609</v>
      </c>
      <c r="AC7" s="36">
        <v>0.40731559006501705</v>
      </c>
      <c r="AD7" s="31">
        <v>0</v>
      </c>
      <c r="AE7" s="31">
        <v>0</v>
      </c>
      <c r="AF7" s="36" t="s">
        <v>296</v>
      </c>
      <c r="AG7" s="31">
        <v>0</v>
      </c>
      <c r="AH7" s="31">
        <v>0</v>
      </c>
      <c r="AI7" s="36" t="s">
        <v>296</v>
      </c>
      <c r="AJ7" t="s">
        <v>3</v>
      </c>
      <c r="AK7" s="37">
        <v>1</v>
      </c>
      <c r="AT7"/>
    </row>
    <row r="8" spans="1:46" x14ac:dyDescent="0.25">
      <c r="A8" t="s">
        <v>148</v>
      </c>
      <c r="B8" t="s">
        <v>58</v>
      </c>
      <c r="C8" t="s">
        <v>71</v>
      </c>
      <c r="D8" t="s">
        <v>99</v>
      </c>
      <c r="E8" s="31">
        <v>32.195652173913047</v>
      </c>
      <c r="F8" s="31">
        <v>135.39239130434785</v>
      </c>
      <c r="G8" s="31">
        <v>11.025869565217391</v>
      </c>
      <c r="H8" s="36">
        <v>8.1436404653141822E-2</v>
      </c>
      <c r="I8" s="31">
        <v>35.362282608695651</v>
      </c>
      <c r="J8" s="31">
        <v>1.3677173913043479</v>
      </c>
      <c r="K8" s="36">
        <v>3.8677293726735382E-2</v>
      </c>
      <c r="L8" s="31">
        <v>29.894891304347826</v>
      </c>
      <c r="M8" s="31">
        <v>1.3677173913043479</v>
      </c>
      <c r="N8" s="36">
        <v>4.5750873531539851E-2</v>
      </c>
      <c r="O8" s="31">
        <v>0</v>
      </c>
      <c r="P8" s="31">
        <v>0</v>
      </c>
      <c r="Q8" s="36" t="s">
        <v>296</v>
      </c>
      <c r="R8" s="31">
        <v>5.4673913043478262</v>
      </c>
      <c r="S8" s="31">
        <v>0</v>
      </c>
      <c r="T8" s="36">
        <v>0</v>
      </c>
      <c r="U8" s="31">
        <v>19.663043478260871</v>
      </c>
      <c r="V8" s="31">
        <v>8.6956521739130432E-2</v>
      </c>
      <c r="W8" s="36">
        <v>4.4223327805417356E-3</v>
      </c>
      <c r="X8" s="31">
        <v>3.3913043478260869</v>
      </c>
      <c r="Y8" s="31">
        <v>0</v>
      </c>
      <c r="Z8" s="36">
        <v>0</v>
      </c>
      <c r="AA8" s="31">
        <v>76.975760869565235</v>
      </c>
      <c r="AB8" s="31">
        <v>9.5711956521739125</v>
      </c>
      <c r="AC8" s="36">
        <v>0.12434038383059599</v>
      </c>
      <c r="AD8" s="31">
        <v>0</v>
      </c>
      <c r="AE8" s="31">
        <v>0</v>
      </c>
      <c r="AF8" s="36" t="s">
        <v>296</v>
      </c>
      <c r="AG8" s="31">
        <v>0</v>
      </c>
      <c r="AH8" s="31">
        <v>0</v>
      </c>
      <c r="AI8" s="36" t="s">
        <v>296</v>
      </c>
      <c r="AJ8" t="s">
        <v>24</v>
      </c>
      <c r="AK8" s="37">
        <v>1</v>
      </c>
      <c r="AT8"/>
    </row>
    <row r="9" spans="1:46" x14ac:dyDescent="0.25">
      <c r="A9" t="s">
        <v>148</v>
      </c>
      <c r="B9" t="s">
        <v>47</v>
      </c>
      <c r="C9" t="s">
        <v>83</v>
      </c>
      <c r="D9" t="s">
        <v>100</v>
      </c>
      <c r="E9" s="31">
        <v>98.467391304347828</v>
      </c>
      <c r="F9" s="31">
        <v>382.04347826086956</v>
      </c>
      <c r="G9" s="31">
        <v>47.33152173913043</v>
      </c>
      <c r="H9" s="36">
        <v>0.1238904062820075</v>
      </c>
      <c r="I9" s="31">
        <v>84.347826086956516</v>
      </c>
      <c r="J9" s="31">
        <v>7.5543478260869561</v>
      </c>
      <c r="K9" s="36">
        <v>8.9561855670103094E-2</v>
      </c>
      <c r="L9" s="31">
        <v>77.929347826086953</v>
      </c>
      <c r="M9" s="31">
        <v>7.5543478260869561</v>
      </c>
      <c r="N9" s="36">
        <v>9.6938419694539368E-2</v>
      </c>
      <c r="O9" s="31">
        <v>0</v>
      </c>
      <c r="P9" s="31">
        <v>0</v>
      </c>
      <c r="Q9" s="36" t="s">
        <v>296</v>
      </c>
      <c r="R9" s="31">
        <v>6.4184782608695654</v>
      </c>
      <c r="S9" s="31">
        <v>0</v>
      </c>
      <c r="T9" s="36">
        <v>0</v>
      </c>
      <c r="U9" s="31">
        <v>94.385869565217391</v>
      </c>
      <c r="V9" s="31">
        <v>38.619565217391305</v>
      </c>
      <c r="W9" s="36">
        <v>0.40916681061783844</v>
      </c>
      <c r="X9" s="31">
        <v>0</v>
      </c>
      <c r="Y9" s="31">
        <v>0</v>
      </c>
      <c r="Z9" s="36" t="s">
        <v>296</v>
      </c>
      <c r="AA9" s="31">
        <v>203.30978260869566</v>
      </c>
      <c r="AB9" s="31">
        <v>1.1576086956521738</v>
      </c>
      <c r="AC9" s="36">
        <v>5.6938169959100749E-3</v>
      </c>
      <c r="AD9" s="31">
        <v>0</v>
      </c>
      <c r="AE9" s="31">
        <v>0</v>
      </c>
      <c r="AF9" s="36" t="s">
        <v>296</v>
      </c>
      <c r="AG9" s="31">
        <v>0</v>
      </c>
      <c r="AH9" s="31">
        <v>0</v>
      </c>
      <c r="AI9" s="36" t="s">
        <v>296</v>
      </c>
      <c r="AJ9" t="s">
        <v>13</v>
      </c>
      <c r="AK9" s="37">
        <v>1</v>
      </c>
      <c r="AT9"/>
    </row>
    <row r="10" spans="1:46" x14ac:dyDescent="0.25">
      <c r="A10" t="s">
        <v>148</v>
      </c>
      <c r="B10" t="s">
        <v>50</v>
      </c>
      <c r="C10" t="s">
        <v>83</v>
      </c>
      <c r="D10" t="s">
        <v>100</v>
      </c>
      <c r="E10" s="31">
        <v>68.391304347826093</v>
      </c>
      <c r="F10" s="31">
        <v>189.60565217391309</v>
      </c>
      <c r="G10" s="31">
        <v>0</v>
      </c>
      <c r="H10" s="36">
        <v>0</v>
      </c>
      <c r="I10" s="31">
        <v>42.209347826086962</v>
      </c>
      <c r="J10" s="31">
        <v>0</v>
      </c>
      <c r="K10" s="36">
        <v>0</v>
      </c>
      <c r="L10" s="31">
        <v>34.725652173913048</v>
      </c>
      <c r="M10" s="31">
        <v>0</v>
      </c>
      <c r="N10" s="36">
        <v>0</v>
      </c>
      <c r="O10" s="31">
        <v>0</v>
      </c>
      <c r="P10" s="31">
        <v>0</v>
      </c>
      <c r="Q10" s="36" t="s">
        <v>296</v>
      </c>
      <c r="R10" s="31">
        <v>7.4836956521739131</v>
      </c>
      <c r="S10" s="31">
        <v>0</v>
      </c>
      <c r="T10" s="36">
        <v>0</v>
      </c>
      <c r="U10" s="31">
        <v>29.195543478260873</v>
      </c>
      <c r="V10" s="31">
        <v>0</v>
      </c>
      <c r="W10" s="36">
        <v>0</v>
      </c>
      <c r="X10" s="31">
        <v>118.20076086956524</v>
      </c>
      <c r="Y10" s="31">
        <v>0</v>
      </c>
      <c r="Z10" s="36">
        <v>0</v>
      </c>
      <c r="AA10" s="31">
        <v>0</v>
      </c>
      <c r="AB10" s="31">
        <v>0</v>
      </c>
      <c r="AC10" s="36" t="s">
        <v>296</v>
      </c>
      <c r="AD10" s="31">
        <v>0</v>
      </c>
      <c r="AE10" s="31">
        <v>0</v>
      </c>
      <c r="AF10" s="36" t="s">
        <v>296</v>
      </c>
      <c r="AG10" s="31">
        <v>0</v>
      </c>
      <c r="AH10" s="31">
        <v>0</v>
      </c>
      <c r="AI10" s="36" t="s">
        <v>296</v>
      </c>
      <c r="AJ10" t="s">
        <v>16</v>
      </c>
      <c r="AK10" s="37">
        <v>1</v>
      </c>
      <c r="AT10"/>
    </row>
    <row r="11" spans="1:46" x14ac:dyDescent="0.25">
      <c r="A11" t="s">
        <v>148</v>
      </c>
      <c r="B11" t="s">
        <v>48</v>
      </c>
      <c r="C11" t="s">
        <v>72</v>
      </c>
      <c r="D11" t="s">
        <v>95</v>
      </c>
      <c r="E11" s="31">
        <v>113.1304347826087</v>
      </c>
      <c r="F11" s="31">
        <v>423.81119565217398</v>
      </c>
      <c r="G11" s="31">
        <v>0</v>
      </c>
      <c r="H11" s="36">
        <v>0</v>
      </c>
      <c r="I11" s="31">
        <v>46.987608695652163</v>
      </c>
      <c r="J11" s="31">
        <v>0</v>
      </c>
      <c r="K11" s="36">
        <v>0</v>
      </c>
      <c r="L11" s="31">
        <v>33.821413043478252</v>
      </c>
      <c r="M11" s="31">
        <v>0</v>
      </c>
      <c r="N11" s="36">
        <v>0</v>
      </c>
      <c r="O11" s="31">
        <v>8.2748913043478254</v>
      </c>
      <c r="P11" s="31">
        <v>0</v>
      </c>
      <c r="Q11" s="36">
        <v>0</v>
      </c>
      <c r="R11" s="31">
        <v>4.8913043478260869</v>
      </c>
      <c r="S11" s="31">
        <v>0</v>
      </c>
      <c r="T11" s="36">
        <v>0</v>
      </c>
      <c r="U11" s="31">
        <v>114.36032608695653</v>
      </c>
      <c r="V11" s="31">
        <v>0</v>
      </c>
      <c r="W11" s="36">
        <v>0</v>
      </c>
      <c r="X11" s="31">
        <v>0</v>
      </c>
      <c r="Y11" s="31">
        <v>0</v>
      </c>
      <c r="Z11" s="36" t="s">
        <v>296</v>
      </c>
      <c r="AA11" s="31">
        <v>247.32934782608703</v>
      </c>
      <c r="AB11" s="31">
        <v>0</v>
      </c>
      <c r="AC11" s="36">
        <v>0</v>
      </c>
      <c r="AD11" s="31">
        <v>10.807065217391305</v>
      </c>
      <c r="AE11" s="31">
        <v>0</v>
      </c>
      <c r="AF11" s="36">
        <v>0</v>
      </c>
      <c r="AG11" s="31">
        <v>4.3268478260869552</v>
      </c>
      <c r="AH11" s="31">
        <v>0</v>
      </c>
      <c r="AI11" s="36">
        <v>0</v>
      </c>
      <c r="AJ11" t="s">
        <v>14</v>
      </c>
      <c r="AK11" s="37">
        <v>1</v>
      </c>
      <c r="AT11"/>
    </row>
    <row r="12" spans="1:46" x14ac:dyDescent="0.25">
      <c r="A12" t="s">
        <v>148</v>
      </c>
      <c r="B12" t="s">
        <v>59</v>
      </c>
      <c r="C12" t="s">
        <v>86</v>
      </c>
      <c r="D12" t="s">
        <v>90</v>
      </c>
      <c r="E12" s="31">
        <v>56.315217391304351</v>
      </c>
      <c r="F12" s="31">
        <v>284.08989130434782</v>
      </c>
      <c r="G12" s="31">
        <v>46.225108695652168</v>
      </c>
      <c r="H12" s="36">
        <v>0.1627129655455809</v>
      </c>
      <c r="I12" s="31">
        <v>55.019456521739116</v>
      </c>
      <c r="J12" s="31">
        <v>3.0998913043478269</v>
      </c>
      <c r="K12" s="36">
        <v>5.6341728914079833E-2</v>
      </c>
      <c r="L12" s="31">
        <v>52.06565217391303</v>
      </c>
      <c r="M12" s="31">
        <v>3.0998913043478269</v>
      </c>
      <c r="N12" s="36">
        <v>5.9538124942589234E-2</v>
      </c>
      <c r="O12" s="31">
        <v>2.324782608695652</v>
      </c>
      <c r="P12" s="31">
        <v>0</v>
      </c>
      <c r="Q12" s="36">
        <v>0</v>
      </c>
      <c r="R12" s="31">
        <v>0.6290217391304348</v>
      </c>
      <c r="S12" s="31">
        <v>0</v>
      </c>
      <c r="T12" s="36">
        <v>0</v>
      </c>
      <c r="U12" s="31">
        <v>61.167173913043499</v>
      </c>
      <c r="V12" s="31">
        <v>19.777065217391304</v>
      </c>
      <c r="W12" s="36">
        <v>0.32332808518351336</v>
      </c>
      <c r="X12" s="31">
        <v>0</v>
      </c>
      <c r="Y12" s="31">
        <v>0</v>
      </c>
      <c r="Z12" s="36" t="s">
        <v>296</v>
      </c>
      <c r="AA12" s="31">
        <v>165.12282608695651</v>
      </c>
      <c r="AB12" s="31">
        <v>23.348152173913039</v>
      </c>
      <c r="AC12" s="36">
        <v>0.14139869530586585</v>
      </c>
      <c r="AD12" s="31">
        <v>2.7804347826086957</v>
      </c>
      <c r="AE12" s="31">
        <v>0</v>
      </c>
      <c r="AF12" s="36">
        <v>0</v>
      </c>
      <c r="AG12" s="31">
        <v>0</v>
      </c>
      <c r="AH12" s="31">
        <v>0</v>
      </c>
      <c r="AI12" s="36" t="s">
        <v>296</v>
      </c>
      <c r="AJ12" t="s">
        <v>25</v>
      </c>
      <c r="AK12" s="37">
        <v>1</v>
      </c>
      <c r="AT12"/>
    </row>
    <row r="13" spans="1:46" x14ac:dyDescent="0.25">
      <c r="A13" t="s">
        <v>148</v>
      </c>
      <c r="B13" t="s">
        <v>62</v>
      </c>
      <c r="C13" t="s">
        <v>87</v>
      </c>
      <c r="D13" t="s">
        <v>99</v>
      </c>
      <c r="E13" s="31">
        <v>30.076086956521738</v>
      </c>
      <c r="F13" s="31">
        <v>142.41771739130436</v>
      </c>
      <c r="G13" s="31">
        <v>0</v>
      </c>
      <c r="H13" s="36">
        <v>0</v>
      </c>
      <c r="I13" s="31">
        <v>34.685652173913041</v>
      </c>
      <c r="J13" s="31">
        <v>0</v>
      </c>
      <c r="K13" s="36">
        <v>0</v>
      </c>
      <c r="L13" s="31">
        <v>29.386739130434783</v>
      </c>
      <c r="M13" s="31">
        <v>0</v>
      </c>
      <c r="N13" s="36">
        <v>0</v>
      </c>
      <c r="O13" s="31">
        <v>0</v>
      </c>
      <c r="P13" s="31">
        <v>0</v>
      </c>
      <c r="Q13" s="36" t="s">
        <v>296</v>
      </c>
      <c r="R13" s="31">
        <v>5.2989130434782608</v>
      </c>
      <c r="S13" s="31">
        <v>0</v>
      </c>
      <c r="T13" s="36">
        <v>0</v>
      </c>
      <c r="U13" s="31">
        <v>11.49608695652174</v>
      </c>
      <c r="V13" s="31">
        <v>0</v>
      </c>
      <c r="W13" s="36">
        <v>0</v>
      </c>
      <c r="X13" s="31">
        <v>7.7833695652173898</v>
      </c>
      <c r="Y13" s="31">
        <v>0</v>
      </c>
      <c r="Z13" s="36">
        <v>0</v>
      </c>
      <c r="AA13" s="31">
        <v>88.452608695652188</v>
      </c>
      <c r="AB13" s="31">
        <v>0</v>
      </c>
      <c r="AC13" s="36">
        <v>0</v>
      </c>
      <c r="AD13" s="31">
        <v>0</v>
      </c>
      <c r="AE13" s="31">
        <v>0</v>
      </c>
      <c r="AF13" s="36" t="s">
        <v>296</v>
      </c>
      <c r="AG13" s="31">
        <v>0</v>
      </c>
      <c r="AH13" s="31">
        <v>0</v>
      </c>
      <c r="AI13" s="36" t="s">
        <v>296</v>
      </c>
      <c r="AJ13" t="s">
        <v>28</v>
      </c>
      <c r="AK13" s="37">
        <v>1</v>
      </c>
      <c r="AT13"/>
    </row>
    <row r="14" spans="1:46" x14ac:dyDescent="0.25">
      <c r="A14" t="s">
        <v>148</v>
      </c>
      <c r="B14" t="s">
        <v>54</v>
      </c>
      <c r="C14" t="s">
        <v>75</v>
      </c>
      <c r="D14" t="s">
        <v>95</v>
      </c>
      <c r="E14" s="31">
        <v>57.369565217391305</v>
      </c>
      <c r="F14" s="31">
        <v>227.40869565217395</v>
      </c>
      <c r="G14" s="31">
        <v>41.126521739130439</v>
      </c>
      <c r="H14" s="36">
        <v>0.1808485010706638</v>
      </c>
      <c r="I14" s="31">
        <v>33.157065217391306</v>
      </c>
      <c r="J14" s="31">
        <v>3.05</v>
      </c>
      <c r="K14" s="36">
        <v>9.1986428231900202E-2</v>
      </c>
      <c r="L14" s="31">
        <v>21.767934782608698</v>
      </c>
      <c r="M14" s="31">
        <v>3.05</v>
      </c>
      <c r="N14" s="36">
        <v>0.14011434848825305</v>
      </c>
      <c r="O14" s="31">
        <v>5.9918478260869552</v>
      </c>
      <c r="P14" s="31">
        <v>0</v>
      </c>
      <c r="Q14" s="36">
        <v>0</v>
      </c>
      <c r="R14" s="31">
        <v>5.3972826086956509</v>
      </c>
      <c r="S14" s="31">
        <v>0</v>
      </c>
      <c r="T14" s="36">
        <v>0</v>
      </c>
      <c r="U14" s="31">
        <v>74.031956521739133</v>
      </c>
      <c r="V14" s="31">
        <v>13.945978260869563</v>
      </c>
      <c r="W14" s="36">
        <v>0.18837781569063886</v>
      </c>
      <c r="X14" s="31">
        <v>0</v>
      </c>
      <c r="Y14" s="31">
        <v>0</v>
      </c>
      <c r="Z14" s="36" t="s">
        <v>296</v>
      </c>
      <c r="AA14" s="31">
        <v>120.21967391304349</v>
      </c>
      <c r="AB14" s="31">
        <v>24.130543478260872</v>
      </c>
      <c r="AC14" s="36">
        <v>0.20072042031751658</v>
      </c>
      <c r="AD14" s="31">
        <v>0</v>
      </c>
      <c r="AE14" s="31">
        <v>0</v>
      </c>
      <c r="AF14" s="36" t="s">
        <v>296</v>
      </c>
      <c r="AG14" s="31">
        <v>0</v>
      </c>
      <c r="AH14" s="31">
        <v>0</v>
      </c>
      <c r="AI14" s="36" t="s">
        <v>296</v>
      </c>
      <c r="AJ14" t="s">
        <v>20</v>
      </c>
      <c r="AK14" s="37">
        <v>1</v>
      </c>
      <c r="AT14"/>
    </row>
    <row r="15" spans="1:46" x14ac:dyDescent="0.25">
      <c r="A15" t="s">
        <v>148</v>
      </c>
      <c r="B15" t="s">
        <v>55</v>
      </c>
      <c r="C15" t="s">
        <v>69</v>
      </c>
      <c r="D15" t="s">
        <v>94</v>
      </c>
      <c r="E15" s="31">
        <v>25.065217391304348</v>
      </c>
      <c r="F15" s="31">
        <v>104.53532608695652</v>
      </c>
      <c r="G15" s="31">
        <v>0</v>
      </c>
      <c r="H15" s="36">
        <v>0</v>
      </c>
      <c r="I15" s="31">
        <v>18.086956521739133</v>
      </c>
      <c r="J15" s="31">
        <v>0</v>
      </c>
      <c r="K15" s="36">
        <v>0</v>
      </c>
      <c r="L15" s="31">
        <v>12.682065217391305</v>
      </c>
      <c r="M15" s="31">
        <v>0</v>
      </c>
      <c r="N15" s="36">
        <v>0</v>
      </c>
      <c r="O15" s="31">
        <v>0</v>
      </c>
      <c r="P15" s="31">
        <v>0</v>
      </c>
      <c r="Q15" s="36" t="s">
        <v>296</v>
      </c>
      <c r="R15" s="31">
        <v>5.4048913043478262</v>
      </c>
      <c r="S15" s="31">
        <v>0</v>
      </c>
      <c r="T15" s="36">
        <v>0</v>
      </c>
      <c r="U15" s="31">
        <v>14.407608695652174</v>
      </c>
      <c r="V15" s="31">
        <v>0</v>
      </c>
      <c r="W15" s="36">
        <v>0</v>
      </c>
      <c r="X15" s="31">
        <v>6.1521739130434785</v>
      </c>
      <c r="Y15" s="31">
        <v>0</v>
      </c>
      <c r="Z15" s="36">
        <v>0</v>
      </c>
      <c r="AA15" s="31">
        <v>65.888586956521735</v>
      </c>
      <c r="AB15" s="31">
        <v>0</v>
      </c>
      <c r="AC15" s="36">
        <v>0</v>
      </c>
      <c r="AD15" s="31">
        <v>0</v>
      </c>
      <c r="AE15" s="31">
        <v>0</v>
      </c>
      <c r="AF15" s="36" t="s">
        <v>296</v>
      </c>
      <c r="AG15" s="31">
        <v>0</v>
      </c>
      <c r="AH15" s="31">
        <v>0</v>
      </c>
      <c r="AI15" s="36" t="s">
        <v>296</v>
      </c>
      <c r="AJ15" t="s">
        <v>21</v>
      </c>
      <c r="AK15" s="37">
        <v>1</v>
      </c>
      <c r="AT15"/>
    </row>
    <row r="16" spans="1:46" x14ac:dyDescent="0.25">
      <c r="A16" t="s">
        <v>148</v>
      </c>
      <c r="B16" t="s">
        <v>38</v>
      </c>
      <c r="C16" t="s">
        <v>74</v>
      </c>
      <c r="D16" t="s">
        <v>97</v>
      </c>
      <c r="E16" s="31">
        <v>80.967391304347828</v>
      </c>
      <c r="F16" s="31">
        <v>358.62771739130437</v>
      </c>
      <c r="G16" s="31">
        <v>84.869565217391312</v>
      </c>
      <c r="H16" s="36">
        <v>0.23665088084864558</v>
      </c>
      <c r="I16" s="31">
        <v>71.888586956521749</v>
      </c>
      <c r="J16" s="31">
        <v>11.586956521739131</v>
      </c>
      <c r="K16" s="36">
        <v>0.16117936117936116</v>
      </c>
      <c r="L16" s="31">
        <v>62.410326086956523</v>
      </c>
      <c r="M16" s="31">
        <v>11.586956521739131</v>
      </c>
      <c r="N16" s="36">
        <v>0.18565768276222405</v>
      </c>
      <c r="O16" s="31">
        <v>7.0434782608695654</v>
      </c>
      <c r="P16" s="31">
        <v>0</v>
      </c>
      <c r="Q16" s="36">
        <v>0</v>
      </c>
      <c r="R16" s="31">
        <v>2.4347826086956523</v>
      </c>
      <c r="S16" s="31">
        <v>0</v>
      </c>
      <c r="T16" s="36">
        <v>0</v>
      </c>
      <c r="U16" s="31">
        <v>77.385869565217391</v>
      </c>
      <c r="V16" s="31">
        <v>41.633152173913047</v>
      </c>
      <c r="W16" s="36">
        <v>0.53799424116862149</v>
      </c>
      <c r="X16" s="31">
        <v>0</v>
      </c>
      <c r="Y16" s="31">
        <v>0</v>
      </c>
      <c r="Z16" s="36" t="s">
        <v>296</v>
      </c>
      <c r="AA16" s="31">
        <v>208.01630434782609</v>
      </c>
      <c r="AB16" s="31">
        <v>31.649456521739129</v>
      </c>
      <c r="AC16" s="36">
        <v>0.15214892227302415</v>
      </c>
      <c r="AD16" s="31">
        <v>1.3369565217391304</v>
      </c>
      <c r="AE16" s="31">
        <v>0</v>
      </c>
      <c r="AF16" s="36">
        <v>0</v>
      </c>
      <c r="AG16" s="31">
        <v>0</v>
      </c>
      <c r="AH16" s="31">
        <v>0</v>
      </c>
      <c r="AI16" s="36" t="s">
        <v>296</v>
      </c>
      <c r="AJ16" t="s">
        <v>4</v>
      </c>
      <c r="AK16" s="37">
        <v>1</v>
      </c>
      <c r="AT16"/>
    </row>
    <row r="17" spans="1:46" x14ac:dyDescent="0.25">
      <c r="A17" t="s">
        <v>148</v>
      </c>
      <c r="B17" t="s">
        <v>63</v>
      </c>
      <c r="C17" t="s">
        <v>76</v>
      </c>
      <c r="D17" t="s">
        <v>91</v>
      </c>
      <c r="E17" s="31">
        <v>35.75</v>
      </c>
      <c r="F17" s="31">
        <v>187.40847826086957</v>
      </c>
      <c r="G17" s="31">
        <v>27.438369565217389</v>
      </c>
      <c r="H17" s="36">
        <v>0.14640943579416735</v>
      </c>
      <c r="I17" s="31">
        <v>44.279891304347828</v>
      </c>
      <c r="J17" s="31">
        <v>5.0543478260869561</v>
      </c>
      <c r="K17" s="36">
        <v>0.11414544338754218</v>
      </c>
      <c r="L17" s="31">
        <v>33.038043478260867</v>
      </c>
      <c r="M17" s="31">
        <v>5.0543478260869561</v>
      </c>
      <c r="N17" s="36">
        <v>0.15298568843559796</v>
      </c>
      <c r="O17" s="31">
        <v>5.4048913043478262</v>
      </c>
      <c r="P17" s="31">
        <v>0</v>
      </c>
      <c r="Q17" s="36">
        <v>0</v>
      </c>
      <c r="R17" s="31">
        <v>5.8369565217391308</v>
      </c>
      <c r="S17" s="31">
        <v>0</v>
      </c>
      <c r="T17" s="36">
        <v>0</v>
      </c>
      <c r="U17" s="31">
        <v>37.797065217391307</v>
      </c>
      <c r="V17" s="31">
        <v>13.644891304347825</v>
      </c>
      <c r="W17" s="36">
        <v>0.36100398869247374</v>
      </c>
      <c r="X17" s="31">
        <v>0</v>
      </c>
      <c r="Y17" s="31">
        <v>0</v>
      </c>
      <c r="Z17" s="36" t="s">
        <v>296</v>
      </c>
      <c r="AA17" s="31">
        <v>105.33152173913044</v>
      </c>
      <c r="AB17" s="31">
        <v>8.7391304347826093</v>
      </c>
      <c r="AC17" s="36">
        <v>8.2967855115835099E-2</v>
      </c>
      <c r="AD17" s="31">
        <v>0</v>
      </c>
      <c r="AE17" s="31">
        <v>0</v>
      </c>
      <c r="AF17" s="36" t="s">
        <v>296</v>
      </c>
      <c r="AG17" s="31">
        <v>0</v>
      </c>
      <c r="AH17" s="31">
        <v>0</v>
      </c>
      <c r="AI17" s="36" t="s">
        <v>296</v>
      </c>
      <c r="AJ17" t="s">
        <v>29</v>
      </c>
      <c r="AK17" s="37">
        <v>1</v>
      </c>
      <c r="AT17"/>
    </row>
    <row r="18" spans="1:46" x14ac:dyDescent="0.25">
      <c r="A18" t="s">
        <v>148</v>
      </c>
      <c r="B18" t="s">
        <v>67</v>
      </c>
      <c r="C18" t="s">
        <v>89</v>
      </c>
      <c r="D18" t="s">
        <v>92</v>
      </c>
      <c r="E18" s="31">
        <v>29.467391304347824</v>
      </c>
      <c r="F18" s="31">
        <v>132.87228260869566</v>
      </c>
      <c r="G18" s="31">
        <v>17.826086956521742</v>
      </c>
      <c r="H18" s="36">
        <v>0.13415955989119988</v>
      </c>
      <c r="I18" s="31">
        <v>18.728260869565219</v>
      </c>
      <c r="J18" s="31">
        <v>4.5108695652173916</v>
      </c>
      <c r="K18" s="36">
        <v>0.240858966918166</v>
      </c>
      <c r="L18" s="31">
        <v>13.366847826086957</v>
      </c>
      <c r="M18" s="31">
        <v>3.4347826086956523</v>
      </c>
      <c r="N18" s="36">
        <v>0.25696279731652777</v>
      </c>
      <c r="O18" s="31">
        <v>0</v>
      </c>
      <c r="P18" s="31">
        <v>0</v>
      </c>
      <c r="Q18" s="36" t="s">
        <v>296</v>
      </c>
      <c r="R18" s="31">
        <v>5.3614130434782608</v>
      </c>
      <c r="S18" s="31">
        <v>1.076086956521739</v>
      </c>
      <c r="T18" s="36">
        <v>0.20070957932083119</v>
      </c>
      <c r="U18" s="31">
        <v>30.347826086956523</v>
      </c>
      <c r="V18" s="31">
        <v>6.7853260869565215</v>
      </c>
      <c r="W18" s="36">
        <v>0.22358524355300857</v>
      </c>
      <c r="X18" s="31">
        <v>3.7798913043478262</v>
      </c>
      <c r="Y18" s="31">
        <v>0</v>
      </c>
      <c r="Z18" s="36">
        <v>0</v>
      </c>
      <c r="AA18" s="31">
        <v>80.016304347826093</v>
      </c>
      <c r="AB18" s="31">
        <v>6.5298913043478262</v>
      </c>
      <c r="AC18" s="36">
        <v>8.1607009441010653E-2</v>
      </c>
      <c r="AD18" s="31">
        <v>0</v>
      </c>
      <c r="AE18" s="31">
        <v>0</v>
      </c>
      <c r="AF18" s="36" t="s">
        <v>296</v>
      </c>
      <c r="AG18" s="31">
        <v>0</v>
      </c>
      <c r="AH18" s="31">
        <v>0</v>
      </c>
      <c r="AI18" s="36" t="s">
        <v>296</v>
      </c>
      <c r="AJ18" t="s">
        <v>33</v>
      </c>
      <c r="AK18" s="37">
        <v>1</v>
      </c>
      <c r="AT18"/>
    </row>
    <row r="19" spans="1:46" x14ac:dyDescent="0.25">
      <c r="A19" t="s">
        <v>148</v>
      </c>
      <c r="B19" t="s">
        <v>36</v>
      </c>
      <c r="C19" t="s">
        <v>78</v>
      </c>
      <c r="D19" t="s">
        <v>96</v>
      </c>
      <c r="E19" s="31">
        <v>118.67391304347827</v>
      </c>
      <c r="F19" s="31">
        <v>453.67586956521751</v>
      </c>
      <c r="G19" s="31">
        <v>17.712717391304345</v>
      </c>
      <c r="H19" s="36">
        <v>3.9042670284137909E-2</v>
      </c>
      <c r="I19" s="31">
        <v>83.674891304347838</v>
      </c>
      <c r="J19" s="31">
        <v>0</v>
      </c>
      <c r="K19" s="36">
        <v>0</v>
      </c>
      <c r="L19" s="31">
        <v>54.57369565217391</v>
      </c>
      <c r="M19" s="31">
        <v>0</v>
      </c>
      <c r="N19" s="36">
        <v>0</v>
      </c>
      <c r="O19" s="31">
        <v>24.405543478260874</v>
      </c>
      <c r="P19" s="31">
        <v>0</v>
      </c>
      <c r="Q19" s="36">
        <v>0</v>
      </c>
      <c r="R19" s="31">
        <v>4.6956521739130439</v>
      </c>
      <c r="S19" s="31">
        <v>0</v>
      </c>
      <c r="T19" s="36">
        <v>0</v>
      </c>
      <c r="U19" s="31">
        <v>98.243369565217378</v>
      </c>
      <c r="V19" s="31">
        <v>17.712717391304345</v>
      </c>
      <c r="W19" s="36">
        <v>0.1802942780738605</v>
      </c>
      <c r="X19" s="31">
        <v>0</v>
      </c>
      <c r="Y19" s="31">
        <v>0</v>
      </c>
      <c r="Z19" s="36" t="s">
        <v>296</v>
      </c>
      <c r="AA19" s="31">
        <v>267.8733695652175</v>
      </c>
      <c r="AB19" s="31">
        <v>0</v>
      </c>
      <c r="AC19" s="36">
        <v>0</v>
      </c>
      <c r="AD19" s="31">
        <v>3.8842391304347821</v>
      </c>
      <c r="AE19" s="31">
        <v>0</v>
      </c>
      <c r="AF19" s="36">
        <v>0</v>
      </c>
      <c r="AG19" s="31">
        <v>0</v>
      </c>
      <c r="AH19" s="31">
        <v>0</v>
      </c>
      <c r="AI19" s="36" t="s">
        <v>296</v>
      </c>
      <c r="AJ19" t="s">
        <v>2</v>
      </c>
      <c r="AK19" s="37">
        <v>1</v>
      </c>
      <c r="AT19"/>
    </row>
    <row r="20" spans="1:46" x14ac:dyDescent="0.25">
      <c r="A20" t="s">
        <v>148</v>
      </c>
      <c r="B20" t="s">
        <v>45</v>
      </c>
      <c r="C20" t="s">
        <v>70</v>
      </c>
      <c r="D20" t="s">
        <v>94</v>
      </c>
      <c r="E20" s="31">
        <v>33.141304347826086</v>
      </c>
      <c r="F20" s="31">
        <v>140.34239130434781</v>
      </c>
      <c r="G20" s="31">
        <v>23.959239130434781</v>
      </c>
      <c r="H20" s="36">
        <v>0.17071990086357125</v>
      </c>
      <c r="I20" s="31">
        <v>19.880434782608695</v>
      </c>
      <c r="J20" s="31">
        <v>0</v>
      </c>
      <c r="K20" s="36">
        <v>0</v>
      </c>
      <c r="L20" s="31">
        <v>13.152173913043478</v>
      </c>
      <c r="M20" s="31">
        <v>0</v>
      </c>
      <c r="N20" s="36">
        <v>0</v>
      </c>
      <c r="O20" s="31">
        <v>1.8722826086956521</v>
      </c>
      <c r="P20" s="31">
        <v>0</v>
      </c>
      <c r="Q20" s="36">
        <v>0</v>
      </c>
      <c r="R20" s="31">
        <v>4.8559782608695654</v>
      </c>
      <c r="S20" s="31">
        <v>0</v>
      </c>
      <c r="T20" s="36">
        <v>0</v>
      </c>
      <c r="U20" s="31">
        <v>38.741847826086953</v>
      </c>
      <c r="V20" s="31">
        <v>12.698369565217391</v>
      </c>
      <c r="W20" s="36">
        <v>0.32776881531879076</v>
      </c>
      <c r="X20" s="31">
        <v>0</v>
      </c>
      <c r="Y20" s="31">
        <v>0</v>
      </c>
      <c r="Z20" s="36" t="s">
        <v>296</v>
      </c>
      <c r="AA20" s="31">
        <v>77.195652173913047</v>
      </c>
      <c r="AB20" s="31">
        <v>11.260869565217391</v>
      </c>
      <c r="AC20" s="36">
        <v>0.14587440157702056</v>
      </c>
      <c r="AD20" s="31">
        <v>0</v>
      </c>
      <c r="AE20" s="31">
        <v>0</v>
      </c>
      <c r="AF20" s="36" t="s">
        <v>296</v>
      </c>
      <c r="AG20" s="31">
        <v>4.5244565217391308</v>
      </c>
      <c r="AH20" s="31">
        <v>0</v>
      </c>
      <c r="AI20" s="36">
        <v>0</v>
      </c>
      <c r="AJ20" t="s">
        <v>11</v>
      </c>
      <c r="AK20" s="37">
        <v>1</v>
      </c>
      <c r="AT20"/>
    </row>
    <row r="21" spans="1:46" x14ac:dyDescent="0.25">
      <c r="A21" t="s">
        <v>148</v>
      </c>
      <c r="B21" t="s">
        <v>43</v>
      </c>
      <c r="C21" t="s">
        <v>82</v>
      </c>
      <c r="D21" t="s">
        <v>93</v>
      </c>
      <c r="E21" s="31">
        <v>74.902173913043484</v>
      </c>
      <c r="F21" s="31">
        <v>273.633152173913</v>
      </c>
      <c r="G21" s="31">
        <v>41.157608695652172</v>
      </c>
      <c r="H21" s="36">
        <v>0.15041163093240117</v>
      </c>
      <c r="I21" s="31">
        <v>46.877717391304344</v>
      </c>
      <c r="J21" s="31">
        <v>0</v>
      </c>
      <c r="K21" s="36">
        <v>0</v>
      </c>
      <c r="L21" s="31">
        <v>37.486413043478258</v>
      </c>
      <c r="M21" s="31">
        <v>0</v>
      </c>
      <c r="N21" s="36">
        <v>0</v>
      </c>
      <c r="O21" s="31">
        <v>4.4347826086956523</v>
      </c>
      <c r="P21" s="31">
        <v>0</v>
      </c>
      <c r="Q21" s="36">
        <v>0</v>
      </c>
      <c r="R21" s="31">
        <v>4.9565217391304346</v>
      </c>
      <c r="S21" s="31">
        <v>0</v>
      </c>
      <c r="T21" s="36">
        <v>0</v>
      </c>
      <c r="U21" s="31">
        <v>61.861413043478258</v>
      </c>
      <c r="V21" s="31">
        <v>25.559782608695652</v>
      </c>
      <c r="W21" s="36">
        <v>0.41317812431363937</v>
      </c>
      <c r="X21" s="31">
        <v>0</v>
      </c>
      <c r="Y21" s="31">
        <v>0</v>
      </c>
      <c r="Z21" s="36" t="s">
        <v>296</v>
      </c>
      <c r="AA21" s="31">
        <v>164.89402173913044</v>
      </c>
      <c r="AB21" s="31">
        <v>15.597826086956522</v>
      </c>
      <c r="AC21" s="36">
        <v>9.4593035711342921E-2</v>
      </c>
      <c r="AD21" s="31">
        <v>0</v>
      </c>
      <c r="AE21" s="31">
        <v>0</v>
      </c>
      <c r="AF21" s="36" t="s">
        <v>296</v>
      </c>
      <c r="AG21" s="31">
        <v>0</v>
      </c>
      <c r="AH21" s="31">
        <v>0</v>
      </c>
      <c r="AI21" s="36" t="s">
        <v>296</v>
      </c>
      <c r="AJ21" t="s">
        <v>9</v>
      </c>
      <c r="AK21" s="37">
        <v>1</v>
      </c>
      <c r="AT21"/>
    </row>
    <row r="22" spans="1:46" x14ac:dyDescent="0.25">
      <c r="A22" t="s">
        <v>148</v>
      </c>
      <c r="B22" t="s">
        <v>56</v>
      </c>
      <c r="C22" t="s">
        <v>85</v>
      </c>
      <c r="D22" t="s">
        <v>98</v>
      </c>
      <c r="E22" s="31">
        <v>41.141304347826086</v>
      </c>
      <c r="F22" s="31">
        <v>192.23815217391305</v>
      </c>
      <c r="G22" s="31">
        <v>16.215652173913043</v>
      </c>
      <c r="H22" s="36">
        <v>8.435189368259817E-2</v>
      </c>
      <c r="I22" s="31">
        <v>30.594347826086953</v>
      </c>
      <c r="J22" s="31">
        <v>7.7780434782608712</v>
      </c>
      <c r="K22" s="36">
        <v>0.25423138687168712</v>
      </c>
      <c r="L22" s="31">
        <v>19.678913043478257</v>
      </c>
      <c r="M22" s="31">
        <v>7.7780434782608712</v>
      </c>
      <c r="N22" s="36">
        <v>0.39524761662781849</v>
      </c>
      <c r="O22" s="31">
        <v>7.6980434782608702</v>
      </c>
      <c r="P22" s="31">
        <v>0</v>
      </c>
      <c r="Q22" s="36">
        <v>0</v>
      </c>
      <c r="R22" s="31">
        <v>3.2173913043478262</v>
      </c>
      <c r="S22" s="31">
        <v>0</v>
      </c>
      <c r="T22" s="36">
        <v>0</v>
      </c>
      <c r="U22" s="31">
        <v>29.993804347826089</v>
      </c>
      <c r="V22" s="31">
        <v>4.5517391304347816</v>
      </c>
      <c r="W22" s="36">
        <v>0.15175597858978118</v>
      </c>
      <c r="X22" s="31">
        <v>0</v>
      </c>
      <c r="Y22" s="31">
        <v>0</v>
      </c>
      <c r="Z22" s="36" t="s">
        <v>296</v>
      </c>
      <c r="AA22" s="31">
        <v>110.64695652173911</v>
      </c>
      <c r="AB22" s="31">
        <v>3.8858695652173911</v>
      </c>
      <c r="AC22" s="36">
        <v>3.5119534123416431E-2</v>
      </c>
      <c r="AD22" s="31">
        <v>16.739239130434783</v>
      </c>
      <c r="AE22" s="31">
        <v>0</v>
      </c>
      <c r="AF22" s="36">
        <v>0</v>
      </c>
      <c r="AG22" s="31">
        <v>4.2638043478260856</v>
      </c>
      <c r="AH22" s="31">
        <v>0</v>
      </c>
      <c r="AI22" s="36">
        <v>0</v>
      </c>
      <c r="AJ22" t="s">
        <v>22</v>
      </c>
      <c r="AK22" s="37">
        <v>1</v>
      </c>
      <c r="AT22"/>
    </row>
    <row r="23" spans="1:46" x14ac:dyDescent="0.25">
      <c r="A23" t="s">
        <v>148</v>
      </c>
      <c r="B23" t="s">
        <v>53</v>
      </c>
      <c r="C23" t="s">
        <v>78</v>
      </c>
      <c r="D23" t="s">
        <v>96</v>
      </c>
      <c r="E23" s="31">
        <v>75.75</v>
      </c>
      <c r="F23" s="31">
        <v>280.63869565217396</v>
      </c>
      <c r="G23" s="31">
        <v>3.1454347826086959</v>
      </c>
      <c r="H23" s="36">
        <v>1.1208129282738597E-2</v>
      </c>
      <c r="I23" s="31">
        <v>42.960652173913047</v>
      </c>
      <c r="J23" s="31">
        <v>0</v>
      </c>
      <c r="K23" s="36">
        <v>0</v>
      </c>
      <c r="L23" s="31">
        <v>30.90641304347826</v>
      </c>
      <c r="M23" s="31">
        <v>0</v>
      </c>
      <c r="N23" s="36">
        <v>0</v>
      </c>
      <c r="O23" s="31">
        <v>7.6194565217391306</v>
      </c>
      <c r="P23" s="31">
        <v>0</v>
      </c>
      <c r="Q23" s="36">
        <v>0</v>
      </c>
      <c r="R23" s="31">
        <v>4.4347826086956523</v>
      </c>
      <c r="S23" s="31">
        <v>0</v>
      </c>
      <c r="T23" s="36">
        <v>0</v>
      </c>
      <c r="U23" s="31">
        <v>73.424673913043463</v>
      </c>
      <c r="V23" s="31">
        <v>2.8429347826086957</v>
      </c>
      <c r="W23" s="36">
        <v>3.8719065827593206E-2</v>
      </c>
      <c r="X23" s="31">
        <v>2.0942391304347825</v>
      </c>
      <c r="Y23" s="31">
        <v>0</v>
      </c>
      <c r="Z23" s="36">
        <v>0</v>
      </c>
      <c r="AA23" s="31">
        <v>162.15913043478267</v>
      </c>
      <c r="AB23" s="31">
        <v>0.30249999999999999</v>
      </c>
      <c r="AC23" s="36">
        <v>1.8654515424998519E-3</v>
      </c>
      <c r="AD23" s="31">
        <v>0</v>
      </c>
      <c r="AE23" s="31">
        <v>0</v>
      </c>
      <c r="AF23" s="36" t="s">
        <v>296</v>
      </c>
      <c r="AG23" s="31">
        <v>0</v>
      </c>
      <c r="AH23" s="31">
        <v>0</v>
      </c>
      <c r="AI23" s="36" t="s">
        <v>296</v>
      </c>
      <c r="AJ23" t="s">
        <v>19</v>
      </c>
      <c r="AK23" s="37">
        <v>1</v>
      </c>
      <c r="AT23"/>
    </row>
    <row r="24" spans="1:46" x14ac:dyDescent="0.25">
      <c r="A24" t="s">
        <v>148</v>
      </c>
      <c r="B24" t="s">
        <v>42</v>
      </c>
      <c r="C24" t="s">
        <v>81</v>
      </c>
      <c r="D24" t="s">
        <v>90</v>
      </c>
      <c r="E24" s="31">
        <v>67.967391304347828</v>
      </c>
      <c r="F24" s="31">
        <v>262.97934782608684</v>
      </c>
      <c r="G24" s="31">
        <v>2.5246739130434785</v>
      </c>
      <c r="H24" s="36">
        <v>9.6002744470759446E-3</v>
      </c>
      <c r="I24" s="31">
        <v>37.172065217391314</v>
      </c>
      <c r="J24" s="31">
        <v>0</v>
      </c>
      <c r="K24" s="36">
        <v>0</v>
      </c>
      <c r="L24" s="31">
        <v>25.063369565217396</v>
      </c>
      <c r="M24" s="31">
        <v>0</v>
      </c>
      <c r="N24" s="36">
        <v>0</v>
      </c>
      <c r="O24" s="31">
        <v>7</v>
      </c>
      <c r="P24" s="31">
        <v>0</v>
      </c>
      <c r="Q24" s="36">
        <v>0</v>
      </c>
      <c r="R24" s="31">
        <v>5.1086956521739131</v>
      </c>
      <c r="S24" s="31">
        <v>0</v>
      </c>
      <c r="T24" s="36">
        <v>0</v>
      </c>
      <c r="U24" s="31">
        <v>62.610760869565226</v>
      </c>
      <c r="V24" s="31">
        <v>2.5246739130434785</v>
      </c>
      <c r="W24" s="36">
        <v>4.0323322668175877E-2</v>
      </c>
      <c r="X24" s="31">
        <v>5.0269565217391303</v>
      </c>
      <c r="Y24" s="31">
        <v>0</v>
      </c>
      <c r="Z24" s="36">
        <v>0</v>
      </c>
      <c r="AA24" s="31">
        <v>157.70706521739123</v>
      </c>
      <c r="AB24" s="31">
        <v>0</v>
      </c>
      <c r="AC24" s="36">
        <v>0</v>
      </c>
      <c r="AD24" s="31">
        <v>0.46250000000000002</v>
      </c>
      <c r="AE24" s="31">
        <v>0</v>
      </c>
      <c r="AF24" s="36">
        <v>0</v>
      </c>
      <c r="AG24" s="31">
        <v>0</v>
      </c>
      <c r="AH24" s="31">
        <v>0</v>
      </c>
      <c r="AI24" s="36" t="s">
        <v>296</v>
      </c>
      <c r="AJ24" t="s">
        <v>8</v>
      </c>
      <c r="AK24" s="37">
        <v>1</v>
      </c>
      <c r="AT24"/>
    </row>
    <row r="25" spans="1:46" x14ac:dyDescent="0.25">
      <c r="A25" t="s">
        <v>148</v>
      </c>
      <c r="B25" t="s">
        <v>44</v>
      </c>
      <c r="C25" t="s">
        <v>73</v>
      </c>
      <c r="D25" t="s">
        <v>99</v>
      </c>
      <c r="E25" s="31">
        <v>70.086956521739125</v>
      </c>
      <c r="F25" s="31">
        <v>273.14532608695657</v>
      </c>
      <c r="G25" s="31">
        <v>98.513586956521735</v>
      </c>
      <c r="H25" s="36">
        <v>0.36066363780707589</v>
      </c>
      <c r="I25" s="31">
        <v>35.111413043478265</v>
      </c>
      <c r="J25" s="31">
        <v>2.5326086956521738</v>
      </c>
      <c r="K25" s="36">
        <v>7.2130640043340286E-2</v>
      </c>
      <c r="L25" s="31">
        <v>17.038043478260871</v>
      </c>
      <c r="M25" s="31">
        <v>2.5326086956521738</v>
      </c>
      <c r="N25" s="36">
        <v>0.1486443381180223</v>
      </c>
      <c r="O25" s="31">
        <v>14.698369565217391</v>
      </c>
      <c r="P25" s="31">
        <v>0</v>
      </c>
      <c r="Q25" s="36">
        <v>0</v>
      </c>
      <c r="R25" s="31">
        <v>3.375</v>
      </c>
      <c r="S25" s="31">
        <v>0</v>
      </c>
      <c r="T25" s="36">
        <v>0</v>
      </c>
      <c r="U25" s="31">
        <v>70.505434782608702</v>
      </c>
      <c r="V25" s="31">
        <v>49.630434782608695</v>
      </c>
      <c r="W25" s="36">
        <v>0.70392353349263848</v>
      </c>
      <c r="X25" s="31">
        <v>7.5298913043478262</v>
      </c>
      <c r="Y25" s="31">
        <v>0</v>
      </c>
      <c r="Z25" s="36">
        <v>0</v>
      </c>
      <c r="AA25" s="31">
        <v>138.68880434782611</v>
      </c>
      <c r="AB25" s="31">
        <v>46.350543478260867</v>
      </c>
      <c r="AC25" s="36">
        <v>0.33420537220881591</v>
      </c>
      <c r="AD25" s="31">
        <v>19.119565217391305</v>
      </c>
      <c r="AE25" s="31">
        <v>0</v>
      </c>
      <c r="AF25" s="36">
        <v>0</v>
      </c>
      <c r="AG25" s="31">
        <v>2.1902173913043477</v>
      </c>
      <c r="AH25" s="31">
        <v>0</v>
      </c>
      <c r="AI25" s="36">
        <v>0</v>
      </c>
      <c r="AJ25" t="s">
        <v>10</v>
      </c>
      <c r="AK25" s="37">
        <v>1</v>
      </c>
      <c r="AT25"/>
    </row>
    <row r="26" spans="1:46" x14ac:dyDescent="0.25">
      <c r="A26" t="s">
        <v>148</v>
      </c>
      <c r="B26" t="s">
        <v>40</v>
      </c>
      <c r="C26" t="s">
        <v>79</v>
      </c>
      <c r="D26" t="s">
        <v>98</v>
      </c>
      <c r="E26" s="31">
        <v>73.304347826086953</v>
      </c>
      <c r="F26" s="31">
        <v>270.28804347826087</v>
      </c>
      <c r="G26" s="31">
        <v>63.005434782608688</v>
      </c>
      <c r="H26" s="36">
        <v>0.23310477952265093</v>
      </c>
      <c r="I26" s="31">
        <v>23.358695652173914</v>
      </c>
      <c r="J26" s="31">
        <v>0.95380434782608692</v>
      </c>
      <c r="K26" s="36">
        <v>4.0832945556072586E-2</v>
      </c>
      <c r="L26" s="31">
        <v>5.4782608695652177</v>
      </c>
      <c r="M26" s="31">
        <v>0.95380434782608692</v>
      </c>
      <c r="N26" s="36">
        <v>0.17410714285714285</v>
      </c>
      <c r="O26" s="31">
        <v>12.923913043478262</v>
      </c>
      <c r="P26" s="31">
        <v>0</v>
      </c>
      <c r="Q26" s="36">
        <v>0</v>
      </c>
      <c r="R26" s="31">
        <v>4.9565217391304346</v>
      </c>
      <c r="S26" s="31">
        <v>0</v>
      </c>
      <c r="T26" s="36">
        <v>0</v>
      </c>
      <c r="U26" s="31">
        <v>88.902173913043484</v>
      </c>
      <c r="V26" s="31">
        <v>46.288043478260867</v>
      </c>
      <c r="W26" s="36">
        <v>0.52066267269837385</v>
      </c>
      <c r="X26" s="31">
        <v>11.029891304347826</v>
      </c>
      <c r="Y26" s="31">
        <v>0</v>
      </c>
      <c r="Z26" s="36">
        <v>0</v>
      </c>
      <c r="AA26" s="31">
        <v>146.99728260869566</v>
      </c>
      <c r="AB26" s="31">
        <v>15.763586956521738</v>
      </c>
      <c r="AC26" s="36">
        <v>0.10723726776966447</v>
      </c>
      <c r="AD26" s="31">
        <v>0</v>
      </c>
      <c r="AE26" s="31">
        <v>0</v>
      </c>
      <c r="AF26" s="36" t="s">
        <v>296</v>
      </c>
      <c r="AG26" s="31">
        <v>0</v>
      </c>
      <c r="AH26" s="31">
        <v>0</v>
      </c>
      <c r="AI26" s="36" t="s">
        <v>296</v>
      </c>
      <c r="AJ26" t="s">
        <v>6</v>
      </c>
      <c r="AK26" s="37">
        <v>1</v>
      </c>
      <c r="AT26"/>
    </row>
    <row r="27" spans="1:46" x14ac:dyDescent="0.25">
      <c r="A27" t="s">
        <v>148</v>
      </c>
      <c r="B27" t="s">
        <v>66</v>
      </c>
      <c r="C27" t="s">
        <v>77</v>
      </c>
      <c r="D27" t="s">
        <v>101</v>
      </c>
      <c r="E27" s="31">
        <v>62.043478260869563</v>
      </c>
      <c r="F27" s="31">
        <v>207.11956521739131</v>
      </c>
      <c r="G27" s="31">
        <v>6.3889130434782606</v>
      </c>
      <c r="H27" s="36">
        <v>3.084649698241931E-2</v>
      </c>
      <c r="I27" s="31">
        <v>53.28989130434784</v>
      </c>
      <c r="J27" s="31">
        <v>0.56521739130434778</v>
      </c>
      <c r="K27" s="36">
        <v>1.0606465456577738E-2</v>
      </c>
      <c r="L27" s="31">
        <v>37.037826086956535</v>
      </c>
      <c r="M27" s="31">
        <v>0.56521739130434778</v>
      </c>
      <c r="N27" s="36">
        <v>1.5260544449270422E-2</v>
      </c>
      <c r="O27" s="31">
        <v>10.773804347826088</v>
      </c>
      <c r="P27" s="31">
        <v>0</v>
      </c>
      <c r="Q27" s="36">
        <v>0</v>
      </c>
      <c r="R27" s="31">
        <v>5.4782608695652177</v>
      </c>
      <c r="S27" s="31">
        <v>0</v>
      </c>
      <c r="T27" s="36">
        <v>0</v>
      </c>
      <c r="U27" s="31">
        <v>30.560217391304342</v>
      </c>
      <c r="V27" s="31">
        <v>5.8236956521739129</v>
      </c>
      <c r="W27" s="36">
        <v>0.1905646016062372</v>
      </c>
      <c r="X27" s="31">
        <v>0</v>
      </c>
      <c r="Y27" s="31">
        <v>0</v>
      </c>
      <c r="Z27" s="36" t="s">
        <v>296</v>
      </c>
      <c r="AA27" s="31">
        <v>123.26945652173912</v>
      </c>
      <c r="AB27" s="31">
        <v>0</v>
      </c>
      <c r="AC27" s="36">
        <v>0</v>
      </c>
      <c r="AD27" s="31">
        <v>0</v>
      </c>
      <c r="AE27" s="31">
        <v>0</v>
      </c>
      <c r="AF27" s="36" t="s">
        <v>296</v>
      </c>
      <c r="AG27" s="31">
        <v>0</v>
      </c>
      <c r="AH27" s="31">
        <v>0</v>
      </c>
      <c r="AI27" s="36" t="s">
        <v>296</v>
      </c>
      <c r="AJ27" t="s">
        <v>32</v>
      </c>
      <c r="AK27" s="37">
        <v>1</v>
      </c>
      <c r="AT27"/>
    </row>
    <row r="28" spans="1:46" x14ac:dyDescent="0.25">
      <c r="A28" t="s">
        <v>148</v>
      </c>
      <c r="B28" t="s">
        <v>39</v>
      </c>
      <c r="C28" t="s">
        <v>78</v>
      </c>
      <c r="D28" t="s">
        <v>96</v>
      </c>
      <c r="E28" s="31">
        <v>115.60869565217391</v>
      </c>
      <c r="F28" s="31">
        <v>433.77869565217389</v>
      </c>
      <c r="G28" s="31">
        <v>225.81</v>
      </c>
      <c r="H28" s="36">
        <v>0.52056498454932443</v>
      </c>
      <c r="I28" s="31">
        <v>79.305652173913032</v>
      </c>
      <c r="J28" s="31">
        <v>14.010869565217391</v>
      </c>
      <c r="K28" s="36">
        <v>0.17666924337867251</v>
      </c>
      <c r="L28" s="31">
        <v>58.033913043478258</v>
      </c>
      <c r="M28" s="31">
        <v>14.010869565217391</v>
      </c>
      <c r="N28" s="36">
        <v>0.24142555327469695</v>
      </c>
      <c r="O28" s="31">
        <v>18.402173913043477</v>
      </c>
      <c r="P28" s="31">
        <v>0</v>
      </c>
      <c r="Q28" s="36">
        <v>0</v>
      </c>
      <c r="R28" s="31">
        <v>2.8695652173913042</v>
      </c>
      <c r="S28" s="31">
        <v>0</v>
      </c>
      <c r="T28" s="36">
        <v>0</v>
      </c>
      <c r="U28" s="31">
        <v>112.72554347826087</v>
      </c>
      <c r="V28" s="31">
        <v>70.010869565217391</v>
      </c>
      <c r="W28" s="36">
        <v>0.62107369283803004</v>
      </c>
      <c r="X28" s="31">
        <v>0</v>
      </c>
      <c r="Y28" s="31">
        <v>0</v>
      </c>
      <c r="Z28" s="36" t="s">
        <v>296</v>
      </c>
      <c r="AA28" s="31">
        <v>241.7475</v>
      </c>
      <c r="AB28" s="31">
        <v>141.78826086956522</v>
      </c>
      <c r="AC28" s="36">
        <v>0.58651386620157486</v>
      </c>
      <c r="AD28" s="31">
        <v>0</v>
      </c>
      <c r="AE28" s="31">
        <v>0</v>
      </c>
      <c r="AF28" s="36" t="s">
        <v>296</v>
      </c>
      <c r="AG28" s="31">
        <v>0</v>
      </c>
      <c r="AH28" s="31">
        <v>0</v>
      </c>
      <c r="AI28" s="36" t="s">
        <v>296</v>
      </c>
      <c r="AJ28" t="s">
        <v>5</v>
      </c>
      <c r="AK28" s="37">
        <v>1</v>
      </c>
      <c r="AT28"/>
    </row>
    <row r="29" spans="1:46" x14ac:dyDescent="0.25">
      <c r="A29" t="s">
        <v>148</v>
      </c>
      <c r="B29" t="s">
        <v>64</v>
      </c>
      <c r="C29" t="s">
        <v>86</v>
      </c>
      <c r="D29" t="s">
        <v>90</v>
      </c>
      <c r="E29" s="31">
        <v>16.119565217391305</v>
      </c>
      <c r="F29" s="31">
        <v>82.35423913043482</v>
      </c>
      <c r="G29" s="31">
        <v>14.413043478260869</v>
      </c>
      <c r="H29" s="36">
        <v>0.17501276959687662</v>
      </c>
      <c r="I29" s="31">
        <v>21.020652173913053</v>
      </c>
      <c r="J29" s="31">
        <v>0</v>
      </c>
      <c r="K29" s="36">
        <v>0</v>
      </c>
      <c r="L29" s="31">
        <v>17.070978260869573</v>
      </c>
      <c r="M29" s="31">
        <v>0</v>
      </c>
      <c r="N29" s="36">
        <v>0</v>
      </c>
      <c r="O29" s="31">
        <v>3.9496739130434784</v>
      </c>
      <c r="P29" s="31">
        <v>0</v>
      </c>
      <c r="Q29" s="36">
        <v>0</v>
      </c>
      <c r="R29" s="31">
        <v>0</v>
      </c>
      <c r="S29" s="31">
        <v>0</v>
      </c>
      <c r="T29" s="36" t="s">
        <v>296</v>
      </c>
      <c r="U29" s="31">
        <v>9.7466304347826132</v>
      </c>
      <c r="V29" s="31">
        <v>2.347826086956522</v>
      </c>
      <c r="W29" s="36">
        <v>0.24088592490158239</v>
      </c>
      <c r="X29" s="31">
        <v>0</v>
      </c>
      <c r="Y29" s="31">
        <v>0</v>
      </c>
      <c r="Z29" s="36" t="s">
        <v>296</v>
      </c>
      <c r="AA29" s="31">
        <v>50.527173913043491</v>
      </c>
      <c r="AB29" s="31">
        <v>12.065217391304348</v>
      </c>
      <c r="AC29" s="36">
        <v>0.23878670538883504</v>
      </c>
      <c r="AD29" s="31">
        <v>1.0597826086956521</v>
      </c>
      <c r="AE29" s="31">
        <v>0</v>
      </c>
      <c r="AF29" s="36">
        <v>0</v>
      </c>
      <c r="AG29" s="31">
        <v>0</v>
      </c>
      <c r="AH29" s="31">
        <v>0</v>
      </c>
      <c r="AI29" s="36" t="s">
        <v>296</v>
      </c>
      <c r="AJ29" t="s">
        <v>30</v>
      </c>
      <c r="AK29" s="37">
        <v>1</v>
      </c>
      <c r="AT29"/>
    </row>
    <row r="30" spans="1:46" x14ac:dyDescent="0.25">
      <c r="A30" t="s">
        <v>148</v>
      </c>
      <c r="B30" t="s">
        <v>61</v>
      </c>
      <c r="C30" t="s">
        <v>82</v>
      </c>
      <c r="D30" t="s">
        <v>93</v>
      </c>
      <c r="E30" s="31">
        <v>41.25</v>
      </c>
      <c r="F30" s="31">
        <v>184.36402173913038</v>
      </c>
      <c r="G30" s="31">
        <v>8.4701086956521738</v>
      </c>
      <c r="H30" s="36">
        <v>4.594230813448584E-2</v>
      </c>
      <c r="I30" s="31">
        <v>38.528260869565216</v>
      </c>
      <c r="J30" s="31">
        <v>0</v>
      </c>
      <c r="K30" s="36">
        <v>0</v>
      </c>
      <c r="L30" s="31">
        <v>33.093478260869567</v>
      </c>
      <c r="M30" s="31">
        <v>0</v>
      </c>
      <c r="N30" s="36">
        <v>0</v>
      </c>
      <c r="O30" s="31">
        <v>0</v>
      </c>
      <c r="P30" s="31">
        <v>0</v>
      </c>
      <c r="Q30" s="36" t="s">
        <v>296</v>
      </c>
      <c r="R30" s="31">
        <v>5.4347826086956523</v>
      </c>
      <c r="S30" s="31">
        <v>0</v>
      </c>
      <c r="T30" s="36">
        <v>0</v>
      </c>
      <c r="U30" s="31">
        <v>29.633913043478241</v>
      </c>
      <c r="V30" s="31">
        <v>0</v>
      </c>
      <c r="W30" s="36">
        <v>0</v>
      </c>
      <c r="X30" s="31">
        <v>0.32358695652173913</v>
      </c>
      <c r="Y30" s="31">
        <v>0</v>
      </c>
      <c r="Z30" s="36">
        <v>0</v>
      </c>
      <c r="AA30" s="31">
        <v>95.602608695652137</v>
      </c>
      <c r="AB30" s="31">
        <v>8.4701086956521738</v>
      </c>
      <c r="AC30" s="36">
        <v>8.859704574188447E-2</v>
      </c>
      <c r="AD30" s="31">
        <v>0.52065217391304341</v>
      </c>
      <c r="AE30" s="31">
        <v>0</v>
      </c>
      <c r="AF30" s="36">
        <v>0</v>
      </c>
      <c r="AG30" s="31">
        <v>19.754999999999999</v>
      </c>
      <c r="AH30" s="31">
        <v>0</v>
      </c>
      <c r="AI30" s="36">
        <v>0</v>
      </c>
      <c r="AJ30" t="s">
        <v>27</v>
      </c>
      <c r="AK30" s="37">
        <v>1</v>
      </c>
      <c r="AT30"/>
    </row>
    <row r="31" spans="1:46" x14ac:dyDescent="0.25">
      <c r="A31" t="s">
        <v>148</v>
      </c>
      <c r="B31" t="s">
        <v>51</v>
      </c>
      <c r="C31" t="s">
        <v>84</v>
      </c>
      <c r="D31" t="s">
        <v>94</v>
      </c>
      <c r="E31" s="31">
        <v>39.619565217391305</v>
      </c>
      <c r="F31" s="31">
        <v>174.57402173913044</v>
      </c>
      <c r="G31" s="31">
        <v>70.115326086956514</v>
      </c>
      <c r="H31" s="36">
        <v>0.40163665468927151</v>
      </c>
      <c r="I31" s="31">
        <v>31.903369565217389</v>
      </c>
      <c r="J31" s="31">
        <v>14.115652173913043</v>
      </c>
      <c r="K31" s="36">
        <v>0.44245019777793682</v>
      </c>
      <c r="L31" s="31">
        <v>20.310434782608695</v>
      </c>
      <c r="M31" s="31">
        <v>14.115652173913043</v>
      </c>
      <c r="N31" s="36">
        <v>0.69499507642248581</v>
      </c>
      <c r="O31" s="31">
        <v>6.0277173913043471</v>
      </c>
      <c r="P31" s="31">
        <v>0</v>
      </c>
      <c r="Q31" s="36">
        <v>0</v>
      </c>
      <c r="R31" s="31">
        <v>5.5652173913043477</v>
      </c>
      <c r="S31" s="31">
        <v>0</v>
      </c>
      <c r="T31" s="36">
        <v>0</v>
      </c>
      <c r="U31" s="31">
        <v>32.607934782608702</v>
      </c>
      <c r="V31" s="31">
        <v>18.743369565217396</v>
      </c>
      <c r="W31" s="36">
        <v>0.5748100789018411</v>
      </c>
      <c r="X31" s="31">
        <v>2.2153260869565217</v>
      </c>
      <c r="Y31" s="31">
        <v>0</v>
      </c>
      <c r="Z31" s="36">
        <v>0</v>
      </c>
      <c r="AA31" s="31">
        <v>93.205869565217398</v>
      </c>
      <c r="AB31" s="31">
        <v>37.256304347826074</v>
      </c>
      <c r="AC31" s="36">
        <v>0.39972058113526143</v>
      </c>
      <c r="AD31" s="31">
        <v>14.641521739130438</v>
      </c>
      <c r="AE31" s="31">
        <v>0</v>
      </c>
      <c r="AF31" s="36">
        <v>0</v>
      </c>
      <c r="AG31" s="31">
        <v>0</v>
      </c>
      <c r="AH31" s="31">
        <v>0</v>
      </c>
      <c r="AI31" s="36" t="s">
        <v>296</v>
      </c>
      <c r="AJ31" t="s">
        <v>17</v>
      </c>
      <c r="AK31" s="37">
        <v>1</v>
      </c>
      <c r="AT31"/>
    </row>
    <row r="32" spans="1:46" x14ac:dyDescent="0.25">
      <c r="A32" t="s">
        <v>148</v>
      </c>
      <c r="B32" t="s">
        <v>49</v>
      </c>
      <c r="C32" t="s">
        <v>83</v>
      </c>
      <c r="D32" t="s">
        <v>100</v>
      </c>
      <c r="E32" s="31">
        <v>96.706521739130437</v>
      </c>
      <c r="F32" s="31">
        <v>457.37717391304341</v>
      </c>
      <c r="G32" s="31">
        <v>122.49891304347827</v>
      </c>
      <c r="H32" s="36">
        <v>0.26782909167821256</v>
      </c>
      <c r="I32" s="31">
        <v>106.66847826086955</v>
      </c>
      <c r="J32" s="31">
        <v>16.366304347826091</v>
      </c>
      <c r="K32" s="36">
        <v>0.15343149742701387</v>
      </c>
      <c r="L32" s="31">
        <v>96.740217391304327</v>
      </c>
      <c r="M32" s="31">
        <v>16.366304347826091</v>
      </c>
      <c r="N32" s="36">
        <v>0.16917787440590562</v>
      </c>
      <c r="O32" s="31">
        <v>5.0967391304347816</v>
      </c>
      <c r="P32" s="31">
        <v>0</v>
      </c>
      <c r="Q32" s="36">
        <v>0</v>
      </c>
      <c r="R32" s="31">
        <v>4.8315217391304346</v>
      </c>
      <c r="S32" s="31">
        <v>0</v>
      </c>
      <c r="T32" s="36">
        <v>0</v>
      </c>
      <c r="U32" s="31">
        <v>99.653260869565202</v>
      </c>
      <c r="V32" s="31">
        <v>63.161956521739135</v>
      </c>
      <c r="W32" s="36">
        <v>0.63381725766516528</v>
      </c>
      <c r="X32" s="31">
        <v>0</v>
      </c>
      <c r="Y32" s="31">
        <v>0</v>
      </c>
      <c r="Z32" s="36" t="s">
        <v>296</v>
      </c>
      <c r="AA32" s="31">
        <v>251.05543478260867</v>
      </c>
      <c r="AB32" s="31">
        <v>42.970652173913038</v>
      </c>
      <c r="AC32" s="36">
        <v>0.17116001575955422</v>
      </c>
      <c r="AD32" s="31">
        <v>0</v>
      </c>
      <c r="AE32" s="31">
        <v>0</v>
      </c>
      <c r="AF32" s="36" t="s">
        <v>296</v>
      </c>
      <c r="AG32" s="31">
        <v>0</v>
      </c>
      <c r="AH32" s="31">
        <v>0</v>
      </c>
      <c r="AI32" s="36" t="s">
        <v>296</v>
      </c>
      <c r="AJ32" t="s">
        <v>15</v>
      </c>
      <c r="AK32" s="37">
        <v>1</v>
      </c>
      <c r="AT32"/>
    </row>
    <row r="33" spans="1:46" x14ac:dyDescent="0.25">
      <c r="A33" t="s">
        <v>148</v>
      </c>
      <c r="B33" t="s">
        <v>35</v>
      </c>
      <c r="C33" t="s">
        <v>68</v>
      </c>
      <c r="D33" t="s">
        <v>93</v>
      </c>
      <c r="E33" s="31">
        <v>45.260869565217391</v>
      </c>
      <c r="F33" s="31">
        <v>173.27076086956524</v>
      </c>
      <c r="G33" s="31">
        <v>0</v>
      </c>
      <c r="H33" s="36">
        <v>0</v>
      </c>
      <c r="I33" s="31">
        <v>45.106521739130436</v>
      </c>
      <c r="J33" s="31">
        <v>0</v>
      </c>
      <c r="K33" s="36">
        <v>0</v>
      </c>
      <c r="L33" s="31">
        <v>33.853369565217392</v>
      </c>
      <c r="M33" s="31">
        <v>0</v>
      </c>
      <c r="N33" s="36">
        <v>0</v>
      </c>
      <c r="O33" s="31">
        <v>3.7129347826086949</v>
      </c>
      <c r="P33" s="31">
        <v>0</v>
      </c>
      <c r="Q33" s="36">
        <v>0</v>
      </c>
      <c r="R33" s="31">
        <v>7.5402173913043482</v>
      </c>
      <c r="S33" s="31">
        <v>0</v>
      </c>
      <c r="T33" s="36">
        <v>0</v>
      </c>
      <c r="U33" s="31">
        <v>21.985326086956526</v>
      </c>
      <c r="V33" s="31">
        <v>0</v>
      </c>
      <c r="W33" s="36">
        <v>0</v>
      </c>
      <c r="X33" s="31">
        <v>0</v>
      </c>
      <c r="Y33" s="31">
        <v>0</v>
      </c>
      <c r="Z33" s="36" t="s">
        <v>296</v>
      </c>
      <c r="AA33" s="31">
        <v>105.2271739130435</v>
      </c>
      <c r="AB33" s="31">
        <v>0</v>
      </c>
      <c r="AC33" s="36">
        <v>0</v>
      </c>
      <c r="AD33" s="31">
        <v>0.95173913043478253</v>
      </c>
      <c r="AE33" s="31">
        <v>0</v>
      </c>
      <c r="AF33" s="36">
        <v>0</v>
      </c>
      <c r="AG33" s="31">
        <v>0</v>
      </c>
      <c r="AH33" s="31">
        <v>0</v>
      </c>
      <c r="AI33" s="36" t="s">
        <v>296</v>
      </c>
      <c r="AJ33" t="s">
        <v>1</v>
      </c>
      <c r="AK33" s="37">
        <v>1</v>
      </c>
      <c r="AT33"/>
    </row>
    <row r="34" spans="1:46" x14ac:dyDescent="0.25">
      <c r="A34" t="s">
        <v>148</v>
      </c>
      <c r="B34" t="s">
        <v>65</v>
      </c>
      <c r="C34" t="s">
        <v>88</v>
      </c>
      <c r="D34" t="s">
        <v>95</v>
      </c>
      <c r="E34" s="31">
        <v>26.097826086956523</v>
      </c>
      <c r="F34" s="31">
        <v>166.37489130434781</v>
      </c>
      <c r="G34" s="31">
        <v>2.2608695652173911</v>
      </c>
      <c r="H34" s="36">
        <v>1.3589007015978189E-2</v>
      </c>
      <c r="I34" s="31">
        <v>59.715543478260869</v>
      </c>
      <c r="J34" s="31">
        <v>0</v>
      </c>
      <c r="K34" s="36">
        <v>0</v>
      </c>
      <c r="L34" s="31">
        <v>33.111630434782612</v>
      </c>
      <c r="M34" s="31">
        <v>0</v>
      </c>
      <c r="N34" s="36">
        <v>0</v>
      </c>
      <c r="O34" s="31">
        <v>22.343043478260864</v>
      </c>
      <c r="P34" s="31">
        <v>0</v>
      </c>
      <c r="Q34" s="36">
        <v>0</v>
      </c>
      <c r="R34" s="31">
        <v>4.2608695652173916</v>
      </c>
      <c r="S34" s="31">
        <v>0</v>
      </c>
      <c r="T34" s="36">
        <v>0</v>
      </c>
      <c r="U34" s="31">
        <v>17.306847826086951</v>
      </c>
      <c r="V34" s="31">
        <v>2.2608695652173911</v>
      </c>
      <c r="W34" s="36">
        <v>0.13063439327232879</v>
      </c>
      <c r="X34" s="31">
        <v>0</v>
      </c>
      <c r="Y34" s="31">
        <v>0</v>
      </c>
      <c r="Z34" s="36" t="s">
        <v>296</v>
      </c>
      <c r="AA34" s="31">
        <v>85.234239130434787</v>
      </c>
      <c r="AB34" s="31">
        <v>0</v>
      </c>
      <c r="AC34" s="36">
        <v>0</v>
      </c>
      <c r="AD34" s="31">
        <v>4.1182608695652183</v>
      </c>
      <c r="AE34" s="31">
        <v>0</v>
      </c>
      <c r="AF34" s="36">
        <v>0</v>
      </c>
      <c r="AG34" s="31">
        <v>0</v>
      </c>
      <c r="AH34" s="31">
        <v>0</v>
      </c>
      <c r="AI34" s="36" t="s">
        <v>296</v>
      </c>
      <c r="AJ34" t="s">
        <v>31</v>
      </c>
      <c r="AK34" s="37">
        <v>1</v>
      </c>
      <c r="AT34"/>
    </row>
    <row r="35" spans="1:46" x14ac:dyDescent="0.25">
      <c r="A35" t="s">
        <v>148</v>
      </c>
      <c r="B35" t="s">
        <v>57</v>
      </c>
      <c r="C35" t="s">
        <v>80</v>
      </c>
      <c r="D35" t="s">
        <v>91</v>
      </c>
      <c r="E35" s="31">
        <v>115.21739130434783</v>
      </c>
      <c r="F35" s="31">
        <v>456.0177173913043</v>
      </c>
      <c r="G35" s="31">
        <v>8.6956521739130432E-2</v>
      </c>
      <c r="H35" s="36">
        <v>1.9068671769284328E-4</v>
      </c>
      <c r="I35" s="31">
        <v>115.48945652173911</v>
      </c>
      <c r="J35" s="31">
        <v>0</v>
      </c>
      <c r="K35" s="36">
        <v>0</v>
      </c>
      <c r="L35" s="31">
        <v>87.178586956521727</v>
      </c>
      <c r="M35" s="31">
        <v>0</v>
      </c>
      <c r="N35" s="36">
        <v>0</v>
      </c>
      <c r="O35" s="31">
        <v>23.006521739130434</v>
      </c>
      <c r="P35" s="31">
        <v>0</v>
      </c>
      <c r="Q35" s="36">
        <v>0</v>
      </c>
      <c r="R35" s="31">
        <v>5.3043478260869561</v>
      </c>
      <c r="S35" s="31">
        <v>0</v>
      </c>
      <c r="T35" s="36">
        <v>0</v>
      </c>
      <c r="U35" s="31">
        <v>82.524999999999991</v>
      </c>
      <c r="V35" s="31">
        <v>0</v>
      </c>
      <c r="W35" s="36">
        <v>0</v>
      </c>
      <c r="X35" s="31">
        <v>0</v>
      </c>
      <c r="Y35" s="31">
        <v>0</v>
      </c>
      <c r="Z35" s="36" t="s">
        <v>296</v>
      </c>
      <c r="AA35" s="31">
        <v>238.28260869565213</v>
      </c>
      <c r="AB35" s="31">
        <v>8.6956521739130432E-2</v>
      </c>
      <c r="AC35" s="36">
        <v>3.6493020709789256E-4</v>
      </c>
      <c r="AD35" s="31">
        <v>19.720652173913042</v>
      </c>
      <c r="AE35" s="31">
        <v>0</v>
      </c>
      <c r="AF35" s="36">
        <v>0</v>
      </c>
      <c r="AG35" s="31">
        <v>0</v>
      </c>
      <c r="AH35" s="31">
        <v>0</v>
      </c>
      <c r="AI35" s="36" t="s">
        <v>296</v>
      </c>
      <c r="AJ35" t="s">
        <v>23</v>
      </c>
      <c r="AK35" s="37">
        <v>1</v>
      </c>
      <c r="AT35"/>
    </row>
    <row r="36" spans="1:46" x14ac:dyDescent="0.25">
      <c r="E36" s="31"/>
      <c r="F36" s="31"/>
      <c r="G36" s="31"/>
      <c r="I36" s="31"/>
      <c r="J36" s="31"/>
      <c r="L36" s="31"/>
      <c r="M36" s="31"/>
      <c r="O36" s="31"/>
      <c r="R36" s="31"/>
      <c r="U36" s="31"/>
      <c r="X36" s="31"/>
      <c r="AA36" s="31"/>
      <c r="AD36" s="31"/>
      <c r="AG36" s="31"/>
      <c r="AT36"/>
    </row>
    <row r="37" spans="1:46" x14ac:dyDescent="0.25">
      <c r="AT37"/>
    </row>
    <row r="38" spans="1:46" x14ac:dyDescent="0.25">
      <c r="AT38"/>
    </row>
    <row r="39" spans="1:46" x14ac:dyDescent="0.25">
      <c r="AT39"/>
    </row>
    <row r="40" spans="1:46" x14ac:dyDescent="0.25">
      <c r="AT40"/>
    </row>
    <row r="41" spans="1:46" x14ac:dyDescent="0.25">
      <c r="AT41"/>
    </row>
    <row r="48" spans="1:46" x14ac:dyDescent="0.25">
      <c r="AL48" s="31"/>
      <c r="AM48" s="31"/>
      <c r="AN48" s="31"/>
      <c r="AO48" s="31"/>
      <c r="AP48" s="31"/>
      <c r="AQ48" s="31"/>
      <c r="AR48" s="31"/>
    </row>
  </sheetData>
  <pageMargins left="0.7" right="0.7" top="0.75" bottom="0.75" header="0.3" footer="0.3"/>
  <pageSetup orientation="portrait" horizontalDpi="1200" verticalDpi="1200" r:id="rId1"/>
  <ignoredErrors>
    <ignoredError sqref="AJ2:AJ3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35"/>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153</v>
      </c>
      <c r="B1" s="1" t="s">
        <v>220</v>
      </c>
      <c r="C1" s="1" t="s">
        <v>156</v>
      </c>
      <c r="D1" s="1" t="s">
        <v>155</v>
      </c>
      <c r="E1" s="1" t="s">
        <v>157</v>
      </c>
      <c r="F1" s="1" t="s">
        <v>267</v>
      </c>
      <c r="G1" s="1" t="s">
        <v>268</v>
      </c>
      <c r="H1" s="1" t="s">
        <v>269</v>
      </c>
      <c r="I1" s="1" t="s">
        <v>270</v>
      </c>
      <c r="J1" s="1" t="s">
        <v>271</v>
      </c>
      <c r="K1" s="1" t="s">
        <v>272</v>
      </c>
      <c r="L1" s="1" t="s">
        <v>273</v>
      </c>
      <c r="M1" s="1" t="s">
        <v>274</v>
      </c>
      <c r="N1" s="1" t="s">
        <v>275</v>
      </c>
      <c r="O1" s="1" t="s">
        <v>276</v>
      </c>
      <c r="P1" s="1" t="s">
        <v>277</v>
      </c>
      <c r="Q1" s="1" t="s">
        <v>278</v>
      </c>
      <c r="R1" s="1" t="s">
        <v>279</v>
      </c>
      <c r="S1" s="1" t="s">
        <v>280</v>
      </c>
      <c r="T1" s="1" t="s">
        <v>281</v>
      </c>
      <c r="U1" s="1" t="s">
        <v>282</v>
      </c>
      <c r="V1" s="1" t="s">
        <v>283</v>
      </c>
      <c r="W1" s="1" t="s">
        <v>284</v>
      </c>
      <c r="X1" s="1" t="s">
        <v>285</v>
      </c>
      <c r="Y1" s="1" t="s">
        <v>286</v>
      </c>
      <c r="Z1" s="1" t="s">
        <v>287</v>
      </c>
      <c r="AA1" s="1" t="s">
        <v>288</v>
      </c>
      <c r="AB1" s="1" t="s">
        <v>289</v>
      </c>
      <c r="AC1" s="1" t="s">
        <v>290</v>
      </c>
      <c r="AD1" s="1" t="s">
        <v>291</v>
      </c>
      <c r="AE1" s="1" t="s">
        <v>292</v>
      </c>
      <c r="AF1" s="1" t="s">
        <v>293</v>
      </c>
      <c r="AG1" s="1" t="s">
        <v>294</v>
      </c>
      <c r="AH1" s="1" t="s">
        <v>154</v>
      </c>
      <c r="AI1" s="38" t="s">
        <v>295</v>
      </c>
    </row>
    <row r="2" spans="1:35" x14ac:dyDescent="0.25">
      <c r="A2" t="s">
        <v>148</v>
      </c>
      <c r="B2" t="s">
        <v>52</v>
      </c>
      <c r="C2" t="s">
        <v>80</v>
      </c>
      <c r="D2" t="s">
        <v>91</v>
      </c>
      <c r="E2" s="2">
        <v>82.782608695652172</v>
      </c>
      <c r="F2" s="2">
        <v>5.2173913043478262</v>
      </c>
      <c r="G2" s="2">
        <v>0.76086956521739135</v>
      </c>
      <c r="H2" s="2">
        <v>0.35413043478260875</v>
      </c>
      <c r="I2" s="2">
        <v>3.089673913043478</v>
      </c>
      <c r="J2" s="2">
        <v>0</v>
      </c>
      <c r="K2" s="2">
        <v>3.5869565217391304</v>
      </c>
      <c r="L2" s="2">
        <v>1.6358695652173914</v>
      </c>
      <c r="M2" s="2">
        <v>5.2146739130434785</v>
      </c>
      <c r="N2" s="2">
        <v>0</v>
      </c>
      <c r="O2" s="2">
        <v>6.2992384453781511E-2</v>
      </c>
      <c r="P2" s="2">
        <v>4.8179347826086953</v>
      </c>
      <c r="Q2" s="2">
        <v>1.3777173913043479</v>
      </c>
      <c r="R2" s="2">
        <v>7.4842436974789914E-2</v>
      </c>
      <c r="S2" s="2">
        <v>5.5244565217391308</v>
      </c>
      <c r="T2" s="2">
        <v>5.4592391304347823</v>
      </c>
      <c r="U2" s="2">
        <v>0</v>
      </c>
      <c r="V2" s="2">
        <v>0.1326811974789916</v>
      </c>
      <c r="W2" s="2">
        <v>7.4565217391304346</v>
      </c>
      <c r="X2" s="2">
        <v>8.8532608695652169</v>
      </c>
      <c r="Y2" s="2">
        <v>0</v>
      </c>
      <c r="Z2" s="2">
        <v>0.19701943277310924</v>
      </c>
      <c r="AA2" s="2">
        <v>0</v>
      </c>
      <c r="AB2" s="2">
        <v>0</v>
      </c>
      <c r="AC2" s="2">
        <v>0</v>
      </c>
      <c r="AD2" s="2">
        <v>0</v>
      </c>
      <c r="AE2" s="2">
        <v>0</v>
      </c>
      <c r="AF2" s="2">
        <v>0</v>
      </c>
      <c r="AG2" s="2">
        <v>0</v>
      </c>
      <c r="AH2" t="s">
        <v>18</v>
      </c>
      <c r="AI2">
        <v>1</v>
      </c>
    </row>
    <row r="3" spans="1:35" x14ac:dyDescent="0.25">
      <c r="A3" t="s">
        <v>148</v>
      </c>
      <c r="B3" t="s">
        <v>60</v>
      </c>
      <c r="C3" t="s">
        <v>70</v>
      </c>
      <c r="D3" t="s">
        <v>94</v>
      </c>
      <c r="E3" s="2">
        <v>49.967391304347828</v>
      </c>
      <c r="F3" s="2">
        <v>5.5652173913043477</v>
      </c>
      <c r="G3" s="2">
        <v>0</v>
      </c>
      <c r="H3" s="2">
        <v>0.30010869565217385</v>
      </c>
      <c r="I3" s="2">
        <v>1.201086956521739</v>
      </c>
      <c r="J3" s="2">
        <v>0</v>
      </c>
      <c r="K3" s="2">
        <v>2.652173913043478</v>
      </c>
      <c r="L3" s="2">
        <v>1.3536956521739125</v>
      </c>
      <c r="M3" s="2">
        <v>4.9490217391304352</v>
      </c>
      <c r="N3" s="2">
        <v>0</v>
      </c>
      <c r="O3" s="2">
        <v>9.9045029366978468E-2</v>
      </c>
      <c r="P3" s="2">
        <v>0</v>
      </c>
      <c r="Q3" s="2">
        <v>4.1664130434782605</v>
      </c>
      <c r="R3" s="2">
        <v>8.3382640852730033E-2</v>
      </c>
      <c r="S3" s="2">
        <v>5.2067391304347836</v>
      </c>
      <c r="T3" s="2">
        <v>4.2397826086956503</v>
      </c>
      <c r="U3" s="2">
        <v>0</v>
      </c>
      <c r="V3" s="2">
        <v>0.1890537306939308</v>
      </c>
      <c r="W3" s="2">
        <v>3.6516304347826094</v>
      </c>
      <c r="X3" s="2">
        <v>3.327717391304347</v>
      </c>
      <c r="Y3" s="2">
        <v>0</v>
      </c>
      <c r="Z3" s="2">
        <v>0.13967805090276264</v>
      </c>
      <c r="AA3" s="2">
        <v>0</v>
      </c>
      <c r="AB3" s="2">
        <v>5.2700000000000005</v>
      </c>
      <c r="AC3" s="2">
        <v>0</v>
      </c>
      <c r="AD3" s="2">
        <v>0</v>
      </c>
      <c r="AE3" s="2">
        <v>0</v>
      </c>
      <c r="AF3" s="2">
        <v>0</v>
      </c>
      <c r="AG3" s="2">
        <v>0</v>
      </c>
      <c r="AH3" t="s">
        <v>26</v>
      </c>
      <c r="AI3">
        <v>1</v>
      </c>
    </row>
    <row r="4" spans="1:35" x14ac:dyDescent="0.25">
      <c r="A4" t="s">
        <v>148</v>
      </c>
      <c r="B4" t="s">
        <v>46</v>
      </c>
      <c r="C4" t="s">
        <v>83</v>
      </c>
      <c r="D4" t="s">
        <v>100</v>
      </c>
      <c r="E4" s="2">
        <v>64.75</v>
      </c>
      <c r="F4" s="2">
        <v>5.5652173913043477</v>
      </c>
      <c r="G4" s="2">
        <v>1.0869565217391304E-2</v>
      </c>
      <c r="H4" s="2">
        <v>0.29619565217391303</v>
      </c>
      <c r="I4" s="2">
        <v>1.076086956521739</v>
      </c>
      <c r="J4" s="2">
        <v>0</v>
      </c>
      <c r="K4" s="2">
        <v>0</v>
      </c>
      <c r="L4" s="2">
        <v>5.2282608695652177</v>
      </c>
      <c r="M4" s="2">
        <v>5.1630434782608692</v>
      </c>
      <c r="N4" s="2">
        <v>0</v>
      </c>
      <c r="O4" s="2">
        <v>7.9738123216384085E-2</v>
      </c>
      <c r="P4" s="2">
        <v>5.9021739130434785</v>
      </c>
      <c r="Q4" s="2">
        <v>11.304347826086957</v>
      </c>
      <c r="R4" s="2">
        <v>0.26573778747691795</v>
      </c>
      <c r="S4" s="2">
        <v>6.9211956521739131</v>
      </c>
      <c r="T4" s="2">
        <v>3.8179347826086958</v>
      </c>
      <c r="U4" s="2">
        <v>0</v>
      </c>
      <c r="V4" s="2">
        <v>0.16585529629007892</v>
      </c>
      <c r="W4" s="2">
        <v>4.7092391304347823</v>
      </c>
      <c r="X4" s="2">
        <v>4.0027173913043477</v>
      </c>
      <c r="Y4" s="2">
        <v>0</v>
      </c>
      <c r="Z4" s="2">
        <v>0.13454759106933017</v>
      </c>
      <c r="AA4" s="2">
        <v>0</v>
      </c>
      <c r="AB4" s="2">
        <v>0</v>
      </c>
      <c r="AC4" s="2">
        <v>0</v>
      </c>
      <c r="AD4" s="2">
        <v>0</v>
      </c>
      <c r="AE4" s="2">
        <v>0</v>
      </c>
      <c r="AF4" s="2">
        <v>0</v>
      </c>
      <c r="AG4" s="2">
        <v>0</v>
      </c>
      <c r="AH4" t="s">
        <v>12</v>
      </c>
      <c r="AI4">
        <v>1</v>
      </c>
    </row>
    <row r="5" spans="1:35" x14ac:dyDescent="0.25">
      <c r="A5" t="s">
        <v>148</v>
      </c>
      <c r="B5" t="s">
        <v>41</v>
      </c>
      <c r="C5" t="s">
        <v>80</v>
      </c>
      <c r="D5" t="s">
        <v>91</v>
      </c>
      <c r="E5" s="2">
        <v>88.576086956521735</v>
      </c>
      <c r="F5" s="2">
        <v>5.9239130434782608</v>
      </c>
      <c r="G5" s="2">
        <v>0.19565217391304349</v>
      </c>
      <c r="H5" s="2">
        <v>0.4375</v>
      </c>
      <c r="I5" s="2">
        <v>2.1114130434782608</v>
      </c>
      <c r="J5" s="2">
        <v>0</v>
      </c>
      <c r="K5" s="2">
        <v>0</v>
      </c>
      <c r="L5" s="2">
        <v>3.8043478260869565</v>
      </c>
      <c r="M5" s="2">
        <v>0</v>
      </c>
      <c r="N5" s="2">
        <v>5.3641304347826084</v>
      </c>
      <c r="O5" s="2">
        <v>6.0559577862314397E-2</v>
      </c>
      <c r="P5" s="2">
        <v>5.0271739130434785</v>
      </c>
      <c r="Q5" s="2">
        <v>8.2907608695652169</v>
      </c>
      <c r="R5" s="2">
        <v>0.15035587188612101</v>
      </c>
      <c r="S5" s="2">
        <v>18.423913043478262</v>
      </c>
      <c r="T5" s="2">
        <v>0</v>
      </c>
      <c r="U5" s="2">
        <v>0</v>
      </c>
      <c r="V5" s="2">
        <v>0.20800098171554793</v>
      </c>
      <c r="W5" s="2">
        <v>8.1114130434782616</v>
      </c>
      <c r="X5" s="2">
        <v>3.9429347826086958</v>
      </c>
      <c r="Y5" s="2">
        <v>0</v>
      </c>
      <c r="Z5" s="2">
        <v>0.13609031783040865</v>
      </c>
      <c r="AA5" s="2">
        <v>0</v>
      </c>
      <c r="AB5" s="2">
        <v>0</v>
      </c>
      <c r="AC5" s="2">
        <v>0</v>
      </c>
      <c r="AD5" s="2">
        <v>0</v>
      </c>
      <c r="AE5" s="2">
        <v>0</v>
      </c>
      <c r="AF5" s="2">
        <v>0</v>
      </c>
      <c r="AG5" s="2">
        <v>0</v>
      </c>
      <c r="AH5" t="s">
        <v>7</v>
      </c>
      <c r="AI5">
        <v>1</v>
      </c>
    </row>
    <row r="6" spans="1:35" x14ac:dyDescent="0.25">
      <c r="A6" t="s">
        <v>148</v>
      </c>
      <c r="B6" t="s">
        <v>34</v>
      </c>
      <c r="C6" t="s">
        <v>72</v>
      </c>
      <c r="D6" t="s">
        <v>95</v>
      </c>
      <c r="E6" s="2">
        <v>122.17391304347827</v>
      </c>
      <c r="F6" s="2">
        <v>4.7826086956521738</v>
      </c>
      <c r="G6" s="2">
        <v>0</v>
      </c>
      <c r="H6" s="2">
        <v>0</v>
      </c>
      <c r="I6" s="2">
        <v>4.4130434782608692</v>
      </c>
      <c r="J6" s="2">
        <v>0</v>
      </c>
      <c r="K6" s="2">
        <v>0</v>
      </c>
      <c r="L6" s="2">
        <v>7.8994565217391308</v>
      </c>
      <c r="M6" s="2">
        <v>0</v>
      </c>
      <c r="N6" s="2">
        <v>7.8043478260869561</v>
      </c>
      <c r="O6" s="2">
        <v>6.3879003558718853E-2</v>
      </c>
      <c r="P6" s="2">
        <v>0</v>
      </c>
      <c r="Q6" s="2">
        <v>16.788043478260871</v>
      </c>
      <c r="R6" s="2">
        <v>0.13741103202846977</v>
      </c>
      <c r="S6" s="2">
        <v>10.348695652173914</v>
      </c>
      <c r="T6" s="2">
        <v>4.2038043478260869</v>
      </c>
      <c r="U6" s="2">
        <v>0</v>
      </c>
      <c r="V6" s="2">
        <v>0.11911298932384343</v>
      </c>
      <c r="W6" s="2">
        <v>19.108695652173914</v>
      </c>
      <c r="X6" s="2">
        <v>4.9836956521739131</v>
      </c>
      <c r="Y6" s="2">
        <v>0</v>
      </c>
      <c r="Z6" s="2">
        <v>0.19719750889679716</v>
      </c>
      <c r="AA6" s="2">
        <v>0</v>
      </c>
      <c r="AB6" s="2">
        <v>5.8315217391304346</v>
      </c>
      <c r="AC6" s="2">
        <v>0</v>
      </c>
      <c r="AD6" s="2">
        <v>0</v>
      </c>
      <c r="AE6" s="2">
        <v>0</v>
      </c>
      <c r="AF6" s="2">
        <v>0</v>
      </c>
      <c r="AG6" s="2">
        <v>0</v>
      </c>
      <c r="AH6" t="s">
        <v>0</v>
      </c>
      <c r="AI6">
        <v>1</v>
      </c>
    </row>
    <row r="7" spans="1:35" x14ac:dyDescent="0.25">
      <c r="A7" t="s">
        <v>148</v>
      </c>
      <c r="B7" t="s">
        <v>37</v>
      </c>
      <c r="C7" t="s">
        <v>72</v>
      </c>
      <c r="D7" t="s">
        <v>95</v>
      </c>
      <c r="E7" s="2">
        <v>89.945652173913047</v>
      </c>
      <c r="F7" s="2">
        <v>4.8695652173913047</v>
      </c>
      <c r="G7" s="2">
        <v>1.4347826086956521</v>
      </c>
      <c r="H7" s="2">
        <v>0.45000000000000007</v>
      </c>
      <c r="I7" s="2">
        <v>2.527173913043478</v>
      </c>
      <c r="J7" s="2">
        <v>0</v>
      </c>
      <c r="K7" s="2">
        <v>0</v>
      </c>
      <c r="L7" s="2">
        <v>6.5108695652173916</v>
      </c>
      <c r="M7" s="2">
        <v>6.8532608695652177</v>
      </c>
      <c r="N7" s="2">
        <v>0</v>
      </c>
      <c r="O7" s="2">
        <v>7.6193353474320241E-2</v>
      </c>
      <c r="P7" s="2">
        <v>4.8315217391304346</v>
      </c>
      <c r="Q7" s="2">
        <v>11.331521739130435</v>
      </c>
      <c r="R7" s="2">
        <v>0.17969788519637464</v>
      </c>
      <c r="S7" s="2">
        <v>22.853260869565219</v>
      </c>
      <c r="T7" s="2">
        <v>7.4646739130434785</v>
      </c>
      <c r="U7" s="2">
        <v>0</v>
      </c>
      <c r="V7" s="2">
        <v>0.33706948640483381</v>
      </c>
      <c r="W7" s="2">
        <v>14.154891304347826</v>
      </c>
      <c r="X7" s="2">
        <v>7.1195652173913047</v>
      </c>
      <c r="Y7" s="2">
        <v>0</v>
      </c>
      <c r="Z7" s="2">
        <v>0.23652567975830818</v>
      </c>
      <c r="AA7" s="2">
        <v>0</v>
      </c>
      <c r="AB7" s="2">
        <v>0</v>
      </c>
      <c r="AC7" s="2">
        <v>0</v>
      </c>
      <c r="AD7" s="2">
        <v>0</v>
      </c>
      <c r="AE7" s="2">
        <v>1.4728260869565217</v>
      </c>
      <c r="AF7" s="2">
        <v>0</v>
      </c>
      <c r="AG7" s="2">
        <v>0</v>
      </c>
      <c r="AH7" t="s">
        <v>3</v>
      </c>
      <c r="AI7">
        <v>1</v>
      </c>
    </row>
    <row r="8" spans="1:35" x14ac:dyDescent="0.25">
      <c r="A8" t="s">
        <v>148</v>
      </c>
      <c r="B8" t="s">
        <v>58</v>
      </c>
      <c r="C8" t="s">
        <v>71</v>
      </c>
      <c r="D8" t="s">
        <v>99</v>
      </c>
      <c r="E8" s="2">
        <v>32.195652173913047</v>
      </c>
      <c r="F8" s="2">
        <v>0</v>
      </c>
      <c r="G8" s="2">
        <v>0</v>
      </c>
      <c r="H8" s="2">
        <v>0</v>
      </c>
      <c r="I8" s="2">
        <v>0.26630434782608697</v>
      </c>
      <c r="J8" s="2">
        <v>0</v>
      </c>
      <c r="K8" s="2">
        <v>0</v>
      </c>
      <c r="L8" s="2">
        <v>5.7535869565217386</v>
      </c>
      <c r="M8" s="2">
        <v>1.3179347826086956</v>
      </c>
      <c r="N8" s="2">
        <v>0</v>
      </c>
      <c r="O8" s="2">
        <v>4.0935178933153266E-2</v>
      </c>
      <c r="P8" s="2">
        <v>0</v>
      </c>
      <c r="Q8" s="2">
        <v>20.660326086956523</v>
      </c>
      <c r="R8" s="2">
        <v>0.64171168129642131</v>
      </c>
      <c r="S8" s="2">
        <v>1.5163043478260869</v>
      </c>
      <c r="T8" s="2">
        <v>4.3868478260869566</v>
      </c>
      <c r="U8" s="2">
        <v>0</v>
      </c>
      <c r="V8" s="2">
        <v>0.18335246455097906</v>
      </c>
      <c r="W8" s="2">
        <v>2.8015217391304348</v>
      </c>
      <c r="X8" s="2">
        <v>4.359565217391304</v>
      </c>
      <c r="Y8" s="2">
        <v>0</v>
      </c>
      <c r="Z8" s="2">
        <v>0.22242403781228898</v>
      </c>
      <c r="AA8" s="2">
        <v>8.6956521739130432E-2</v>
      </c>
      <c r="AB8" s="2">
        <v>0</v>
      </c>
      <c r="AC8" s="2">
        <v>0</v>
      </c>
      <c r="AD8" s="2">
        <v>0</v>
      </c>
      <c r="AE8" s="2">
        <v>0</v>
      </c>
      <c r="AF8" s="2">
        <v>0</v>
      </c>
      <c r="AG8" s="2">
        <v>0</v>
      </c>
      <c r="AH8" t="s">
        <v>24</v>
      </c>
      <c r="AI8">
        <v>1</v>
      </c>
    </row>
    <row r="9" spans="1:35" x14ac:dyDescent="0.25">
      <c r="A9" t="s">
        <v>148</v>
      </c>
      <c r="B9" t="s">
        <v>47</v>
      </c>
      <c r="C9" t="s">
        <v>83</v>
      </c>
      <c r="D9" t="s">
        <v>100</v>
      </c>
      <c r="E9" s="2">
        <v>98.467391304347828</v>
      </c>
      <c r="F9" s="2">
        <v>5.7391304347826084</v>
      </c>
      <c r="G9" s="2">
        <v>2.8804347826086958</v>
      </c>
      <c r="H9" s="2">
        <v>0.2608695652173913</v>
      </c>
      <c r="I9" s="2">
        <v>3.3016304347826089</v>
      </c>
      <c r="J9" s="2">
        <v>0</v>
      </c>
      <c r="K9" s="2">
        <v>5.6521739130434785</v>
      </c>
      <c r="L9" s="2">
        <v>4.6413043478260869</v>
      </c>
      <c r="M9" s="2">
        <v>9.2771739130434785</v>
      </c>
      <c r="N9" s="2">
        <v>0</v>
      </c>
      <c r="O9" s="2">
        <v>9.4215697096809797E-2</v>
      </c>
      <c r="P9" s="2">
        <v>4.9728260869565215</v>
      </c>
      <c r="Q9" s="2">
        <v>22.614130434782609</v>
      </c>
      <c r="R9" s="2">
        <v>0.28016337344077713</v>
      </c>
      <c r="S9" s="2">
        <v>8.2173913043478262</v>
      </c>
      <c r="T9" s="2">
        <v>13.461956521739131</v>
      </c>
      <c r="U9" s="2">
        <v>0</v>
      </c>
      <c r="V9" s="2">
        <v>0.22016778893917652</v>
      </c>
      <c r="W9" s="2">
        <v>2.2038043478260869</v>
      </c>
      <c r="X9" s="2">
        <v>16.706521739130434</v>
      </c>
      <c r="Y9" s="2">
        <v>0</v>
      </c>
      <c r="Z9" s="2">
        <v>0.19204658350811346</v>
      </c>
      <c r="AA9" s="2">
        <v>0</v>
      </c>
      <c r="AB9" s="2">
        <v>0</v>
      </c>
      <c r="AC9" s="2">
        <v>0</v>
      </c>
      <c r="AD9" s="2">
        <v>0</v>
      </c>
      <c r="AE9" s="2">
        <v>0</v>
      </c>
      <c r="AF9" s="2">
        <v>0</v>
      </c>
      <c r="AG9" s="2">
        <v>0</v>
      </c>
      <c r="AH9" t="s">
        <v>13</v>
      </c>
      <c r="AI9">
        <v>1</v>
      </c>
    </row>
    <row r="10" spans="1:35" x14ac:dyDescent="0.25">
      <c r="A10" t="s">
        <v>148</v>
      </c>
      <c r="B10" t="s">
        <v>50</v>
      </c>
      <c r="C10" t="s">
        <v>83</v>
      </c>
      <c r="D10" t="s">
        <v>100</v>
      </c>
      <c r="E10" s="2">
        <v>68.391304347826093</v>
      </c>
      <c r="F10" s="2">
        <v>0</v>
      </c>
      <c r="G10" s="2">
        <v>3.987717391304348</v>
      </c>
      <c r="H10" s="2">
        <v>0</v>
      </c>
      <c r="I10" s="2">
        <v>44.145869565217389</v>
      </c>
      <c r="J10" s="2">
        <v>0</v>
      </c>
      <c r="K10" s="2">
        <v>0</v>
      </c>
      <c r="L10" s="2">
        <v>0</v>
      </c>
      <c r="M10" s="2">
        <v>0</v>
      </c>
      <c r="N10" s="2">
        <v>0.34782608695652173</v>
      </c>
      <c r="O10" s="2">
        <v>5.0858232676414487E-3</v>
      </c>
      <c r="P10" s="2">
        <v>4.3695652173913047</v>
      </c>
      <c r="Q10" s="2">
        <v>48.128478260869564</v>
      </c>
      <c r="R10" s="2">
        <v>0.76761284170375066</v>
      </c>
      <c r="S10" s="2">
        <v>0</v>
      </c>
      <c r="T10" s="2">
        <v>0</v>
      </c>
      <c r="U10" s="2">
        <v>0</v>
      </c>
      <c r="V10" s="2">
        <v>0</v>
      </c>
      <c r="W10" s="2">
        <v>0</v>
      </c>
      <c r="X10" s="2">
        <v>0</v>
      </c>
      <c r="Y10" s="2">
        <v>0</v>
      </c>
      <c r="Z10" s="2">
        <v>0</v>
      </c>
      <c r="AA10" s="2">
        <v>0</v>
      </c>
      <c r="AB10" s="2">
        <v>0</v>
      </c>
      <c r="AC10" s="2">
        <v>0</v>
      </c>
      <c r="AD10" s="2">
        <v>0</v>
      </c>
      <c r="AE10" s="2">
        <v>0</v>
      </c>
      <c r="AF10" s="2">
        <v>0</v>
      </c>
      <c r="AG10" s="2">
        <v>0</v>
      </c>
      <c r="AH10" t="s">
        <v>16</v>
      </c>
      <c r="AI10">
        <v>1</v>
      </c>
    </row>
    <row r="11" spans="1:35" x14ac:dyDescent="0.25">
      <c r="A11" t="s">
        <v>148</v>
      </c>
      <c r="B11" t="s">
        <v>48</v>
      </c>
      <c r="C11" t="s">
        <v>72</v>
      </c>
      <c r="D11" t="s">
        <v>95</v>
      </c>
      <c r="E11" s="2">
        <v>113.1304347826087</v>
      </c>
      <c r="F11" s="2">
        <v>4.6467391304347823</v>
      </c>
      <c r="G11" s="2">
        <v>0</v>
      </c>
      <c r="H11" s="2">
        <v>0</v>
      </c>
      <c r="I11" s="2">
        <v>4.7821739130434793</v>
      </c>
      <c r="J11" s="2">
        <v>0</v>
      </c>
      <c r="K11" s="2">
        <v>0</v>
      </c>
      <c r="L11" s="2">
        <v>2.8872826086956516</v>
      </c>
      <c r="M11" s="2">
        <v>4.5652173913043477</v>
      </c>
      <c r="N11" s="2">
        <v>8.4654347826086962</v>
      </c>
      <c r="O11" s="2">
        <v>0.1151825518831668</v>
      </c>
      <c r="P11" s="2">
        <v>4.8913043478260869</v>
      </c>
      <c r="Q11" s="2">
        <v>22.674021739130428</v>
      </c>
      <c r="R11" s="2">
        <v>0.2436596848578016</v>
      </c>
      <c r="S11" s="2">
        <v>14.734565217391308</v>
      </c>
      <c r="T11" s="2">
        <v>8.0138043478260848</v>
      </c>
      <c r="U11" s="2">
        <v>0</v>
      </c>
      <c r="V11" s="2">
        <v>0.20108089930822445</v>
      </c>
      <c r="W11" s="2">
        <v>23.669239130434779</v>
      </c>
      <c r="X11" s="2">
        <v>0</v>
      </c>
      <c r="Y11" s="2">
        <v>0</v>
      </c>
      <c r="Z11" s="2">
        <v>0.20922079169869326</v>
      </c>
      <c r="AA11" s="2">
        <v>0</v>
      </c>
      <c r="AB11" s="2">
        <v>0</v>
      </c>
      <c r="AC11" s="2">
        <v>0</v>
      </c>
      <c r="AD11" s="2">
        <v>0</v>
      </c>
      <c r="AE11" s="2">
        <v>0</v>
      </c>
      <c r="AF11" s="2">
        <v>0</v>
      </c>
      <c r="AG11" s="2">
        <v>0</v>
      </c>
      <c r="AH11" t="s">
        <v>14</v>
      </c>
      <c r="AI11">
        <v>1</v>
      </c>
    </row>
    <row r="12" spans="1:35" x14ac:dyDescent="0.25">
      <c r="A12" t="s">
        <v>148</v>
      </c>
      <c r="B12" t="s">
        <v>59</v>
      </c>
      <c r="C12" t="s">
        <v>86</v>
      </c>
      <c r="D12" t="s">
        <v>90</v>
      </c>
      <c r="E12" s="2">
        <v>56.315217391304351</v>
      </c>
      <c r="F12" s="2">
        <v>0</v>
      </c>
      <c r="G12" s="2">
        <v>0</v>
      </c>
      <c r="H12" s="2">
        <v>0.22010869565217392</v>
      </c>
      <c r="I12" s="2">
        <v>0</v>
      </c>
      <c r="J12" s="2">
        <v>0</v>
      </c>
      <c r="K12" s="2">
        <v>0</v>
      </c>
      <c r="L12" s="2">
        <v>8.6021739130434778</v>
      </c>
      <c r="M12" s="2">
        <v>0</v>
      </c>
      <c r="N12" s="2">
        <v>8.5367391304347819</v>
      </c>
      <c r="O12" s="2">
        <v>0.15158849642926073</v>
      </c>
      <c r="P12" s="2">
        <v>0</v>
      </c>
      <c r="Q12" s="2">
        <v>26.633586956521739</v>
      </c>
      <c r="R12" s="2">
        <v>0.47293765682300709</v>
      </c>
      <c r="S12" s="2">
        <v>5.4585869565217369</v>
      </c>
      <c r="T12" s="2">
        <v>3.0736956521739134</v>
      </c>
      <c r="U12" s="2">
        <v>0</v>
      </c>
      <c r="V12" s="2">
        <v>0.15150936112719549</v>
      </c>
      <c r="W12" s="2">
        <v>6.8672826086956542</v>
      </c>
      <c r="X12" s="2">
        <v>4.3213043478260884</v>
      </c>
      <c r="Y12" s="2">
        <v>0</v>
      </c>
      <c r="Z12" s="2">
        <v>0.19867786141671498</v>
      </c>
      <c r="AA12" s="2">
        <v>0</v>
      </c>
      <c r="AB12" s="2">
        <v>0</v>
      </c>
      <c r="AC12" s="2">
        <v>0</v>
      </c>
      <c r="AD12" s="2">
        <v>13.324239130434782</v>
      </c>
      <c r="AE12" s="2">
        <v>1.2554347826086956</v>
      </c>
      <c r="AF12" s="2">
        <v>0</v>
      </c>
      <c r="AG12" s="2">
        <v>0</v>
      </c>
      <c r="AH12" t="s">
        <v>25</v>
      </c>
      <c r="AI12">
        <v>1</v>
      </c>
    </row>
    <row r="13" spans="1:35" x14ac:dyDescent="0.25">
      <c r="A13" t="s">
        <v>148</v>
      </c>
      <c r="B13" t="s">
        <v>62</v>
      </c>
      <c r="C13" t="s">
        <v>87</v>
      </c>
      <c r="D13" t="s">
        <v>99</v>
      </c>
      <c r="E13" s="2">
        <v>30.076086956521738</v>
      </c>
      <c r="F13" s="2">
        <v>5.2989130434782608</v>
      </c>
      <c r="G13" s="2">
        <v>1.1304347826086956</v>
      </c>
      <c r="H13" s="2">
        <v>0</v>
      </c>
      <c r="I13" s="2">
        <v>2.4375</v>
      </c>
      <c r="J13" s="2">
        <v>0</v>
      </c>
      <c r="K13" s="2">
        <v>0</v>
      </c>
      <c r="L13" s="2">
        <v>2.4130434782608699E-2</v>
      </c>
      <c r="M13" s="2">
        <v>4.2391304347826084</v>
      </c>
      <c r="N13" s="2">
        <v>0</v>
      </c>
      <c r="O13" s="2">
        <v>0.14094687387061799</v>
      </c>
      <c r="P13" s="2">
        <v>3.8152173913043477</v>
      </c>
      <c r="Q13" s="2">
        <v>8.5193478260869568</v>
      </c>
      <c r="R13" s="2">
        <v>0.4101120346946151</v>
      </c>
      <c r="S13" s="2">
        <v>5.6556521739130439</v>
      </c>
      <c r="T13" s="2">
        <v>8.5000000000000006E-2</v>
      </c>
      <c r="U13" s="2">
        <v>0</v>
      </c>
      <c r="V13" s="2">
        <v>0.1908709794000723</v>
      </c>
      <c r="W13" s="2">
        <v>0.83271739130434785</v>
      </c>
      <c r="X13" s="2">
        <v>4.1902173913043477</v>
      </c>
      <c r="Y13" s="2">
        <v>0</v>
      </c>
      <c r="Z13" s="2">
        <v>0.16700758944705457</v>
      </c>
      <c r="AA13" s="2">
        <v>0</v>
      </c>
      <c r="AB13" s="2">
        <v>0</v>
      </c>
      <c r="AC13" s="2">
        <v>0</v>
      </c>
      <c r="AD13" s="2">
        <v>0</v>
      </c>
      <c r="AE13" s="2">
        <v>0</v>
      </c>
      <c r="AF13" s="2">
        <v>0</v>
      </c>
      <c r="AG13" s="2">
        <v>0</v>
      </c>
      <c r="AH13" t="s">
        <v>28</v>
      </c>
      <c r="AI13">
        <v>1</v>
      </c>
    </row>
    <row r="14" spans="1:35" x14ac:dyDescent="0.25">
      <c r="A14" t="s">
        <v>148</v>
      </c>
      <c r="B14" t="s">
        <v>54</v>
      </c>
      <c r="C14" t="s">
        <v>75</v>
      </c>
      <c r="D14" t="s">
        <v>95</v>
      </c>
      <c r="E14" s="2">
        <v>57.369565217391305</v>
      </c>
      <c r="F14" s="2">
        <v>0</v>
      </c>
      <c r="G14" s="2">
        <v>2.9891304347826088E-2</v>
      </c>
      <c r="H14" s="2">
        <v>4.3478260869565216E-2</v>
      </c>
      <c r="I14" s="2">
        <v>0.71739130434782605</v>
      </c>
      <c r="J14" s="2">
        <v>0</v>
      </c>
      <c r="K14" s="2">
        <v>0</v>
      </c>
      <c r="L14" s="2">
        <v>0</v>
      </c>
      <c r="M14" s="2">
        <v>0</v>
      </c>
      <c r="N14" s="2">
        <v>0</v>
      </c>
      <c r="O14" s="2">
        <v>0</v>
      </c>
      <c r="P14" s="2">
        <v>0</v>
      </c>
      <c r="Q14" s="2">
        <v>0</v>
      </c>
      <c r="R14" s="2">
        <v>0</v>
      </c>
      <c r="S14" s="2">
        <v>6.6548913043478262</v>
      </c>
      <c r="T14" s="2">
        <v>0</v>
      </c>
      <c r="U14" s="2">
        <v>0</v>
      </c>
      <c r="V14" s="2">
        <v>0.11600037893141342</v>
      </c>
      <c r="W14" s="2">
        <v>1.8343478260869561</v>
      </c>
      <c r="X14" s="2">
        <v>0</v>
      </c>
      <c r="Y14" s="2">
        <v>0</v>
      </c>
      <c r="Z14" s="2">
        <v>3.1974232663887832E-2</v>
      </c>
      <c r="AA14" s="2">
        <v>0</v>
      </c>
      <c r="AB14" s="2">
        <v>0</v>
      </c>
      <c r="AC14" s="2">
        <v>0</v>
      </c>
      <c r="AD14" s="2">
        <v>0</v>
      </c>
      <c r="AE14" s="2">
        <v>0</v>
      </c>
      <c r="AF14" s="2">
        <v>0</v>
      </c>
      <c r="AG14" s="2">
        <v>0</v>
      </c>
      <c r="AH14" t="s">
        <v>20</v>
      </c>
      <c r="AI14">
        <v>1</v>
      </c>
    </row>
    <row r="15" spans="1:35" x14ac:dyDescent="0.25">
      <c r="A15" t="s">
        <v>148</v>
      </c>
      <c r="B15" t="s">
        <v>55</v>
      </c>
      <c r="C15" t="s">
        <v>69</v>
      </c>
      <c r="D15" t="s">
        <v>94</v>
      </c>
      <c r="E15" s="2">
        <v>25.065217391304348</v>
      </c>
      <c r="F15" s="2">
        <v>7.5652173913043477</v>
      </c>
      <c r="G15" s="2">
        <v>0.34782608695652173</v>
      </c>
      <c r="H15" s="2">
        <v>0.12706521739130433</v>
      </c>
      <c r="I15" s="2">
        <v>0.58152173913043481</v>
      </c>
      <c r="J15" s="2">
        <v>0</v>
      </c>
      <c r="K15" s="2">
        <v>0</v>
      </c>
      <c r="L15" s="2">
        <v>0</v>
      </c>
      <c r="M15" s="2">
        <v>0</v>
      </c>
      <c r="N15" s="2">
        <v>0</v>
      </c>
      <c r="O15" s="2">
        <v>0</v>
      </c>
      <c r="P15" s="2">
        <v>0</v>
      </c>
      <c r="Q15" s="2">
        <v>13.6875</v>
      </c>
      <c r="R15" s="2">
        <v>0.54607545533391155</v>
      </c>
      <c r="S15" s="2">
        <v>1.0244565217391304</v>
      </c>
      <c r="T15" s="2">
        <v>1.9972826086956521</v>
      </c>
      <c r="U15" s="2">
        <v>0</v>
      </c>
      <c r="V15" s="2">
        <v>0.12055507372072852</v>
      </c>
      <c r="W15" s="2">
        <v>4.6576086956521738</v>
      </c>
      <c r="X15" s="2">
        <v>0</v>
      </c>
      <c r="Y15" s="2">
        <v>0</v>
      </c>
      <c r="Z15" s="2">
        <v>0.18581960104076323</v>
      </c>
      <c r="AA15" s="2">
        <v>0</v>
      </c>
      <c r="AB15" s="2">
        <v>0</v>
      </c>
      <c r="AC15" s="2">
        <v>0</v>
      </c>
      <c r="AD15" s="2">
        <v>0</v>
      </c>
      <c r="AE15" s="2">
        <v>0</v>
      </c>
      <c r="AF15" s="2">
        <v>0</v>
      </c>
      <c r="AG15" s="2">
        <v>0</v>
      </c>
      <c r="AH15" t="s">
        <v>21</v>
      </c>
      <c r="AI15">
        <v>1</v>
      </c>
    </row>
    <row r="16" spans="1:35" x14ac:dyDescent="0.25">
      <c r="A16" t="s">
        <v>148</v>
      </c>
      <c r="B16" t="s">
        <v>38</v>
      </c>
      <c r="C16" t="s">
        <v>74</v>
      </c>
      <c r="D16" t="s">
        <v>97</v>
      </c>
      <c r="E16" s="2">
        <v>80.967391304347828</v>
      </c>
      <c r="F16" s="2">
        <v>28.505434782608695</v>
      </c>
      <c r="G16" s="2">
        <v>1.4347826086956521</v>
      </c>
      <c r="H16" s="2">
        <v>0.41304347826086957</v>
      </c>
      <c r="I16" s="2">
        <v>3.5163043478260869</v>
      </c>
      <c r="J16" s="2">
        <v>0</v>
      </c>
      <c r="K16" s="2">
        <v>0</v>
      </c>
      <c r="L16" s="2">
        <v>1.7119565217391304</v>
      </c>
      <c r="M16" s="2">
        <v>10.538043478260869</v>
      </c>
      <c r="N16" s="2">
        <v>0</v>
      </c>
      <c r="O16" s="2">
        <v>0.13015169821452544</v>
      </c>
      <c r="P16" s="2">
        <v>5.0652173913043477</v>
      </c>
      <c r="Q16" s="2">
        <v>8.9157608695652169</v>
      </c>
      <c r="R16" s="2">
        <v>0.17267418445428914</v>
      </c>
      <c r="S16" s="2">
        <v>16.372282608695652</v>
      </c>
      <c r="T16" s="2">
        <v>0</v>
      </c>
      <c r="U16" s="2">
        <v>0</v>
      </c>
      <c r="V16" s="2">
        <v>0.20220835011410929</v>
      </c>
      <c r="W16" s="2">
        <v>8.75</v>
      </c>
      <c r="X16" s="2">
        <v>7.8342391304347823</v>
      </c>
      <c r="Y16" s="2">
        <v>0</v>
      </c>
      <c r="Z16" s="2">
        <v>0.20482615116122968</v>
      </c>
      <c r="AA16" s="2">
        <v>0.28260869565217389</v>
      </c>
      <c r="AB16" s="2">
        <v>0</v>
      </c>
      <c r="AC16" s="2">
        <v>0</v>
      </c>
      <c r="AD16" s="2">
        <v>0</v>
      </c>
      <c r="AE16" s="2">
        <v>0</v>
      </c>
      <c r="AF16" s="2">
        <v>0</v>
      </c>
      <c r="AG16" s="2">
        <v>0</v>
      </c>
      <c r="AH16" t="s">
        <v>4</v>
      </c>
      <c r="AI16">
        <v>1</v>
      </c>
    </row>
    <row r="17" spans="1:35" x14ac:dyDescent="0.25">
      <c r="A17" t="s">
        <v>148</v>
      </c>
      <c r="B17" t="s">
        <v>63</v>
      </c>
      <c r="C17" t="s">
        <v>76</v>
      </c>
      <c r="D17" t="s">
        <v>91</v>
      </c>
      <c r="E17" s="2">
        <v>35.75</v>
      </c>
      <c r="F17" s="2">
        <v>4.8233695652173916</v>
      </c>
      <c r="G17" s="2">
        <v>2.1739130434782608E-2</v>
      </c>
      <c r="H17" s="2">
        <v>0.17119565217391305</v>
      </c>
      <c r="I17" s="2">
        <v>1.1630434782608696</v>
      </c>
      <c r="J17" s="2">
        <v>0</v>
      </c>
      <c r="K17" s="2">
        <v>0</v>
      </c>
      <c r="L17" s="2">
        <v>0.72108695652173915</v>
      </c>
      <c r="M17" s="2">
        <v>4.4308695652173924</v>
      </c>
      <c r="N17" s="2">
        <v>0</v>
      </c>
      <c r="O17" s="2">
        <v>0.12394040741866832</v>
      </c>
      <c r="P17" s="2">
        <v>2.4266304347826089</v>
      </c>
      <c r="Q17" s="2">
        <v>19.663043478260871</v>
      </c>
      <c r="R17" s="2">
        <v>0.61789297658862885</v>
      </c>
      <c r="S17" s="2">
        <v>2.776086956521739</v>
      </c>
      <c r="T17" s="2">
        <v>1.4894565217391307</v>
      </c>
      <c r="U17" s="2">
        <v>0</v>
      </c>
      <c r="V17" s="2">
        <v>0.11931590148981455</v>
      </c>
      <c r="W17" s="2">
        <v>3.3586956521739135</v>
      </c>
      <c r="X17" s="2">
        <v>7.8695652173913042E-2</v>
      </c>
      <c r="Y17" s="2">
        <v>0</v>
      </c>
      <c r="Z17" s="2">
        <v>9.6150805716023122E-2</v>
      </c>
      <c r="AA17" s="2">
        <v>0</v>
      </c>
      <c r="AB17" s="2">
        <v>0</v>
      </c>
      <c r="AC17" s="2">
        <v>2.5543478260869565</v>
      </c>
      <c r="AD17" s="2">
        <v>0</v>
      </c>
      <c r="AE17" s="2">
        <v>0</v>
      </c>
      <c r="AF17" s="2">
        <v>0</v>
      </c>
      <c r="AG17" s="2">
        <v>0</v>
      </c>
      <c r="AH17" t="s">
        <v>29</v>
      </c>
      <c r="AI17">
        <v>1</v>
      </c>
    </row>
    <row r="18" spans="1:35" x14ac:dyDescent="0.25">
      <c r="A18" t="s">
        <v>148</v>
      </c>
      <c r="B18" t="s">
        <v>67</v>
      </c>
      <c r="C18" t="s">
        <v>89</v>
      </c>
      <c r="D18" t="s">
        <v>92</v>
      </c>
      <c r="E18" s="2">
        <v>29.467391304347824</v>
      </c>
      <c r="F18" s="2">
        <v>4.9646739130434785</v>
      </c>
      <c r="G18" s="2">
        <v>0</v>
      </c>
      <c r="H18" s="2">
        <v>0</v>
      </c>
      <c r="I18" s="2">
        <v>0</v>
      </c>
      <c r="J18" s="2">
        <v>0</v>
      </c>
      <c r="K18" s="2">
        <v>0</v>
      </c>
      <c r="L18" s="2">
        <v>0</v>
      </c>
      <c r="M18" s="2">
        <v>4.4211956521739131</v>
      </c>
      <c r="N18" s="2">
        <v>0</v>
      </c>
      <c r="O18" s="2">
        <v>0.150036886757654</v>
      </c>
      <c r="P18" s="2">
        <v>0</v>
      </c>
      <c r="Q18" s="2">
        <v>12.195652173913043</v>
      </c>
      <c r="R18" s="2">
        <v>0.41386942087790485</v>
      </c>
      <c r="S18" s="2">
        <v>0</v>
      </c>
      <c r="T18" s="2">
        <v>0</v>
      </c>
      <c r="U18" s="2">
        <v>0</v>
      </c>
      <c r="V18" s="2">
        <v>0</v>
      </c>
      <c r="W18" s="2">
        <v>0</v>
      </c>
      <c r="X18" s="2">
        <v>0</v>
      </c>
      <c r="Y18" s="2">
        <v>0</v>
      </c>
      <c r="Z18" s="2">
        <v>0</v>
      </c>
      <c r="AA18" s="2">
        <v>0</v>
      </c>
      <c r="AB18" s="2">
        <v>0</v>
      </c>
      <c r="AC18" s="2">
        <v>0</v>
      </c>
      <c r="AD18" s="2">
        <v>0</v>
      </c>
      <c r="AE18" s="2">
        <v>0</v>
      </c>
      <c r="AF18" s="2">
        <v>0</v>
      </c>
      <c r="AG18" s="2">
        <v>0</v>
      </c>
      <c r="AH18" t="s">
        <v>33</v>
      </c>
      <c r="AI18">
        <v>1</v>
      </c>
    </row>
    <row r="19" spans="1:35" x14ac:dyDescent="0.25">
      <c r="A19" t="s">
        <v>148</v>
      </c>
      <c r="B19" t="s">
        <v>36</v>
      </c>
      <c r="C19" t="s">
        <v>78</v>
      </c>
      <c r="D19" t="s">
        <v>96</v>
      </c>
      <c r="E19" s="2">
        <v>118.67391304347827</v>
      </c>
      <c r="F19" s="2">
        <v>5.0434782608695654</v>
      </c>
      <c r="G19" s="2">
        <v>0.78260869565217395</v>
      </c>
      <c r="H19" s="2">
        <v>0.66641304347826069</v>
      </c>
      <c r="I19" s="2">
        <v>2.6983695652173911</v>
      </c>
      <c r="J19" s="2">
        <v>0</v>
      </c>
      <c r="K19" s="2">
        <v>0</v>
      </c>
      <c r="L19" s="2">
        <v>5.1397826086956533</v>
      </c>
      <c r="M19" s="2">
        <v>8.5370652173913069</v>
      </c>
      <c r="N19" s="2">
        <v>0</v>
      </c>
      <c r="O19" s="2">
        <v>7.1937167979483435E-2</v>
      </c>
      <c r="P19" s="2">
        <v>0</v>
      </c>
      <c r="Q19" s="2">
        <v>21.004456521739126</v>
      </c>
      <c r="R19" s="2">
        <v>0.17699303901813515</v>
      </c>
      <c r="S19" s="2">
        <v>5.3755434782608695</v>
      </c>
      <c r="T19" s="2">
        <v>4.2186956521739143</v>
      </c>
      <c r="U19" s="2">
        <v>0</v>
      </c>
      <c r="V19" s="2">
        <v>8.084539292910789E-2</v>
      </c>
      <c r="W19" s="2">
        <v>5.932500000000001</v>
      </c>
      <c r="X19" s="2">
        <v>9.6981521739130425</v>
      </c>
      <c r="Y19" s="2">
        <v>0</v>
      </c>
      <c r="Z19" s="2">
        <v>0.13171093606887707</v>
      </c>
      <c r="AA19" s="2">
        <v>0</v>
      </c>
      <c r="AB19" s="2">
        <v>4.3678260869565211</v>
      </c>
      <c r="AC19" s="2">
        <v>0</v>
      </c>
      <c r="AD19" s="2">
        <v>0</v>
      </c>
      <c r="AE19" s="2">
        <v>2.9977173913043473</v>
      </c>
      <c r="AF19" s="2">
        <v>0</v>
      </c>
      <c r="AG19" s="2">
        <v>0</v>
      </c>
      <c r="AH19" t="s">
        <v>2</v>
      </c>
      <c r="AI19">
        <v>1</v>
      </c>
    </row>
    <row r="20" spans="1:35" x14ac:dyDescent="0.25">
      <c r="A20" t="s">
        <v>148</v>
      </c>
      <c r="B20" t="s">
        <v>45</v>
      </c>
      <c r="C20" t="s">
        <v>70</v>
      </c>
      <c r="D20" t="s">
        <v>94</v>
      </c>
      <c r="E20" s="2">
        <v>33.141304347826086</v>
      </c>
      <c r="F20" s="2">
        <v>3.9565217391304346</v>
      </c>
      <c r="G20" s="2">
        <v>0</v>
      </c>
      <c r="H20" s="2">
        <v>0.17119565217391305</v>
      </c>
      <c r="I20" s="2">
        <v>0.30706521739130432</v>
      </c>
      <c r="J20" s="2">
        <v>0</v>
      </c>
      <c r="K20" s="2">
        <v>0</v>
      </c>
      <c r="L20" s="2">
        <v>0</v>
      </c>
      <c r="M20" s="2">
        <v>0</v>
      </c>
      <c r="N20" s="2">
        <v>0</v>
      </c>
      <c r="O20" s="2">
        <v>0</v>
      </c>
      <c r="P20" s="2">
        <v>4.8315217391304346</v>
      </c>
      <c r="Q20" s="2">
        <v>3.402173913043478</v>
      </c>
      <c r="R20" s="2">
        <v>0.24844211216792389</v>
      </c>
      <c r="S20" s="2">
        <v>0</v>
      </c>
      <c r="T20" s="2">
        <v>0</v>
      </c>
      <c r="U20" s="2">
        <v>0</v>
      </c>
      <c r="V20" s="2">
        <v>0</v>
      </c>
      <c r="W20" s="2">
        <v>0</v>
      </c>
      <c r="X20" s="2">
        <v>0</v>
      </c>
      <c r="Y20" s="2">
        <v>0</v>
      </c>
      <c r="Z20" s="2">
        <v>0</v>
      </c>
      <c r="AA20" s="2">
        <v>0</v>
      </c>
      <c r="AB20" s="2">
        <v>0</v>
      </c>
      <c r="AC20" s="2">
        <v>0</v>
      </c>
      <c r="AD20" s="2">
        <v>0</v>
      </c>
      <c r="AE20" s="2">
        <v>0</v>
      </c>
      <c r="AF20" s="2">
        <v>0</v>
      </c>
      <c r="AG20" s="2">
        <v>0</v>
      </c>
      <c r="AH20" t="s">
        <v>11</v>
      </c>
      <c r="AI20">
        <v>1</v>
      </c>
    </row>
    <row r="21" spans="1:35" x14ac:dyDescent="0.25">
      <c r="A21" t="s">
        <v>148</v>
      </c>
      <c r="B21" t="s">
        <v>43</v>
      </c>
      <c r="C21" t="s">
        <v>82</v>
      </c>
      <c r="D21" t="s">
        <v>93</v>
      </c>
      <c r="E21" s="2">
        <v>74.902173913043484</v>
      </c>
      <c r="F21" s="2">
        <v>4.7826086956521738</v>
      </c>
      <c r="G21" s="2">
        <v>1.298913043478261</v>
      </c>
      <c r="H21" s="2">
        <v>0.44565217391304346</v>
      </c>
      <c r="I21" s="2">
        <v>2.1576086956521738</v>
      </c>
      <c r="J21" s="2">
        <v>0</v>
      </c>
      <c r="K21" s="2">
        <v>0</v>
      </c>
      <c r="L21" s="2">
        <v>4.9565217391304346</v>
      </c>
      <c r="M21" s="2">
        <v>4.6086956521739131</v>
      </c>
      <c r="N21" s="2">
        <v>0</v>
      </c>
      <c r="O21" s="2">
        <v>6.1529531272674499E-2</v>
      </c>
      <c r="P21" s="2">
        <v>0</v>
      </c>
      <c r="Q21" s="2">
        <v>6.8967391304347823</v>
      </c>
      <c r="R21" s="2">
        <v>9.2076621680452747E-2</v>
      </c>
      <c r="S21" s="2">
        <v>10.790760869565217</v>
      </c>
      <c r="T21" s="2">
        <v>1.6168478260869565</v>
      </c>
      <c r="U21" s="2">
        <v>0</v>
      </c>
      <c r="V21" s="2">
        <v>0.16565084893339135</v>
      </c>
      <c r="W21" s="2">
        <v>6.3614130434782608</v>
      </c>
      <c r="X21" s="2">
        <v>3.7418478260869565</v>
      </c>
      <c r="Y21" s="2">
        <v>0</v>
      </c>
      <c r="Z21" s="2">
        <v>0.13488608329705412</v>
      </c>
      <c r="AA21" s="2">
        <v>0</v>
      </c>
      <c r="AB21" s="2">
        <v>5.3913043478260869</v>
      </c>
      <c r="AC21" s="2">
        <v>0</v>
      </c>
      <c r="AD21" s="2">
        <v>0</v>
      </c>
      <c r="AE21" s="2">
        <v>0</v>
      </c>
      <c r="AF21" s="2">
        <v>0</v>
      </c>
      <c r="AG21" s="2">
        <v>0</v>
      </c>
      <c r="AH21" t="s">
        <v>9</v>
      </c>
      <c r="AI21">
        <v>1</v>
      </c>
    </row>
    <row r="22" spans="1:35" x14ac:dyDescent="0.25">
      <c r="A22" t="s">
        <v>148</v>
      </c>
      <c r="B22" t="s">
        <v>56</v>
      </c>
      <c r="C22" t="s">
        <v>85</v>
      </c>
      <c r="D22" t="s">
        <v>98</v>
      </c>
      <c r="E22" s="2">
        <v>41.141304347826086</v>
      </c>
      <c r="F22" s="2">
        <v>5.2173913043478262</v>
      </c>
      <c r="G22" s="2">
        <v>1.298913043478261</v>
      </c>
      <c r="H22" s="2">
        <v>0.21195652173913043</v>
      </c>
      <c r="I22" s="2">
        <v>0.27173913043478259</v>
      </c>
      <c r="J22" s="2">
        <v>0</v>
      </c>
      <c r="K22" s="2">
        <v>1.8913043478260867</v>
      </c>
      <c r="L22" s="2">
        <v>0.82576086956521733</v>
      </c>
      <c r="M22" s="2">
        <v>4.6121739130434785</v>
      </c>
      <c r="N22" s="2">
        <v>0</v>
      </c>
      <c r="O22" s="2">
        <v>0.11210568031704096</v>
      </c>
      <c r="P22" s="2">
        <v>4.6798913043478274</v>
      </c>
      <c r="Q22" s="2">
        <v>13.082391304347821</v>
      </c>
      <c r="R22" s="2">
        <v>0.43173844121532357</v>
      </c>
      <c r="S22" s="2">
        <v>0.40695652173913033</v>
      </c>
      <c r="T22" s="2">
        <v>1.6363043478260868</v>
      </c>
      <c r="U22" s="2">
        <v>0</v>
      </c>
      <c r="V22" s="2">
        <v>4.9664464993394976E-2</v>
      </c>
      <c r="W22" s="2">
        <v>2.9469565217391311</v>
      </c>
      <c r="X22" s="2">
        <v>0.53945652173913039</v>
      </c>
      <c r="Y22" s="2">
        <v>0</v>
      </c>
      <c r="Z22" s="2">
        <v>8.47424042272127E-2</v>
      </c>
      <c r="AA22" s="2">
        <v>0.6797826086956521</v>
      </c>
      <c r="AB22" s="2">
        <v>0</v>
      </c>
      <c r="AC22" s="2">
        <v>0</v>
      </c>
      <c r="AD22" s="2">
        <v>0</v>
      </c>
      <c r="AE22" s="2">
        <v>0</v>
      </c>
      <c r="AF22" s="2">
        <v>0</v>
      </c>
      <c r="AG22" s="2">
        <v>0</v>
      </c>
      <c r="AH22" t="s">
        <v>22</v>
      </c>
      <c r="AI22">
        <v>1</v>
      </c>
    </row>
    <row r="23" spans="1:35" x14ac:dyDescent="0.25">
      <c r="A23" t="s">
        <v>148</v>
      </c>
      <c r="B23" t="s">
        <v>53</v>
      </c>
      <c r="C23" t="s">
        <v>78</v>
      </c>
      <c r="D23" t="s">
        <v>96</v>
      </c>
      <c r="E23" s="2">
        <v>75.75</v>
      </c>
      <c r="F23" s="2">
        <v>4.7826086956521738</v>
      </c>
      <c r="G23" s="2">
        <v>0.52173913043478259</v>
      </c>
      <c r="H23" s="2">
        <v>0.44206521739130439</v>
      </c>
      <c r="I23" s="2">
        <v>1.0706521739130435</v>
      </c>
      <c r="J23" s="2">
        <v>0</v>
      </c>
      <c r="K23" s="2">
        <v>0</v>
      </c>
      <c r="L23" s="2">
        <v>1.4881521739130432</v>
      </c>
      <c r="M23" s="2">
        <v>5.2240217391304347</v>
      </c>
      <c r="N23" s="2">
        <v>0</v>
      </c>
      <c r="O23" s="2">
        <v>6.896398335485722E-2</v>
      </c>
      <c r="P23" s="2">
        <v>0</v>
      </c>
      <c r="Q23" s="2">
        <v>8.2521739130434764</v>
      </c>
      <c r="R23" s="2">
        <v>0.10893958961113501</v>
      </c>
      <c r="S23" s="2">
        <v>10.413260869565216</v>
      </c>
      <c r="T23" s="2">
        <v>4.0760869565217392E-2</v>
      </c>
      <c r="U23" s="2">
        <v>0</v>
      </c>
      <c r="V23" s="2">
        <v>0.13800688764528624</v>
      </c>
      <c r="W23" s="2">
        <v>3.8355434782608695</v>
      </c>
      <c r="X23" s="2">
        <v>1.0190217391304348</v>
      </c>
      <c r="Y23" s="2">
        <v>0</v>
      </c>
      <c r="Z23" s="2">
        <v>6.408666953651887E-2</v>
      </c>
      <c r="AA23" s="2">
        <v>0</v>
      </c>
      <c r="AB23" s="2">
        <v>9.3379347826086931</v>
      </c>
      <c r="AC23" s="2">
        <v>0</v>
      </c>
      <c r="AD23" s="2">
        <v>0</v>
      </c>
      <c r="AE23" s="2">
        <v>0.6895652173913045</v>
      </c>
      <c r="AF23" s="2">
        <v>0</v>
      </c>
      <c r="AG23" s="2">
        <v>0</v>
      </c>
      <c r="AH23" t="s">
        <v>19</v>
      </c>
      <c r="AI23">
        <v>1</v>
      </c>
    </row>
    <row r="24" spans="1:35" x14ac:dyDescent="0.25">
      <c r="A24" t="s">
        <v>148</v>
      </c>
      <c r="B24" t="s">
        <v>42</v>
      </c>
      <c r="C24" t="s">
        <v>81</v>
      </c>
      <c r="D24" t="s">
        <v>90</v>
      </c>
      <c r="E24" s="2">
        <v>67.967391304347828</v>
      </c>
      <c r="F24" s="2">
        <v>5.0869565217391308</v>
      </c>
      <c r="G24" s="2">
        <v>0.31521739130434784</v>
      </c>
      <c r="H24" s="2">
        <v>0.33782608695652178</v>
      </c>
      <c r="I24" s="2">
        <v>1.1304347826086956</v>
      </c>
      <c r="J24" s="2">
        <v>0</v>
      </c>
      <c r="K24" s="2">
        <v>0</v>
      </c>
      <c r="L24" s="2">
        <v>4.276521739130434</v>
      </c>
      <c r="M24" s="2">
        <v>4.9759782608695655</v>
      </c>
      <c r="N24" s="2">
        <v>0</v>
      </c>
      <c r="O24" s="2">
        <v>7.3211258595873976E-2</v>
      </c>
      <c r="P24" s="2">
        <v>0</v>
      </c>
      <c r="Q24" s="2">
        <v>10.585434782608695</v>
      </c>
      <c r="R24" s="2">
        <v>0.15574284343515113</v>
      </c>
      <c r="S24" s="2">
        <v>8.9036956521739139</v>
      </c>
      <c r="T24" s="2">
        <v>1.5139130434782613</v>
      </c>
      <c r="U24" s="2">
        <v>0</v>
      </c>
      <c r="V24" s="2">
        <v>0.15327362865824407</v>
      </c>
      <c r="W24" s="2">
        <v>9.1538043478260871</v>
      </c>
      <c r="X24" s="2">
        <v>2.1780434782608693</v>
      </c>
      <c r="Y24" s="2">
        <v>0</v>
      </c>
      <c r="Z24" s="2">
        <v>0.16672477210938749</v>
      </c>
      <c r="AA24" s="2">
        <v>0</v>
      </c>
      <c r="AB24" s="2">
        <v>6.0696739130434789</v>
      </c>
      <c r="AC24" s="2">
        <v>0</v>
      </c>
      <c r="AD24" s="2">
        <v>0</v>
      </c>
      <c r="AE24" s="2">
        <v>2.3164130434782608</v>
      </c>
      <c r="AF24" s="2">
        <v>0</v>
      </c>
      <c r="AG24" s="2">
        <v>0</v>
      </c>
      <c r="AH24" t="s">
        <v>8</v>
      </c>
      <c r="AI24">
        <v>1</v>
      </c>
    </row>
    <row r="25" spans="1:35" x14ac:dyDescent="0.25">
      <c r="A25" t="s">
        <v>148</v>
      </c>
      <c r="B25" t="s">
        <v>44</v>
      </c>
      <c r="C25" t="s">
        <v>73</v>
      </c>
      <c r="D25" t="s">
        <v>99</v>
      </c>
      <c r="E25" s="2">
        <v>70.086956521739125</v>
      </c>
      <c r="F25" s="2">
        <v>5.2065217391304346</v>
      </c>
      <c r="G25" s="2">
        <v>0.40760869565217389</v>
      </c>
      <c r="H25" s="2">
        <v>0.42391304347826086</v>
      </c>
      <c r="I25" s="2">
        <v>0.63858695652173914</v>
      </c>
      <c r="J25" s="2">
        <v>0</v>
      </c>
      <c r="K25" s="2">
        <v>0</v>
      </c>
      <c r="L25" s="2">
        <v>2.2690217391304346</v>
      </c>
      <c r="M25" s="2">
        <v>5.2119565217391308</v>
      </c>
      <c r="N25" s="2">
        <v>0</v>
      </c>
      <c r="O25" s="2">
        <v>7.4364143920595538E-2</v>
      </c>
      <c r="P25" s="2">
        <v>5.4728260869565215</v>
      </c>
      <c r="Q25" s="2">
        <v>9.6440217391304355</v>
      </c>
      <c r="R25" s="2">
        <v>0.21568703473945411</v>
      </c>
      <c r="S25" s="2">
        <v>8.2798913043478262</v>
      </c>
      <c r="T25" s="2">
        <v>0</v>
      </c>
      <c r="U25" s="2">
        <v>0</v>
      </c>
      <c r="V25" s="2">
        <v>0.11813740694789082</v>
      </c>
      <c r="W25" s="2">
        <v>2.3206521739130435</v>
      </c>
      <c r="X25" s="2">
        <v>5.4130434782608692</v>
      </c>
      <c r="Y25" s="2">
        <v>0</v>
      </c>
      <c r="Z25" s="2">
        <v>0.11034429280397022</v>
      </c>
      <c r="AA25" s="2">
        <v>0</v>
      </c>
      <c r="AB25" s="2">
        <v>0</v>
      </c>
      <c r="AC25" s="2">
        <v>0</v>
      </c>
      <c r="AD25" s="2">
        <v>0</v>
      </c>
      <c r="AE25" s="2">
        <v>0</v>
      </c>
      <c r="AF25" s="2">
        <v>0</v>
      </c>
      <c r="AG25" s="2">
        <v>0</v>
      </c>
      <c r="AH25" t="s">
        <v>10</v>
      </c>
      <c r="AI25">
        <v>1</v>
      </c>
    </row>
    <row r="26" spans="1:35" x14ac:dyDescent="0.25">
      <c r="A26" t="s">
        <v>148</v>
      </c>
      <c r="B26" t="s">
        <v>40</v>
      </c>
      <c r="C26" t="s">
        <v>79</v>
      </c>
      <c r="D26" t="s">
        <v>98</v>
      </c>
      <c r="E26" s="2">
        <v>73.304347826086953</v>
      </c>
      <c r="F26" s="2">
        <v>5.2173913043478262</v>
      </c>
      <c r="G26" s="2">
        <v>0.60869565217391308</v>
      </c>
      <c r="H26" s="2">
        <v>0.23097826086956522</v>
      </c>
      <c r="I26" s="2">
        <v>0</v>
      </c>
      <c r="J26" s="2">
        <v>0</v>
      </c>
      <c r="K26" s="2">
        <v>0</v>
      </c>
      <c r="L26" s="2">
        <v>0</v>
      </c>
      <c r="M26" s="2">
        <v>5.8913043478260869</v>
      </c>
      <c r="N26" s="2">
        <v>0</v>
      </c>
      <c r="O26" s="2">
        <v>8.0367734282325035E-2</v>
      </c>
      <c r="P26" s="2">
        <v>5.6766304347826084</v>
      </c>
      <c r="Q26" s="2">
        <v>13.527173913043478</v>
      </c>
      <c r="R26" s="2">
        <v>0.261973606168446</v>
      </c>
      <c r="S26" s="2">
        <v>6.875</v>
      </c>
      <c r="T26" s="2">
        <v>0.92934782608695654</v>
      </c>
      <c r="U26" s="2">
        <v>0</v>
      </c>
      <c r="V26" s="2">
        <v>0.10646500593119811</v>
      </c>
      <c r="W26" s="2">
        <v>5.125</v>
      </c>
      <c r="X26" s="2">
        <v>3.472826086956522</v>
      </c>
      <c r="Y26" s="2">
        <v>0</v>
      </c>
      <c r="Z26" s="2">
        <v>0.11728944246737841</v>
      </c>
      <c r="AA26" s="2">
        <v>0</v>
      </c>
      <c r="AB26" s="2">
        <v>0</v>
      </c>
      <c r="AC26" s="2">
        <v>0</v>
      </c>
      <c r="AD26" s="2">
        <v>0</v>
      </c>
      <c r="AE26" s="2">
        <v>0</v>
      </c>
      <c r="AF26" s="2">
        <v>0</v>
      </c>
      <c r="AG26" s="2">
        <v>0</v>
      </c>
      <c r="AH26" t="s">
        <v>6</v>
      </c>
      <c r="AI26">
        <v>1</v>
      </c>
    </row>
    <row r="27" spans="1:35" x14ac:dyDescent="0.25">
      <c r="A27" t="s">
        <v>148</v>
      </c>
      <c r="B27" t="s">
        <v>66</v>
      </c>
      <c r="C27" t="s">
        <v>77</v>
      </c>
      <c r="D27" t="s">
        <v>101</v>
      </c>
      <c r="E27" s="2">
        <v>62.043478260869563</v>
      </c>
      <c r="F27" s="2">
        <v>42.669565217391316</v>
      </c>
      <c r="G27" s="2">
        <v>0</v>
      </c>
      <c r="H27" s="2">
        <v>0.25271739130434784</v>
      </c>
      <c r="I27" s="2">
        <v>0.69565217391304346</v>
      </c>
      <c r="J27" s="2">
        <v>0</v>
      </c>
      <c r="K27" s="2">
        <v>0</v>
      </c>
      <c r="L27" s="2">
        <v>0</v>
      </c>
      <c r="M27" s="2">
        <v>0</v>
      </c>
      <c r="N27" s="2">
        <v>0</v>
      </c>
      <c r="O27" s="2">
        <v>0</v>
      </c>
      <c r="P27" s="2">
        <v>15.710217391304354</v>
      </c>
      <c r="Q27" s="2">
        <v>0</v>
      </c>
      <c r="R27" s="2">
        <v>0.25321303433777165</v>
      </c>
      <c r="S27" s="2">
        <v>0</v>
      </c>
      <c r="T27" s="2">
        <v>0</v>
      </c>
      <c r="U27" s="2">
        <v>0</v>
      </c>
      <c r="V27" s="2">
        <v>0</v>
      </c>
      <c r="W27" s="2">
        <v>4.8947826086956523</v>
      </c>
      <c r="X27" s="2">
        <v>0</v>
      </c>
      <c r="Y27" s="2">
        <v>0</v>
      </c>
      <c r="Z27" s="2">
        <v>7.88927820602663E-2</v>
      </c>
      <c r="AA27" s="2">
        <v>0</v>
      </c>
      <c r="AB27" s="2">
        <v>0</v>
      </c>
      <c r="AC27" s="2">
        <v>0</v>
      </c>
      <c r="AD27" s="2">
        <v>0</v>
      </c>
      <c r="AE27" s="2">
        <v>0</v>
      </c>
      <c r="AF27" s="2">
        <v>0</v>
      </c>
      <c r="AG27" s="2">
        <v>0</v>
      </c>
      <c r="AH27" t="s">
        <v>32</v>
      </c>
      <c r="AI27">
        <v>1</v>
      </c>
    </row>
    <row r="28" spans="1:35" x14ac:dyDescent="0.25">
      <c r="A28" t="s">
        <v>148</v>
      </c>
      <c r="B28" t="s">
        <v>39</v>
      </c>
      <c r="C28" t="s">
        <v>78</v>
      </c>
      <c r="D28" t="s">
        <v>96</v>
      </c>
      <c r="E28" s="2">
        <v>115.60869565217391</v>
      </c>
      <c r="F28" s="2">
        <v>4.9565217391304346</v>
      </c>
      <c r="G28" s="2">
        <v>2.097826086956522</v>
      </c>
      <c r="H28" s="2">
        <v>0.58423913043478259</v>
      </c>
      <c r="I28" s="2">
        <v>4.9565217391304346</v>
      </c>
      <c r="J28" s="2">
        <v>0</v>
      </c>
      <c r="K28" s="2">
        <v>0</v>
      </c>
      <c r="L28" s="2">
        <v>4.5597826086956523</v>
      </c>
      <c r="M28" s="2">
        <v>9.6521739130434785</v>
      </c>
      <c r="N28" s="2">
        <v>0</v>
      </c>
      <c r="O28" s="2">
        <v>8.3490033847311032E-2</v>
      </c>
      <c r="P28" s="2">
        <v>16.622282608695652</v>
      </c>
      <c r="Q28" s="2">
        <v>0</v>
      </c>
      <c r="R28" s="2">
        <v>0.14378055660022565</v>
      </c>
      <c r="S28" s="2">
        <v>8.3885869565217384</v>
      </c>
      <c r="T28" s="2">
        <v>6.7065217391304346</v>
      </c>
      <c r="U28" s="2">
        <v>0</v>
      </c>
      <c r="V28" s="2">
        <v>0.13057070327190673</v>
      </c>
      <c r="W28" s="2">
        <v>10.076086956521738</v>
      </c>
      <c r="X28" s="2">
        <v>0.54076086956521741</v>
      </c>
      <c r="Y28" s="2">
        <v>0</v>
      </c>
      <c r="Z28" s="2">
        <v>9.1834336216622778E-2</v>
      </c>
      <c r="AA28" s="2">
        <v>0</v>
      </c>
      <c r="AB28" s="2">
        <v>0</v>
      </c>
      <c r="AC28" s="2">
        <v>0</v>
      </c>
      <c r="AD28" s="2">
        <v>0</v>
      </c>
      <c r="AE28" s="2">
        <v>0.18478260869565216</v>
      </c>
      <c r="AF28" s="2">
        <v>0</v>
      </c>
      <c r="AG28" s="2">
        <v>0</v>
      </c>
      <c r="AH28" t="s">
        <v>5</v>
      </c>
      <c r="AI28">
        <v>1</v>
      </c>
    </row>
    <row r="29" spans="1:35" x14ac:dyDescent="0.25">
      <c r="A29" t="s">
        <v>148</v>
      </c>
      <c r="B29" t="s">
        <v>64</v>
      </c>
      <c r="C29" t="s">
        <v>86</v>
      </c>
      <c r="D29" t="s">
        <v>90</v>
      </c>
      <c r="E29" s="2">
        <v>16.119565217391305</v>
      </c>
      <c r="F29" s="2">
        <v>0</v>
      </c>
      <c r="G29" s="2">
        <v>0</v>
      </c>
      <c r="H29" s="2">
        <v>2.1739130434782608E-2</v>
      </c>
      <c r="I29" s="2">
        <v>0</v>
      </c>
      <c r="J29" s="2">
        <v>0</v>
      </c>
      <c r="K29" s="2">
        <v>0</v>
      </c>
      <c r="L29" s="2">
        <v>2.9771739130434782</v>
      </c>
      <c r="M29" s="2">
        <v>0</v>
      </c>
      <c r="N29" s="2">
        <v>3.9714130434782615</v>
      </c>
      <c r="O29" s="2">
        <v>0.24637221847606208</v>
      </c>
      <c r="P29" s="2">
        <v>0</v>
      </c>
      <c r="Q29" s="2">
        <v>8.2767391304347822</v>
      </c>
      <c r="R29" s="2">
        <v>0.51345920431557646</v>
      </c>
      <c r="S29" s="2">
        <v>1.6758695652173916</v>
      </c>
      <c r="T29" s="2">
        <v>0.10021739130434781</v>
      </c>
      <c r="U29" s="2">
        <v>0</v>
      </c>
      <c r="V29" s="2">
        <v>0.11018206338503037</v>
      </c>
      <c r="W29" s="2">
        <v>1.7283695652173916</v>
      </c>
      <c r="X29" s="2">
        <v>0</v>
      </c>
      <c r="Y29" s="2">
        <v>0</v>
      </c>
      <c r="Z29" s="2">
        <v>0.10722184760620365</v>
      </c>
      <c r="AA29" s="2">
        <v>0</v>
      </c>
      <c r="AB29" s="2">
        <v>0</v>
      </c>
      <c r="AC29" s="2">
        <v>0</v>
      </c>
      <c r="AD29" s="2">
        <v>4.7678260869565205</v>
      </c>
      <c r="AE29" s="2">
        <v>0</v>
      </c>
      <c r="AF29" s="2">
        <v>0</v>
      </c>
      <c r="AG29" s="2">
        <v>0</v>
      </c>
      <c r="AH29" t="s">
        <v>30</v>
      </c>
      <c r="AI29">
        <v>1</v>
      </c>
    </row>
    <row r="30" spans="1:35" x14ac:dyDescent="0.25">
      <c r="A30" t="s">
        <v>148</v>
      </c>
      <c r="B30" t="s">
        <v>61</v>
      </c>
      <c r="C30" t="s">
        <v>82</v>
      </c>
      <c r="D30" t="s">
        <v>93</v>
      </c>
      <c r="E30" s="2">
        <v>41.25</v>
      </c>
      <c r="F30" s="2">
        <v>12.186630434782607</v>
      </c>
      <c r="G30" s="2">
        <v>0</v>
      </c>
      <c r="H30" s="2">
        <v>0.20108695652173914</v>
      </c>
      <c r="I30" s="2">
        <v>0.79891304347826086</v>
      </c>
      <c r="J30" s="2">
        <v>0</v>
      </c>
      <c r="K30" s="2">
        <v>0</v>
      </c>
      <c r="L30" s="2">
        <v>2.0944565217391302</v>
      </c>
      <c r="M30" s="2">
        <v>5.3586956521739131</v>
      </c>
      <c r="N30" s="2">
        <v>0</v>
      </c>
      <c r="O30" s="2">
        <v>0.12990777338603426</v>
      </c>
      <c r="P30" s="2">
        <v>4.5516304347826084</v>
      </c>
      <c r="Q30" s="2">
        <v>3.6722826086956517</v>
      </c>
      <c r="R30" s="2">
        <v>0.19936758893280632</v>
      </c>
      <c r="S30" s="2">
        <v>2.8002173913043471</v>
      </c>
      <c r="T30" s="2">
        <v>2.1338043478260871</v>
      </c>
      <c r="U30" s="2">
        <v>0</v>
      </c>
      <c r="V30" s="2">
        <v>0.11961264822134388</v>
      </c>
      <c r="W30" s="2">
        <v>1.3997826086956522</v>
      </c>
      <c r="X30" s="2">
        <v>4.6689130434782609</v>
      </c>
      <c r="Y30" s="2">
        <v>0</v>
      </c>
      <c r="Z30" s="2">
        <v>0.14711989459815547</v>
      </c>
      <c r="AA30" s="2">
        <v>0</v>
      </c>
      <c r="AB30" s="2">
        <v>0</v>
      </c>
      <c r="AC30" s="2">
        <v>0</v>
      </c>
      <c r="AD30" s="2">
        <v>0</v>
      </c>
      <c r="AE30" s="2">
        <v>0</v>
      </c>
      <c r="AF30" s="2">
        <v>0</v>
      </c>
      <c r="AG30" s="2">
        <v>0</v>
      </c>
      <c r="AH30" t="s">
        <v>27</v>
      </c>
      <c r="AI30">
        <v>1</v>
      </c>
    </row>
    <row r="31" spans="1:35" x14ac:dyDescent="0.25">
      <c r="A31" t="s">
        <v>148</v>
      </c>
      <c r="B31" t="s">
        <v>51</v>
      </c>
      <c r="C31" t="s">
        <v>84</v>
      </c>
      <c r="D31" t="s">
        <v>94</v>
      </c>
      <c r="E31" s="2">
        <v>39.619565217391305</v>
      </c>
      <c r="F31" s="2">
        <v>4.6630434782608692</v>
      </c>
      <c r="G31" s="2">
        <v>1.1304347826086956</v>
      </c>
      <c r="H31" s="2">
        <v>0.1525</v>
      </c>
      <c r="I31" s="2">
        <v>0.22826086956521738</v>
      </c>
      <c r="J31" s="2">
        <v>0</v>
      </c>
      <c r="K31" s="2">
        <v>1.326086956521739</v>
      </c>
      <c r="L31" s="2">
        <v>0.53228260869565225</v>
      </c>
      <c r="M31" s="2">
        <v>3.581739130434781</v>
      </c>
      <c r="N31" s="2">
        <v>0</v>
      </c>
      <c r="O31" s="2">
        <v>9.0403292181069919E-2</v>
      </c>
      <c r="P31" s="2">
        <v>6.3135869565217408</v>
      </c>
      <c r="Q31" s="2">
        <v>2.2920652173913045</v>
      </c>
      <c r="R31" s="2">
        <v>0.21720713305898495</v>
      </c>
      <c r="S31" s="2">
        <v>2.0078260869565216</v>
      </c>
      <c r="T31" s="2">
        <v>7.2065217391304337E-2</v>
      </c>
      <c r="U31" s="2">
        <v>0</v>
      </c>
      <c r="V31" s="2">
        <v>5.2496570644718792E-2</v>
      </c>
      <c r="W31" s="2">
        <v>0.76684782608695645</v>
      </c>
      <c r="X31" s="2">
        <v>2.1696739130434777</v>
      </c>
      <c r="Y31" s="2">
        <v>0</v>
      </c>
      <c r="Z31" s="2">
        <v>7.4117969821673513E-2</v>
      </c>
      <c r="AA31" s="2">
        <v>0.57195652173913047</v>
      </c>
      <c r="AB31" s="2">
        <v>0</v>
      </c>
      <c r="AC31" s="2">
        <v>0</v>
      </c>
      <c r="AD31" s="2">
        <v>1.2797826086956525</v>
      </c>
      <c r="AE31" s="2">
        <v>0</v>
      </c>
      <c r="AF31" s="2">
        <v>0</v>
      </c>
      <c r="AG31" s="2">
        <v>0</v>
      </c>
      <c r="AH31" t="s">
        <v>17</v>
      </c>
      <c r="AI31">
        <v>1</v>
      </c>
    </row>
    <row r="32" spans="1:35" x14ac:dyDescent="0.25">
      <c r="A32" t="s">
        <v>148</v>
      </c>
      <c r="B32" t="s">
        <v>49</v>
      </c>
      <c r="C32" t="s">
        <v>83</v>
      </c>
      <c r="D32" t="s">
        <v>100</v>
      </c>
      <c r="E32" s="2">
        <v>96.706521739130437</v>
      </c>
      <c r="F32" s="2">
        <v>41.631304347826102</v>
      </c>
      <c r="G32" s="2">
        <v>0</v>
      </c>
      <c r="H32" s="2">
        <v>0</v>
      </c>
      <c r="I32" s="2">
        <v>0</v>
      </c>
      <c r="J32" s="2">
        <v>0</v>
      </c>
      <c r="K32" s="2">
        <v>6.533695652173912</v>
      </c>
      <c r="L32" s="2">
        <v>4.5570652173913047</v>
      </c>
      <c r="M32" s="2">
        <v>13.244565217391301</v>
      </c>
      <c r="N32" s="2">
        <v>0</v>
      </c>
      <c r="O32" s="2">
        <v>0.13695627739687533</v>
      </c>
      <c r="P32" s="2">
        <v>0</v>
      </c>
      <c r="Q32" s="2">
        <v>19.834782608695654</v>
      </c>
      <c r="R32" s="2">
        <v>0.20510284365516468</v>
      </c>
      <c r="S32" s="2">
        <v>9.6983695652173907</v>
      </c>
      <c r="T32" s="2">
        <v>0</v>
      </c>
      <c r="U32" s="2">
        <v>0</v>
      </c>
      <c r="V32" s="2">
        <v>0.10028661346521299</v>
      </c>
      <c r="W32" s="2">
        <v>8.3423913043478262</v>
      </c>
      <c r="X32" s="2">
        <v>0</v>
      </c>
      <c r="Y32" s="2">
        <v>0</v>
      </c>
      <c r="Z32" s="2">
        <v>8.6265033157244014E-2</v>
      </c>
      <c r="AA32" s="2">
        <v>0</v>
      </c>
      <c r="AB32" s="2">
        <v>10.279347826086962</v>
      </c>
      <c r="AC32" s="2">
        <v>0</v>
      </c>
      <c r="AD32" s="2">
        <v>0</v>
      </c>
      <c r="AE32" s="2">
        <v>0</v>
      </c>
      <c r="AF32" s="2">
        <v>0</v>
      </c>
      <c r="AG32" s="2">
        <v>2.6489130434782608</v>
      </c>
      <c r="AH32" t="s">
        <v>15</v>
      </c>
      <c r="AI32">
        <v>1</v>
      </c>
    </row>
    <row r="33" spans="1:35" x14ac:dyDescent="0.25">
      <c r="A33" t="s">
        <v>148</v>
      </c>
      <c r="B33" t="s">
        <v>35</v>
      </c>
      <c r="C33" t="s">
        <v>68</v>
      </c>
      <c r="D33" t="s">
        <v>93</v>
      </c>
      <c r="E33" s="2">
        <v>45.260869565217391</v>
      </c>
      <c r="F33" s="2">
        <v>0</v>
      </c>
      <c r="G33" s="2">
        <v>0</v>
      </c>
      <c r="H33" s="2">
        <v>0.22282608695652173</v>
      </c>
      <c r="I33" s="2">
        <v>0.85326086956521741</v>
      </c>
      <c r="J33" s="2">
        <v>0</v>
      </c>
      <c r="K33" s="2">
        <v>0</v>
      </c>
      <c r="L33" s="2">
        <v>0.2525</v>
      </c>
      <c r="M33" s="2">
        <v>0</v>
      </c>
      <c r="N33" s="2">
        <v>0</v>
      </c>
      <c r="O33" s="2">
        <v>0</v>
      </c>
      <c r="P33" s="2">
        <v>0</v>
      </c>
      <c r="Q33" s="2">
        <v>0</v>
      </c>
      <c r="R33" s="2">
        <v>0</v>
      </c>
      <c r="S33" s="2">
        <v>4.2389130434782603</v>
      </c>
      <c r="T33" s="2">
        <v>0.38021739130434778</v>
      </c>
      <c r="U33" s="2">
        <v>0</v>
      </c>
      <c r="V33" s="2">
        <v>0.10205571565802113</v>
      </c>
      <c r="W33" s="2">
        <v>3.2130434782608699</v>
      </c>
      <c r="X33" s="2">
        <v>0.40891304347826091</v>
      </c>
      <c r="Y33" s="2">
        <v>0</v>
      </c>
      <c r="Z33" s="2">
        <v>8.0024015369836707E-2</v>
      </c>
      <c r="AA33" s="2">
        <v>0</v>
      </c>
      <c r="AB33" s="2">
        <v>0</v>
      </c>
      <c r="AC33" s="2">
        <v>0</v>
      </c>
      <c r="AD33" s="2">
        <v>0</v>
      </c>
      <c r="AE33" s="2">
        <v>0</v>
      </c>
      <c r="AF33" s="2">
        <v>0</v>
      </c>
      <c r="AG33" s="2">
        <v>0</v>
      </c>
      <c r="AH33" t="s">
        <v>1</v>
      </c>
      <c r="AI33">
        <v>1</v>
      </c>
    </row>
    <row r="34" spans="1:35" x14ac:dyDescent="0.25">
      <c r="A34" t="s">
        <v>148</v>
      </c>
      <c r="B34" t="s">
        <v>65</v>
      </c>
      <c r="C34" t="s">
        <v>88</v>
      </c>
      <c r="D34" t="s">
        <v>95</v>
      </c>
      <c r="E34" s="2">
        <v>26.097826086956523</v>
      </c>
      <c r="F34" s="2">
        <v>4.7826086956521738</v>
      </c>
      <c r="G34" s="2">
        <v>0.11141304347826086</v>
      </c>
      <c r="H34" s="2">
        <v>0.26869565217391306</v>
      </c>
      <c r="I34" s="2">
        <v>0.32608695652173914</v>
      </c>
      <c r="J34" s="2">
        <v>0</v>
      </c>
      <c r="K34" s="2">
        <v>1.2907608695652173</v>
      </c>
      <c r="L34" s="2">
        <v>0.9077173913043477</v>
      </c>
      <c r="M34" s="2">
        <v>3.5869565217391304</v>
      </c>
      <c r="N34" s="2">
        <v>0</v>
      </c>
      <c r="O34" s="2">
        <v>0.13744273219491876</v>
      </c>
      <c r="P34" s="2">
        <v>18.508695652173913</v>
      </c>
      <c r="Q34" s="2">
        <v>0</v>
      </c>
      <c r="R34" s="2">
        <v>0.7092044981257809</v>
      </c>
      <c r="S34" s="2">
        <v>1.9891304347826086</v>
      </c>
      <c r="T34" s="2">
        <v>0</v>
      </c>
      <c r="U34" s="2">
        <v>0</v>
      </c>
      <c r="V34" s="2">
        <v>7.6218242399000408E-2</v>
      </c>
      <c r="W34" s="2">
        <v>2.0081521739130435</v>
      </c>
      <c r="X34" s="2">
        <v>0.15489130434782608</v>
      </c>
      <c r="Y34" s="2">
        <v>0</v>
      </c>
      <c r="Z34" s="2">
        <v>8.2882132444814655E-2</v>
      </c>
      <c r="AA34" s="2">
        <v>0</v>
      </c>
      <c r="AB34" s="2">
        <v>0</v>
      </c>
      <c r="AC34" s="2">
        <v>0</v>
      </c>
      <c r="AD34" s="2">
        <v>0</v>
      </c>
      <c r="AE34" s="2">
        <v>0</v>
      </c>
      <c r="AF34" s="2">
        <v>0</v>
      </c>
      <c r="AG34" s="2">
        <v>6.5217391304347824E-2</v>
      </c>
      <c r="AH34" t="s">
        <v>31</v>
      </c>
      <c r="AI34">
        <v>1</v>
      </c>
    </row>
    <row r="35" spans="1:35" x14ac:dyDescent="0.25">
      <c r="A35" t="s">
        <v>148</v>
      </c>
      <c r="B35" t="s">
        <v>57</v>
      </c>
      <c r="C35" t="s">
        <v>80</v>
      </c>
      <c r="D35" t="s">
        <v>91</v>
      </c>
      <c r="E35" s="2">
        <v>115.21739130434783</v>
      </c>
      <c r="F35" s="2">
        <v>16.014130434782611</v>
      </c>
      <c r="G35" s="2">
        <v>1.4130434782608696</v>
      </c>
      <c r="H35" s="2">
        <v>0.3641304347826087</v>
      </c>
      <c r="I35" s="2">
        <v>3.8885869565217406</v>
      </c>
      <c r="J35" s="2">
        <v>0</v>
      </c>
      <c r="K35" s="2">
        <v>11.899130434782604</v>
      </c>
      <c r="L35" s="2">
        <v>0.27608695652173909</v>
      </c>
      <c r="M35" s="2">
        <v>8.7619565217391333</v>
      </c>
      <c r="N35" s="2">
        <v>9.9956521739130437</v>
      </c>
      <c r="O35" s="2">
        <v>0.16280188679245286</v>
      </c>
      <c r="P35" s="2">
        <v>17.927173913043479</v>
      </c>
      <c r="Q35" s="2">
        <v>5.9478260869565212</v>
      </c>
      <c r="R35" s="2">
        <v>0.20721698113207546</v>
      </c>
      <c r="S35" s="2">
        <v>19.757608695652173</v>
      </c>
      <c r="T35" s="2">
        <v>4.6891304347826077</v>
      </c>
      <c r="U35" s="2">
        <v>0</v>
      </c>
      <c r="V35" s="2">
        <v>0.21217924528301885</v>
      </c>
      <c r="W35" s="2">
        <v>34.707065217391296</v>
      </c>
      <c r="X35" s="2">
        <v>0</v>
      </c>
      <c r="Y35" s="2">
        <v>4.7347826086956513</v>
      </c>
      <c r="Z35" s="2">
        <v>0.34232547169811312</v>
      </c>
      <c r="AA35" s="2">
        <v>0.92065217391304333</v>
      </c>
      <c r="AB35" s="2">
        <v>0</v>
      </c>
      <c r="AC35" s="2">
        <v>0</v>
      </c>
      <c r="AD35" s="2">
        <v>4.5423913043478255</v>
      </c>
      <c r="AE35" s="2">
        <v>0</v>
      </c>
      <c r="AF35" s="2">
        <v>0</v>
      </c>
      <c r="AG35" s="2">
        <v>0</v>
      </c>
      <c r="AH35" t="s">
        <v>23</v>
      </c>
      <c r="AI35">
        <v>1</v>
      </c>
    </row>
  </sheetData>
  <pageMargins left="0.7" right="0.7" top="0.75" bottom="0.75" header="0.3" footer="0.3"/>
  <pageSetup orientation="portrait" horizontalDpi="1200" verticalDpi="1200" r:id="rId1"/>
  <ignoredErrors>
    <ignoredError sqref="AH2:AH3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297</v>
      </c>
      <c r="C2" s="3" t="s">
        <v>153</v>
      </c>
      <c r="D2" s="3" t="s">
        <v>298</v>
      </c>
      <c r="E2" s="4"/>
      <c r="F2" s="5" t="s">
        <v>165</v>
      </c>
      <c r="G2" s="5" t="s">
        <v>166</v>
      </c>
      <c r="H2" s="5" t="s">
        <v>161</v>
      </c>
      <c r="I2" s="5" t="s">
        <v>167</v>
      </c>
      <c r="J2" s="6" t="s">
        <v>168</v>
      </c>
      <c r="K2" s="5" t="s">
        <v>169</v>
      </c>
      <c r="L2" s="5"/>
      <c r="M2" s="5" t="s">
        <v>153</v>
      </c>
      <c r="N2" s="5" t="s">
        <v>166</v>
      </c>
      <c r="O2" s="5" t="s">
        <v>161</v>
      </c>
      <c r="P2" s="5" t="s">
        <v>167</v>
      </c>
      <c r="Q2" s="6" t="s">
        <v>168</v>
      </c>
      <c r="R2" s="5" t="s">
        <v>169</v>
      </c>
      <c r="T2" s="7" t="s">
        <v>170</v>
      </c>
      <c r="U2" s="7" t="s">
        <v>299</v>
      </c>
      <c r="V2" s="8" t="s">
        <v>171</v>
      </c>
      <c r="W2" s="8" t="s">
        <v>172</v>
      </c>
    </row>
    <row r="3" spans="2:29" ht="15" customHeight="1" x14ac:dyDescent="0.25">
      <c r="B3" s="9" t="s">
        <v>173</v>
      </c>
      <c r="C3" s="10">
        <f>AVERAGE(Nurse[MDS Census])</f>
        <v>65.831841432225076</v>
      </c>
      <c r="D3" s="18">
        <v>76.573652573281407</v>
      </c>
      <c r="E3" s="10"/>
      <c r="F3" s="7">
        <v>1</v>
      </c>
      <c r="G3" s="11">
        <v>69193.21739130441</v>
      </c>
      <c r="H3" s="12">
        <v>3.6434308857239039</v>
      </c>
      <c r="I3" s="11">
        <v>5</v>
      </c>
      <c r="J3" s="13">
        <v>0.69655137723978899</v>
      </c>
      <c r="K3" s="11">
        <v>4</v>
      </c>
      <c r="M3" t="s">
        <v>102</v>
      </c>
      <c r="N3" s="11">
        <v>499.60869565217388</v>
      </c>
      <c r="O3" s="12">
        <v>5.6112183447915767</v>
      </c>
      <c r="P3" s="14">
        <v>1</v>
      </c>
      <c r="Q3" s="13">
        <v>1.6792550691845793</v>
      </c>
      <c r="R3" s="14">
        <v>1</v>
      </c>
      <c r="T3" s="15" t="s">
        <v>174</v>
      </c>
      <c r="U3" s="11">
        <f>SUM(Nurse[Total Nurse Staff Hours])</f>
        <v>8838.1752173913046</v>
      </c>
      <c r="V3" s="16" t="s">
        <v>175</v>
      </c>
      <c r="W3" s="12">
        <f>Category[[#This Row],[State Total]]/C9</f>
        <v>3.9486413302124101</v>
      </c>
    </row>
    <row r="4" spans="2:29" ht="15" customHeight="1" x14ac:dyDescent="0.25">
      <c r="B4" s="17" t="s">
        <v>161</v>
      </c>
      <c r="C4" s="18">
        <f>SUM(Nurse[Total Nurse Staff Hours])/SUM(Nurse[MDS Census])</f>
        <v>3.9486413302124101</v>
      </c>
      <c r="D4" s="18">
        <v>3.6176047823193387</v>
      </c>
      <c r="E4" s="10"/>
      <c r="F4" s="7">
        <v>2</v>
      </c>
      <c r="G4" s="11">
        <v>127581.48913043467</v>
      </c>
      <c r="H4" s="12">
        <v>3.4416696063905325</v>
      </c>
      <c r="I4" s="11">
        <v>10</v>
      </c>
      <c r="J4" s="13">
        <v>0.65620339242685222</v>
      </c>
      <c r="K4" s="11">
        <v>6</v>
      </c>
      <c r="M4" t="s">
        <v>103</v>
      </c>
      <c r="N4" s="11">
        <v>19399.108695652176</v>
      </c>
      <c r="O4" s="12">
        <v>3.6775058076401965</v>
      </c>
      <c r="P4" s="14">
        <v>27</v>
      </c>
      <c r="Q4" s="13">
        <v>0.57240147743228875</v>
      </c>
      <c r="R4" s="14">
        <v>40</v>
      </c>
      <c r="T4" s="11" t="s">
        <v>176</v>
      </c>
      <c r="U4" s="11">
        <f>SUM(Nurse[Total Direct Care Staff Hours])</f>
        <v>8229.469673913045</v>
      </c>
      <c r="V4" s="16">
        <f>Category[[#This Row],[State Total]]/U3</f>
        <v>0.93112768999187978</v>
      </c>
      <c r="W4" s="12">
        <f>Category[[#This Row],[State Total]]/C9</f>
        <v>3.6766892804071447</v>
      </c>
    </row>
    <row r="5" spans="2:29" ht="15" customHeight="1" x14ac:dyDescent="0.25">
      <c r="B5" s="19" t="s">
        <v>177</v>
      </c>
      <c r="C5" s="20">
        <f>SUM(Nurse[Total Direct Care Staff Hours])/SUM(Nurse[MDS Census])</f>
        <v>3.6766892804071447</v>
      </c>
      <c r="D5" s="20">
        <v>3.3431272661315639</v>
      </c>
      <c r="E5" s="21"/>
      <c r="F5" s="7">
        <v>3</v>
      </c>
      <c r="G5" s="11">
        <v>122874.52173913032</v>
      </c>
      <c r="H5" s="12">
        <v>3.5340426527380098</v>
      </c>
      <c r="I5" s="11">
        <v>6</v>
      </c>
      <c r="J5" s="13">
        <v>0.69302446309667654</v>
      </c>
      <c r="K5" s="11">
        <v>5</v>
      </c>
      <c r="M5" t="s">
        <v>104</v>
      </c>
      <c r="N5" s="11">
        <v>14869.576086956522</v>
      </c>
      <c r="O5" s="12">
        <v>3.8599588596791961</v>
      </c>
      <c r="P5" s="14">
        <v>18</v>
      </c>
      <c r="Q5" s="13">
        <v>0.37364743885421114</v>
      </c>
      <c r="R5" s="14">
        <v>49</v>
      </c>
      <c r="T5" s="15" t="s">
        <v>178</v>
      </c>
      <c r="U5" s="11">
        <f>SUM(Nurse[Total RN Hours (w/ Admin, DON)])</f>
        <v>1677.5364130434782</v>
      </c>
      <c r="V5" s="16">
        <f>Category[[#This Row],[State Total]]/U3</f>
        <v>0.18980574290295904</v>
      </c>
      <c r="W5" s="12">
        <f>Category[[#This Row],[State Total]]/C9</f>
        <v>0.74947480113829501</v>
      </c>
      <c r="X5" s="22"/>
      <c r="Y5" s="22"/>
      <c r="AB5" s="22"/>
      <c r="AC5" s="22"/>
    </row>
    <row r="6" spans="2:29" ht="15" customHeight="1" x14ac:dyDescent="0.25">
      <c r="B6" s="23" t="s">
        <v>163</v>
      </c>
      <c r="C6" s="20">
        <f>SUM(Nurse[Total RN Hours (w/ Admin, DON)])/SUM(Nurse[MDS Census])</f>
        <v>0.74947480113829501</v>
      </c>
      <c r="D6" s="20">
        <v>0.62562661165643296</v>
      </c>
      <c r="E6"/>
      <c r="F6" s="7">
        <v>4</v>
      </c>
      <c r="G6" s="11">
        <v>216064.59782608761</v>
      </c>
      <c r="H6" s="12">
        <v>3.7380880873840776</v>
      </c>
      <c r="I6" s="11">
        <v>4</v>
      </c>
      <c r="J6" s="13">
        <v>0.58927713647231816</v>
      </c>
      <c r="K6" s="11">
        <v>9</v>
      </c>
      <c r="M6" t="s">
        <v>105</v>
      </c>
      <c r="N6" s="11">
        <v>10304.97826086957</v>
      </c>
      <c r="O6" s="12">
        <v>3.9885240354493057</v>
      </c>
      <c r="P6" s="14">
        <v>12</v>
      </c>
      <c r="Q6" s="13">
        <v>0.66199321138580036</v>
      </c>
      <c r="R6" s="14">
        <v>31</v>
      </c>
      <c r="T6" s="24" t="s">
        <v>179</v>
      </c>
      <c r="U6" s="11">
        <f>SUM(Nurse[RN Hours (excl. Admin, DON)])</f>
        <v>1263.2041304347824</v>
      </c>
      <c r="V6" s="16">
        <f>Category[[#This Row],[State Total]]/U3</f>
        <v>0.14292589809139725</v>
      </c>
      <c r="W6" s="12">
        <f>Category[[#This Row],[State Total]]/C9</f>
        <v>0.56436310836141823</v>
      </c>
      <c r="X6" s="22"/>
      <c r="Y6" s="22"/>
      <c r="AB6" s="22"/>
      <c r="AC6" s="22"/>
    </row>
    <row r="7" spans="2:29" ht="15" customHeight="1" thickBot="1" x14ac:dyDescent="0.3">
      <c r="B7" s="25" t="s">
        <v>180</v>
      </c>
      <c r="C7" s="20">
        <f>SUM(Nurse[RN Hours (excl. Admin, DON)])/SUM(Nurse[MDS Census])</f>
        <v>0.56436310836141823</v>
      </c>
      <c r="D7" s="20">
        <v>0.42587093571797052</v>
      </c>
      <c r="E7"/>
      <c r="F7" s="7">
        <v>5</v>
      </c>
      <c r="G7" s="11">
        <v>221410.13043478233</v>
      </c>
      <c r="H7" s="12">
        <v>3.4421919709105748</v>
      </c>
      <c r="I7" s="11">
        <v>9</v>
      </c>
      <c r="J7" s="13">
        <v>0.70035472729832737</v>
      </c>
      <c r="K7" s="11">
        <v>3</v>
      </c>
      <c r="M7" t="s">
        <v>106</v>
      </c>
      <c r="N7" s="11">
        <v>90441.815217391239</v>
      </c>
      <c r="O7" s="12">
        <v>4.1688434288824041</v>
      </c>
      <c r="P7" s="14">
        <v>7</v>
      </c>
      <c r="Q7" s="13">
        <v>0.55565366972063701</v>
      </c>
      <c r="R7" s="14">
        <v>41</v>
      </c>
      <c r="T7" s="24" t="s">
        <v>159</v>
      </c>
      <c r="U7" s="11">
        <f>SUM(Nurse[RN Admin Hours])</f>
        <v>261.02391304347822</v>
      </c>
      <c r="V7" s="16">
        <f>Category[[#This Row],[State Total]]/U3</f>
        <v>2.9533688416795455E-2</v>
      </c>
      <c r="W7" s="12">
        <f>Category[[#This Row],[State Total]]/C9</f>
        <v>0.11661794271617405</v>
      </c>
      <c r="X7" s="22"/>
      <c r="Y7" s="22"/>
      <c r="Z7" s="22"/>
      <c r="AA7" s="22"/>
      <c r="AB7" s="22"/>
      <c r="AC7" s="22"/>
    </row>
    <row r="8" spans="2:29" ht="15" customHeight="1" thickTop="1" x14ac:dyDescent="0.25">
      <c r="B8" s="26" t="s">
        <v>181</v>
      </c>
      <c r="C8" s="27">
        <f>COUNTA(Nurse[Provider])</f>
        <v>34</v>
      </c>
      <c r="D8" s="27">
        <v>14806</v>
      </c>
      <c r="F8" s="7">
        <v>6</v>
      </c>
      <c r="G8" s="11">
        <v>135212.58695652158</v>
      </c>
      <c r="H8" s="12">
        <v>3.4486186599234512</v>
      </c>
      <c r="I8" s="11">
        <v>7</v>
      </c>
      <c r="J8" s="13">
        <v>0.36452698962455138</v>
      </c>
      <c r="K8" s="11">
        <v>10</v>
      </c>
      <c r="M8" t="s">
        <v>107</v>
      </c>
      <c r="N8" s="11">
        <v>14172.717391304339</v>
      </c>
      <c r="O8" s="12">
        <v>3.7166031567080071</v>
      </c>
      <c r="P8" s="14">
        <v>24</v>
      </c>
      <c r="Q8" s="13">
        <v>0.88015673101258662</v>
      </c>
      <c r="R8" s="14">
        <v>10</v>
      </c>
      <c r="T8" s="33" t="s">
        <v>158</v>
      </c>
      <c r="U8" s="34">
        <f>SUM(Nurse[RN DON Hours])</f>
        <v>153.30836956521742</v>
      </c>
      <c r="V8" s="16">
        <f>Category[[#This Row],[State Total]]/U3</f>
        <v>1.7346156394766322E-2</v>
      </c>
      <c r="W8" s="12">
        <f>Category[[#This Row],[State Total]]/C9</f>
        <v>6.8493750060702602E-2</v>
      </c>
      <c r="X8" s="22"/>
      <c r="Y8" s="22"/>
      <c r="Z8" s="22"/>
      <c r="AA8" s="22"/>
      <c r="AB8" s="22"/>
      <c r="AC8" s="22"/>
    </row>
    <row r="9" spans="2:29" ht="15" customHeight="1" x14ac:dyDescent="0.25">
      <c r="B9" s="26" t="s">
        <v>182</v>
      </c>
      <c r="C9" s="27">
        <f>SUM(Nurse[MDS Census])</f>
        <v>2238.2826086956525</v>
      </c>
      <c r="D9" s="27">
        <v>1133749.5000000044</v>
      </c>
      <c r="F9" s="7">
        <v>7</v>
      </c>
      <c r="G9" s="11">
        <v>75955.347826086945</v>
      </c>
      <c r="H9" s="12">
        <v>3.4450510440058326</v>
      </c>
      <c r="I9" s="11">
        <v>8</v>
      </c>
      <c r="J9" s="13">
        <v>0.5931386961904962</v>
      </c>
      <c r="K9" s="11">
        <v>8</v>
      </c>
      <c r="M9" t="s">
        <v>108</v>
      </c>
      <c r="N9" s="11">
        <v>18656.978260869564</v>
      </c>
      <c r="O9" s="12">
        <v>3.5149813975654292</v>
      </c>
      <c r="P9" s="14">
        <v>40</v>
      </c>
      <c r="Q9" s="13">
        <v>0.65521450768508349</v>
      </c>
      <c r="R9" s="14">
        <v>32</v>
      </c>
      <c r="T9" s="15" t="s">
        <v>183</v>
      </c>
      <c r="U9" s="11">
        <f>SUM(Nurse[Total LPN Hours (w/ Admin)])</f>
        <v>2134.1784782608697</v>
      </c>
      <c r="V9" s="16">
        <f>Category[[#This Row],[State Total]]/U3</f>
        <v>0.24147275040003094</v>
      </c>
      <c r="W9" s="12">
        <f>Category[[#This Row],[State Total]]/C9</f>
        <v>0.95348928234962749</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109</v>
      </c>
      <c r="N10" s="11">
        <v>1991.2717391304345</v>
      </c>
      <c r="O10" s="12">
        <v>4.1797175172082515</v>
      </c>
      <c r="P10" s="14">
        <v>6</v>
      </c>
      <c r="Q10" s="13">
        <v>1.1788154282002434</v>
      </c>
      <c r="R10" s="14">
        <v>3</v>
      </c>
      <c r="T10" s="24" t="s">
        <v>184</v>
      </c>
      <c r="U10" s="11">
        <f>SUM(Nurse[LPN Hours (excl. Admin)])</f>
        <v>1939.805217391305</v>
      </c>
      <c r="V10" s="16">
        <f>Category[[#This Row],[State Total]]/U3</f>
        <v>0.21948028520347238</v>
      </c>
      <c r="W10" s="12">
        <f>Category[[#This Row],[State Total]]/C9</f>
        <v>0.86664892532123827</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110</v>
      </c>
      <c r="N11" s="11">
        <v>3455.0000000000005</v>
      </c>
      <c r="O11" s="12">
        <v>3.9600654690744359</v>
      </c>
      <c r="P11" s="14">
        <v>14</v>
      </c>
      <c r="Q11" s="13">
        <v>0.96703712326181301</v>
      </c>
      <c r="R11" s="14">
        <v>7</v>
      </c>
      <c r="T11" s="24" t="s">
        <v>160</v>
      </c>
      <c r="U11" s="11">
        <f>SUM(Nurse[LPN Admin Hours])</f>
        <v>194.37326086956517</v>
      </c>
      <c r="V11" s="16">
        <f>Category[[#This Row],[State Total]]/U3</f>
        <v>2.1992465196558619E-2</v>
      </c>
      <c r="W11" s="12">
        <f>Category[[#This Row],[State Total]]/C9</f>
        <v>8.6840357028389353E-2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111</v>
      </c>
      <c r="N12" s="11">
        <v>65769.554347826066</v>
      </c>
      <c r="O12" s="12">
        <v>4.1160659410434892</v>
      </c>
      <c r="P12" s="14">
        <v>10</v>
      </c>
      <c r="Q12" s="13">
        <v>0.69445656019973667</v>
      </c>
      <c r="R12" s="14">
        <v>26</v>
      </c>
      <c r="T12" s="15" t="s">
        <v>185</v>
      </c>
      <c r="U12" s="11">
        <f>SUM(Nurse[Total CNA, NA TR, Med Aide/Tech Hours])</f>
        <v>5026.4603260869571</v>
      </c>
      <c r="V12" s="16">
        <f>Category[[#This Row],[State Total]]/U3</f>
        <v>0.56872150669701005</v>
      </c>
      <c r="W12" s="12">
        <f>Category[[#This Row],[State Total]]/C9</f>
        <v>2.2456772467244881</v>
      </c>
      <c r="X12" s="22"/>
      <c r="Y12" s="22"/>
      <c r="Z12" s="22"/>
      <c r="AA12" s="22"/>
      <c r="AB12" s="22"/>
      <c r="AC12" s="22"/>
    </row>
    <row r="13" spans="2:29" ht="15" customHeight="1" x14ac:dyDescent="0.25">
      <c r="I13" s="11"/>
      <c r="J13" s="11"/>
      <c r="K13" s="11"/>
      <c r="M13" t="s">
        <v>112</v>
      </c>
      <c r="N13" s="11">
        <v>27780.826086956524</v>
      </c>
      <c r="O13" s="12">
        <v>3.3807142868321751</v>
      </c>
      <c r="P13" s="14">
        <v>47</v>
      </c>
      <c r="Q13" s="13">
        <v>0.42906146169002968</v>
      </c>
      <c r="R13" s="14">
        <v>46</v>
      </c>
      <c r="T13" s="24" t="s">
        <v>186</v>
      </c>
      <c r="U13" s="11">
        <f>SUM(Nurse[CNA Hours])</f>
        <v>4837.4517391304344</v>
      </c>
      <c r="V13" s="16">
        <f>Category[[#This Row],[State Total]]/U3</f>
        <v>0.54733603036196277</v>
      </c>
      <c r="W13" s="12">
        <f>Category[[#This Row],[State Total]]/C9</f>
        <v>2.1612336710016411</v>
      </c>
      <c r="X13" s="22"/>
      <c r="Y13" s="22"/>
      <c r="Z13" s="22"/>
      <c r="AA13" s="22"/>
      <c r="AB13" s="22"/>
      <c r="AC13" s="22"/>
    </row>
    <row r="14" spans="2:29" ht="15" customHeight="1" x14ac:dyDescent="0.25">
      <c r="G14" s="12"/>
      <c r="I14" s="11"/>
      <c r="J14" s="11"/>
      <c r="K14" s="11"/>
      <c r="M14" t="s">
        <v>113</v>
      </c>
      <c r="N14" s="11">
        <v>3190.6195652173915</v>
      </c>
      <c r="O14" s="12">
        <v>4.4830250360261221</v>
      </c>
      <c r="P14" s="14">
        <v>3</v>
      </c>
      <c r="Q14" s="13">
        <v>1.4751847637606159</v>
      </c>
      <c r="R14" s="14">
        <v>2</v>
      </c>
      <c r="T14" s="24" t="s">
        <v>187</v>
      </c>
      <c r="U14" s="11">
        <f>SUM(Nurse[NA TR Hours])</f>
        <v>148.88989130434783</v>
      </c>
      <c r="V14" s="16">
        <f>Category[[#This Row],[State Total]]/U3</f>
        <v>1.6846225339747733E-2</v>
      </c>
      <c r="W14" s="12">
        <f>Category[[#This Row],[State Total]]/C9</f>
        <v>6.6519701634599498E-2</v>
      </c>
    </row>
    <row r="15" spans="2:29" ht="15" customHeight="1" x14ac:dyDescent="0.25">
      <c r="I15" s="11"/>
      <c r="J15" s="11"/>
      <c r="K15" s="11"/>
      <c r="M15" t="s">
        <v>114</v>
      </c>
      <c r="N15" s="11">
        <v>20203.739130434784</v>
      </c>
      <c r="O15" s="12">
        <v>3.6020515197359071</v>
      </c>
      <c r="P15" s="14">
        <v>33</v>
      </c>
      <c r="Q15" s="13">
        <v>0.7107612452279598</v>
      </c>
      <c r="R15" s="14">
        <v>23</v>
      </c>
      <c r="T15" s="28" t="s">
        <v>188</v>
      </c>
      <c r="U15" s="29">
        <f>SUM(Nurse[Med Aide/Tech Hours])</f>
        <v>40.118695652173912</v>
      </c>
      <c r="V15" s="16">
        <f>Category[[#This Row],[State Total]]/U3</f>
        <v>4.5392509952993931E-3</v>
      </c>
      <c r="W15" s="12">
        <f>Category[[#This Row],[State Total]]/C9</f>
        <v>1.7923874088247003E-2</v>
      </c>
    </row>
    <row r="16" spans="2:29" ht="15" customHeight="1" x14ac:dyDescent="0.25">
      <c r="I16" s="11"/>
      <c r="J16" s="11"/>
      <c r="K16" s="11"/>
      <c r="M16" t="s">
        <v>115</v>
      </c>
      <c r="N16" s="11">
        <v>3648.0760869565211</v>
      </c>
      <c r="O16" s="12">
        <v>4.1569399594187546</v>
      </c>
      <c r="P16" s="14">
        <v>8</v>
      </c>
      <c r="Q16" s="13">
        <v>0.88999982122798493</v>
      </c>
      <c r="R16" s="14">
        <v>9</v>
      </c>
    </row>
    <row r="17" spans="9:23" ht="15" customHeight="1" x14ac:dyDescent="0.25">
      <c r="I17" s="11"/>
      <c r="J17" s="11"/>
      <c r="K17" s="11"/>
      <c r="M17" t="s">
        <v>116</v>
      </c>
      <c r="N17" s="11">
        <v>56360.021739130454</v>
      </c>
      <c r="O17" s="12">
        <v>2.9793116169687046</v>
      </c>
      <c r="P17" s="14">
        <v>51</v>
      </c>
      <c r="Q17" s="13">
        <v>0.67574055538133815</v>
      </c>
      <c r="R17" s="14">
        <v>29</v>
      </c>
    </row>
    <row r="18" spans="9:23" ht="15" customHeight="1" x14ac:dyDescent="0.25">
      <c r="I18" s="11"/>
      <c r="J18" s="11"/>
      <c r="K18" s="11"/>
      <c r="M18" t="s">
        <v>117</v>
      </c>
      <c r="N18" s="11">
        <v>33912.184782608732</v>
      </c>
      <c r="O18" s="12">
        <v>3.4266122764005855</v>
      </c>
      <c r="P18" s="14">
        <v>44</v>
      </c>
      <c r="Q18" s="13">
        <v>0.5972269073479739</v>
      </c>
      <c r="R18" s="14">
        <v>37</v>
      </c>
      <c r="T18" s="7" t="s">
        <v>189</v>
      </c>
      <c r="U18" s="7" t="s">
        <v>299</v>
      </c>
    </row>
    <row r="19" spans="9:23" ht="15" customHeight="1" x14ac:dyDescent="0.25">
      <c r="M19" t="s">
        <v>118</v>
      </c>
      <c r="N19" s="11">
        <v>14767.652173913046</v>
      </c>
      <c r="O19" s="12">
        <v>3.8376440575170174</v>
      </c>
      <c r="P19" s="14">
        <v>20</v>
      </c>
      <c r="Q19" s="13">
        <v>0.69296483795369435</v>
      </c>
      <c r="R19" s="14">
        <v>28</v>
      </c>
      <c r="T19" s="7" t="s">
        <v>190</v>
      </c>
      <c r="U19" s="11">
        <f>SUM(Nurse[RN Hours Contract (excl. Admin, DON)])</f>
        <v>156.31293478260869</v>
      </c>
    </row>
    <row r="20" spans="9:23" ht="15" customHeight="1" x14ac:dyDescent="0.25">
      <c r="M20" t="s">
        <v>119</v>
      </c>
      <c r="N20" s="11">
        <v>20228.043478260875</v>
      </c>
      <c r="O20" s="12">
        <v>3.649939445883351</v>
      </c>
      <c r="P20" s="14">
        <v>29</v>
      </c>
      <c r="Q20" s="13">
        <v>0.65163810465453664</v>
      </c>
      <c r="R20" s="14">
        <v>33</v>
      </c>
      <c r="T20" s="7" t="s">
        <v>191</v>
      </c>
      <c r="U20" s="11">
        <f>SUM(Nurse[RN Admin Hours Contract])</f>
        <v>0</v>
      </c>
      <c r="W20" s="11"/>
    </row>
    <row r="21" spans="9:23" ht="15" customHeight="1" x14ac:dyDescent="0.25">
      <c r="M21" t="s">
        <v>120</v>
      </c>
      <c r="N21" s="11">
        <v>20988.326086956513</v>
      </c>
      <c r="O21" s="12">
        <v>3.5257540682553339</v>
      </c>
      <c r="P21" s="14">
        <v>39</v>
      </c>
      <c r="Q21" s="13">
        <v>0.24752919065774662</v>
      </c>
      <c r="R21" s="14">
        <v>51</v>
      </c>
      <c r="T21" s="7" t="s">
        <v>192</v>
      </c>
      <c r="U21" s="11">
        <f>SUM(Nurse[RN DON Hours Contract])</f>
        <v>1.076086956521739</v>
      </c>
    </row>
    <row r="22" spans="9:23" ht="15" customHeight="1" x14ac:dyDescent="0.25">
      <c r="M22" t="s">
        <v>121</v>
      </c>
      <c r="N22" s="11">
        <v>31567.130434782615</v>
      </c>
      <c r="O22" s="12">
        <v>3.6090746807356027</v>
      </c>
      <c r="P22" s="14">
        <v>32</v>
      </c>
      <c r="Q22" s="13">
        <v>0.64982515178143496</v>
      </c>
      <c r="R22" s="14">
        <v>34</v>
      </c>
      <c r="T22" s="7" t="s">
        <v>193</v>
      </c>
      <c r="U22" s="11">
        <f>SUM(Nurse[LPN Hours Contract (excl. Admin)])</f>
        <v>671.91380434782616</v>
      </c>
    </row>
    <row r="23" spans="9:23" ht="15" customHeight="1" x14ac:dyDescent="0.25">
      <c r="M23" t="s">
        <v>122</v>
      </c>
      <c r="N23" s="11">
        <v>20843.717391304348</v>
      </c>
      <c r="O23" s="12">
        <v>3.7171215599320409</v>
      </c>
      <c r="P23" s="14">
        <v>23</v>
      </c>
      <c r="Q23" s="13">
        <v>0.7752439792618151</v>
      </c>
      <c r="R23" s="14">
        <v>17</v>
      </c>
      <c r="T23" s="7" t="s">
        <v>194</v>
      </c>
      <c r="U23" s="11">
        <f>SUM(Nurse[LPN Admin Hours Contract])</f>
        <v>0</v>
      </c>
    </row>
    <row r="24" spans="9:23" ht="15" customHeight="1" x14ac:dyDescent="0.25">
      <c r="M24" t="s">
        <v>123</v>
      </c>
      <c r="N24" s="11">
        <v>4934.9782608695641</v>
      </c>
      <c r="O24" s="12">
        <v>4.3008784012968659</v>
      </c>
      <c r="P24" s="14">
        <v>5</v>
      </c>
      <c r="Q24" s="13">
        <v>1.0343943632190795</v>
      </c>
      <c r="R24" s="14">
        <v>6</v>
      </c>
      <c r="T24" s="7" t="s">
        <v>195</v>
      </c>
      <c r="U24" s="11">
        <f>SUM(Nurse[CNA Hours Contract])</f>
        <v>732.65565217391293</v>
      </c>
    </row>
    <row r="25" spans="9:23" ht="15" customHeight="1" x14ac:dyDescent="0.25">
      <c r="M25" t="s">
        <v>124</v>
      </c>
      <c r="N25" s="11">
        <v>31237.043478260846</v>
      </c>
      <c r="O25" s="12">
        <v>3.669082729256794</v>
      </c>
      <c r="P25" s="14">
        <v>28</v>
      </c>
      <c r="Q25" s="13">
        <v>0.71055695787610029</v>
      </c>
      <c r="R25" s="14">
        <v>24</v>
      </c>
      <c r="T25" s="7" t="s">
        <v>196</v>
      </c>
      <c r="U25" s="11">
        <f>SUM(Nurse[NA TR Hours Contract])</f>
        <v>0</v>
      </c>
    </row>
    <row r="26" spans="9:23" ht="15" customHeight="1" x14ac:dyDescent="0.25">
      <c r="M26" t="s">
        <v>125</v>
      </c>
      <c r="N26" s="11">
        <v>20244.869565217403</v>
      </c>
      <c r="O26" s="12">
        <v>4.1530949172307707</v>
      </c>
      <c r="P26" s="14">
        <v>9</v>
      </c>
      <c r="Q26" s="13">
        <v>1.0613915441808113</v>
      </c>
      <c r="R26" s="14">
        <v>5</v>
      </c>
      <c r="T26" s="7" t="s">
        <v>197</v>
      </c>
      <c r="U26" s="11">
        <f>SUM(Nurse[Med Aide/Tech Hours Contract])</f>
        <v>0</v>
      </c>
    </row>
    <row r="27" spans="9:23" ht="15" customHeight="1" x14ac:dyDescent="0.25">
      <c r="M27" t="s">
        <v>126</v>
      </c>
      <c r="N27" s="11">
        <v>31430.967391304355</v>
      </c>
      <c r="O27" s="12">
        <v>2.9948222484817468</v>
      </c>
      <c r="P27" s="14">
        <v>50</v>
      </c>
      <c r="Q27" s="13">
        <v>0.41892845224299335</v>
      </c>
      <c r="R27" s="14">
        <v>47</v>
      </c>
      <c r="T27" s="7" t="s">
        <v>198</v>
      </c>
      <c r="U27" s="11">
        <f>SUM(Nurse[Total Contract Hours])</f>
        <v>1561.9584782608692</v>
      </c>
    </row>
    <row r="28" spans="9:23" ht="15" customHeight="1" x14ac:dyDescent="0.25">
      <c r="M28" t="s">
        <v>127</v>
      </c>
      <c r="N28" s="11">
        <v>13447.456521739132</v>
      </c>
      <c r="O28" s="12">
        <v>3.9079850319197242</v>
      </c>
      <c r="P28" s="14">
        <v>17</v>
      </c>
      <c r="Q28" s="13">
        <v>0.58742220526590605</v>
      </c>
      <c r="R28" s="14">
        <v>38</v>
      </c>
      <c r="T28" s="7" t="s">
        <v>219</v>
      </c>
      <c r="U28" s="11">
        <f>SUM(Nurse[Total Nurse Staff Hours])</f>
        <v>8838.1752173913046</v>
      </c>
    </row>
    <row r="29" spans="9:23" ht="15" customHeight="1" x14ac:dyDescent="0.25">
      <c r="M29" t="s">
        <v>128</v>
      </c>
      <c r="N29" s="11">
        <v>3239.3369565217386</v>
      </c>
      <c r="O29" s="12">
        <v>3.7065618970602547</v>
      </c>
      <c r="P29" s="14">
        <v>25</v>
      </c>
      <c r="Q29" s="13">
        <v>0.81876702492122988</v>
      </c>
      <c r="R29" s="14">
        <v>15</v>
      </c>
      <c r="T29" s="7" t="s">
        <v>199</v>
      </c>
      <c r="U29" s="30">
        <f>U27/U28</f>
        <v>0.17672861646681637</v>
      </c>
    </row>
    <row r="30" spans="9:23" ht="15" customHeight="1" x14ac:dyDescent="0.25">
      <c r="M30" t="s">
        <v>129</v>
      </c>
      <c r="N30" s="11">
        <v>31207.90217391304</v>
      </c>
      <c r="O30" s="12">
        <v>3.4602131009878692</v>
      </c>
      <c r="P30" s="14">
        <v>42</v>
      </c>
      <c r="Q30" s="13">
        <v>0.53505824367922394</v>
      </c>
      <c r="R30" s="14">
        <v>44</v>
      </c>
    </row>
    <row r="31" spans="9:23" ht="15" customHeight="1" x14ac:dyDescent="0.25">
      <c r="M31" t="s">
        <v>130</v>
      </c>
      <c r="N31" s="11">
        <v>4519.467391304348</v>
      </c>
      <c r="O31" s="12">
        <v>4.4549235553439095</v>
      </c>
      <c r="P31" s="14">
        <v>4</v>
      </c>
      <c r="Q31" s="13">
        <v>0.8534804986158907</v>
      </c>
      <c r="R31" s="14">
        <v>12</v>
      </c>
      <c r="U31" s="11"/>
    </row>
    <row r="32" spans="9:23" ht="15" customHeight="1" x14ac:dyDescent="0.25">
      <c r="M32" t="s">
        <v>131</v>
      </c>
      <c r="N32" s="11">
        <v>9552.9891304347821</v>
      </c>
      <c r="O32" s="12">
        <v>3.9874417863746263</v>
      </c>
      <c r="P32" s="14">
        <v>13</v>
      </c>
      <c r="Q32" s="13">
        <v>0.76324079078367268</v>
      </c>
      <c r="R32" s="14">
        <v>18</v>
      </c>
    </row>
    <row r="33" spans="13:23" ht="15" customHeight="1" x14ac:dyDescent="0.25">
      <c r="M33" t="s">
        <v>132</v>
      </c>
      <c r="N33" s="11">
        <v>5527.1413043478251</v>
      </c>
      <c r="O33" s="12">
        <v>3.7897723880376883</v>
      </c>
      <c r="P33" s="14">
        <v>22</v>
      </c>
      <c r="Q33" s="13">
        <v>0.70854187930312285</v>
      </c>
      <c r="R33" s="14">
        <v>25</v>
      </c>
      <c r="T33" s="49"/>
      <c r="U33" s="50"/>
    </row>
    <row r="34" spans="13:23" ht="15" customHeight="1" x14ac:dyDescent="0.25">
      <c r="M34" t="s">
        <v>133</v>
      </c>
      <c r="N34" s="11">
        <v>36267.402173912989</v>
      </c>
      <c r="O34" s="12">
        <v>3.5869267047513382</v>
      </c>
      <c r="P34" s="14">
        <v>34</v>
      </c>
      <c r="Q34" s="13">
        <v>0.69307262390678503</v>
      </c>
      <c r="R34" s="14">
        <v>27</v>
      </c>
      <c r="T34" s="51"/>
      <c r="U34" s="52"/>
    </row>
    <row r="35" spans="13:23" ht="15" customHeight="1" x14ac:dyDescent="0.25">
      <c r="M35" t="s">
        <v>134</v>
      </c>
      <c r="N35" s="11">
        <v>4756.804347826087</v>
      </c>
      <c r="O35" s="12">
        <v>3.5403690137240473</v>
      </c>
      <c r="P35" s="14">
        <v>38</v>
      </c>
      <c r="Q35" s="13">
        <v>0.66842913812250659</v>
      </c>
      <c r="R35" s="14">
        <v>30</v>
      </c>
      <c r="T35" s="53"/>
      <c r="U35" s="54"/>
    </row>
    <row r="36" spans="13:23" ht="15" customHeight="1" x14ac:dyDescent="0.25">
      <c r="M36" t="s">
        <v>135</v>
      </c>
      <c r="N36" s="11">
        <v>5172.9782608695668</v>
      </c>
      <c r="O36" s="12">
        <v>3.8502402324789768</v>
      </c>
      <c r="P36" s="14">
        <v>19</v>
      </c>
      <c r="Q36" s="13">
        <v>0.77957656215198534</v>
      </c>
      <c r="R36" s="14">
        <v>16</v>
      </c>
      <c r="T36" s="53"/>
      <c r="U36" s="54"/>
    </row>
    <row r="37" spans="13:23" ht="15" customHeight="1" x14ac:dyDescent="0.25">
      <c r="M37" t="s">
        <v>136</v>
      </c>
      <c r="N37" s="11">
        <v>91180.445652173919</v>
      </c>
      <c r="O37" s="12">
        <v>3.3841995453115512</v>
      </c>
      <c r="P37" s="14">
        <v>46</v>
      </c>
      <c r="Q37" s="13">
        <v>0.63938540645812103</v>
      </c>
      <c r="R37" s="14">
        <v>35</v>
      </c>
      <c r="T37" s="53"/>
      <c r="U37" s="54"/>
      <c r="W37" s="12"/>
    </row>
    <row r="38" spans="13:23" ht="15" customHeight="1" x14ac:dyDescent="0.25">
      <c r="M38" t="s">
        <v>137</v>
      </c>
      <c r="N38" s="11">
        <v>61588.445652173861</v>
      </c>
      <c r="O38" s="12">
        <v>3.4122058238267097</v>
      </c>
      <c r="P38" s="14">
        <v>45</v>
      </c>
      <c r="Q38" s="13">
        <v>0.58208364887753339</v>
      </c>
      <c r="R38" s="14">
        <v>39</v>
      </c>
      <c r="T38" s="49"/>
      <c r="U38" s="49"/>
    </row>
    <row r="39" spans="13:23" ht="15" customHeight="1" x14ac:dyDescent="0.25">
      <c r="M39" t="s">
        <v>138</v>
      </c>
      <c r="N39" s="11">
        <v>15250.72826086957</v>
      </c>
      <c r="O39" s="12">
        <v>3.6884554835941534</v>
      </c>
      <c r="P39" s="14">
        <v>26</v>
      </c>
      <c r="Q39" s="13">
        <v>0.36361032652040087</v>
      </c>
      <c r="R39" s="14">
        <v>50</v>
      </c>
    </row>
    <row r="40" spans="13:23" ht="15" customHeight="1" x14ac:dyDescent="0.25">
      <c r="M40" t="s">
        <v>139</v>
      </c>
      <c r="N40" s="11">
        <v>6106.5760869565238</v>
      </c>
      <c r="O40" s="12">
        <v>4.7231716164861455</v>
      </c>
      <c r="P40" s="14">
        <v>2</v>
      </c>
      <c r="Q40" s="13">
        <v>0.74970906275309002</v>
      </c>
      <c r="R40" s="14">
        <v>20</v>
      </c>
    </row>
    <row r="41" spans="13:23" ht="15" customHeight="1" x14ac:dyDescent="0.25">
      <c r="M41" t="s">
        <v>140</v>
      </c>
      <c r="N41" s="11">
        <v>63468.804347826132</v>
      </c>
      <c r="O41" s="12">
        <v>3.5005099201422096</v>
      </c>
      <c r="P41" s="14">
        <v>41</v>
      </c>
      <c r="Q41" s="13">
        <v>0.71129022131721642</v>
      </c>
      <c r="R41" s="14">
        <v>22</v>
      </c>
    </row>
    <row r="42" spans="13:23" ht="15" customHeight="1" x14ac:dyDescent="0.25">
      <c r="M42" t="s">
        <v>141</v>
      </c>
      <c r="N42" s="11">
        <v>6268.7065217391309</v>
      </c>
      <c r="O42" s="12">
        <v>3.4431534485479123</v>
      </c>
      <c r="P42" s="14">
        <v>43</v>
      </c>
      <c r="Q42" s="13">
        <v>0.75944399458316914</v>
      </c>
      <c r="R42" s="14">
        <v>19</v>
      </c>
    </row>
    <row r="43" spans="13:23" ht="15" customHeight="1" x14ac:dyDescent="0.25">
      <c r="M43" t="s">
        <v>142</v>
      </c>
      <c r="N43" s="11">
        <v>14918.402173913038</v>
      </c>
      <c r="O43" s="12">
        <v>3.5435185898944495</v>
      </c>
      <c r="P43" s="14">
        <v>37</v>
      </c>
      <c r="Q43" s="13">
        <v>0.53974215533339709</v>
      </c>
      <c r="R43" s="14">
        <v>43</v>
      </c>
    </row>
    <row r="44" spans="13:23" ht="15" customHeight="1" x14ac:dyDescent="0.25">
      <c r="M44" t="s">
        <v>143</v>
      </c>
      <c r="N44" s="11">
        <v>4723.108695652174</v>
      </c>
      <c r="O44" s="12">
        <v>3.5677603181397655</v>
      </c>
      <c r="P44" s="14">
        <v>35</v>
      </c>
      <c r="Q44" s="13">
        <v>0.8353498064557705</v>
      </c>
      <c r="R44" s="14">
        <v>14</v>
      </c>
    </row>
    <row r="45" spans="13:23" ht="15" customHeight="1" x14ac:dyDescent="0.25">
      <c r="M45" t="s">
        <v>144</v>
      </c>
      <c r="N45" s="11">
        <v>23313.304347826088</v>
      </c>
      <c r="O45" s="12">
        <v>3.6229993323461502</v>
      </c>
      <c r="P45" s="14">
        <v>30</v>
      </c>
      <c r="Q45" s="13">
        <v>0.54875251302670991</v>
      </c>
      <c r="R45" s="14">
        <v>42</v>
      </c>
    </row>
    <row r="46" spans="13:23" ht="15" customHeight="1" x14ac:dyDescent="0.25">
      <c r="M46" t="s">
        <v>145</v>
      </c>
      <c r="N46" s="11">
        <v>79347.152173913142</v>
      </c>
      <c r="O46" s="12">
        <v>3.2995330042529103</v>
      </c>
      <c r="P46" s="14">
        <v>49</v>
      </c>
      <c r="Q46" s="13">
        <v>0.37572269654892942</v>
      </c>
      <c r="R46" s="14">
        <v>48</v>
      </c>
    </row>
    <row r="47" spans="13:23" ht="15" customHeight="1" x14ac:dyDescent="0.25">
      <c r="M47" t="s">
        <v>146</v>
      </c>
      <c r="N47" s="11">
        <v>5298.0652173913022</v>
      </c>
      <c r="O47" s="12">
        <v>3.9381061380077234</v>
      </c>
      <c r="P47" s="14">
        <v>16</v>
      </c>
      <c r="Q47" s="13">
        <v>1.0787532569313658</v>
      </c>
      <c r="R47" s="14">
        <v>4</v>
      </c>
    </row>
    <row r="48" spans="13:23" ht="15" customHeight="1" x14ac:dyDescent="0.25">
      <c r="M48" t="s">
        <v>147</v>
      </c>
      <c r="N48" s="11">
        <v>24257.923913043476</v>
      </c>
      <c r="O48" s="12">
        <v>3.3229098335864258</v>
      </c>
      <c r="P48" s="14">
        <v>48</v>
      </c>
      <c r="Q48" s="13">
        <v>0.51671344952724996</v>
      </c>
      <c r="R48" s="14">
        <v>45</v>
      </c>
    </row>
    <row r="49" spans="13:18" ht="15" customHeight="1" x14ac:dyDescent="0.25">
      <c r="M49" t="s">
        <v>148</v>
      </c>
      <c r="N49" s="11">
        <v>2238.2826086956525</v>
      </c>
      <c r="O49" s="12">
        <v>3.9486413302124101</v>
      </c>
      <c r="P49" s="14">
        <v>15</v>
      </c>
      <c r="Q49" s="13">
        <v>0.74947480113829501</v>
      </c>
      <c r="R49" s="14">
        <v>21</v>
      </c>
    </row>
    <row r="50" spans="13:18" ht="15" customHeight="1" x14ac:dyDescent="0.25">
      <c r="M50" t="s">
        <v>149</v>
      </c>
      <c r="N50" s="11">
        <v>12189.869565217394</v>
      </c>
      <c r="O50" s="12">
        <v>4.070232035153925</v>
      </c>
      <c r="P50" s="14">
        <v>11</v>
      </c>
      <c r="Q50" s="13">
        <v>0.87998641958575707</v>
      </c>
      <c r="R50" s="14">
        <v>11</v>
      </c>
    </row>
    <row r="51" spans="13:18" ht="15" customHeight="1" x14ac:dyDescent="0.25">
      <c r="M51" t="s">
        <v>150</v>
      </c>
      <c r="N51" s="11">
        <v>18067.565217391315</v>
      </c>
      <c r="O51" s="12">
        <v>3.8287163581628367</v>
      </c>
      <c r="P51" s="14">
        <v>21</v>
      </c>
      <c r="Q51" s="13">
        <v>0.95168056979357585</v>
      </c>
      <c r="R51" s="14">
        <v>8</v>
      </c>
    </row>
    <row r="52" spans="13:18" ht="15" customHeight="1" x14ac:dyDescent="0.25">
      <c r="M52" t="s">
        <v>151</v>
      </c>
      <c r="N52" s="11">
        <v>8857.8043478260879</v>
      </c>
      <c r="O52" s="12">
        <v>3.6103887016853227</v>
      </c>
      <c r="P52" s="14">
        <v>31</v>
      </c>
      <c r="Q52" s="13">
        <v>0.6354275031352844</v>
      </c>
      <c r="R52" s="14">
        <v>36</v>
      </c>
    </row>
    <row r="53" spans="13:18" ht="15" customHeight="1" x14ac:dyDescent="0.25">
      <c r="M53" t="s">
        <v>152</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236</v>
      </c>
      <c r="D2" s="40"/>
    </row>
    <row r="3" spans="2:4" x14ac:dyDescent="0.25">
      <c r="C3" s="41" t="s">
        <v>186</v>
      </c>
      <c r="D3" s="42" t="s">
        <v>237</v>
      </c>
    </row>
    <row r="4" spans="2:4" x14ac:dyDescent="0.25">
      <c r="C4" s="43" t="s">
        <v>172</v>
      </c>
      <c r="D4" s="44" t="s">
        <v>238</v>
      </c>
    </row>
    <row r="5" spans="2:4" x14ac:dyDescent="0.25">
      <c r="C5" s="43" t="s">
        <v>239</v>
      </c>
      <c r="D5" s="44" t="s">
        <v>240</v>
      </c>
    </row>
    <row r="6" spans="2:4" ht="15.6" customHeight="1" x14ac:dyDescent="0.25">
      <c r="C6" s="43" t="s">
        <v>188</v>
      </c>
      <c r="D6" s="44" t="s">
        <v>241</v>
      </c>
    </row>
    <row r="7" spans="2:4" ht="15.6" customHeight="1" x14ac:dyDescent="0.25">
      <c r="C7" s="43" t="s">
        <v>187</v>
      </c>
      <c r="D7" s="44" t="s">
        <v>242</v>
      </c>
    </row>
    <row r="8" spans="2:4" x14ac:dyDescent="0.25">
      <c r="C8" s="43" t="s">
        <v>243</v>
      </c>
      <c r="D8" s="44" t="s">
        <v>244</v>
      </c>
    </row>
    <row r="9" spans="2:4" x14ac:dyDescent="0.25">
      <c r="C9" s="45" t="s">
        <v>245</v>
      </c>
      <c r="D9" s="43" t="s">
        <v>246</v>
      </c>
    </row>
    <row r="10" spans="2:4" x14ac:dyDescent="0.25">
      <c r="B10" s="46"/>
      <c r="C10" s="43" t="s">
        <v>247</v>
      </c>
      <c r="D10" s="44" t="s">
        <v>248</v>
      </c>
    </row>
    <row r="11" spans="2:4" x14ac:dyDescent="0.25">
      <c r="C11" s="43" t="s">
        <v>140</v>
      </c>
      <c r="D11" s="44" t="s">
        <v>249</v>
      </c>
    </row>
    <row r="12" spans="2:4" x14ac:dyDescent="0.25">
      <c r="C12" s="43" t="s">
        <v>250</v>
      </c>
      <c r="D12" s="44" t="s">
        <v>251</v>
      </c>
    </row>
    <row r="13" spans="2:4" x14ac:dyDescent="0.25">
      <c r="C13" s="43" t="s">
        <v>247</v>
      </c>
      <c r="D13" s="44" t="s">
        <v>248</v>
      </c>
    </row>
    <row r="14" spans="2:4" x14ac:dyDescent="0.25">
      <c r="C14" s="43" t="s">
        <v>140</v>
      </c>
      <c r="D14" s="44" t="s">
        <v>252</v>
      </c>
    </row>
    <row r="15" spans="2:4" x14ac:dyDescent="0.25">
      <c r="C15" s="47" t="s">
        <v>250</v>
      </c>
      <c r="D15" s="48" t="s">
        <v>251</v>
      </c>
    </row>
    <row r="17" spans="3:4" ht="23.25" x14ac:dyDescent="0.35">
      <c r="C17" s="39" t="s">
        <v>253</v>
      </c>
      <c r="D17" s="40"/>
    </row>
    <row r="18" spans="3:4" x14ac:dyDescent="0.25">
      <c r="C18" s="43" t="s">
        <v>172</v>
      </c>
      <c r="D18" s="44" t="s">
        <v>254</v>
      </c>
    </row>
    <row r="19" spans="3:4" x14ac:dyDescent="0.25">
      <c r="C19" s="43" t="s">
        <v>162</v>
      </c>
      <c r="D19" s="44" t="s">
        <v>255</v>
      </c>
    </row>
    <row r="20" spans="3:4" x14ac:dyDescent="0.25">
      <c r="C20" s="45" t="s">
        <v>256</v>
      </c>
      <c r="D20" s="43" t="s">
        <v>257</v>
      </c>
    </row>
    <row r="21" spans="3:4" x14ac:dyDescent="0.25">
      <c r="C21" s="43" t="s">
        <v>258</v>
      </c>
      <c r="D21" s="44" t="s">
        <v>259</v>
      </c>
    </row>
    <row r="22" spans="3:4" x14ac:dyDescent="0.25">
      <c r="C22" s="43" t="s">
        <v>260</v>
      </c>
      <c r="D22" s="44" t="s">
        <v>261</v>
      </c>
    </row>
    <row r="23" spans="3:4" x14ac:dyDescent="0.25">
      <c r="C23" s="43" t="s">
        <v>262</v>
      </c>
      <c r="D23" s="44" t="s">
        <v>263</v>
      </c>
    </row>
    <row r="24" spans="3:4" x14ac:dyDescent="0.25">
      <c r="C24" s="43" t="s">
        <v>264</v>
      </c>
      <c r="D24" s="44" t="s">
        <v>265</v>
      </c>
    </row>
    <row r="25" spans="3:4" x14ac:dyDescent="0.25">
      <c r="C25" s="43" t="s">
        <v>178</v>
      </c>
      <c r="D25" s="44" t="s">
        <v>266</v>
      </c>
    </row>
    <row r="26" spans="3:4" x14ac:dyDescent="0.25">
      <c r="C26" s="43" t="s">
        <v>260</v>
      </c>
      <c r="D26" s="44" t="s">
        <v>261</v>
      </c>
    </row>
    <row r="27" spans="3:4" x14ac:dyDescent="0.25">
      <c r="C27" s="43" t="s">
        <v>262</v>
      </c>
      <c r="D27" s="44" t="s">
        <v>263</v>
      </c>
    </row>
    <row r="28" spans="3:4" x14ac:dyDescent="0.25">
      <c r="C28" s="47" t="s">
        <v>264</v>
      </c>
      <c r="D28" s="48" t="s">
        <v>265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R e l a t i o n s h i p A u t o D e t e c t i o n E n a b l e d " > < C u s t o m C o n t e n t > < ! [ C D A T A [ T r u e ] ] > < / C u s t o m C o n t e n t > < / G e m i n i > 
</file>

<file path=customXml/item2.xml>��< ? x m l   v e r s i o n = " 1 . 0 "   e n c o d i n g = " U T F - 1 6 " ? > < G e m i n i   x m l n s = " h t t p : / / g e m i n i / p i v o t c u s t o m i z a t i o n / S a n d b o x N o n E m p t y " > < C u s t o m C o n t e n t > < ! [ C D A T A [ 1 ] ] > < / C u s t o m C o n t e n t > < / G e m i n i > 
</file>

<file path=customXml/item3.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5.xml>��< ? x m l   v e r s i o n = " 1 . 0 "   e n c o d i n g = " U T F - 1 6 " ? > < G e m i n i   x m l n s = " h t t p : / / g e m i n i / p i v o t c u s t o m i z a t i o n / P o w e r P i v o t V e r s i o n " > < C u s t o m C o n t e n t > < ! [ C D A T A [ 2 0 1 5 . 1 3 0 . 1 6 0 5 . 4 0 6 ] ] > < / C u s t o m C o n t e n t > < / G e m i n i > 
</file>

<file path=customXml/item6.xml>��< ? x m l   v e r s i o n = " 1 . 0 "   e n c o d i n g = " U T F - 1 6 " ? > < G e m i n i   x m l n s = " h t t p : / / g e m i n i / p i v o t c u s t o m i z a t i o n / I s S a n d b o x E m b e d d e d " > < C u s t o m C o n t e n t > < ! [ C D A T A [ y e s ] ] > < / C u s t o m C o n t e n t > < / G e m i n i > 
</file>

<file path=customXml/itemProps1.xml><?xml version="1.0" encoding="utf-8"?>
<ds:datastoreItem xmlns:ds="http://schemas.openxmlformats.org/officeDocument/2006/customXml" ds:itemID="{4A0F9BBD-0722-44C0-A51D-871F1E608662}">
  <ds:schemaRefs/>
</ds:datastoreItem>
</file>

<file path=customXml/itemProps2.xml><?xml version="1.0" encoding="utf-8"?>
<ds:datastoreItem xmlns:ds="http://schemas.openxmlformats.org/officeDocument/2006/customXml" ds:itemID="{5E70A7C7-2103-44AA-8B08-92C32F7E8F41}">
  <ds:schemaRefs/>
</ds:datastoreItem>
</file>

<file path=customXml/itemProps3.xml><?xml version="1.0" encoding="utf-8"?>
<ds:datastoreItem xmlns:ds="http://schemas.openxmlformats.org/officeDocument/2006/customXml" ds:itemID="{696E26E2-54FB-4F48-A7C1-42B31EB870F2}">
  <ds:schemaRefs>
    <ds:schemaRef ds:uri="http://schemas.microsoft.com/DataMashup"/>
  </ds:schemaRefs>
</ds:datastoreItem>
</file>

<file path=customXml/itemProps4.xml><?xml version="1.0" encoding="utf-8"?>
<ds:datastoreItem xmlns:ds="http://schemas.openxmlformats.org/officeDocument/2006/customXml" ds:itemID="{A4A438E6-B8DE-4271-94C6-683D0D7167DF}">
  <ds:schemaRefs/>
</ds:datastoreItem>
</file>

<file path=customXml/itemProps5.xml><?xml version="1.0" encoding="utf-8"?>
<ds:datastoreItem xmlns:ds="http://schemas.openxmlformats.org/officeDocument/2006/customXml" ds:itemID="{97E02576-7B1E-4A71-8318-92E74C9030BB}">
  <ds:schemaRefs/>
</ds:datastoreItem>
</file>

<file path=customXml/itemProps6.xml><?xml version="1.0" encoding="utf-8"?>
<ds:datastoreItem xmlns:ds="http://schemas.openxmlformats.org/officeDocument/2006/customXml" ds:itemID="{80E33DC4-4DD3-49B7-9092-FE12AD1B10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2022-03-02T16:41:46Z</dcterms:modified>
</cp:coreProperties>
</file>