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66925"/>
  <mc:AlternateContent xmlns:mc="http://schemas.openxmlformats.org/markup-compatibility/2006">
    <mc:Choice Requires="x15">
      <x15ac:absPath xmlns:x15ac="http://schemas.microsoft.com/office/spreadsheetml/2010/11/ac" url="C:\Users\egold\Desktop\LTCCC\Data\Staffing data\2021 Q3 Staffing\Website files\"/>
    </mc:Choice>
  </mc:AlternateContent>
  <xr:revisionPtr revIDLastSave="0" documentId="13_ncr:1_{C5B99244-B461-49C3-87CF-E7FD96EF614D}" xr6:coauthVersionLast="47" xr6:coauthVersionMax="47" xr10:uidLastSave="{00000000-0000-0000-0000-000000000000}"/>
  <bookViews>
    <workbookView xWindow="-120" yWindow="-120" windowWidth="29040" windowHeight="15720" xr2:uid="{A1A4B9DE-6C7B-464E-B372-82B7659732B5}"/>
  </bookViews>
  <sheets>
    <sheet name="Nurse" sheetId="7" r:id="rId1"/>
    <sheet name="Contract" sheetId="8" r:id="rId2"/>
    <sheet name="Non-Nurse" sheetId="10" r:id="rId3"/>
    <sheet name="Summary Data" sheetId="6" r:id="rId4"/>
    <sheet name="Notes &amp; Glossary" sheetId="9" r:id="rId5"/>
  </sheets>
  <definedNames>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9" i="6" l="1"/>
  <c r="U20" i="6"/>
  <c r="U21" i="6"/>
  <c r="U22" i="6"/>
  <c r="U23" i="6"/>
  <c r="U24" i="6"/>
  <c r="U25" i="6"/>
  <c r="U26" i="6"/>
  <c r="U27" i="6"/>
  <c r="U28" i="6"/>
  <c r="C9" i="6"/>
  <c r="W15" i="6" s="1"/>
  <c r="C8" i="6"/>
  <c r="C7" i="6"/>
  <c r="C6" i="6"/>
  <c r="C5" i="6"/>
  <c r="C4" i="6"/>
  <c r="C3" i="6"/>
  <c r="U15" i="6"/>
  <c r="U14" i="6"/>
  <c r="U13" i="6"/>
  <c r="U11" i="6"/>
  <c r="U10" i="6"/>
  <c r="U8" i="6"/>
  <c r="U7" i="6"/>
  <c r="U6" i="6"/>
  <c r="W11" i="6" l="1"/>
  <c r="W10" i="6"/>
  <c r="W8" i="6"/>
  <c r="W7" i="6"/>
  <c r="W14" i="6"/>
  <c r="W6" i="6"/>
  <c r="W13" i="6"/>
  <c r="U12" i="6"/>
  <c r="W12" i="6" s="1"/>
  <c r="U3" i="6"/>
  <c r="V14" i="6" s="1"/>
  <c r="U4" i="6"/>
  <c r="W4" i="6" s="1"/>
  <c r="U5" i="6"/>
  <c r="W5" i="6" s="1"/>
  <c r="U9" i="6"/>
  <c r="W9" i="6" s="1"/>
  <c r="W3" i="6" l="1"/>
  <c r="V7" i="6"/>
  <c r="V5" i="6"/>
  <c r="V6" i="6"/>
  <c r="V15" i="6"/>
  <c r="V11" i="6"/>
  <c r="V4" i="6"/>
  <c r="V8" i="6"/>
  <c r="V10" i="6"/>
  <c r="V12" i="6"/>
  <c r="V9" i="6"/>
  <c r="V13" i="6"/>
  <c r="U29" i="6" l="1"/>
</calcChain>
</file>

<file path=xl/sharedStrings.xml><?xml version="1.0" encoding="utf-8"?>
<sst xmlns="http://schemas.openxmlformats.org/spreadsheetml/2006/main" count="1435" uniqueCount="395">
  <si>
    <t>305005</t>
  </si>
  <si>
    <t>305009</t>
  </si>
  <si>
    <t>305016</t>
  </si>
  <si>
    <t>305018</t>
  </si>
  <si>
    <t>305020</t>
  </si>
  <si>
    <t>305022</t>
  </si>
  <si>
    <t>305024</t>
  </si>
  <si>
    <t>305030</t>
  </si>
  <si>
    <t>305037</t>
  </si>
  <si>
    <t>305038</t>
  </si>
  <si>
    <t>305039</t>
  </si>
  <si>
    <t>305040</t>
  </si>
  <si>
    <t>305041</t>
  </si>
  <si>
    <t>305043</t>
  </si>
  <si>
    <t>305044</t>
  </si>
  <si>
    <t>305045</t>
  </si>
  <si>
    <t>305046</t>
  </si>
  <si>
    <t>305047</t>
  </si>
  <si>
    <t>305048</t>
  </si>
  <si>
    <t>305049</t>
  </si>
  <si>
    <t>305050</t>
  </si>
  <si>
    <t>305051</t>
  </si>
  <si>
    <t>305052</t>
  </si>
  <si>
    <t>305054</t>
  </si>
  <si>
    <t>305055</t>
  </si>
  <si>
    <t>305056</t>
  </si>
  <si>
    <t>305057</t>
  </si>
  <si>
    <t>305058</t>
  </si>
  <si>
    <t>305059</t>
  </si>
  <si>
    <t>305060</t>
  </si>
  <si>
    <t>305061</t>
  </si>
  <si>
    <t>305062</t>
  </si>
  <si>
    <t>305063</t>
  </si>
  <si>
    <t>305064</t>
  </si>
  <si>
    <t>305065</t>
  </si>
  <si>
    <t>305066</t>
  </si>
  <si>
    <t>305067</t>
  </si>
  <si>
    <t>305068</t>
  </si>
  <si>
    <t>305069</t>
  </si>
  <si>
    <t>305070</t>
  </si>
  <si>
    <t>305071</t>
  </si>
  <si>
    <t>305072</t>
  </si>
  <si>
    <t>305074</t>
  </si>
  <si>
    <t>305075</t>
  </si>
  <si>
    <t>305076</t>
  </si>
  <si>
    <t>305077</t>
  </si>
  <si>
    <t>305078</t>
  </si>
  <si>
    <t>305079</t>
  </si>
  <si>
    <t>305080</t>
  </si>
  <si>
    <t>305081</t>
  </si>
  <si>
    <t>305082</t>
  </si>
  <si>
    <t>305083</t>
  </si>
  <si>
    <t>305084</t>
  </si>
  <si>
    <t>305085</t>
  </si>
  <si>
    <t>305086</t>
  </si>
  <si>
    <t>305087</t>
  </si>
  <si>
    <t>305088</t>
  </si>
  <si>
    <t>305089</t>
  </si>
  <si>
    <t>305091</t>
  </si>
  <si>
    <t>305092</t>
  </si>
  <si>
    <t>305093</t>
  </si>
  <si>
    <t>305094</t>
  </si>
  <si>
    <t>305095</t>
  </si>
  <si>
    <t>305096</t>
  </si>
  <si>
    <t>305097</t>
  </si>
  <si>
    <t>305099</t>
  </si>
  <si>
    <t>305100</t>
  </si>
  <si>
    <t>305101</t>
  </si>
  <si>
    <t>305102</t>
  </si>
  <si>
    <t>30E059</t>
  </si>
  <si>
    <t>30E062</t>
  </si>
  <si>
    <t>30E076</t>
  </si>
  <si>
    <t>GREENBRIAR REHAB AND HEALTHCARE</t>
  </si>
  <si>
    <t>HANOVER HILL HEALTH CARE CENTER</t>
  </si>
  <si>
    <t>HAVENWOOD-HERITAGE HEIGHTS</t>
  </si>
  <si>
    <t>DOVER CENTER FOR HEALTH &amp; REHABILITATION</t>
  </si>
  <si>
    <t>HANOVER TERRACE HEALTH AND REHABILITATION CENTER</t>
  </si>
  <si>
    <t>EDGEWOOD CENTRE (THE)</t>
  </si>
  <si>
    <t>ROCHESTER MANOR</t>
  </si>
  <si>
    <t>MAPLE LEAF HEALTH CARE CENTER</t>
  </si>
  <si>
    <t>COURVILLE AT NASHUA</t>
  </si>
  <si>
    <t>HACKETT HILL HEALTHCARE CENTER</t>
  </si>
  <si>
    <t>PLEASANT VALLEY NURSING CENTER</t>
  </si>
  <si>
    <t>LACONIA REHABILITATION CENTER</t>
  </si>
  <si>
    <t>ELM WOOD CENTER AT CLAREMONT</t>
  </si>
  <si>
    <t>WARDE HEALTH CENTER</t>
  </si>
  <si>
    <t>GOLDEN VIEW HEALTH CARE CENTER</t>
  </si>
  <si>
    <t>PLEASANT VIEW CENTER</t>
  </si>
  <si>
    <t>ROCKINGHAM COUNTY NURSING HOME</t>
  </si>
  <si>
    <t>RIVERSIDE REST HOME</t>
  </si>
  <si>
    <t>HILLSBOROUGH COUNTY NURSING HOME</t>
  </si>
  <si>
    <t>RIVERWOODS AT EXETER</t>
  </si>
  <si>
    <t>LEBANON CENTER, GENESIS HEALTHCARE</t>
  </si>
  <si>
    <t>KEENE  CENTER, GENESIS HEALTHCARE</t>
  </si>
  <si>
    <t>RIDGEWOOD CENTER, GENESIS HEALTHCARE</t>
  </si>
  <si>
    <t>CHESHIRE COUNTY HOME</t>
  </si>
  <si>
    <t>OCEANSIDE SKILLED NURSING AND REHABILITATION</t>
  </si>
  <si>
    <t>MERRIMACK COUNTY NURSING HOME</t>
  </si>
  <si>
    <t>COURVILLE AT MANCHESTER</t>
  </si>
  <si>
    <t>SALEMHAVEN</t>
  </si>
  <si>
    <t>PHEASANT WOOD CENTER</t>
  </si>
  <si>
    <t>BEDFORD HILLS CENTER</t>
  </si>
  <si>
    <t>CRESTWOOD CENTER</t>
  </si>
  <si>
    <t>ALPINE HEALTHCARE CENTER</t>
  </si>
  <si>
    <t>PRESIDENTIAL OAKS</t>
  </si>
  <si>
    <t>EXETER CENTER</t>
  </si>
  <si>
    <t>APPLEWOOD CENTER</t>
  </si>
  <si>
    <t>SAINT VINCENT REHABILITATION &amp; NURSING CENTER</t>
  </si>
  <si>
    <t>MOUNT CARMEL REHABILITATION AND NURSING CENTER</t>
  </si>
  <si>
    <t>THE ELMS CENTER</t>
  </si>
  <si>
    <t>SAINT ANN REHABILITATION AND NURSING CENTER</t>
  </si>
  <si>
    <t>SAINT FRANCIS REHABILITATION AND NURSING CENTER</t>
  </si>
  <si>
    <t>SAINT TERESA REHABILITATION &amp; NURSING CENTER</t>
  </si>
  <si>
    <t>JAFFREY REHABILITATION AND NURSING CENTER</t>
  </si>
  <si>
    <t>HOLY CROSS HEALTH CENTER</t>
  </si>
  <si>
    <t>MOUNTAIN RIDGE CENTER, GENESIS HEALTHCARE</t>
  </si>
  <si>
    <t>COUNTRY VILLAGE CENTER, GENESIS HEALTHCARE</t>
  </si>
  <si>
    <t>LAFAYETTE CENTER</t>
  </si>
  <si>
    <t>HARRIS HILL CENTER, GENESIS HEALTHCARE</t>
  </si>
  <si>
    <t>VILLA CREST</t>
  </si>
  <si>
    <t>EPSOM HEALTHCARE CENTER</t>
  </si>
  <si>
    <t>BIRCH HEALTHCARE CENTER</t>
  </si>
  <si>
    <t>CEDAR HEALTHCARE CENTER</t>
  </si>
  <si>
    <t>WOLFEBORO BAY CENTER</t>
  </si>
  <si>
    <t>MINERAL SPRINGS</t>
  </si>
  <si>
    <t>LANGDON PLACE OF KEENE</t>
  </si>
  <si>
    <t>BEDFORD NURSING &amp; REHABILITATION CENTER</t>
  </si>
  <si>
    <t>MOUNTAIN VIEW COMMUNITY</t>
  </si>
  <si>
    <t>ST JOSEPH RESIDENCE</t>
  </si>
  <si>
    <t>LANGDON PLACE OF DOVER</t>
  </si>
  <si>
    <t>COLONIAL POPLIN NURSING HOME</t>
  </si>
  <si>
    <t>HILLSBORO HOUSE NURSING HOME</t>
  </si>
  <si>
    <t>SULLIVAN COUNTY HEALTH CARE</t>
  </si>
  <si>
    <t>MORRISON NURSING HOME</t>
  </si>
  <si>
    <t>DERRY CENTER FOR REHABILITATION AND HEALTHCARE</t>
  </si>
  <si>
    <t>BEL-AIR NURSING AND REHAB CENTER INC</t>
  </si>
  <si>
    <t>WOODLAWN CARE CENTER</t>
  </si>
  <si>
    <t>WEBSTER AT RYE</t>
  </si>
  <si>
    <t>FAIRVIEW NURSING HOME</t>
  </si>
  <si>
    <t>BELKNAP COUNTY NURSING HOME</t>
  </si>
  <si>
    <t>COOS COUNTY NURSING HOME</t>
  </si>
  <si>
    <t>GLENCLIFF HOME FOR THE ELDERLY</t>
  </si>
  <si>
    <t>MERRIMAN HOUSE</t>
  </si>
  <si>
    <t>COOS COUNTY NURSING HOSPITAL</t>
  </si>
  <si>
    <t>SALEM</t>
  </si>
  <si>
    <t>NEWPORT</t>
  </si>
  <si>
    <t>CONCORD</t>
  </si>
  <si>
    <t>CLAREMONT</t>
  </si>
  <si>
    <t>FREMONT</t>
  </si>
  <si>
    <t>LANCASTER</t>
  </si>
  <si>
    <t>MANCHESTER</t>
  </si>
  <si>
    <t>MILFORD</t>
  </si>
  <si>
    <t>WINDHAM</t>
  </si>
  <si>
    <t>DOVER</t>
  </si>
  <si>
    <t>HUDSON</t>
  </si>
  <si>
    <t>FRANKLIN</t>
  </si>
  <si>
    <t>HILLSBORO</t>
  </si>
  <si>
    <t>LEBANON</t>
  </si>
  <si>
    <t>WINCHESTER</t>
  </si>
  <si>
    <t>BEDFORD</t>
  </si>
  <si>
    <t>HANOVER</t>
  </si>
  <si>
    <t>ROCHESTER</t>
  </si>
  <si>
    <t>HAMPTON</t>
  </si>
  <si>
    <t>WESTMORELAND</t>
  </si>
  <si>
    <t>BERLIN</t>
  </si>
  <si>
    <t>NASHUA</t>
  </si>
  <si>
    <t>PORTSMOUTH</t>
  </si>
  <si>
    <t>DERRY</t>
  </si>
  <si>
    <t>LACONIA</t>
  </si>
  <si>
    <t>MEREDITH</t>
  </si>
  <si>
    <t>BRENTWOOD</t>
  </si>
  <si>
    <t>GOFFSTOWN</t>
  </si>
  <si>
    <t>EXETER</t>
  </si>
  <si>
    <t>KEENE</t>
  </si>
  <si>
    <t>BOSCAWEN</t>
  </si>
  <si>
    <t>PETERBOROUGH</t>
  </si>
  <si>
    <t>JAFFREY</t>
  </si>
  <si>
    <t>FRANCONIA</t>
  </si>
  <si>
    <t>EPSOM</t>
  </si>
  <si>
    <t>WOLFEBORO</t>
  </si>
  <si>
    <t>NORTH CONWAY</t>
  </si>
  <si>
    <t>OSSIPEE</t>
  </si>
  <si>
    <t>UNITY</t>
  </si>
  <si>
    <t>WHITEFIELD</t>
  </si>
  <si>
    <t>RYE</t>
  </si>
  <si>
    <t>GLENCLIFF</t>
  </si>
  <si>
    <t>WEST STEWARTSTOWN</t>
  </si>
  <si>
    <t>Carroll</t>
  </si>
  <si>
    <t>Hillsborough</t>
  </si>
  <si>
    <t>Sullivan</t>
  </si>
  <si>
    <t>Merrimack</t>
  </si>
  <si>
    <t>Strafford</t>
  </si>
  <si>
    <t>Grafton</t>
  </si>
  <si>
    <t>Rockingham</t>
  </si>
  <si>
    <t>Belknap</t>
  </si>
  <si>
    <t>Cheshire</t>
  </si>
  <si>
    <t>Coos</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</si>
  <si>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</si>
  <si>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</si>
  <si>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</si>
  <si>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</si>
  <si>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</si>
  <si>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</si>
  <si>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</si>
  <si>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</si>
  <si>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</si>
  <si>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</si>
  <si>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</si>
  <si>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</si>
  <si>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</si>
  <si>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</si>
  <si>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</si>
  <si>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</si>
  <si>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</si>
  <si>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</si>
  <si>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</si>
  <si>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</si>
  <si>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</si>
  <si>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</si>
  <si>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</si>
  <si>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</si>
  <si>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</si>
  <si>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</si>
  <si>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</si>
  <si>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</si>
  <si>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</si>
  <si>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</si>
  <si>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</si>
  <si>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</si>
  <si>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</si>
  <si>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</si>
  <si>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</si>
  <si>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</si>
  <si>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</si>
  <si>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</si>
  <si>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</si>
  <si>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</si>
  <si>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</si>
  <si>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</si>
  <si>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</si>
  <si>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</si>
  <si>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</si>
  <si>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</si>
  <si>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</si>
  <si>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</si>
  <si>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</si>
  <si>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</si>
  <si>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</si>
  <si>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State</t>
  </si>
  <si>
    <t>Provider Number</t>
  </si>
  <si>
    <t>County</t>
  </si>
  <si>
    <t>City</t>
  </si>
  <si>
    <t>MDS Census</t>
  </si>
  <si>
    <t>RN DON</t>
  </si>
  <si>
    <t>RN Admin</t>
  </si>
  <si>
    <t>LPN Admin</t>
  </si>
  <si>
    <t>Total Nurse Staff HPRD</t>
  </si>
  <si>
    <t>Total Nurse Staff</t>
  </si>
  <si>
    <t>Total RN Staff HPRD</t>
  </si>
  <si>
    <t>Total Direct Care Staff HPRD</t>
  </si>
  <si>
    <t>CMS Region Number</t>
  </si>
  <si>
    <t>Total Census</t>
  </si>
  <si>
    <t>Rank: Total Nurse Staff HPRD</t>
  </si>
  <si>
    <t>RN Staff HPRD</t>
  </si>
  <si>
    <t>Rank: RN Staff HPRD</t>
  </si>
  <si>
    <t>Staffing Category</t>
  </si>
  <si>
    <t>Percentage of Total</t>
  </si>
  <si>
    <t>HPRD</t>
  </si>
  <si>
    <t>Facility MDS Census Average</t>
  </si>
  <si>
    <t>Total Nurse Staffing</t>
  </si>
  <si>
    <t>*</t>
  </si>
  <si>
    <t>Direct Care Staffing</t>
  </si>
  <si>
    <t>Direct Care Staff HPRD</t>
  </si>
  <si>
    <t>Total RN</t>
  </si>
  <si>
    <t>RN (excl. Admin, DON)</t>
  </si>
  <si>
    <t>RN HPRD (excl. Admin, DON)</t>
  </si>
  <si>
    <t>Total Facilities</t>
  </si>
  <si>
    <t>Total Residents</t>
  </si>
  <si>
    <t>Total LPN</t>
  </si>
  <si>
    <t>LPN (excl.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</si>
  <si>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</si>
  <si>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</si>
  <si>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</si>
  <si>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</si>
  <si>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</si>
  <si>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</si>
  <si>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</si>
  <si>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</si>
  <si>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</si>
  <si>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</si>
  <si>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</si>
  <si>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</si>
  <si>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</si>
  <si>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Contract</t>
  </si>
  <si>
    <t>Total Contract %</t>
  </si>
  <si>
    <t>Total Nurse Staff Hours</t>
  </si>
  <si>
    <t>Total RN Hours (w/ Admin, DON)</t>
  </si>
  <si>
    <t>Total Direct Care Staff Hours</t>
  </si>
  <si>
    <t>RN Hours (excl. Admin, DON)</t>
  </si>
  <si>
    <t>RN Admin Hours</t>
  </si>
  <si>
    <t>RN DON Hours</t>
  </si>
  <si>
    <t>LPN Admin Hours</t>
  </si>
  <si>
    <t>CNA Hours</t>
  </si>
  <si>
    <t>NA TR Hours</t>
  </si>
  <si>
    <t>Med Aide/Tech Hours</t>
  </si>
  <si>
    <t>Total LPN Hours (w/ Admin)</t>
  </si>
  <si>
    <t>LPN Hours (excl. Admin)</t>
  </si>
  <si>
    <t>RN Admin Hours Contract</t>
  </si>
  <si>
    <t>RN Hours Contract (excl. Admin, DON)</t>
  </si>
  <si>
    <t>RN DON Hours Contract</t>
  </si>
  <si>
    <t>LPN Admin Hours Contract</t>
  </si>
  <si>
    <t>CNA Hours Contract</t>
  </si>
  <si>
    <t>NA TR Hours Contract</t>
  </si>
  <si>
    <t>Med Aide/Tech Hours Contract</t>
  </si>
  <si>
    <t>Total Hours</t>
  </si>
  <si>
    <t>Provider</t>
  </si>
  <si>
    <t>Total RN Care Staff HPRD (excl. Admin/DON)</t>
  </si>
  <si>
    <t>Total CNA, NA TR, Med Aide/Tech Hours</t>
  </si>
  <si>
    <t>Total Contract Hours</t>
  </si>
  <si>
    <t>LPN Hours Contract (excl. Admin)</t>
  </si>
  <si>
    <t>Percent Contract Hours</t>
  </si>
  <si>
    <t>Total Contract RN Hours (w/ Admin, DON)</t>
  </si>
  <si>
    <t>Percent Contract RN Hours (w/ Admin, DON)</t>
  </si>
  <si>
    <t>Percent RN Hours Contract (excl. Admin, DON)</t>
  </si>
  <si>
    <t>Percent RN Admin Hours Contract</t>
  </si>
  <si>
    <t>Percent RN DON Hours Contract</t>
  </si>
  <si>
    <t>Percent LPN Hours Contract (excl. Admin)</t>
  </si>
  <si>
    <t>Percent LPN Admin Hours Contract</t>
  </si>
  <si>
    <t>Percent CNA Hours Contract</t>
  </si>
  <si>
    <t>Percent NA TR Hours Contract</t>
  </si>
  <si>
    <t>Percent Med Aide/Tech Hours Contract</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</si>
  <si>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</si>
  <si>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</si>
  <si>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</si>
  <si>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</si>
  <si>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</si>
  <si>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</si>
  <si>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</si>
  <si>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</si>
  <si>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</si>
  <si>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</si>
  <si>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</si>
  <si>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</si>
  <si>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</si>
  <si>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</si>
  <si>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</si>
  <si>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</si>
  <si>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</si>
  <si>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</si>
  <si>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</si>
  <si>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</si>
  <si>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</si>
  <si>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</si>
  <si>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</si>
  <si>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</si>
  <si>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</si>
  <si>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</si>
  <si>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</si>
  <si>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</si>
  <si>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</si>
  <si>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</si>
  <si>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</si>
  <si>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</si>
  <si>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</si>
  <si>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</si>
  <si>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</si>
  <si>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</si>
  <si>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</si>
  <si>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</si>
  <si>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</si>
  <si>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</si>
  <si>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</si>
  <si>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</si>
  <si>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</si>
  <si>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</si>
  <si>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</si>
  <si>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</si>
  <si>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</si>
  <si>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</si>
  <si>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</si>
  <si>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</si>
  <si>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</si>
  <si>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</si>
  <si>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</si>
  <si>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</si>
  <si>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</si>
  <si>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</si>
  <si>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</si>
  <si>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</si>
  <si>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</si>
  <si>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CMS Region</t>
  </si>
  <si>
    <t>N/A</t>
  </si>
  <si>
    <t>State - Q3 2021</t>
  </si>
  <si>
    <t>US</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</si>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</sst>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
      <sz val="8"/>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55">
    <xf numFmtId="0" fontId="0" fillId="0" borderId="0" xfId="0"/>
    <xf numFmtId="0" fontId="0" fillId="0" borderId="0" xfId="0" applyAlignment="1">
      <alignment wrapText="1"/>
    </xf>
    <xf numFmtId="2" fontId="0" fillId="0" borderId="0" xfId="0" applyNumberFormat="1"/>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1" applyFont="1" applyBorder="1" applyAlignment="1">
      <alignment vertical="top" wrapText="1"/>
    </xf>
    <xf numFmtId="2" fontId="6" fillId="0" borderId="0" xfId="1"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1" applyFont="1" applyBorder="1" applyAlignment="1">
      <alignment vertical="top" wrapText="1"/>
    </xf>
    <xf numFmtId="2" fontId="6" fillId="0" borderId="2" xfId="1" applyNumberFormat="1" applyFont="1" applyBorder="1" applyAlignment="1">
      <alignment vertical="top"/>
    </xf>
    <xf numFmtId="0" fontId="7" fillId="0" borderId="3" xfId="1" applyFont="1" applyBorder="1" applyAlignment="1">
      <alignment vertical="top" wrapText="1"/>
    </xf>
    <xf numFmtId="2" fontId="6" fillId="0" borderId="4" xfId="1" applyNumberFormat="1" applyFont="1" applyBorder="1" applyAlignment="1">
      <alignment vertical="top"/>
    </xf>
    <xf numFmtId="2" fontId="8" fillId="0" borderId="0" xfId="1" applyNumberFormat="1" applyFont="1" applyAlignment="1">
      <alignment vertical="top"/>
    </xf>
    <xf numFmtId="0" fontId="4" fillId="0" borderId="0" xfId="0" applyFont="1" applyAlignment="1">
      <alignment vertical="top" wrapText="1"/>
    </xf>
    <xf numFmtId="0" fontId="7" fillId="0" borderId="5" xfId="1" applyFont="1" applyBorder="1" applyAlignment="1">
      <alignment vertical="top" wrapText="1"/>
    </xf>
    <xf numFmtId="3" fontId="9" fillId="0" borderId="0" xfId="0" applyNumberFormat="1" applyFont="1"/>
    <xf numFmtId="0" fontId="7" fillId="0" borderId="6" xfId="1" applyFont="1" applyBorder="1" applyAlignment="1">
      <alignment vertical="top" wrapText="1"/>
    </xf>
    <xf numFmtId="0" fontId="2" fillId="0" borderId="1" xfId="0" applyFont="1" applyBorder="1"/>
    <xf numFmtId="3" fontId="6" fillId="0" borderId="2" xfId="1"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4" fontId="0" fillId="0" borderId="0" xfId="0" applyNumberFormat="1"/>
    <xf numFmtId="1" fontId="0" fillId="0" borderId="0" xfId="0" applyNumberFormat="1"/>
    <xf numFmtId="3" fontId="9" fillId="0" borderId="0" xfId="0" applyNumberFormat="1" applyFont="1" applyBorder="1"/>
    <xf numFmtId="3" fontId="4" fillId="0" borderId="0" xfId="0" applyNumberFormat="1" applyFont="1" applyBorder="1"/>
    <xf numFmtId="10" fontId="0" fillId="0" borderId="0" xfId="2" applyNumberFormat="1" applyFont="1" applyAlignment="1">
      <alignment wrapText="1"/>
    </xf>
    <xf numFmtId="10" fontId="0" fillId="0" borderId="0" xfId="2" applyNumberFormat="1" applyFont="1"/>
    <xf numFmtId="0" fontId="0" fillId="0" borderId="0" xfId="0" applyNumberFormat="1"/>
    <xf numFmtId="2" fontId="0" fillId="0" borderId="0" xfId="0" applyNumberFormat="1" applyAlignment="1">
      <alignment wrapText="1"/>
    </xf>
    <xf numFmtId="0" fontId="10"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1" fillId="0" borderId="0" xfId="1" applyFont="1" applyAlignment="1">
      <alignment horizontal="left" vertical="top" wrapText="1"/>
    </xf>
    <xf numFmtId="0" fontId="4" fillId="0" borderId="13" xfId="0" applyFont="1" applyBorder="1"/>
    <xf numFmtId="0" fontId="4" fillId="0" borderId="14" xfId="0" applyFont="1" applyBorder="1"/>
    <xf numFmtId="0" fontId="4" fillId="0" borderId="0" xfId="0" applyFont="1" applyFill="1" applyBorder="1"/>
    <xf numFmtId="0" fontId="4" fillId="0" borderId="0" xfId="0" applyFont="1" applyFill="1" applyBorder="1" applyAlignment="1">
      <alignment wrapText="1"/>
    </xf>
    <xf numFmtId="3" fontId="3" fillId="0" borderId="0" xfId="0" applyNumberFormat="1" applyFont="1" applyFill="1" applyBorder="1"/>
    <xf numFmtId="4" fontId="4" fillId="0" borderId="0" xfId="0" applyNumberFormat="1" applyFont="1" applyFill="1" applyBorder="1"/>
    <xf numFmtId="3" fontId="4" fillId="0" borderId="0" xfId="0" applyNumberFormat="1" applyFont="1" applyFill="1" applyBorder="1"/>
    <xf numFmtId="2" fontId="6" fillId="0" borderId="0" xfId="1" applyNumberFormat="1" applyFont="1" applyFill="1" applyBorder="1" applyAlignment="1">
      <alignment vertical="top"/>
    </xf>
  </cellXfs>
  <cellStyles count="3">
    <cellStyle name="Normal" xfId="0" builtinId="0"/>
    <cellStyle name="Normal 2 2" xfId="1" xr:uid="{59799FEF-402E-4691-9359-970103B6140D}"/>
    <cellStyle name="Percent" xfId="2" builtinId="5"/>
  </cellStyles>
  <dxfs count="126">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border diagonalUp="0" diagonalDown="0">
        <left style="thin">
          <color indexed="64"/>
        </left>
        <right/>
        <top/>
        <bottom/>
      </border>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2" formatCode="0.00"/>
    </dxf>
    <dxf>
      <numFmt numFmtId="4"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0" formatCode="General"/>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1" formatCode="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1277471</xdr:rowOff>
    </xdr:to>
    <xdr:sp macro="" textlink="">
      <xdr:nvSpPr>
        <xdr:cNvPr id="2" name="TextBox 1">
          <a:extLst>
            <a:ext uri="{FF2B5EF4-FFF2-40B4-BE49-F238E27FC236}">
              <a16:creationId xmlns:a16="http://schemas.microsoft.com/office/drawing/2014/main" id="{DFE945A3-1D48-4C57-96E4-732915658F04}"/>
            </a:ext>
          </a:extLst>
        </xdr:cNvPr>
        <xdr:cNvSpPr txBox="1"/>
      </xdr:nvSpPr>
      <xdr:spPr>
        <a:xfrm>
          <a:off x="5233147" y="78440"/>
          <a:ext cx="5726206" cy="119903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a:t>
          </a:r>
          <a:r>
            <a:rPr lang="en-US" sz="1100" b="0" baseline="0">
              <a:solidFill>
                <a:schemeClr val="dk1"/>
              </a:solidFill>
              <a:effectLst/>
              <a:latin typeface="+mn-lt"/>
              <a:ea typeface="+mn-ea"/>
              <a:cs typeface="+mn-cs"/>
            </a:rPr>
            <a:t> the nursing home's daily staff hours divided </a:t>
          </a:r>
          <a:r>
            <a:rPr lang="en-US" sz="1100" b="0" baseline="0"/>
            <a:t>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7C20B406-42B5-40FC-8578-1AC91285A118}"/>
            </a:ext>
          </a:extLst>
        </xdr:cNvPr>
        <xdr:cNvSpPr txBox="1">
          <a:spLocks noChangeAspect="1"/>
        </xdr:cNvSpPr>
      </xdr:nvSpPr>
      <xdr:spPr>
        <a:xfrm>
          <a:off x="12453937" y="214313"/>
          <a:ext cx="23499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6" name="TextBox 5">
          <a:extLst>
            <a:ext uri="{FF2B5EF4-FFF2-40B4-BE49-F238E27FC236}">
              <a16:creationId xmlns:a16="http://schemas.microsoft.com/office/drawing/2014/main" id="{05F81A24-BAAE-44CA-A3E9-B06C65892DC8}"/>
            </a:ext>
          </a:extLst>
        </xdr:cNvPr>
        <xdr:cNvSpPr txBox="1"/>
      </xdr:nvSpPr>
      <xdr:spPr>
        <a:xfrm>
          <a:off x="37783294" y="559593"/>
          <a:ext cx="6401934"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75079</xdr:colOff>
      <xdr:row>0</xdr:row>
      <xdr:rowOff>160245</xdr:rowOff>
    </xdr:from>
    <xdr:to>
      <xdr:col>1</xdr:col>
      <xdr:colOff>1903879</xdr:colOff>
      <xdr:row>0</xdr:row>
      <xdr:rowOff>1604997</xdr:rowOff>
    </xdr:to>
    <mc:AlternateContent xmlns:mc="http://schemas.openxmlformats.org/markup-compatibility/2006" xmlns:sle15="http://schemas.microsoft.com/office/drawing/2012/slicer">
      <mc:Choice Requires="sle15">
        <xdr:graphicFrame macro="">
          <xdr:nvGraphicFramePr>
            <xdr:cNvPr id="5" name="County">
              <a:extLst>
                <a:ext uri="{FF2B5EF4-FFF2-40B4-BE49-F238E27FC236}">
                  <a16:creationId xmlns:a16="http://schemas.microsoft.com/office/drawing/2014/main" id="{73A18C0F-8355-47D7-80EA-1A264A29A602}"/>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46579" y="160245"/>
              <a:ext cx="1828800" cy="144475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336175</xdr:colOff>
      <xdr:row>0</xdr:row>
      <xdr:rowOff>292756</xdr:rowOff>
    </xdr:from>
    <xdr:to>
      <xdr:col>36</xdr:col>
      <xdr:colOff>666240</xdr:colOff>
      <xdr:row>0</xdr:row>
      <xdr:rowOff>593914</xdr:rowOff>
    </xdr:to>
    <xdr:sp macro="" textlink="">
      <xdr:nvSpPr>
        <xdr:cNvPr id="2" name="TextBox 1">
          <a:extLst>
            <a:ext uri="{FF2B5EF4-FFF2-40B4-BE49-F238E27FC236}">
              <a16:creationId xmlns:a16="http://schemas.microsoft.com/office/drawing/2014/main" id="{55A5017C-F7A1-474B-B0CB-9A597CB20FED}"/>
            </a:ext>
          </a:extLst>
        </xdr:cNvPr>
        <xdr:cNvSpPr txBox="1">
          <a:spLocks noChangeAspect="1"/>
        </xdr:cNvSpPr>
      </xdr:nvSpPr>
      <xdr:spPr>
        <a:xfrm>
          <a:off x="9950822" y="292756"/>
          <a:ext cx="3165153" cy="30115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for more contract data.</a:t>
          </a:r>
          <a:endParaRPr lang="en-US" sz="1100"/>
        </a:p>
      </xdr:txBody>
    </xdr:sp>
    <xdr:clientData/>
  </xdr:twoCellAnchor>
  <xdr:twoCellAnchor>
    <xdr:from>
      <xdr:col>37</xdr:col>
      <xdr:colOff>862853</xdr:colOff>
      <xdr:row>0</xdr:row>
      <xdr:rowOff>829235</xdr:rowOff>
    </xdr:from>
    <xdr:to>
      <xdr:col>43</xdr:col>
      <xdr:colOff>944670</xdr:colOff>
      <xdr:row>1</xdr:row>
      <xdr:rowOff>0</xdr:rowOff>
    </xdr:to>
    <xdr:sp macro="" textlink="">
      <xdr:nvSpPr>
        <xdr:cNvPr id="5" name="TextBox 4">
          <a:extLst>
            <a:ext uri="{FF2B5EF4-FFF2-40B4-BE49-F238E27FC236}">
              <a16:creationId xmlns:a16="http://schemas.microsoft.com/office/drawing/2014/main" id="{7E92A313-1D5E-4961-814D-6015A512A8F3}"/>
            </a:ext>
          </a:extLst>
        </xdr:cNvPr>
        <xdr:cNvSpPr txBox="1"/>
      </xdr:nvSpPr>
      <xdr:spPr>
        <a:xfrm>
          <a:off x="13845428" y="829235"/>
          <a:ext cx="6368317"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xdr:from>
      <xdr:col>1</xdr:col>
      <xdr:colOff>2711824</xdr:colOff>
      <xdr:row>0</xdr:row>
      <xdr:rowOff>168088</xdr:rowOff>
    </xdr:from>
    <xdr:to>
      <xdr:col>3</xdr:col>
      <xdr:colOff>1288677</xdr:colOff>
      <xdr:row>0</xdr:row>
      <xdr:rowOff>862852</xdr:rowOff>
    </xdr:to>
    <xdr:sp macro="" textlink="">
      <xdr:nvSpPr>
        <xdr:cNvPr id="7" name="TextBox 6">
          <a:extLst>
            <a:ext uri="{FF2B5EF4-FFF2-40B4-BE49-F238E27FC236}">
              <a16:creationId xmlns:a16="http://schemas.microsoft.com/office/drawing/2014/main" id="{B1B05BA3-5F4F-4B11-8903-4315292AED15}"/>
            </a:ext>
          </a:extLst>
        </xdr:cNvPr>
        <xdr:cNvSpPr txBox="1"/>
      </xdr:nvSpPr>
      <xdr:spPr>
        <a:xfrm>
          <a:off x="3283324" y="168088"/>
          <a:ext cx="4067735" cy="694764"/>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15128</xdr:colOff>
      <xdr:row>0</xdr:row>
      <xdr:rowOff>171450</xdr:rowOff>
    </xdr:from>
    <xdr:to>
      <xdr:col>1</xdr:col>
      <xdr:colOff>1843928</xdr:colOff>
      <xdr:row>0</xdr:row>
      <xdr:rowOff>1613647</xdr:rowOff>
    </xdr:to>
    <mc:AlternateContent xmlns:mc="http://schemas.openxmlformats.org/markup-compatibility/2006" xmlns:sle15="http://schemas.microsoft.com/office/drawing/2012/slicer">
      <mc:Choice Requires="sle15">
        <xdr:graphicFrame macro="">
          <xdr:nvGraphicFramePr>
            <xdr:cNvPr id="4" name="County 1">
              <a:extLst>
                <a:ext uri="{FF2B5EF4-FFF2-40B4-BE49-F238E27FC236}">
                  <a16:creationId xmlns:a16="http://schemas.microsoft.com/office/drawing/2014/main" id="{17708844-BECE-4074-A8AA-A45CB8C09650}"/>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586628" y="171450"/>
              <a:ext cx="1828800" cy="1442197"/>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14</xdr:col>
      <xdr:colOff>48696</xdr:colOff>
      <xdr:row>0</xdr:row>
      <xdr:rowOff>211186</xdr:rowOff>
    </xdr:from>
    <xdr:to>
      <xdr:col>25</xdr:col>
      <xdr:colOff>793890</xdr:colOff>
      <xdr:row>0</xdr:row>
      <xdr:rowOff>535829</xdr:rowOff>
    </xdr:to>
    <xdr:sp macro="" textlink="">
      <xdr:nvSpPr>
        <xdr:cNvPr id="2" name="TextBox 1">
          <a:extLst>
            <a:ext uri="{FF2B5EF4-FFF2-40B4-BE49-F238E27FC236}">
              <a16:creationId xmlns:a16="http://schemas.microsoft.com/office/drawing/2014/main" id="{27E0DBF7-A077-47E6-9AC9-F5BC825DD469}"/>
            </a:ext>
          </a:extLst>
        </xdr:cNvPr>
        <xdr:cNvSpPr txBox="1">
          <a:spLocks noChangeAspect="1"/>
        </xdr:cNvSpPr>
      </xdr:nvSpPr>
      <xdr:spPr>
        <a:xfrm>
          <a:off x="14280167" y="211186"/>
          <a:ext cx="3266517"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547688</xdr:colOff>
      <xdr:row>0</xdr:row>
      <xdr:rowOff>773906</xdr:rowOff>
    </xdr:from>
    <xdr:to>
      <xdr:col>44</xdr:col>
      <xdr:colOff>2722</xdr:colOff>
      <xdr:row>38</xdr:row>
      <xdr:rowOff>120530</xdr:rowOff>
    </xdr:to>
    <xdr:sp macro="" textlink="">
      <xdr:nvSpPr>
        <xdr:cNvPr id="4" name="TextBox 3">
          <a:extLst>
            <a:ext uri="{FF2B5EF4-FFF2-40B4-BE49-F238E27FC236}">
              <a16:creationId xmlns:a16="http://schemas.microsoft.com/office/drawing/2014/main" id="{EDDBFDE1-355E-4584-AD73-1AB8161C1561}"/>
            </a:ext>
          </a:extLst>
        </xdr:cNvPr>
        <xdr:cNvSpPr txBox="1">
          <a:spLocks noChangeAspect="1"/>
        </xdr:cNvSpPr>
      </xdr:nvSpPr>
      <xdr:spPr>
        <a:xfrm>
          <a:off x="22902863" y="773906"/>
          <a:ext cx="6425746"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99126</xdr:rowOff>
    </xdr:from>
    <xdr:to>
      <xdr:col>3</xdr:col>
      <xdr:colOff>952500</xdr:colOff>
      <xdr:row>0</xdr:row>
      <xdr:rowOff>1277472</xdr:rowOff>
    </xdr:to>
    <xdr:sp macro="" textlink="">
      <xdr:nvSpPr>
        <xdr:cNvPr id="5" name="TextBox 4">
          <a:extLst>
            <a:ext uri="{FF2B5EF4-FFF2-40B4-BE49-F238E27FC236}">
              <a16:creationId xmlns:a16="http://schemas.microsoft.com/office/drawing/2014/main" id="{67D7A814-9CA0-4E22-BB69-E84E9F78E9B8}"/>
            </a:ext>
          </a:extLst>
        </xdr:cNvPr>
        <xdr:cNvSpPr txBox="1">
          <a:spLocks noChangeAspect="1"/>
        </xdr:cNvSpPr>
      </xdr:nvSpPr>
      <xdr:spPr>
        <a:xfrm>
          <a:off x="5220213" y="99126"/>
          <a:ext cx="1794669" cy="1178346"/>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i="0">
              <a:solidFill>
                <a:schemeClr val="dk1"/>
              </a:solidFill>
              <a:effectLst/>
              <a:latin typeface="+mn-lt"/>
              <a:ea typeface="+mn-ea"/>
              <a:cs typeface="+mn-cs"/>
            </a:rPr>
            <a:t>⚠ </a:t>
          </a:r>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25817BAF-0D1A-4778-94CB-CEAEA406D18D}"/>
            </a:ext>
          </a:extLst>
        </xdr:cNvPr>
        <xdr:cNvSpPr txBox="1"/>
      </xdr:nvSpPr>
      <xdr:spPr>
        <a:xfrm>
          <a:off x="7776880" y="100855"/>
          <a:ext cx="6039973"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the nursing home's daily staff hours divided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15128</xdr:colOff>
      <xdr:row>0</xdr:row>
      <xdr:rowOff>216274</xdr:rowOff>
    </xdr:from>
    <xdr:to>
      <xdr:col>1</xdr:col>
      <xdr:colOff>1843928</xdr:colOff>
      <xdr:row>0</xdr:row>
      <xdr:rowOff>1661026</xdr:rowOff>
    </xdr:to>
    <mc:AlternateContent xmlns:mc="http://schemas.openxmlformats.org/markup-compatibility/2006" xmlns:sle15="http://schemas.microsoft.com/office/drawing/2012/slicer">
      <mc:Choice Requires="sle15">
        <xdr:graphicFrame macro="">
          <xdr:nvGraphicFramePr>
            <xdr:cNvPr id="8" name="County 2">
              <a:extLst>
                <a:ext uri="{FF2B5EF4-FFF2-40B4-BE49-F238E27FC236}">
                  <a16:creationId xmlns:a16="http://schemas.microsoft.com/office/drawing/2014/main" id="{B4E1BF41-3207-4ADF-A00C-A6A5468B04A4}"/>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586628" y="216274"/>
              <a:ext cx="1828800" cy="144475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23813</xdr:colOff>
      <xdr:row>14</xdr:row>
      <xdr:rowOff>178593</xdr:rowOff>
    </xdr:from>
    <xdr:to>
      <xdr:col>10</xdr:col>
      <xdr:colOff>305934</xdr:colOff>
      <xdr:row>60</xdr:row>
      <xdr:rowOff>145369</xdr:rowOff>
    </xdr:to>
    <xdr:sp macro="" textlink="">
      <xdr:nvSpPr>
        <xdr:cNvPr id="2" name="TextBox 1">
          <a:extLst>
            <a:ext uri="{FF2B5EF4-FFF2-40B4-BE49-F238E27FC236}">
              <a16:creationId xmlns:a16="http://schemas.microsoft.com/office/drawing/2014/main" id="{FB6010FE-CF8A-405C-B45A-B1D4ABFD4C51}"/>
            </a:ext>
          </a:extLst>
        </xdr:cNvPr>
        <xdr:cNvSpPr txBox="1"/>
      </xdr:nvSpPr>
      <xdr:spPr>
        <a:xfrm>
          <a:off x="223838" y="3750468"/>
          <a:ext cx="6397171" cy="878692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163286</xdr:colOff>
      <xdr:row>0</xdr:row>
      <xdr:rowOff>95250</xdr:rowOff>
    </xdr:from>
    <xdr:to>
      <xdr:col>0</xdr:col>
      <xdr:colOff>6667500</xdr:colOff>
      <xdr:row>42</xdr:row>
      <xdr:rowOff>160678</xdr:rowOff>
    </xdr:to>
    <xdr:sp macro="" textlink="">
      <xdr:nvSpPr>
        <xdr:cNvPr id="2" name="TextBox 1">
          <a:extLst>
            <a:ext uri="{FF2B5EF4-FFF2-40B4-BE49-F238E27FC236}">
              <a16:creationId xmlns:a16="http://schemas.microsoft.com/office/drawing/2014/main" id="{FCA0AF53-0CB2-4DBE-811D-5F0B9CB12581}"/>
            </a:ext>
          </a:extLst>
        </xdr:cNvPr>
        <xdr:cNvSpPr txBox="1"/>
      </xdr:nvSpPr>
      <xdr:spPr>
        <a:xfrm>
          <a:off x="163286" y="95250"/>
          <a:ext cx="6504214" cy="863792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D690897B-F577-4D95-9B0B-8E8B889DAF5C}" sourceName="County">
  <extLst>
    <x:ext xmlns:x15="http://schemas.microsoft.com/office/spreadsheetml/2010/11/main" uri="{2F2917AC-EB37-4324-AD4E-5DD8C200BD13}">
      <x15:tableSlicerCache tableId="8"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10316FE5-B117-43E5-B051-F2AB8B7719CE}" sourceName="County">
  <extLst>
    <x:ext xmlns:x15="http://schemas.microsoft.com/office/spreadsheetml/2010/11/main" uri="{2F2917AC-EB37-4324-AD4E-5DD8C200BD13}">
      <x15:tableSlicerCache tableId="9" column="4"/>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AB88A2DA-596E-45FB-AD35-44DC5F4F1917}"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xr10:uid="{55340B29-17E9-4B9B-A1A2-EAE5E97A2170}" cache="Slicer_County" caption="Filter by County"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1" xr10:uid="{84386EC3-945B-4A17-8581-737036F4F2B2}" cache="Slicer_County1" caption="Filter by County"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2" xr10:uid="{86D2A531-947F-4547-B666-CA520BBCE415}"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55FF4EC-9B3A-40E9-B5FD-85C86C960AD6}" name="Nurse" displayName="Nurse" ref="A1:AG73" totalsRowShown="0" headerRowDxfId="125">
  <autoFilter ref="A1:AG73" xr:uid="{F6C3CB19-CE12-4B14-8BE9-BE2DA56924F3}"/>
  <tableColumns count="33">
    <tableColumn id="1" xr3:uid="{ABAB593D-FD5B-4419-BBAB-CDC37CE62275}" name="State"/>
    <tableColumn id="2" xr3:uid="{DA8E9A76-9E14-4421-A6E8-72FB71874B77}" name="Provider"/>
    <tableColumn id="3" xr3:uid="{E0670A18-519F-4752-B4D8-B80732CE0847}" name="City"/>
    <tableColumn id="4" xr3:uid="{F6684E0C-4732-40BB-A2E7-7B9F555D1DFD}" name="County"/>
    <tableColumn id="6" xr3:uid="{5A4961F2-56B7-4443-AC8D-934642A0DC8B}" name="MDS Census" dataDxfId="124"/>
    <tableColumn id="32" xr3:uid="{66272861-FA08-4F8B-B9DC-AF244774BF67}" name="Total Nurse Staff HPRD" dataDxfId="123"/>
    <tableColumn id="33" xr3:uid="{D526BB60-FCF9-4D45-AFF8-902DD350258B}" name="Total Direct Care Staff HPRD" dataDxfId="122"/>
    <tableColumn id="37" xr3:uid="{49D55EAB-7C36-4BB6-B4DF-3DE0B180339E}" name="Total RN Staff HPRD" dataDxfId="121"/>
    <tableColumn id="36" xr3:uid="{FB380080-9A90-4908-A7CD-B0A074D0E774}" name="Total RN Care Staff HPRD (excl. Admin/DON)" dataDxfId="120"/>
    <tableColumn id="35" xr3:uid="{E7B0245D-2779-4151-9D48-443001E945AF}" name="Total Nurse Staff Hours" dataDxfId="119"/>
    <tableColumn id="34" xr3:uid="{91E09CF7-ED5D-48FF-B42A-A6995E78FF22}" name="Total Direct Care Staff Hours" dataDxfId="118"/>
    <tableColumn id="38" xr3:uid="{E618867F-F71F-4D0C-A9AB-509FF462CD6A}" name="Total RN Hours (w/ Admin, DON)" dataDxfId="117"/>
    <tableColumn id="7" xr3:uid="{9C984810-5FF2-46DC-8107-0BEBDBAAF414}" name="RN Hours (excl. Admin, DON)" dataDxfId="116"/>
    <tableColumn id="10" xr3:uid="{9795729A-775B-4BC8-A6E7-974DF71DC74A}" name="RN Admin Hours" dataDxfId="115"/>
    <tableColumn id="13" xr3:uid="{7E8DA4B1-DAEC-4432-B6FF-711C0904E23D}" name="RN DON Hours" dataDxfId="114"/>
    <tableColumn id="11" xr3:uid="{71ADF6CB-AC28-4E20-9E1F-F90B131B9686}" name="Total LPN Hours (w/ Admin)" dataDxfId="113"/>
    <tableColumn id="16" xr3:uid="{8B96F6BD-BD28-4B99-AE8F-6941DDF94360}" name="LPN Hours (excl. Admin)" dataDxfId="112"/>
    <tableColumn id="19" xr3:uid="{54009ADA-DBC7-4F2A-8A3B-0A1B020EAA2E}" name="LPN Admin Hours" dataDxfId="111"/>
    <tableColumn id="8" xr3:uid="{A8C7447C-9FBB-4D92-A8DA-985CF9A4AEB7}" name="Total CNA, NA TR, Med Aide/Tech Hours" dataDxfId="110"/>
    <tableColumn id="22" xr3:uid="{1E5C08E0-1E52-41F9-B813-77A9CC9E9EFB}" name="CNA Hours" dataDxfId="109"/>
    <tableColumn id="25" xr3:uid="{540B2205-7F03-4ECE-8816-47B471F7E4D0}" name="NA TR Hours" dataDxfId="108"/>
    <tableColumn id="28" xr3:uid="{6A5DE319-9D11-4A99-BF11-8A9FF6A44A23}" name="Med Aide/Tech Hours" dataDxfId="107"/>
    <tableColumn id="39" xr3:uid="{C3740951-8F0B-435E-83B9-EF1AE533765A}" name="Total Contract Hours" dataDxfId="106"/>
    <tableColumn id="9" xr3:uid="{3CD9C4BC-96BB-4A6F-8602-17D5BBE6614F}" name="RN Hours Contract (excl. Admin, DON)" dataDxfId="105"/>
    <tableColumn id="12" xr3:uid="{5C5ECD7F-E3FF-44F3-B01F-D177E837990B}" name="RN Admin Hours Contract" dataDxfId="104"/>
    <tableColumn id="15" xr3:uid="{28C766FD-54F3-4AFC-8EBC-B9DC71ADD946}" name="RN DON Hours Contract" dataDxfId="103"/>
    <tableColumn id="18" xr3:uid="{3B93067E-F01D-44CD-94FC-A4D9DA8304C6}" name="LPN Hours Contract (excl. Admin)" dataDxfId="102"/>
    <tableColumn id="21" xr3:uid="{00302D4D-05CE-410F-9C04-CCAB4C1F3712}" name="LPN Admin Hours Contract" dataDxfId="101"/>
    <tableColumn id="24" xr3:uid="{BC87E103-389E-4A87-B788-4C1276CFEF94}" name="CNA Hours Contract" dataDxfId="100"/>
    <tableColumn id="27" xr3:uid="{666EA0DC-051F-4DB5-A3F6-37CCDD29175B}" name="NA TR Hours Contract" dataDxfId="99"/>
    <tableColumn id="30" xr3:uid="{53EC9CC0-5A45-472B-ABF7-538921248B00}" name="Med Aide/Tech Hours Contract" dataDxfId="98"/>
    <tableColumn id="5" xr3:uid="{74923E22-8814-4FC6-897F-B0E4561F5E95}" name="Provider Number"/>
    <tableColumn id="14" xr3:uid="{DDF0366C-9E7D-4372-96E2-1CC4C1CC2436}" name="CMS Region Number" dataDxfId="97"/>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674CAC0-93C7-477B-84AE-E0225124820E}" name="Contract" displayName="Contract" ref="A1:AK73" totalsRowShown="0" headerRowDxfId="96">
  <autoFilter ref="A1:AK73" xr:uid="{F6C3CB19-CE12-4B14-8BE9-BE2DA56924F3}"/>
  <sortState xmlns:xlrd2="http://schemas.microsoft.com/office/spreadsheetml/2017/richdata2" ref="A2:AK73">
    <sortCondition ref="A1:A73"/>
  </sortState>
  <tableColumns count="37">
    <tableColumn id="1" xr3:uid="{3099AC13-4CF4-4F50-BF77-7E7B801F4549}" name="State"/>
    <tableColumn id="2" xr3:uid="{FCBE0EDA-645B-4C59-A1E4-160E77EF59C9}" name="Provider"/>
    <tableColumn id="3" xr3:uid="{9AA6D93B-FA78-4E14-975A-535F96D2E8DF}" name="City"/>
    <tableColumn id="4" xr3:uid="{FBD7A3C3-26CB-49BB-A0F6-52A6682883A0}" name="County"/>
    <tableColumn id="6" xr3:uid="{E8A1A9E6-7E7B-478A-9E91-6CFC4FE5418F}" name="MDS Census" dataDxfId="95"/>
    <tableColumn id="35" xr3:uid="{50533234-BE3E-43B1-8B60-54F346C439BF}" name="Total Nurse Staff Hours" dataDxfId="94"/>
    <tableColumn id="39" xr3:uid="{5D1C01B5-8707-4C8E-996E-AFA84EAED5D1}" name="Total Contract Hours" dataDxfId="93"/>
    <tableColumn id="8" xr3:uid="{AEE5F0E3-73F2-4D6A-9BA2-DCED3E222F78}" name="Percent Contract Hours" dataDxfId="92" dataCellStyle="Percent"/>
    <tableColumn id="38" xr3:uid="{F467BE27-9DC9-4D9F-A7A0-1CC873B50845}" name="Total RN Hours (w/ Admin, DON)" dataDxfId="91"/>
    <tableColumn id="14" xr3:uid="{E9A34D48-053E-4785-B707-7CC4FAEFE0F6}" name="Total Contract RN Hours (w/ Admin, DON)" dataDxfId="90"/>
    <tableColumn id="11" xr3:uid="{B9C99171-231B-47E2-A2A0-1F3F8D6C3DE8}" name="Percent Contract RN Hours (w/ Admin, DON)" dataDxfId="89" dataCellStyle="Percent"/>
    <tableColumn id="7" xr3:uid="{DDA69880-6339-431D-B4B7-E5AE333C7FB1}" name="RN Hours (excl. Admin, DON)" dataDxfId="88"/>
    <tableColumn id="9" xr3:uid="{06977362-E4AE-41A5-9AAB-2DADCF15884C}" name="RN Hours Contract (excl. Admin, DON)" dataDxfId="87"/>
    <tableColumn id="33" xr3:uid="{4A9B5286-CAA7-4518-8B83-462FF51B4224}" name="Percent RN Hours Contract (excl. Admin, DON)" dataDxfId="86" dataCellStyle="Percent"/>
    <tableColumn id="10" xr3:uid="{82609618-B70F-4EF8-B67D-F26460BE073B}" name="RN Admin Hours" dataDxfId="85"/>
    <tableColumn id="12" xr3:uid="{C16A789D-C6A4-4EE3-9404-FABE2AC285E9}" name="RN Admin Hours Contract" dataDxfId="84"/>
    <tableColumn id="32" xr3:uid="{8C6CBAB1-4AEB-4A22-A1DF-B772224433E2}" name="Percent RN Admin Hours Contract" dataDxfId="83" dataCellStyle="Percent"/>
    <tableColumn id="13" xr3:uid="{3CC4890B-29D5-405E-B12F-ED29AA275D75}" name="RN DON Hours" dataDxfId="82"/>
    <tableColumn id="15" xr3:uid="{ADA3164A-3BE5-4D30-A8A5-130B9BA6F15D}" name="RN DON Hours Contract" dataDxfId="81"/>
    <tableColumn id="29" xr3:uid="{B407741D-1DF4-45B1-AD85-71A6757D3B16}" name="Percent RN DON Hours Contract" dataDxfId="80" dataCellStyle="Percent"/>
    <tableColumn id="16" xr3:uid="{DDDDD5A2-7EED-4F69-9A27-891F4137656D}" name="LPN Hours (excl. Admin)" dataDxfId="79"/>
    <tableColumn id="18" xr3:uid="{75DE175A-D827-44BD-8876-62D88FE47947}" name="LPN Hours Contract (excl. Admin)" dataDxfId="78"/>
    <tableColumn id="26" xr3:uid="{2217C8F1-CE73-4D84-9E5E-6BCA418A40AC}" name="Percent LPN Hours Contract (excl. Admin)" dataDxfId="77" dataCellStyle="Percent"/>
    <tableColumn id="19" xr3:uid="{C639186E-EFFC-47B1-9A04-BF13538E4467}" name="LPN Admin Hours" dataDxfId="76"/>
    <tableColumn id="21" xr3:uid="{E2FFCC4A-45ED-4365-9EC0-99EDE467A1EB}" name="LPN Admin Hours Contract" dataDxfId="75"/>
    <tableColumn id="23" xr3:uid="{4259FA0C-4FC5-489B-AC74-DA49990A00A5}" name="Percent LPN Admin Hours Contract" dataDxfId="74" dataCellStyle="Percent"/>
    <tableColumn id="22" xr3:uid="{34D6C111-6B44-48C9-B68E-E7AE3E8B6FA0}" name="CNA Hours" dataDxfId="73"/>
    <tableColumn id="24" xr3:uid="{43294E2D-82E6-421B-ABB5-165E262D7AF7}" name="CNA Hours Contract" dataDxfId="72"/>
    <tableColumn id="20" xr3:uid="{D9A8D736-4730-4F00-A3DF-FDB1C396CDAF}" name="Percent CNA Hours Contract" dataDxfId="71" dataCellStyle="Percent"/>
    <tableColumn id="25" xr3:uid="{E034D994-B1A2-4C9C-BE1B-DAA4D5492B69}" name="NA TR Hours" dataDxfId="70"/>
    <tableColumn id="27" xr3:uid="{22C7895F-619D-426D-A9BC-ECC4AFA8724A}" name="NA TR Hours Contract" dataDxfId="69"/>
    <tableColumn id="17" xr3:uid="{5CFFA5D4-590F-4A24-9812-846632059B8F}" name="Percent NA TR Hours Contract" dataDxfId="68" dataCellStyle="Percent"/>
    <tableColumn id="28" xr3:uid="{26340B62-57E4-4038-B254-C599EABBBEC8}" name="Med Aide/Tech Hours" dataDxfId="67"/>
    <tableColumn id="30" xr3:uid="{3DB296A4-87E4-4B46-864C-D4855A8F0401}" name="Med Aide/Tech Hours Contract" dataDxfId="66"/>
    <tableColumn id="34" xr3:uid="{A567A3F9-969E-4DE3-8A4A-EC0548B2A58F}" name="Percent Med Aide/Tech Hours Contract" dataDxfId="65" dataCellStyle="Percent"/>
    <tableColumn id="5" xr3:uid="{58783FEB-1F51-4E21-BED4-8EB994EB78D3}" name="Provider Number"/>
    <tableColumn id="36" xr3:uid="{0981507B-F19D-491C-AB86-78CCFCB332CA}" name="CMS Region Number" dataDxfId="64"/>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7B00724-C2D5-44E8-8DCC-4AB86B4BD42C}" name="NonNurse" displayName="NonNurse" ref="A1:AI73" totalsRowShown="0" headerRowDxfId="63">
  <autoFilter ref="A1:AI73" xr:uid="{0BC5ADF1-15D4-4F74-902E-CBC634AC45F1}"/>
  <sortState xmlns:xlrd2="http://schemas.microsoft.com/office/spreadsheetml/2017/richdata2" ref="A2:AI73">
    <sortCondition ref="A1:A73"/>
  </sortState>
  <tableColumns count="35">
    <tableColumn id="1" xr3:uid="{746F0C10-7290-4FF1-BC14-CF6AF8A5F2CB}" name="State"/>
    <tableColumn id="3" xr3:uid="{F15BC00C-BC48-4813-B69F-C4AA65DD6B2B}" name="Provider"/>
    <tableColumn id="4" xr3:uid="{74B73170-B727-43EE-85DC-66CB63DA906F}" name="City"/>
    <tableColumn id="5" xr3:uid="{68A40A24-BC18-4890-8492-9C56AC6CA963}" name="County"/>
    <tableColumn id="6" xr3:uid="{A8C1C2AE-4EF2-4B03-98AB-FA239D7B1F53}" name="MDS Census" dataDxfId="62"/>
    <tableColumn id="7" xr3:uid="{6A0E2DCC-C50F-4D8F-B0AB-5962BE365EF0}" name="Admin Hours" dataDxfId="61"/>
    <tableColumn id="30" xr3:uid="{60B0C3F7-5874-491B-9124-3A5677A99DB0}" name="Medical Director Hours" dataDxfId="60"/>
    <tableColumn id="8" xr3:uid="{7CBABF30-8897-40CD-9327-E47D10E5B195}" name="Pharmacist Hours" dataDxfId="59"/>
    <tableColumn id="10" xr3:uid="{08B319C7-FFEC-48D6-8926-4870D636C1D6}" name="Dietician Hours" dataDxfId="58"/>
    <tableColumn id="28" xr3:uid="{358F62EA-72B6-4EFA-BDBF-8476A114EB9C}" name="Physician Assistant Hours" dataDxfId="57"/>
    <tableColumn id="29" xr3:uid="{98137460-45FB-47C2-862E-CC3BD98DC229}" name="Nurse Practictioner Hours" dataDxfId="56"/>
    <tableColumn id="20" xr3:uid="{9AE39622-D442-41F2-BB09-775FCF98BA02}" name="Speech/Language Pathologist Hours" dataDxfId="55"/>
    <tableColumn id="17" xr3:uid="{C02EFD25-4D91-4DF8-B171-32057799B77B}" name="Qualified Social Work Staff Hours" dataDxfId="54"/>
    <tableColumn id="15" xr3:uid="{24764CA9-0B3D-4615-A103-C5C884C5B8E0}" name="Other Social Work Staff Hours" dataDxfId="53"/>
    <tableColumn id="34" xr3:uid="{6C67C646-E924-46F2-8EFE-8038F6A1F6A7}" name="HPRD: Total Social Work " dataDxfId="52"/>
    <tableColumn id="18" xr3:uid="{F7B08F7C-DBDB-4382-A5A0-4A091A983BD0}" name="Qualified Activities Professional Hours" dataDxfId="51"/>
    <tableColumn id="16" xr3:uid="{8D97232C-593A-456E-8EF5-F0C87A782681}" name="Other Activities Professional Hours" dataDxfId="50"/>
    <tableColumn id="33" xr3:uid="{49C5A5D2-8045-4019-97ED-F5A6ECB317E2}" name="HPRD: Combined Activities" dataDxfId="49"/>
    <tableColumn id="12" xr3:uid="{4F225DA5-6252-46C2-9E62-4D8A0EC7600D}" name="Occupational Therapist Hours" dataDxfId="48"/>
    <tableColumn id="13" xr3:uid="{E0096331-D677-4901-A299-7AFB172C1D35}" name="OT Assistant Hours" dataDxfId="47"/>
    <tableColumn id="22" xr3:uid="{5CBD9D9F-12E2-476A-B650-765AC5D7A708}" name="OT Aide Hours" dataDxfId="46"/>
    <tableColumn id="35" xr3:uid="{B1974E73-0766-4E42-8F50-68E333AB5147}" name="HPRD: OT (incl. Assistant &amp; Aide)" dataDxfId="45"/>
    <tableColumn id="23" xr3:uid="{92D6DA82-4A39-4FF0-9B2D-6C59D13D4588}" name="Physical Therapist (PT) Hours" dataDxfId="44"/>
    <tableColumn id="24" xr3:uid="{82AD846A-C1C0-41C4-BF7D-25240175783C}" name="PT Assistant Hours" dataDxfId="43"/>
    <tableColumn id="25" xr3:uid="{357463A7-4748-4CA2-92CD-77CEDAFC737F}" name="PT Aide Hours" dataDxfId="42"/>
    <tableColumn id="36" xr3:uid="{FEC8E97C-A1F1-44ED-8235-1FE99A7B20F4}" name="HPRD: PT (incl. Assistant &amp; Aide)" dataDxfId="41"/>
    <tableColumn id="14" xr3:uid="{5C7AEA02-E85C-4537-A480-A33AA27F64A9}" name="Mental Health Service Worker Hours" dataDxfId="40"/>
    <tableColumn id="21" xr3:uid="{EAB130F4-F9CC-4796-AB2C-30BA9C9E01E5}" name="Therapeutic Recreation Specialist" dataDxfId="39"/>
    <tableColumn id="9" xr3:uid="{73077007-0751-4EB7-B368-1B06E88C15DF}" name="Clinical Nurse Specialist Hours" dataDxfId="38"/>
    <tableColumn id="11" xr3:uid="{1DE77FC7-A1AC-4679-9835-5F44B686832F}" name="Feeding Assistant Hours" dataDxfId="37"/>
    <tableColumn id="26" xr3:uid="{4788FCC0-D5D1-4D65-96A7-D15FE00312E9}" name="Respiratory Therapist Hours" dataDxfId="36"/>
    <tableColumn id="27" xr3:uid="{793D6F67-C5EF-4E12-93BC-5D015C052104}" name="Respiratory Therapy Technician Hours" dataDxfId="35"/>
    <tableColumn id="31" xr3:uid="{393FEDBD-DAB9-482C-9752-19B1C344360A}" name="Other Physician Hours" dataDxfId="34"/>
    <tableColumn id="2" xr3:uid="{5FF8734A-65A3-4A12-B1FE-14FE8B85CAD6}" name="Provider Number" dataDxfId="33"/>
    <tableColumn id="32" xr3:uid="{6A583A4B-EE1A-419E-AFD6-FB81DC367144}" name="CMS Region" dataDxfId="32"/>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D24AE48-B7D7-4CF2-A2C6-292B212A88DA}" name="Summary" displayName="Summary" ref="B2:D9" totalsRowShown="0" headerRowDxfId="31" dataDxfId="30" tableBorderDxfId="29">
  <autoFilter ref="B2:D9" xr:uid="{1ED771D8-DBF2-4B5C-9F7D-A59FBB047463}"/>
  <tableColumns count="3">
    <tableColumn id="1" xr3:uid="{BEE65606-42EC-4533-8BC4-0D2AAD5D9ED3}" name="State - Q3 2021" dataDxfId="28"/>
    <tableColumn id="3" xr3:uid="{71157121-1164-4F88-ABD2-CBD850580EBE}" name="State" dataDxfId="27" dataCellStyle="Normal 2 2"/>
    <tableColumn id="2" xr3:uid="{48FB7CBE-DB51-43B4-AD75-168CF89B7321}" name="US" dataDxfId="26"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C4ADF57-F564-48E7-8375-DF5DD58231DB}" name="CMSRegion" displayName="CMSRegion" ref="F2:K12" totalsRowShown="0" headerRowDxfId="25" dataDxfId="24">
  <autoFilter ref="F2:K12" xr:uid="{8DA5A7B1-12B2-4B6A-ACD1-897DD9C7A713}"/>
  <tableColumns count="6">
    <tableColumn id="1" xr3:uid="{BD3BF801-A5BD-4CB0-8EC9-4C21629CD26C}" name="CMS Region Number" dataDxfId="23"/>
    <tableColumn id="2" xr3:uid="{73D72707-2AA2-4446-9D65-01C7C6B140DC}" name="Total Census" dataDxfId="22"/>
    <tableColumn id="7" xr3:uid="{CCF9C743-1504-4D7B-AD4E-483AF55735FC}" name="Total Nurse Staff HPRD" dataDxfId="21"/>
    <tableColumn id="3" xr3:uid="{F17BFE24-7208-4F5F-B7BC-279B7EF09C59}" name="Rank: Total Nurse Staff HPRD" dataDxfId="20"/>
    <tableColumn id="5" xr3:uid="{D4424C81-7971-4806-AEEA-05351BA501AA}" name="RN Staff HPRD" dataDxfId="19"/>
    <tableColumn id="6" xr3:uid="{79BED424-59AA-491F-B6E2-52CFB95D7257}" name="Rank: RN Staff HPRD" dataDxfId="18"/>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15E6BDE-78DE-4F9E-BD06-E28C7F00A573}" name="State" displayName="State" ref="M2:R53" totalsRowShown="0" headerRowDxfId="17" dataDxfId="16">
  <autoFilter ref="M2:R53" xr:uid="{3A6DC66B-51AF-4021-A205-FEA1BCFE532F}"/>
  <tableColumns count="6">
    <tableColumn id="1" xr3:uid="{FE0144D0-54C9-4A4B-B736-73152791E03F}" name="State" dataDxfId="15"/>
    <tableColumn id="2" xr3:uid="{580D95B7-9797-46FF-A3BE-C12A7C5E9978}" name="Total Census" dataDxfId="14"/>
    <tableColumn id="4" xr3:uid="{A077B7D3-3889-4BB3-B067-85147DA80B08}" name="Total Nurse Staff HPRD" dataDxfId="13"/>
    <tableColumn id="3" xr3:uid="{9012E4B1-5055-45F2-831A-19069D7EE5CA}" name="Rank: Total Nurse Staff HPRD" dataDxfId="12"/>
    <tableColumn id="5" xr3:uid="{7E5296A0-E32D-4CA8-9D06-58E1632CB648}" name="RN Staff HPRD" dataDxfId="11"/>
    <tableColumn id="6" xr3:uid="{054EF975-8A04-431E-ACC5-D7BC0FC543CC}" name="Rank: RN Staff HPRD" dataDxfId="10"/>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FC91A02-3297-4BE2-A62C-2E85F394FCC0}" name="Category" displayName="Category" ref="T2:W15" totalsRowShown="0" headerRowDxfId="9" dataDxfId="8">
  <tableColumns count="4">
    <tableColumn id="1" xr3:uid="{6A55453E-8305-4658-934D-968C33897C8D}" name="Staffing Category" dataDxfId="7"/>
    <tableColumn id="2" xr3:uid="{80796A6E-A20D-4851-8698-64E87CD22DFD}" name="State Total" dataDxfId="6"/>
    <tableColumn id="3" xr3:uid="{1AF800B7-EB57-4437-B379-629881B5B796}" name="Percentage of Total" dataDxfId="5">
      <calculatedColumnFormula>Category[[#This Row],[State Total]]/U1</calculatedColumnFormula>
    </tableColumn>
    <tableColumn id="4" xr3:uid="{152CBEE7-B844-46D8-AA51-29477A45D584}" name="HPRD" dataDxfId="4">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42DE3F7-1CA0-42D4-852B-EEF2488DB027}" name="ContractSummary" displayName="ContractSummary" ref="T18:U29" totalsRowShown="0" headerRowDxfId="3" dataDxfId="2">
  <tableColumns count="2">
    <tableColumn id="1" xr3:uid="{0B23A447-33EC-42D9-B0A0-B78286680E80}" name="Contract Hours" dataDxfId="1"/>
    <tableColumn id="2" xr3:uid="{ED6396CB-DF28-415F-9527-37ED31F7E67F}" name="State Total" dataDxfId="0">
      <calculatedColumnFormula>SUM(#REF!)</calculatedColumnFormula>
    </tableColumn>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AF6A5-CBB7-4715-A07B-251BB4843A83}">
  <sheetPr codeName="Sheet1">
    <outlinePr summaryRight="0"/>
  </sheetPr>
  <dimension ref="A1:AH85"/>
  <sheetViews>
    <sheetView tabSelected="1"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2" customWidth="1"/>
    <col min="34" max="34" width="15.7109375" style="32"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1" customFormat="1" ht="189.95" customHeight="1" x14ac:dyDescent="0.25">
      <c r="A1" s="1" t="s">
        <v>248</v>
      </c>
      <c r="B1" s="1" t="s">
        <v>315</v>
      </c>
      <c r="C1" s="1" t="s">
        <v>251</v>
      </c>
      <c r="D1" s="1" t="s">
        <v>250</v>
      </c>
      <c r="E1" s="1" t="s">
        <v>252</v>
      </c>
      <c r="F1" s="1" t="s">
        <v>256</v>
      </c>
      <c r="G1" s="1" t="s">
        <v>259</v>
      </c>
      <c r="H1" s="1" t="s">
        <v>258</v>
      </c>
      <c r="I1" s="1" t="s">
        <v>316</v>
      </c>
      <c r="J1" s="1" t="s">
        <v>295</v>
      </c>
      <c r="K1" s="1" t="s">
        <v>297</v>
      </c>
      <c r="L1" s="1" t="s">
        <v>296</v>
      </c>
      <c r="M1" s="1" t="s">
        <v>298</v>
      </c>
      <c r="N1" s="1" t="s">
        <v>299</v>
      </c>
      <c r="O1" s="1" t="s">
        <v>300</v>
      </c>
      <c r="P1" s="1" t="s">
        <v>305</v>
      </c>
      <c r="Q1" s="1" t="s">
        <v>306</v>
      </c>
      <c r="R1" s="1" t="s">
        <v>301</v>
      </c>
      <c r="S1" s="1" t="s">
        <v>317</v>
      </c>
      <c r="T1" s="1" t="s">
        <v>302</v>
      </c>
      <c r="U1" s="1" t="s">
        <v>303</v>
      </c>
      <c r="V1" s="1" t="s">
        <v>304</v>
      </c>
      <c r="W1" s="1" t="s">
        <v>318</v>
      </c>
      <c r="X1" s="1" t="s">
        <v>308</v>
      </c>
      <c r="Y1" s="1" t="s">
        <v>307</v>
      </c>
      <c r="Z1" s="1" t="s">
        <v>309</v>
      </c>
      <c r="AA1" s="1" t="s">
        <v>319</v>
      </c>
      <c r="AB1" s="1" t="s">
        <v>310</v>
      </c>
      <c r="AC1" s="1" t="s">
        <v>311</v>
      </c>
      <c r="AD1" s="1" t="s">
        <v>312</v>
      </c>
      <c r="AE1" s="1" t="s">
        <v>313</v>
      </c>
      <c r="AF1" s="1" t="s">
        <v>249</v>
      </c>
      <c r="AG1" s="38" t="s">
        <v>260</v>
      </c>
    </row>
    <row r="2" spans="1:34" x14ac:dyDescent="0.25">
      <c r="A2" t="s">
        <v>227</v>
      </c>
      <c r="B2" t="s">
        <v>103</v>
      </c>
      <c r="C2" t="s">
        <v>173</v>
      </c>
      <c r="D2" t="s">
        <v>195</v>
      </c>
      <c r="E2" s="31">
        <v>71.663043478260875</v>
      </c>
      <c r="F2" s="31">
        <v>3.476679811921735</v>
      </c>
      <c r="G2" s="31">
        <v>3.1389731533444558</v>
      </c>
      <c r="H2" s="31">
        <v>0.79307598968603055</v>
      </c>
      <c r="I2" s="31">
        <v>0.51452297891703314</v>
      </c>
      <c r="J2" s="31">
        <v>249.14945652173913</v>
      </c>
      <c r="K2" s="31">
        <v>224.94836956521738</v>
      </c>
      <c r="L2" s="31">
        <v>56.834239130434781</v>
      </c>
      <c r="M2" s="31">
        <v>36.872282608695649</v>
      </c>
      <c r="N2" s="31">
        <v>14.994565217391305</v>
      </c>
      <c r="O2" s="31">
        <v>4.9673913043478262</v>
      </c>
      <c r="P2" s="31">
        <v>31.184782608695652</v>
      </c>
      <c r="Q2" s="31">
        <v>26.945652173913043</v>
      </c>
      <c r="R2" s="31">
        <v>4.2391304347826084</v>
      </c>
      <c r="S2" s="31">
        <v>161.13043478260869</v>
      </c>
      <c r="T2" s="31">
        <v>113.15489130434783</v>
      </c>
      <c r="U2" s="31">
        <v>0</v>
      </c>
      <c r="V2" s="31">
        <v>47.975543478260867</v>
      </c>
      <c r="W2" s="31">
        <v>0.60597826086956519</v>
      </c>
      <c r="X2" s="31">
        <v>0</v>
      </c>
      <c r="Y2" s="31">
        <v>0</v>
      </c>
      <c r="Z2" s="31">
        <v>0</v>
      </c>
      <c r="AA2" s="31">
        <v>0</v>
      </c>
      <c r="AB2" s="31">
        <v>0</v>
      </c>
      <c r="AC2" s="31">
        <v>0.60597826086956519</v>
      </c>
      <c r="AD2" s="31">
        <v>0</v>
      </c>
      <c r="AE2" s="31">
        <v>0</v>
      </c>
      <c r="AF2" t="s">
        <v>31</v>
      </c>
      <c r="AG2" s="32">
        <v>1</v>
      </c>
      <c r="AH2"/>
    </row>
    <row r="3" spans="1:34" x14ac:dyDescent="0.25">
      <c r="A3" t="s">
        <v>227</v>
      </c>
      <c r="B3" t="s">
        <v>106</v>
      </c>
      <c r="C3" t="s">
        <v>158</v>
      </c>
      <c r="D3" t="s">
        <v>195</v>
      </c>
      <c r="E3" s="31">
        <v>67.902173913043484</v>
      </c>
      <c r="F3" s="31">
        <v>3.1583336001280613</v>
      </c>
      <c r="G3" s="31">
        <v>2.9233360012806142</v>
      </c>
      <c r="H3" s="31">
        <v>0.63688650552265069</v>
      </c>
      <c r="I3" s="31">
        <v>0.47480870817992621</v>
      </c>
      <c r="J3" s="31">
        <v>214.45771739130436</v>
      </c>
      <c r="K3" s="31">
        <v>198.50086956521739</v>
      </c>
      <c r="L3" s="31">
        <v>43.245978260869556</v>
      </c>
      <c r="M3" s="31">
        <v>32.240543478260861</v>
      </c>
      <c r="N3" s="31">
        <v>5.0869565217391308</v>
      </c>
      <c r="O3" s="31">
        <v>5.9184782608695654</v>
      </c>
      <c r="P3" s="31">
        <v>58.662826086956528</v>
      </c>
      <c r="Q3" s="31">
        <v>53.711413043478267</v>
      </c>
      <c r="R3" s="31">
        <v>4.9514130434782615</v>
      </c>
      <c r="S3" s="31">
        <v>112.54891304347827</v>
      </c>
      <c r="T3" s="31">
        <v>98.570869565217393</v>
      </c>
      <c r="U3" s="31">
        <v>0</v>
      </c>
      <c r="V3" s="31">
        <v>13.97804347826087</v>
      </c>
      <c r="W3" s="31">
        <v>0</v>
      </c>
      <c r="X3" s="31">
        <v>0</v>
      </c>
      <c r="Y3" s="31">
        <v>0</v>
      </c>
      <c r="Z3" s="31">
        <v>0</v>
      </c>
      <c r="AA3" s="31">
        <v>0</v>
      </c>
      <c r="AB3" s="31">
        <v>0</v>
      </c>
      <c r="AC3" s="31">
        <v>0</v>
      </c>
      <c r="AD3" s="31">
        <v>0</v>
      </c>
      <c r="AE3" s="31">
        <v>0</v>
      </c>
      <c r="AF3" t="s">
        <v>34</v>
      </c>
      <c r="AG3" s="32">
        <v>1</v>
      </c>
      <c r="AH3"/>
    </row>
    <row r="4" spans="1:34" x14ac:dyDescent="0.25">
      <c r="A4" t="s">
        <v>227</v>
      </c>
      <c r="B4" t="s">
        <v>101</v>
      </c>
      <c r="C4" t="s">
        <v>159</v>
      </c>
      <c r="D4" t="s">
        <v>188</v>
      </c>
      <c r="E4" s="31">
        <v>131.08695652173913</v>
      </c>
      <c r="F4" s="31">
        <v>3.4680348258706468</v>
      </c>
      <c r="G4" s="31">
        <v>3.2489494195688229</v>
      </c>
      <c r="H4" s="31">
        <v>0.69386650082918733</v>
      </c>
      <c r="I4" s="31">
        <v>0.57331674958540624</v>
      </c>
      <c r="J4" s="31">
        <v>454.61413043478262</v>
      </c>
      <c r="K4" s="31">
        <v>425.89489130434788</v>
      </c>
      <c r="L4" s="31">
        <v>90.956847826086943</v>
      </c>
      <c r="M4" s="31">
        <v>75.154347826086948</v>
      </c>
      <c r="N4" s="31">
        <v>11.454673913043477</v>
      </c>
      <c r="O4" s="31">
        <v>4.3478260869565215</v>
      </c>
      <c r="P4" s="31">
        <v>114.61260869565217</v>
      </c>
      <c r="Q4" s="31">
        <v>101.69586956521739</v>
      </c>
      <c r="R4" s="31">
        <v>12.916739130434781</v>
      </c>
      <c r="S4" s="31">
        <v>249.04467391304351</v>
      </c>
      <c r="T4" s="31">
        <v>242.57706521739135</v>
      </c>
      <c r="U4" s="31">
        <v>0.19380434782608694</v>
      </c>
      <c r="V4" s="31">
        <v>6.2738043478260863</v>
      </c>
      <c r="W4" s="31">
        <v>11.96032608695652</v>
      </c>
      <c r="X4" s="31">
        <v>0</v>
      </c>
      <c r="Y4" s="31">
        <v>0</v>
      </c>
      <c r="Z4" s="31">
        <v>0</v>
      </c>
      <c r="AA4" s="31">
        <v>8.3429347826086957</v>
      </c>
      <c r="AB4" s="31">
        <v>0</v>
      </c>
      <c r="AC4" s="31">
        <v>3.6173913043478256</v>
      </c>
      <c r="AD4" s="31">
        <v>0</v>
      </c>
      <c r="AE4" s="31">
        <v>0</v>
      </c>
      <c r="AF4" t="s">
        <v>29</v>
      </c>
      <c r="AG4" s="32">
        <v>1</v>
      </c>
      <c r="AH4"/>
    </row>
    <row r="5" spans="1:34" x14ac:dyDescent="0.25">
      <c r="A5" t="s">
        <v>227</v>
      </c>
      <c r="B5" t="s">
        <v>126</v>
      </c>
      <c r="C5" t="s">
        <v>159</v>
      </c>
      <c r="D5" t="s">
        <v>188</v>
      </c>
      <c r="E5" s="31">
        <v>69.967391304347828</v>
      </c>
      <c r="F5" s="31">
        <v>3.4779400341774114</v>
      </c>
      <c r="G5" s="31">
        <v>3.4329951840919675</v>
      </c>
      <c r="H5" s="31">
        <v>0.28704520739474915</v>
      </c>
      <c r="I5" s="31">
        <v>0.24210035730930568</v>
      </c>
      <c r="J5" s="31">
        <v>243.34239130434781</v>
      </c>
      <c r="K5" s="31">
        <v>240.19771739130431</v>
      </c>
      <c r="L5" s="31">
        <v>20.083804347826092</v>
      </c>
      <c r="M5" s="31">
        <v>16.939130434782616</v>
      </c>
      <c r="N5" s="31">
        <v>3.0577173913043483</v>
      </c>
      <c r="O5" s="31">
        <v>8.6956521739130432E-2</v>
      </c>
      <c r="P5" s="31">
        <v>43.237826086956531</v>
      </c>
      <c r="Q5" s="31">
        <v>43.237826086956531</v>
      </c>
      <c r="R5" s="31">
        <v>0</v>
      </c>
      <c r="S5" s="31">
        <v>180.02076086956521</v>
      </c>
      <c r="T5" s="31">
        <v>165.45402173913041</v>
      </c>
      <c r="U5" s="31">
        <v>13.392934782608691</v>
      </c>
      <c r="V5" s="31">
        <v>1.1738043478260871</v>
      </c>
      <c r="W5" s="31">
        <v>0</v>
      </c>
      <c r="X5" s="31">
        <v>0</v>
      </c>
      <c r="Y5" s="31">
        <v>0</v>
      </c>
      <c r="Z5" s="31">
        <v>0</v>
      </c>
      <c r="AA5" s="31">
        <v>0</v>
      </c>
      <c r="AB5" s="31">
        <v>0</v>
      </c>
      <c r="AC5" s="31">
        <v>0</v>
      </c>
      <c r="AD5" s="31">
        <v>0</v>
      </c>
      <c r="AE5" s="31">
        <v>0</v>
      </c>
      <c r="AF5" t="s">
        <v>54</v>
      </c>
      <c r="AG5" s="32">
        <v>1</v>
      </c>
      <c r="AH5"/>
    </row>
    <row r="6" spans="1:34" x14ac:dyDescent="0.25">
      <c r="A6" t="s">
        <v>227</v>
      </c>
      <c r="B6" t="s">
        <v>135</v>
      </c>
      <c r="C6" t="s">
        <v>171</v>
      </c>
      <c r="D6" t="s">
        <v>188</v>
      </c>
      <c r="E6" s="31">
        <v>30.282608695652176</v>
      </c>
      <c r="F6" s="31">
        <v>4.5163316582914561</v>
      </c>
      <c r="G6" s="31">
        <v>4.3268126346015787</v>
      </c>
      <c r="H6" s="31">
        <v>0.6819813352476668</v>
      </c>
      <c r="I6" s="31">
        <v>0.49246231155778891</v>
      </c>
      <c r="J6" s="31">
        <v>136.76630434782606</v>
      </c>
      <c r="K6" s="31">
        <v>131.02717391304347</v>
      </c>
      <c r="L6" s="31">
        <v>20.652173913043477</v>
      </c>
      <c r="M6" s="31">
        <v>14.913043478260869</v>
      </c>
      <c r="N6" s="31">
        <v>0</v>
      </c>
      <c r="O6" s="31">
        <v>5.7391304347826084</v>
      </c>
      <c r="P6" s="31">
        <v>26.372282608695652</v>
      </c>
      <c r="Q6" s="31">
        <v>26.372282608695652</v>
      </c>
      <c r="R6" s="31">
        <v>0</v>
      </c>
      <c r="S6" s="31">
        <v>89.741847826086953</v>
      </c>
      <c r="T6" s="31">
        <v>89.741847826086953</v>
      </c>
      <c r="U6" s="31">
        <v>0</v>
      </c>
      <c r="V6" s="31">
        <v>0</v>
      </c>
      <c r="W6" s="31">
        <v>0</v>
      </c>
      <c r="X6" s="31">
        <v>0</v>
      </c>
      <c r="Y6" s="31">
        <v>0</v>
      </c>
      <c r="Z6" s="31">
        <v>0</v>
      </c>
      <c r="AA6" s="31">
        <v>0</v>
      </c>
      <c r="AB6" s="31">
        <v>0</v>
      </c>
      <c r="AC6" s="31">
        <v>0</v>
      </c>
      <c r="AD6" s="31">
        <v>0</v>
      </c>
      <c r="AE6" s="31">
        <v>0</v>
      </c>
      <c r="AF6" t="s">
        <v>63</v>
      </c>
      <c r="AG6" s="32">
        <v>1</v>
      </c>
      <c r="AH6"/>
    </row>
    <row r="7" spans="1:34" x14ac:dyDescent="0.25">
      <c r="A7" t="s">
        <v>227</v>
      </c>
      <c r="B7" t="s">
        <v>139</v>
      </c>
      <c r="C7" t="s">
        <v>168</v>
      </c>
      <c r="D7" t="s">
        <v>194</v>
      </c>
      <c r="E7" s="31">
        <v>65.945652173913047</v>
      </c>
      <c r="F7" s="31">
        <v>4.7293225646942467</v>
      </c>
      <c r="G7" s="31">
        <v>4.4162172408109441</v>
      </c>
      <c r="H7" s="31">
        <v>0.8084671171913631</v>
      </c>
      <c r="I7" s="31">
        <v>0.49536179330805996</v>
      </c>
      <c r="J7" s="31">
        <v>311.87826086956517</v>
      </c>
      <c r="K7" s="31">
        <v>291.2303260869565</v>
      </c>
      <c r="L7" s="31">
        <v>53.314891304347825</v>
      </c>
      <c r="M7" s="31">
        <v>32.666956521739131</v>
      </c>
      <c r="N7" s="31">
        <v>15.185978260869559</v>
      </c>
      <c r="O7" s="31">
        <v>5.4619565217391308</v>
      </c>
      <c r="P7" s="31">
        <v>29.530760869565235</v>
      </c>
      <c r="Q7" s="31">
        <v>29.530760869565235</v>
      </c>
      <c r="R7" s="31">
        <v>0</v>
      </c>
      <c r="S7" s="31">
        <v>229.03260869565213</v>
      </c>
      <c r="T7" s="31">
        <v>189.40630434782605</v>
      </c>
      <c r="U7" s="31">
        <v>0</v>
      </c>
      <c r="V7" s="31">
        <v>39.626304347826078</v>
      </c>
      <c r="W7" s="31">
        <v>6.3040217391304347</v>
      </c>
      <c r="X7" s="31">
        <v>0</v>
      </c>
      <c r="Y7" s="31">
        <v>0</v>
      </c>
      <c r="Z7" s="31">
        <v>0</v>
      </c>
      <c r="AA7" s="31">
        <v>4.5733695652173916</v>
      </c>
      <c r="AB7" s="31">
        <v>0</v>
      </c>
      <c r="AC7" s="31">
        <v>1.7306521739130434</v>
      </c>
      <c r="AD7" s="31">
        <v>0</v>
      </c>
      <c r="AE7" s="31">
        <v>0</v>
      </c>
      <c r="AF7" t="s">
        <v>67</v>
      </c>
      <c r="AG7" s="32">
        <v>1</v>
      </c>
      <c r="AH7"/>
    </row>
    <row r="8" spans="1:34" x14ac:dyDescent="0.25">
      <c r="A8" t="s">
        <v>227</v>
      </c>
      <c r="B8" t="s">
        <v>121</v>
      </c>
      <c r="C8" t="s">
        <v>161</v>
      </c>
      <c r="D8" t="s">
        <v>191</v>
      </c>
      <c r="E8" s="31">
        <v>54.347826086956523</v>
      </c>
      <c r="F8" s="31">
        <v>3.0154440000000005</v>
      </c>
      <c r="G8" s="31">
        <v>2.6319440000000003</v>
      </c>
      <c r="H8" s="31">
        <v>0.66960000000000008</v>
      </c>
      <c r="I8" s="31">
        <v>0.28610000000000002</v>
      </c>
      <c r="J8" s="31">
        <v>163.88282608695656</v>
      </c>
      <c r="K8" s="31">
        <v>143.04043478260871</v>
      </c>
      <c r="L8" s="31">
        <v>36.391304347826093</v>
      </c>
      <c r="M8" s="31">
        <v>15.548913043478262</v>
      </c>
      <c r="N8" s="31">
        <v>20.665760869565219</v>
      </c>
      <c r="O8" s="31">
        <v>0.1766304347826087</v>
      </c>
      <c r="P8" s="31">
        <v>27.114130434782609</v>
      </c>
      <c r="Q8" s="31">
        <v>27.114130434782609</v>
      </c>
      <c r="R8" s="31">
        <v>0</v>
      </c>
      <c r="S8" s="31">
        <v>100.37739130434784</v>
      </c>
      <c r="T8" s="31">
        <v>91.418152173913057</v>
      </c>
      <c r="U8" s="31">
        <v>8.9592391304347831</v>
      </c>
      <c r="V8" s="31">
        <v>0</v>
      </c>
      <c r="W8" s="31">
        <v>29.945326086956523</v>
      </c>
      <c r="X8" s="31">
        <v>4.7146739130434785</v>
      </c>
      <c r="Y8" s="31">
        <v>0</v>
      </c>
      <c r="Z8" s="31">
        <v>0</v>
      </c>
      <c r="AA8" s="31">
        <v>8.2173913043478262</v>
      </c>
      <c r="AB8" s="31">
        <v>0</v>
      </c>
      <c r="AC8" s="31">
        <v>17.013260869565219</v>
      </c>
      <c r="AD8" s="31">
        <v>0</v>
      </c>
      <c r="AE8" s="31">
        <v>0</v>
      </c>
      <c r="AF8" t="s">
        <v>49</v>
      </c>
      <c r="AG8" s="32">
        <v>1</v>
      </c>
      <c r="AH8"/>
    </row>
    <row r="9" spans="1:34" x14ac:dyDescent="0.25">
      <c r="A9" t="s">
        <v>227</v>
      </c>
      <c r="B9" t="s">
        <v>122</v>
      </c>
      <c r="C9" t="s">
        <v>166</v>
      </c>
      <c r="D9" t="s">
        <v>193</v>
      </c>
      <c r="E9" s="31">
        <v>85.913043478260875</v>
      </c>
      <c r="F9" s="31">
        <v>2.8944205465587043</v>
      </c>
      <c r="G9" s="31">
        <v>2.748292004048583</v>
      </c>
      <c r="H9" s="31">
        <v>0.74946229757085014</v>
      </c>
      <c r="I9" s="31">
        <v>0.60333375506072873</v>
      </c>
      <c r="J9" s="31">
        <v>248.66847826086956</v>
      </c>
      <c r="K9" s="31">
        <v>236.11413043478262</v>
      </c>
      <c r="L9" s="31">
        <v>64.388586956521735</v>
      </c>
      <c r="M9" s="31">
        <v>51.834239130434781</v>
      </c>
      <c r="N9" s="31">
        <v>7.0923913043478262</v>
      </c>
      <c r="O9" s="31">
        <v>5.4619565217391308</v>
      </c>
      <c r="P9" s="31">
        <v>64.315217391304344</v>
      </c>
      <c r="Q9" s="31">
        <v>64.315217391304344</v>
      </c>
      <c r="R9" s="31">
        <v>0</v>
      </c>
      <c r="S9" s="31">
        <v>119.96467391304348</v>
      </c>
      <c r="T9" s="31">
        <v>111.625</v>
      </c>
      <c r="U9" s="31">
        <v>0.10054347826086957</v>
      </c>
      <c r="V9" s="31">
        <v>8.2391304347826093</v>
      </c>
      <c r="W9" s="31">
        <v>41.589673913043477</v>
      </c>
      <c r="X9" s="31">
        <v>0</v>
      </c>
      <c r="Y9" s="31">
        <v>0</v>
      </c>
      <c r="Z9" s="31">
        <v>0</v>
      </c>
      <c r="AA9" s="31">
        <v>12.820652173913043</v>
      </c>
      <c r="AB9" s="31">
        <v>0</v>
      </c>
      <c r="AC9" s="31">
        <v>28.769021739130434</v>
      </c>
      <c r="AD9" s="31">
        <v>0</v>
      </c>
      <c r="AE9" s="31">
        <v>0</v>
      </c>
      <c r="AF9" t="s">
        <v>50</v>
      </c>
      <c r="AG9" s="32">
        <v>1</v>
      </c>
      <c r="AH9"/>
    </row>
    <row r="10" spans="1:34" x14ac:dyDescent="0.25">
      <c r="A10" t="s">
        <v>227</v>
      </c>
      <c r="B10" t="s">
        <v>95</v>
      </c>
      <c r="C10" t="s">
        <v>163</v>
      </c>
      <c r="D10" t="s">
        <v>195</v>
      </c>
      <c r="E10" s="31">
        <v>102.40217391304348</v>
      </c>
      <c r="F10" s="31">
        <v>5.0563899798322902</v>
      </c>
      <c r="G10" s="31">
        <v>4.6771627215794513</v>
      </c>
      <c r="H10" s="31">
        <v>0.85826876127799645</v>
      </c>
      <c r="I10" s="31">
        <v>0.52999150833244935</v>
      </c>
      <c r="J10" s="31">
        <v>517.78532608695662</v>
      </c>
      <c r="K10" s="31">
        <v>478.95163043478271</v>
      </c>
      <c r="L10" s="31">
        <v>87.888586956521792</v>
      </c>
      <c r="M10" s="31">
        <v>54.272282608695711</v>
      </c>
      <c r="N10" s="31">
        <v>28.572826086956514</v>
      </c>
      <c r="O10" s="31">
        <v>5.0434782608695654</v>
      </c>
      <c r="P10" s="31">
        <v>126.74456521739131</v>
      </c>
      <c r="Q10" s="31">
        <v>121.52717391304348</v>
      </c>
      <c r="R10" s="31">
        <v>5.2173913043478262</v>
      </c>
      <c r="S10" s="31">
        <v>303.1521739130435</v>
      </c>
      <c r="T10" s="31">
        <v>294.94021739130437</v>
      </c>
      <c r="U10" s="31">
        <v>0</v>
      </c>
      <c r="V10" s="31">
        <v>8.2119565217391308</v>
      </c>
      <c r="W10" s="31">
        <v>142.06521739130434</v>
      </c>
      <c r="X10" s="31">
        <v>0.41847826086956524</v>
      </c>
      <c r="Y10" s="31">
        <v>0</v>
      </c>
      <c r="Z10" s="31">
        <v>0</v>
      </c>
      <c r="AA10" s="31">
        <v>73.894021739130437</v>
      </c>
      <c r="AB10" s="31">
        <v>0</v>
      </c>
      <c r="AC10" s="31">
        <v>67.752717391304344</v>
      </c>
      <c r="AD10" s="31">
        <v>0</v>
      </c>
      <c r="AE10" s="31">
        <v>0</v>
      </c>
      <c r="AF10" t="s">
        <v>23</v>
      </c>
      <c r="AG10" s="32">
        <v>1</v>
      </c>
      <c r="AH10"/>
    </row>
    <row r="11" spans="1:34" x14ac:dyDescent="0.25">
      <c r="A11" t="s">
        <v>227</v>
      </c>
      <c r="B11" t="s">
        <v>130</v>
      </c>
      <c r="C11" t="s">
        <v>148</v>
      </c>
      <c r="D11" t="s">
        <v>193</v>
      </c>
      <c r="E11" s="31">
        <v>37.032608695652172</v>
      </c>
      <c r="F11" s="31">
        <v>4.7405811564426186</v>
      </c>
      <c r="G11" s="31">
        <v>4.5973466392720868</v>
      </c>
      <c r="H11" s="31">
        <v>0.58596419137070732</v>
      </c>
      <c r="I11" s="31">
        <v>0.44272967420017606</v>
      </c>
      <c r="J11" s="31">
        <v>175.55608695652174</v>
      </c>
      <c r="K11" s="31">
        <v>170.25173913043477</v>
      </c>
      <c r="L11" s="31">
        <v>21.699782608695649</v>
      </c>
      <c r="M11" s="31">
        <v>16.395434782608692</v>
      </c>
      <c r="N11" s="31">
        <v>0</v>
      </c>
      <c r="O11" s="31">
        <v>5.3043478260869561</v>
      </c>
      <c r="P11" s="31">
        <v>28.257065217391315</v>
      </c>
      <c r="Q11" s="31">
        <v>28.257065217391315</v>
      </c>
      <c r="R11" s="31">
        <v>0</v>
      </c>
      <c r="S11" s="31">
        <v>125.59923913043477</v>
      </c>
      <c r="T11" s="31">
        <v>106.51619565217391</v>
      </c>
      <c r="U11" s="31">
        <v>0</v>
      </c>
      <c r="V11" s="31">
        <v>19.083043478260869</v>
      </c>
      <c r="W11" s="31">
        <v>29.736304347826085</v>
      </c>
      <c r="X11" s="31">
        <v>0</v>
      </c>
      <c r="Y11" s="31">
        <v>0</v>
      </c>
      <c r="Z11" s="31">
        <v>0</v>
      </c>
      <c r="AA11" s="31">
        <v>0</v>
      </c>
      <c r="AB11" s="31">
        <v>0</v>
      </c>
      <c r="AC11" s="31">
        <v>29.736304347826085</v>
      </c>
      <c r="AD11" s="31">
        <v>0</v>
      </c>
      <c r="AE11" s="31">
        <v>0</v>
      </c>
      <c r="AF11" t="s">
        <v>58</v>
      </c>
      <c r="AG11" s="32">
        <v>1</v>
      </c>
      <c r="AH11"/>
    </row>
    <row r="12" spans="1:34" x14ac:dyDescent="0.25">
      <c r="A12" t="s">
        <v>227</v>
      </c>
      <c r="B12" t="s">
        <v>140</v>
      </c>
      <c r="C12" t="s">
        <v>164</v>
      </c>
      <c r="D12" t="s">
        <v>196</v>
      </c>
      <c r="E12" s="31">
        <v>76.086956521739125</v>
      </c>
      <c r="F12" s="31">
        <v>4.9605357142857143</v>
      </c>
      <c r="G12" s="31">
        <v>4.8409642857142856</v>
      </c>
      <c r="H12" s="31">
        <v>1.2370357142857145</v>
      </c>
      <c r="I12" s="31">
        <v>1.1174642857142858</v>
      </c>
      <c r="J12" s="31">
        <v>377.43206521739125</v>
      </c>
      <c r="K12" s="31">
        <v>368.33423913043475</v>
      </c>
      <c r="L12" s="31">
        <v>94.122282608695656</v>
      </c>
      <c r="M12" s="31">
        <v>85.024456521739125</v>
      </c>
      <c r="N12" s="31">
        <v>4.1630434782608692</v>
      </c>
      <c r="O12" s="31">
        <v>4.9347826086956523</v>
      </c>
      <c r="P12" s="31">
        <v>22.377717391304348</v>
      </c>
      <c r="Q12" s="31">
        <v>22.377717391304348</v>
      </c>
      <c r="R12" s="31">
        <v>0</v>
      </c>
      <c r="S12" s="31">
        <v>260.93206521739131</v>
      </c>
      <c r="T12" s="31">
        <v>225.47282608695653</v>
      </c>
      <c r="U12" s="31">
        <v>0</v>
      </c>
      <c r="V12" s="31">
        <v>35.459239130434781</v>
      </c>
      <c r="W12" s="31">
        <v>41.929347826086953</v>
      </c>
      <c r="X12" s="31">
        <v>10.989130434782609</v>
      </c>
      <c r="Y12" s="31">
        <v>0</v>
      </c>
      <c r="Z12" s="31">
        <v>0</v>
      </c>
      <c r="AA12" s="31">
        <v>13.578804347826088</v>
      </c>
      <c r="AB12" s="31">
        <v>0</v>
      </c>
      <c r="AC12" s="31">
        <v>17.361413043478262</v>
      </c>
      <c r="AD12" s="31">
        <v>0</v>
      </c>
      <c r="AE12" s="31">
        <v>0</v>
      </c>
      <c r="AF12" t="s">
        <v>68</v>
      </c>
      <c r="AG12" s="32">
        <v>1</v>
      </c>
      <c r="AH12"/>
    </row>
    <row r="13" spans="1:34" x14ac:dyDescent="0.25">
      <c r="A13" t="s">
        <v>227</v>
      </c>
      <c r="B13" t="s">
        <v>143</v>
      </c>
      <c r="C13" t="s">
        <v>186</v>
      </c>
      <c r="D13" t="s">
        <v>196</v>
      </c>
      <c r="E13" s="31">
        <v>54.184782608695649</v>
      </c>
      <c r="F13" s="31">
        <v>5.3037612838515553</v>
      </c>
      <c r="G13" s="31">
        <v>4.9232196589769313</v>
      </c>
      <c r="H13" s="31">
        <v>1.266098294884654</v>
      </c>
      <c r="I13" s="31">
        <v>0.88555667001003013</v>
      </c>
      <c r="J13" s="31">
        <v>287.38315217391306</v>
      </c>
      <c r="K13" s="31">
        <v>266.76358695652175</v>
      </c>
      <c r="L13" s="31">
        <v>68.603260869565219</v>
      </c>
      <c r="M13" s="31">
        <v>47.983695652173914</v>
      </c>
      <c r="N13" s="31">
        <v>16.326086956521738</v>
      </c>
      <c r="O13" s="31">
        <v>4.2934782608695654</v>
      </c>
      <c r="P13" s="31">
        <v>21.991847826086957</v>
      </c>
      <c r="Q13" s="31">
        <v>21.991847826086957</v>
      </c>
      <c r="R13" s="31">
        <v>0</v>
      </c>
      <c r="S13" s="31">
        <v>196.78804347826087</v>
      </c>
      <c r="T13" s="31">
        <v>180.60054347826087</v>
      </c>
      <c r="U13" s="31">
        <v>0</v>
      </c>
      <c r="V13" s="31">
        <v>16.1875</v>
      </c>
      <c r="W13" s="31">
        <v>8.0353260869565215</v>
      </c>
      <c r="X13" s="31">
        <v>0</v>
      </c>
      <c r="Y13" s="31">
        <v>0</v>
      </c>
      <c r="Z13" s="31">
        <v>0</v>
      </c>
      <c r="AA13" s="31">
        <v>6.0733695652173916</v>
      </c>
      <c r="AB13" s="31">
        <v>0</v>
      </c>
      <c r="AC13" s="31">
        <v>1.9619565217391304</v>
      </c>
      <c r="AD13" s="31">
        <v>0</v>
      </c>
      <c r="AE13" s="31">
        <v>0</v>
      </c>
      <c r="AF13" t="s">
        <v>71</v>
      </c>
      <c r="AG13" s="32">
        <v>1</v>
      </c>
      <c r="AH13"/>
    </row>
    <row r="14" spans="1:34" x14ac:dyDescent="0.25">
      <c r="A14" t="s">
        <v>227</v>
      </c>
      <c r="B14" t="s">
        <v>116</v>
      </c>
      <c r="C14" t="s">
        <v>149</v>
      </c>
      <c r="D14" t="s">
        <v>196</v>
      </c>
      <c r="E14" s="31">
        <v>69.739130434782609</v>
      </c>
      <c r="F14" s="31">
        <v>3.3390305486284291</v>
      </c>
      <c r="G14" s="31">
        <v>3.134052369077307</v>
      </c>
      <c r="H14" s="31">
        <v>0.67865492518703263</v>
      </c>
      <c r="I14" s="31">
        <v>0.57333385286783067</v>
      </c>
      <c r="J14" s="31">
        <v>232.86108695652175</v>
      </c>
      <c r="K14" s="31">
        <v>218.56608695652176</v>
      </c>
      <c r="L14" s="31">
        <v>47.3288043478261</v>
      </c>
      <c r="M14" s="31">
        <v>39.983804347826101</v>
      </c>
      <c r="N14" s="31">
        <v>2.214565217391304</v>
      </c>
      <c r="O14" s="31">
        <v>5.1304347826086953</v>
      </c>
      <c r="P14" s="31">
        <v>51.536413043478262</v>
      </c>
      <c r="Q14" s="31">
        <v>44.58641304347826</v>
      </c>
      <c r="R14" s="31">
        <v>6.9500000000000011</v>
      </c>
      <c r="S14" s="31">
        <v>133.99586956521736</v>
      </c>
      <c r="T14" s="31">
        <v>125.52402173913042</v>
      </c>
      <c r="U14" s="31">
        <v>6.2859782608695687</v>
      </c>
      <c r="V14" s="31">
        <v>2.1858695652173914</v>
      </c>
      <c r="W14" s="31">
        <v>4.5768478260869569</v>
      </c>
      <c r="X14" s="31">
        <v>0</v>
      </c>
      <c r="Y14" s="31">
        <v>0</v>
      </c>
      <c r="Z14" s="31">
        <v>0</v>
      </c>
      <c r="AA14" s="31">
        <v>4.5768478260869569</v>
      </c>
      <c r="AB14" s="31">
        <v>0</v>
      </c>
      <c r="AC14" s="31">
        <v>0</v>
      </c>
      <c r="AD14" s="31">
        <v>0</v>
      </c>
      <c r="AE14" s="31">
        <v>0</v>
      </c>
      <c r="AF14" t="s">
        <v>44</v>
      </c>
      <c r="AG14" s="32">
        <v>1</v>
      </c>
      <c r="AH14"/>
    </row>
    <row r="15" spans="1:34" x14ac:dyDescent="0.25">
      <c r="A15" t="s">
        <v>227</v>
      </c>
      <c r="B15" t="s">
        <v>98</v>
      </c>
      <c r="C15" t="s">
        <v>150</v>
      </c>
      <c r="D15" t="s">
        <v>188</v>
      </c>
      <c r="E15" s="31">
        <v>63.119565217391305</v>
      </c>
      <c r="F15" s="31">
        <v>4.3963354572068187</v>
      </c>
      <c r="G15" s="31">
        <v>4.100055105906665</v>
      </c>
      <c r="H15" s="31">
        <v>0.64689168245221274</v>
      </c>
      <c r="I15" s="31">
        <v>0.42500430514895815</v>
      </c>
      <c r="J15" s="31">
        <v>277.49478260869563</v>
      </c>
      <c r="K15" s="31">
        <v>258.79369565217394</v>
      </c>
      <c r="L15" s="31">
        <v>40.83152173913043</v>
      </c>
      <c r="M15" s="31">
        <v>26.826086956521738</v>
      </c>
      <c r="N15" s="31">
        <v>9.2228260869565215</v>
      </c>
      <c r="O15" s="31">
        <v>4.7826086956521738</v>
      </c>
      <c r="P15" s="31">
        <v>92.1875</v>
      </c>
      <c r="Q15" s="31">
        <v>87.491847826086953</v>
      </c>
      <c r="R15" s="31">
        <v>4.6956521739130439</v>
      </c>
      <c r="S15" s="31">
        <v>144.47576086956522</v>
      </c>
      <c r="T15" s="31">
        <v>141.24206521739131</v>
      </c>
      <c r="U15" s="31">
        <v>0</v>
      </c>
      <c r="V15" s="31">
        <v>3.2336956521739131</v>
      </c>
      <c r="W15" s="31">
        <v>56.725760869565221</v>
      </c>
      <c r="X15" s="31">
        <v>3.3804347826086958</v>
      </c>
      <c r="Y15" s="31">
        <v>0</v>
      </c>
      <c r="Z15" s="31">
        <v>0</v>
      </c>
      <c r="AA15" s="31">
        <v>15.290760869565217</v>
      </c>
      <c r="AB15" s="31">
        <v>0</v>
      </c>
      <c r="AC15" s="31">
        <v>38.054565217391307</v>
      </c>
      <c r="AD15" s="31">
        <v>0</v>
      </c>
      <c r="AE15" s="31">
        <v>0</v>
      </c>
      <c r="AF15" t="s">
        <v>26</v>
      </c>
      <c r="AG15" s="32">
        <v>1</v>
      </c>
      <c r="AH15"/>
    </row>
    <row r="16" spans="1:34" x14ac:dyDescent="0.25">
      <c r="A16" t="s">
        <v>227</v>
      </c>
      <c r="B16" t="s">
        <v>80</v>
      </c>
      <c r="C16" t="s">
        <v>165</v>
      </c>
      <c r="D16" t="s">
        <v>188</v>
      </c>
      <c r="E16" s="31">
        <v>69.293478260869563</v>
      </c>
      <c r="F16" s="31">
        <v>3.255607843137255</v>
      </c>
      <c r="G16" s="31">
        <v>3.0984313725490198</v>
      </c>
      <c r="H16" s="31">
        <v>0.41796078431372546</v>
      </c>
      <c r="I16" s="31">
        <v>0.26078431372549021</v>
      </c>
      <c r="J16" s="31">
        <v>225.59239130434784</v>
      </c>
      <c r="K16" s="31">
        <v>214.70108695652175</v>
      </c>
      <c r="L16" s="31">
        <v>28.961956521739129</v>
      </c>
      <c r="M16" s="31">
        <v>18.070652173913043</v>
      </c>
      <c r="N16" s="31">
        <v>5.5652173913043477</v>
      </c>
      <c r="O16" s="31">
        <v>5.3260869565217392</v>
      </c>
      <c r="P16" s="31">
        <v>90.328804347826093</v>
      </c>
      <c r="Q16" s="31">
        <v>90.328804347826093</v>
      </c>
      <c r="R16" s="31">
        <v>0</v>
      </c>
      <c r="S16" s="31">
        <v>106.30163043478261</v>
      </c>
      <c r="T16" s="31">
        <v>106.20652173913044</v>
      </c>
      <c r="U16" s="31">
        <v>0</v>
      </c>
      <c r="V16" s="31">
        <v>9.5108695652173919E-2</v>
      </c>
      <c r="W16" s="31">
        <v>65.135869565217391</v>
      </c>
      <c r="X16" s="31">
        <v>7.4701086956521738</v>
      </c>
      <c r="Y16" s="31">
        <v>0</v>
      </c>
      <c r="Z16" s="31">
        <v>0</v>
      </c>
      <c r="AA16" s="31">
        <v>32.263586956521742</v>
      </c>
      <c r="AB16" s="31">
        <v>0</v>
      </c>
      <c r="AC16" s="31">
        <v>25.402173913043477</v>
      </c>
      <c r="AD16" s="31">
        <v>0</v>
      </c>
      <c r="AE16" s="31">
        <v>0</v>
      </c>
      <c r="AF16" t="s">
        <v>8</v>
      </c>
      <c r="AG16" s="32">
        <v>1</v>
      </c>
      <c r="AH16"/>
    </row>
    <row r="17" spans="1:34" x14ac:dyDescent="0.25">
      <c r="A17" t="s">
        <v>227</v>
      </c>
      <c r="B17" t="s">
        <v>102</v>
      </c>
      <c r="C17" t="s">
        <v>151</v>
      </c>
      <c r="D17" t="s">
        <v>188</v>
      </c>
      <c r="E17" s="31">
        <v>69.510869565217391</v>
      </c>
      <c r="F17" s="31">
        <v>3.5949976544175137</v>
      </c>
      <c r="G17" s="31">
        <v>3.3520469116497265</v>
      </c>
      <c r="H17" s="31">
        <v>0.54755746677091477</v>
      </c>
      <c r="I17" s="31">
        <v>0.30460672400312749</v>
      </c>
      <c r="J17" s="31">
        <v>249.89141304347825</v>
      </c>
      <c r="K17" s="31">
        <v>233.00369565217392</v>
      </c>
      <c r="L17" s="31">
        <v>38.061195652173915</v>
      </c>
      <c r="M17" s="31">
        <v>21.173478260869569</v>
      </c>
      <c r="N17" s="31">
        <v>10.49445652173913</v>
      </c>
      <c r="O17" s="31">
        <v>6.3932608695652178</v>
      </c>
      <c r="P17" s="31">
        <v>69.272500000000022</v>
      </c>
      <c r="Q17" s="31">
        <v>69.272500000000022</v>
      </c>
      <c r="R17" s="31">
        <v>0</v>
      </c>
      <c r="S17" s="31">
        <v>142.55771739130432</v>
      </c>
      <c r="T17" s="31">
        <v>129.6423913043478</v>
      </c>
      <c r="U17" s="31">
        <v>0</v>
      </c>
      <c r="V17" s="31">
        <v>12.915326086956521</v>
      </c>
      <c r="W17" s="31">
        <v>4.4292391304347829</v>
      </c>
      <c r="X17" s="31">
        <v>0</v>
      </c>
      <c r="Y17" s="31">
        <v>0</v>
      </c>
      <c r="Z17" s="31">
        <v>0</v>
      </c>
      <c r="AA17" s="31">
        <v>0.47554347826086957</v>
      </c>
      <c r="AB17" s="31">
        <v>0</v>
      </c>
      <c r="AC17" s="31">
        <v>3.9536956521739133</v>
      </c>
      <c r="AD17" s="31">
        <v>0</v>
      </c>
      <c r="AE17" s="31">
        <v>0</v>
      </c>
      <c r="AF17" t="s">
        <v>30</v>
      </c>
      <c r="AG17" s="32">
        <v>1</v>
      </c>
      <c r="AH17"/>
    </row>
    <row r="18" spans="1:34" x14ac:dyDescent="0.25">
      <c r="A18" t="s">
        <v>227</v>
      </c>
      <c r="B18" t="s">
        <v>134</v>
      </c>
      <c r="C18" t="s">
        <v>167</v>
      </c>
      <c r="D18" t="s">
        <v>193</v>
      </c>
      <c r="E18" s="31">
        <v>46.641304347826086</v>
      </c>
      <c r="F18" s="31">
        <v>3.3606548590072243</v>
      </c>
      <c r="G18" s="31">
        <v>2.7794849685388017</v>
      </c>
      <c r="H18" s="31">
        <v>0.53716616173386167</v>
      </c>
      <c r="I18" s="31">
        <v>4.4110929853181075E-2</v>
      </c>
      <c r="J18" s="31">
        <v>156.74532608695651</v>
      </c>
      <c r="K18" s="31">
        <v>129.63880434782607</v>
      </c>
      <c r="L18" s="31">
        <v>25.054130434782611</v>
      </c>
      <c r="M18" s="31">
        <v>2.057391304347826</v>
      </c>
      <c r="N18" s="31">
        <v>18.040217391304349</v>
      </c>
      <c r="O18" s="31">
        <v>4.9565217391304346</v>
      </c>
      <c r="P18" s="31">
        <v>41.759347826086952</v>
      </c>
      <c r="Q18" s="31">
        <v>37.649565217391299</v>
      </c>
      <c r="R18" s="31">
        <v>4.1097826086956522</v>
      </c>
      <c r="S18" s="31">
        <v>89.931847826086965</v>
      </c>
      <c r="T18" s="31">
        <v>81.493043478260873</v>
      </c>
      <c r="U18" s="31">
        <v>0</v>
      </c>
      <c r="V18" s="31">
        <v>8.4388043478260872</v>
      </c>
      <c r="W18" s="31">
        <v>30.653804347826089</v>
      </c>
      <c r="X18" s="31">
        <v>0</v>
      </c>
      <c r="Y18" s="31">
        <v>7.7576086956521744</v>
      </c>
      <c r="Z18" s="31">
        <v>0</v>
      </c>
      <c r="AA18" s="31">
        <v>13.749456521739129</v>
      </c>
      <c r="AB18" s="31">
        <v>0.35597826086956524</v>
      </c>
      <c r="AC18" s="31">
        <v>8.7907608695652169</v>
      </c>
      <c r="AD18" s="31">
        <v>0</v>
      </c>
      <c r="AE18" s="31">
        <v>0</v>
      </c>
      <c r="AF18" t="s">
        <v>62</v>
      </c>
      <c r="AG18" s="32">
        <v>1</v>
      </c>
      <c r="AH18"/>
    </row>
    <row r="19" spans="1:34" x14ac:dyDescent="0.25">
      <c r="A19" t="s">
        <v>227</v>
      </c>
      <c r="B19" t="s">
        <v>75</v>
      </c>
      <c r="C19" t="s">
        <v>153</v>
      </c>
      <c r="D19" t="s">
        <v>191</v>
      </c>
      <c r="E19" s="31">
        <v>80.217391304347828</v>
      </c>
      <c r="F19" s="31">
        <v>2.9872967479674797</v>
      </c>
      <c r="G19" s="31">
        <v>2.8490176151761522</v>
      </c>
      <c r="H19" s="31">
        <v>0.49088753387533879</v>
      </c>
      <c r="I19" s="31">
        <v>0.35260840108401087</v>
      </c>
      <c r="J19" s="31">
        <v>239.63315217391306</v>
      </c>
      <c r="K19" s="31">
        <v>228.54076086956525</v>
      </c>
      <c r="L19" s="31">
        <v>39.377717391304351</v>
      </c>
      <c r="M19" s="31">
        <v>28.285326086956523</v>
      </c>
      <c r="N19" s="31">
        <v>7.3369565217391308</v>
      </c>
      <c r="O19" s="31">
        <v>3.7554347826086958</v>
      </c>
      <c r="P19" s="31">
        <v>78.872282608695656</v>
      </c>
      <c r="Q19" s="31">
        <v>78.872282608695656</v>
      </c>
      <c r="R19" s="31">
        <v>0</v>
      </c>
      <c r="S19" s="31">
        <v>121.38315217391303</v>
      </c>
      <c r="T19" s="31">
        <v>114.9945652173913</v>
      </c>
      <c r="U19" s="31">
        <v>0.58152173913043481</v>
      </c>
      <c r="V19" s="31">
        <v>5.8070652173913047</v>
      </c>
      <c r="W19" s="31">
        <v>45.442934782608695</v>
      </c>
      <c r="X19" s="31">
        <v>0.55434782608695654</v>
      </c>
      <c r="Y19" s="31">
        <v>0.16304347826086957</v>
      </c>
      <c r="Z19" s="31">
        <v>0</v>
      </c>
      <c r="AA19" s="31">
        <v>39.380434782608695</v>
      </c>
      <c r="AB19" s="31">
        <v>0</v>
      </c>
      <c r="AC19" s="31">
        <v>5.3451086956521738</v>
      </c>
      <c r="AD19" s="31">
        <v>0</v>
      </c>
      <c r="AE19" s="31">
        <v>0</v>
      </c>
      <c r="AF19" t="s">
        <v>3</v>
      </c>
      <c r="AG19" s="32">
        <v>1</v>
      </c>
      <c r="AH19"/>
    </row>
    <row r="20" spans="1:34" x14ac:dyDescent="0.25">
      <c r="A20" t="s">
        <v>227</v>
      </c>
      <c r="B20" t="s">
        <v>77</v>
      </c>
      <c r="C20" t="s">
        <v>166</v>
      </c>
      <c r="D20" t="s">
        <v>193</v>
      </c>
      <c r="E20" s="31">
        <v>81.260869565217391</v>
      </c>
      <c r="F20" s="31">
        <v>4.1276297485286246</v>
      </c>
      <c r="G20" s="31">
        <v>3.9692562867843764</v>
      </c>
      <c r="H20" s="31">
        <v>0.72623060460139122</v>
      </c>
      <c r="I20" s="31">
        <v>0.64383360085607277</v>
      </c>
      <c r="J20" s="31">
        <v>335.41478260869565</v>
      </c>
      <c r="K20" s="31">
        <v>322.54521739130433</v>
      </c>
      <c r="L20" s="31">
        <v>59.014130434782615</v>
      </c>
      <c r="M20" s="31">
        <v>52.318478260869568</v>
      </c>
      <c r="N20" s="31">
        <v>3.1304347826086958</v>
      </c>
      <c r="O20" s="31">
        <v>3.5652173913043477</v>
      </c>
      <c r="P20" s="31">
        <v>48.064565217391305</v>
      </c>
      <c r="Q20" s="31">
        <v>41.890652173913047</v>
      </c>
      <c r="R20" s="31">
        <v>6.1739130434782608</v>
      </c>
      <c r="S20" s="31">
        <v>228.33608695652171</v>
      </c>
      <c r="T20" s="31">
        <v>214.23347826086953</v>
      </c>
      <c r="U20" s="31">
        <v>0</v>
      </c>
      <c r="V20" s="31">
        <v>14.102608695652169</v>
      </c>
      <c r="W20" s="31">
        <v>0</v>
      </c>
      <c r="X20" s="31">
        <v>0</v>
      </c>
      <c r="Y20" s="31">
        <v>0</v>
      </c>
      <c r="Z20" s="31">
        <v>0</v>
      </c>
      <c r="AA20" s="31">
        <v>0</v>
      </c>
      <c r="AB20" s="31">
        <v>0</v>
      </c>
      <c r="AC20" s="31">
        <v>0</v>
      </c>
      <c r="AD20" s="31">
        <v>0</v>
      </c>
      <c r="AE20" s="31">
        <v>0</v>
      </c>
      <c r="AF20" t="s">
        <v>5</v>
      </c>
      <c r="AG20" s="32">
        <v>1</v>
      </c>
      <c r="AH20"/>
    </row>
    <row r="21" spans="1:34" x14ac:dyDescent="0.25">
      <c r="A21" t="s">
        <v>227</v>
      </c>
      <c r="B21" t="s">
        <v>84</v>
      </c>
      <c r="C21" t="s">
        <v>147</v>
      </c>
      <c r="D21" t="s">
        <v>189</v>
      </c>
      <c r="E21" s="31">
        <v>64.293478260869563</v>
      </c>
      <c r="F21" s="31">
        <v>3.2237802197802203</v>
      </c>
      <c r="G21" s="31">
        <v>2.9556432797971262</v>
      </c>
      <c r="H21" s="31">
        <v>0.48295181741335591</v>
      </c>
      <c r="I21" s="31">
        <v>0.21498901098901099</v>
      </c>
      <c r="J21" s="31">
        <v>207.26804347826089</v>
      </c>
      <c r="K21" s="31">
        <v>190.02858695652174</v>
      </c>
      <c r="L21" s="31">
        <v>31.050652173913043</v>
      </c>
      <c r="M21" s="31">
        <v>13.822391304347827</v>
      </c>
      <c r="N21" s="31">
        <v>11.706521739130435</v>
      </c>
      <c r="O21" s="31">
        <v>5.5217391304347823</v>
      </c>
      <c r="P21" s="31">
        <v>52.719782608695652</v>
      </c>
      <c r="Q21" s="31">
        <v>52.708586956521742</v>
      </c>
      <c r="R21" s="31">
        <v>1.1195652173913044E-2</v>
      </c>
      <c r="S21" s="31">
        <v>123.49760869565219</v>
      </c>
      <c r="T21" s="31">
        <v>114.79510869565219</v>
      </c>
      <c r="U21" s="31">
        <v>2.0743478260869561</v>
      </c>
      <c r="V21" s="31">
        <v>6.628152173913044</v>
      </c>
      <c r="W21" s="31">
        <v>0</v>
      </c>
      <c r="X21" s="31">
        <v>0</v>
      </c>
      <c r="Y21" s="31">
        <v>0</v>
      </c>
      <c r="Z21" s="31">
        <v>0</v>
      </c>
      <c r="AA21" s="31">
        <v>0</v>
      </c>
      <c r="AB21" s="31">
        <v>0</v>
      </c>
      <c r="AC21" s="31">
        <v>0</v>
      </c>
      <c r="AD21" s="31">
        <v>0</v>
      </c>
      <c r="AE21" s="31">
        <v>0</v>
      </c>
      <c r="AF21" t="s">
        <v>12</v>
      </c>
      <c r="AG21" s="32">
        <v>1</v>
      </c>
      <c r="AH21"/>
    </row>
    <row r="22" spans="1:34" x14ac:dyDescent="0.25">
      <c r="A22" t="s">
        <v>227</v>
      </c>
      <c r="B22" t="s">
        <v>120</v>
      </c>
      <c r="C22" t="s">
        <v>178</v>
      </c>
      <c r="D22" t="s">
        <v>190</v>
      </c>
      <c r="E22" s="31">
        <v>81.956521739130437</v>
      </c>
      <c r="F22" s="31">
        <v>3.4020875331564984</v>
      </c>
      <c r="G22" s="31">
        <v>3.2784801061007958</v>
      </c>
      <c r="H22" s="31">
        <v>0.47281167108753308</v>
      </c>
      <c r="I22" s="31">
        <v>0.4049071618037135</v>
      </c>
      <c r="J22" s="31">
        <v>278.82326086956522</v>
      </c>
      <c r="K22" s="31">
        <v>268.69282608695653</v>
      </c>
      <c r="L22" s="31">
        <v>38.749999999999993</v>
      </c>
      <c r="M22" s="31">
        <v>33.184782608695649</v>
      </c>
      <c r="N22" s="31">
        <v>0.78260869565217395</v>
      </c>
      <c r="O22" s="31">
        <v>4.7826086956521738</v>
      </c>
      <c r="P22" s="31">
        <v>69.297499999999999</v>
      </c>
      <c r="Q22" s="31">
        <v>64.732282608695655</v>
      </c>
      <c r="R22" s="31">
        <v>4.5652173913043477</v>
      </c>
      <c r="S22" s="31">
        <v>170.77576086956523</v>
      </c>
      <c r="T22" s="31">
        <v>170.77576086956523</v>
      </c>
      <c r="U22" s="31">
        <v>0</v>
      </c>
      <c r="V22" s="31">
        <v>0</v>
      </c>
      <c r="W22" s="31">
        <v>0</v>
      </c>
      <c r="X22" s="31">
        <v>0</v>
      </c>
      <c r="Y22" s="31">
        <v>0</v>
      </c>
      <c r="Z22" s="31">
        <v>0</v>
      </c>
      <c r="AA22" s="31">
        <v>0</v>
      </c>
      <c r="AB22" s="31">
        <v>0</v>
      </c>
      <c r="AC22" s="31">
        <v>0</v>
      </c>
      <c r="AD22" s="31">
        <v>0</v>
      </c>
      <c r="AE22" s="31">
        <v>0</v>
      </c>
      <c r="AF22" t="s">
        <v>48</v>
      </c>
      <c r="AG22" s="32">
        <v>1</v>
      </c>
      <c r="AH22"/>
    </row>
    <row r="23" spans="1:34" x14ac:dyDescent="0.25">
      <c r="A23" t="s">
        <v>227</v>
      </c>
      <c r="B23" t="s">
        <v>105</v>
      </c>
      <c r="C23" t="s">
        <v>172</v>
      </c>
      <c r="D23" t="s">
        <v>193</v>
      </c>
      <c r="E23" s="31">
        <v>68.630434782608702</v>
      </c>
      <c r="F23" s="31">
        <v>3.3973851757998101</v>
      </c>
      <c r="G23" s="31">
        <v>3.1002027241051637</v>
      </c>
      <c r="H23" s="31">
        <v>0.90557808045612886</v>
      </c>
      <c r="I23" s="31">
        <v>0.62975451377890368</v>
      </c>
      <c r="J23" s="31">
        <v>233.16402173913048</v>
      </c>
      <c r="K23" s="31">
        <v>212.76826086956527</v>
      </c>
      <c r="L23" s="31">
        <v>62.150217391304331</v>
      </c>
      <c r="M23" s="31">
        <v>43.220326086956504</v>
      </c>
      <c r="N23" s="31">
        <v>13.592934782608692</v>
      </c>
      <c r="O23" s="31">
        <v>5.3369565217391308</v>
      </c>
      <c r="P23" s="31">
        <v>42.952065217391308</v>
      </c>
      <c r="Q23" s="31">
        <v>41.486195652173919</v>
      </c>
      <c r="R23" s="31">
        <v>1.4658695652173914</v>
      </c>
      <c r="S23" s="31">
        <v>128.06173913043483</v>
      </c>
      <c r="T23" s="31">
        <v>106.9902173913044</v>
      </c>
      <c r="U23" s="31">
        <v>9.575869565217392</v>
      </c>
      <c r="V23" s="31">
        <v>11.495652173913042</v>
      </c>
      <c r="W23" s="31">
        <v>4.4799999999999995</v>
      </c>
      <c r="X23" s="31">
        <v>0.78978260869565209</v>
      </c>
      <c r="Y23" s="31">
        <v>0</v>
      </c>
      <c r="Z23" s="31">
        <v>0</v>
      </c>
      <c r="AA23" s="31">
        <v>3.6902173913043477</v>
      </c>
      <c r="AB23" s="31">
        <v>0</v>
      </c>
      <c r="AC23" s="31">
        <v>0</v>
      </c>
      <c r="AD23" s="31">
        <v>0</v>
      </c>
      <c r="AE23" s="31">
        <v>0</v>
      </c>
      <c r="AF23" t="s">
        <v>33</v>
      </c>
      <c r="AG23" s="32">
        <v>1</v>
      </c>
      <c r="AH23"/>
    </row>
    <row r="24" spans="1:34" x14ac:dyDescent="0.25">
      <c r="A24" t="s">
        <v>227</v>
      </c>
      <c r="B24" t="s">
        <v>138</v>
      </c>
      <c r="C24" t="s">
        <v>154</v>
      </c>
      <c r="D24" t="s">
        <v>188</v>
      </c>
      <c r="E24" s="31">
        <v>92.130434782608702</v>
      </c>
      <c r="F24" s="31">
        <v>3.3476805096743747</v>
      </c>
      <c r="G24" s="31">
        <v>3.0791281264747523</v>
      </c>
      <c r="H24" s="31">
        <v>0.76512505899008942</v>
      </c>
      <c r="I24" s="31">
        <v>0.4965726757904671</v>
      </c>
      <c r="J24" s="31">
        <v>308.42326086956524</v>
      </c>
      <c r="K24" s="31">
        <v>283.6814130434783</v>
      </c>
      <c r="L24" s="31">
        <v>70.491304347826073</v>
      </c>
      <c r="M24" s="31">
        <v>45.749456521739127</v>
      </c>
      <c r="N24" s="31">
        <v>19.4375</v>
      </c>
      <c r="O24" s="31">
        <v>5.3043478260869561</v>
      </c>
      <c r="P24" s="31">
        <v>60.734673913043473</v>
      </c>
      <c r="Q24" s="31">
        <v>60.734673913043473</v>
      </c>
      <c r="R24" s="31">
        <v>0</v>
      </c>
      <c r="S24" s="31">
        <v>177.1972826086957</v>
      </c>
      <c r="T24" s="31">
        <v>174.36032608695658</v>
      </c>
      <c r="U24" s="31">
        <v>0</v>
      </c>
      <c r="V24" s="31">
        <v>2.8369565217391304</v>
      </c>
      <c r="W24" s="31">
        <v>21.717391304347824</v>
      </c>
      <c r="X24" s="31">
        <v>5.3858695652173916</v>
      </c>
      <c r="Y24" s="31">
        <v>0</v>
      </c>
      <c r="Z24" s="31">
        <v>0</v>
      </c>
      <c r="AA24" s="31">
        <v>2.8858695652173911</v>
      </c>
      <c r="AB24" s="31">
        <v>0</v>
      </c>
      <c r="AC24" s="31">
        <v>10.608695652173912</v>
      </c>
      <c r="AD24" s="31">
        <v>0</v>
      </c>
      <c r="AE24" s="31">
        <v>2.8369565217391304</v>
      </c>
      <c r="AF24" t="s">
        <v>66</v>
      </c>
      <c r="AG24" s="32">
        <v>1</v>
      </c>
      <c r="AH24"/>
    </row>
    <row r="25" spans="1:34" x14ac:dyDescent="0.25">
      <c r="A25" t="s">
        <v>227</v>
      </c>
      <c r="B25" t="s">
        <v>141</v>
      </c>
      <c r="C25" t="s">
        <v>185</v>
      </c>
      <c r="D25" t="s">
        <v>192</v>
      </c>
      <c r="E25" s="31">
        <v>87.565217391304344</v>
      </c>
      <c r="F25" s="31">
        <v>3.6989026812313806</v>
      </c>
      <c r="G25" s="31">
        <v>3.2985799404170804</v>
      </c>
      <c r="H25" s="31">
        <v>0.80684582919563075</v>
      </c>
      <c r="I25" s="31">
        <v>0.43327333664349554</v>
      </c>
      <c r="J25" s="31">
        <v>323.89521739130436</v>
      </c>
      <c r="K25" s="31">
        <v>288.84086956521736</v>
      </c>
      <c r="L25" s="31">
        <v>70.651630434782618</v>
      </c>
      <c r="M25" s="31">
        <v>37.939673913043478</v>
      </c>
      <c r="N25" s="31">
        <v>28.163043478260871</v>
      </c>
      <c r="O25" s="31">
        <v>4.5489130434782608</v>
      </c>
      <c r="P25" s="31">
        <v>54.676956521739129</v>
      </c>
      <c r="Q25" s="31">
        <v>52.334565217391301</v>
      </c>
      <c r="R25" s="31">
        <v>2.3423913043478262</v>
      </c>
      <c r="S25" s="31">
        <v>198.56663043478258</v>
      </c>
      <c r="T25" s="31">
        <v>190.61478260869563</v>
      </c>
      <c r="U25" s="31">
        <v>0</v>
      </c>
      <c r="V25" s="31">
        <v>7.9518478260869561</v>
      </c>
      <c r="W25" s="31">
        <v>23.852717391304349</v>
      </c>
      <c r="X25" s="31">
        <v>6.3288043478260869</v>
      </c>
      <c r="Y25" s="31">
        <v>0</v>
      </c>
      <c r="Z25" s="31">
        <v>0</v>
      </c>
      <c r="AA25" s="31">
        <v>17.523913043478263</v>
      </c>
      <c r="AB25" s="31">
        <v>0</v>
      </c>
      <c r="AC25" s="31">
        <v>0</v>
      </c>
      <c r="AD25" s="31">
        <v>0</v>
      </c>
      <c r="AE25" s="31">
        <v>0</v>
      </c>
      <c r="AF25" t="s">
        <v>69</v>
      </c>
      <c r="AG25" s="32">
        <v>1</v>
      </c>
      <c r="AH25"/>
    </row>
    <row r="26" spans="1:34" x14ac:dyDescent="0.25">
      <c r="A26" t="s">
        <v>227</v>
      </c>
      <c r="B26" t="s">
        <v>86</v>
      </c>
      <c r="C26" t="s">
        <v>169</v>
      </c>
      <c r="D26" t="s">
        <v>194</v>
      </c>
      <c r="E26" s="31">
        <v>67.391304347826093</v>
      </c>
      <c r="F26" s="31">
        <v>4.4346290322580639</v>
      </c>
      <c r="G26" s="31">
        <v>4.1392258064516119</v>
      </c>
      <c r="H26" s="31">
        <v>1.1056451612903224</v>
      </c>
      <c r="I26" s="31">
        <v>1.0209677419354837</v>
      </c>
      <c r="J26" s="31">
        <v>298.85543478260865</v>
      </c>
      <c r="K26" s="31">
        <v>278.94782608695647</v>
      </c>
      <c r="L26" s="31">
        <v>74.510869565217391</v>
      </c>
      <c r="M26" s="31">
        <v>68.804347826086953</v>
      </c>
      <c r="N26" s="31">
        <v>0</v>
      </c>
      <c r="O26" s="31">
        <v>5.7065217391304346</v>
      </c>
      <c r="P26" s="31">
        <v>35.290217391304353</v>
      </c>
      <c r="Q26" s="31">
        <v>21.089130434782611</v>
      </c>
      <c r="R26" s="31">
        <v>14.201086956521738</v>
      </c>
      <c r="S26" s="31">
        <v>189.05434782608697</v>
      </c>
      <c r="T26" s="31">
        <v>169.0625</v>
      </c>
      <c r="U26" s="31">
        <v>8.1413043478260878</v>
      </c>
      <c r="V26" s="31">
        <v>11.850543478260869</v>
      </c>
      <c r="W26" s="31">
        <v>15.692391304347826</v>
      </c>
      <c r="X26" s="31">
        <v>4.0135869565217392</v>
      </c>
      <c r="Y26" s="31">
        <v>0</v>
      </c>
      <c r="Z26" s="31">
        <v>0</v>
      </c>
      <c r="AA26" s="31">
        <v>3.6652173913043478</v>
      </c>
      <c r="AB26" s="31">
        <v>0</v>
      </c>
      <c r="AC26" s="31">
        <v>8.0135869565217384</v>
      </c>
      <c r="AD26" s="31">
        <v>0</v>
      </c>
      <c r="AE26" s="31">
        <v>0</v>
      </c>
      <c r="AF26" t="s">
        <v>14</v>
      </c>
      <c r="AG26" s="32">
        <v>1</v>
      </c>
      <c r="AH26"/>
    </row>
    <row r="27" spans="1:34" x14ac:dyDescent="0.25">
      <c r="A27" t="s">
        <v>227</v>
      </c>
      <c r="B27" t="s">
        <v>72</v>
      </c>
      <c r="C27" t="s">
        <v>165</v>
      </c>
      <c r="D27" t="s">
        <v>188</v>
      </c>
      <c r="E27" s="31">
        <v>194.84782608695653</v>
      </c>
      <c r="F27" s="31">
        <v>3.3578065379895126</v>
      </c>
      <c r="G27" s="31">
        <v>3.3305835099854959</v>
      </c>
      <c r="H27" s="31">
        <v>0.53002733459779094</v>
      </c>
      <c r="I27" s="31">
        <v>0.5028043065937744</v>
      </c>
      <c r="J27" s="31">
        <v>654.26130434782613</v>
      </c>
      <c r="K27" s="31">
        <v>648.95695652173913</v>
      </c>
      <c r="L27" s="31">
        <v>103.27467391304349</v>
      </c>
      <c r="M27" s="31">
        <v>97.970326086956533</v>
      </c>
      <c r="N27" s="31">
        <v>0</v>
      </c>
      <c r="O27" s="31">
        <v>5.3043478260869561</v>
      </c>
      <c r="P27" s="31">
        <v>216.78315217391304</v>
      </c>
      <c r="Q27" s="31">
        <v>216.78315217391304</v>
      </c>
      <c r="R27" s="31">
        <v>0</v>
      </c>
      <c r="S27" s="31">
        <v>334.20347826086953</v>
      </c>
      <c r="T27" s="31">
        <v>334.20347826086953</v>
      </c>
      <c r="U27" s="31">
        <v>0</v>
      </c>
      <c r="V27" s="31">
        <v>0</v>
      </c>
      <c r="W27" s="31">
        <v>93.369673913043485</v>
      </c>
      <c r="X27" s="31">
        <v>17.030108695652174</v>
      </c>
      <c r="Y27" s="31">
        <v>0</v>
      </c>
      <c r="Z27" s="31">
        <v>0</v>
      </c>
      <c r="AA27" s="31">
        <v>34.554891304347827</v>
      </c>
      <c r="AB27" s="31">
        <v>0</v>
      </c>
      <c r="AC27" s="31">
        <v>41.784673913043484</v>
      </c>
      <c r="AD27" s="31">
        <v>0</v>
      </c>
      <c r="AE27" s="31">
        <v>0</v>
      </c>
      <c r="AF27" t="s">
        <v>0</v>
      </c>
      <c r="AG27" s="32">
        <v>1</v>
      </c>
      <c r="AH27"/>
    </row>
    <row r="28" spans="1:34" x14ac:dyDescent="0.25">
      <c r="A28" t="s">
        <v>227</v>
      </c>
      <c r="B28" t="s">
        <v>81</v>
      </c>
      <c r="C28" t="s">
        <v>150</v>
      </c>
      <c r="D28" t="s">
        <v>188</v>
      </c>
      <c r="E28" s="31">
        <v>61.793478260869563</v>
      </c>
      <c r="F28" s="31">
        <v>3.7673878627968338</v>
      </c>
      <c r="G28" s="31">
        <v>3.3541213720316621</v>
      </c>
      <c r="H28" s="31">
        <v>0.7301354441512754</v>
      </c>
      <c r="I28" s="31">
        <v>0.31686895338610382</v>
      </c>
      <c r="J28" s="31">
        <v>232.79999999999998</v>
      </c>
      <c r="K28" s="31">
        <v>207.26282608695649</v>
      </c>
      <c r="L28" s="31">
        <v>45.11760869565218</v>
      </c>
      <c r="M28" s="31">
        <v>19.580434782608698</v>
      </c>
      <c r="N28" s="31">
        <v>21.450217391304349</v>
      </c>
      <c r="O28" s="31">
        <v>4.0869565217391308</v>
      </c>
      <c r="P28" s="31">
        <v>73.680760869565233</v>
      </c>
      <c r="Q28" s="31">
        <v>73.680760869565233</v>
      </c>
      <c r="R28" s="31">
        <v>0</v>
      </c>
      <c r="S28" s="31">
        <v>114.0016304347826</v>
      </c>
      <c r="T28" s="31">
        <v>111.82663043478259</v>
      </c>
      <c r="U28" s="31">
        <v>1.2254347826086955</v>
      </c>
      <c r="V28" s="31">
        <v>0.94956521739130439</v>
      </c>
      <c r="W28" s="31">
        <v>8.4021739130434786E-2</v>
      </c>
      <c r="X28" s="31">
        <v>0</v>
      </c>
      <c r="Y28" s="31">
        <v>0</v>
      </c>
      <c r="Z28" s="31">
        <v>0</v>
      </c>
      <c r="AA28" s="31">
        <v>8.4021739130434786E-2</v>
      </c>
      <c r="AB28" s="31">
        <v>0</v>
      </c>
      <c r="AC28" s="31">
        <v>0</v>
      </c>
      <c r="AD28" s="31">
        <v>0</v>
      </c>
      <c r="AE28" s="31">
        <v>0</v>
      </c>
      <c r="AF28" t="s">
        <v>9</v>
      </c>
      <c r="AG28" s="32">
        <v>1</v>
      </c>
      <c r="AH28"/>
    </row>
    <row r="29" spans="1:34" x14ac:dyDescent="0.25">
      <c r="A29" t="s">
        <v>227</v>
      </c>
      <c r="B29" t="s">
        <v>73</v>
      </c>
      <c r="C29" t="s">
        <v>150</v>
      </c>
      <c r="D29" t="s">
        <v>188</v>
      </c>
      <c r="E29" s="31">
        <v>109.79347826086956</v>
      </c>
      <c r="F29" s="31">
        <v>4.0077467577467569</v>
      </c>
      <c r="G29" s="31">
        <v>3.4091674091674089</v>
      </c>
      <c r="H29" s="31">
        <v>0.65973665973665963</v>
      </c>
      <c r="I29" s="31">
        <v>0.3536778536778537</v>
      </c>
      <c r="J29" s="31">
        <v>440.02445652173907</v>
      </c>
      <c r="K29" s="31">
        <v>374.30434782608694</v>
      </c>
      <c r="L29" s="31">
        <v>72.434782608695642</v>
      </c>
      <c r="M29" s="31">
        <v>38.831521739130437</v>
      </c>
      <c r="N29" s="31">
        <v>27.777173913043477</v>
      </c>
      <c r="O29" s="31">
        <v>5.8260869565217392</v>
      </c>
      <c r="P29" s="31">
        <v>102.48097826086956</v>
      </c>
      <c r="Q29" s="31">
        <v>70.364130434782609</v>
      </c>
      <c r="R29" s="31">
        <v>32.116847826086953</v>
      </c>
      <c r="S29" s="31">
        <v>265.10869565217388</v>
      </c>
      <c r="T29" s="31">
        <v>250.67391304347825</v>
      </c>
      <c r="U29" s="31">
        <v>0</v>
      </c>
      <c r="V29" s="31">
        <v>14.434782608695652</v>
      </c>
      <c r="W29" s="31">
        <v>35.279891304347828</v>
      </c>
      <c r="X29" s="31">
        <v>0</v>
      </c>
      <c r="Y29" s="31">
        <v>0</v>
      </c>
      <c r="Z29" s="31">
        <v>0</v>
      </c>
      <c r="AA29" s="31">
        <v>14.160326086956522</v>
      </c>
      <c r="AB29" s="31">
        <v>0</v>
      </c>
      <c r="AC29" s="31">
        <v>21.119565217391305</v>
      </c>
      <c r="AD29" s="31">
        <v>0</v>
      </c>
      <c r="AE29" s="31">
        <v>0</v>
      </c>
      <c r="AF29" t="s">
        <v>1</v>
      </c>
      <c r="AG29" s="32">
        <v>1</v>
      </c>
      <c r="AH29"/>
    </row>
    <row r="30" spans="1:34" x14ac:dyDescent="0.25">
      <c r="A30" t="s">
        <v>227</v>
      </c>
      <c r="B30" t="s">
        <v>76</v>
      </c>
      <c r="C30" t="s">
        <v>160</v>
      </c>
      <c r="D30" t="s">
        <v>192</v>
      </c>
      <c r="E30" s="31">
        <v>62.793478260869563</v>
      </c>
      <c r="F30" s="31">
        <v>3.3118833304483299</v>
      </c>
      <c r="G30" s="31">
        <v>3.0297299636489528</v>
      </c>
      <c r="H30" s="31">
        <v>0.59498874848537309</v>
      </c>
      <c r="I30" s="31">
        <v>0.41003115804050549</v>
      </c>
      <c r="J30" s="31">
        <v>207.9646739130435</v>
      </c>
      <c r="K30" s="31">
        <v>190.24728260869566</v>
      </c>
      <c r="L30" s="31">
        <v>37.361413043478265</v>
      </c>
      <c r="M30" s="31">
        <v>25.747282608695652</v>
      </c>
      <c r="N30" s="31">
        <v>7.7663043478260869</v>
      </c>
      <c r="O30" s="31">
        <v>3.847826086956522</v>
      </c>
      <c r="P30" s="31">
        <v>48.790760869565219</v>
      </c>
      <c r="Q30" s="31">
        <v>42.6875</v>
      </c>
      <c r="R30" s="31">
        <v>6.1032608695652177</v>
      </c>
      <c r="S30" s="31">
        <v>121.8125</v>
      </c>
      <c r="T30" s="31">
        <v>120.16847826086956</v>
      </c>
      <c r="U30" s="31">
        <v>0</v>
      </c>
      <c r="V30" s="31">
        <v>1.6440217391304348</v>
      </c>
      <c r="W30" s="31">
        <v>39.016304347826093</v>
      </c>
      <c r="X30" s="31">
        <v>0.41304347826086957</v>
      </c>
      <c r="Y30" s="31">
        <v>0</v>
      </c>
      <c r="Z30" s="31">
        <v>0</v>
      </c>
      <c r="AA30" s="31">
        <v>20.364130434782609</v>
      </c>
      <c r="AB30" s="31">
        <v>0</v>
      </c>
      <c r="AC30" s="31">
        <v>18.239130434782609</v>
      </c>
      <c r="AD30" s="31">
        <v>0</v>
      </c>
      <c r="AE30" s="31">
        <v>0</v>
      </c>
      <c r="AF30" t="s">
        <v>4</v>
      </c>
      <c r="AG30" s="32">
        <v>1</v>
      </c>
      <c r="AH30"/>
    </row>
    <row r="31" spans="1:34" x14ac:dyDescent="0.25">
      <c r="A31" t="s">
        <v>227</v>
      </c>
      <c r="B31" t="s">
        <v>118</v>
      </c>
      <c r="C31" t="s">
        <v>146</v>
      </c>
      <c r="D31" t="s">
        <v>190</v>
      </c>
      <c r="E31" s="31">
        <v>81.847826086956516</v>
      </c>
      <c r="F31" s="31">
        <v>3.4808233731739704</v>
      </c>
      <c r="G31" s="31">
        <v>3.125946879150066</v>
      </c>
      <c r="H31" s="31">
        <v>0.46957901726427625</v>
      </c>
      <c r="I31" s="31">
        <v>0.24042895086321381</v>
      </c>
      <c r="J31" s="31">
        <v>284.89782608695646</v>
      </c>
      <c r="K31" s="31">
        <v>255.85195652173908</v>
      </c>
      <c r="L31" s="31">
        <v>38.434021739130436</v>
      </c>
      <c r="M31" s="31">
        <v>19.678586956521738</v>
      </c>
      <c r="N31" s="31">
        <v>13.016304347826088</v>
      </c>
      <c r="O31" s="31">
        <v>5.7391304347826084</v>
      </c>
      <c r="P31" s="31">
        <v>84.704239130434786</v>
      </c>
      <c r="Q31" s="31">
        <v>74.413804347826087</v>
      </c>
      <c r="R31" s="31">
        <v>10.290434782608697</v>
      </c>
      <c r="S31" s="31">
        <v>161.75956521739124</v>
      </c>
      <c r="T31" s="31">
        <v>154.87369565217384</v>
      </c>
      <c r="U31" s="31">
        <v>0.3283695652173913</v>
      </c>
      <c r="V31" s="31">
        <v>6.5574999999999983</v>
      </c>
      <c r="W31" s="31">
        <v>22.082065217391303</v>
      </c>
      <c r="X31" s="31">
        <v>1.7808695652173916</v>
      </c>
      <c r="Y31" s="31">
        <v>0</v>
      </c>
      <c r="Z31" s="31">
        <v>0</v>
      </c>
      <c r="AA31" s="31">
        <v>13.152608695652173</v>
      </c>
      <c r="AB31" s="31">
        <v>0</v>
      </c>
      <c r="AC31" s="31">
        <v>7.1485869565217373</v>
      </c>
      <c r="AD31" s="31">
        <v>0</v>
      </c>
      <c r="AE31" s="31">
        <v>0</v>
      </c>
      <c r="AF31" t="s">
        <v>46</v>
      </c>
      <c r="AG31" s="32">
        <v>1</v>
      </c>
      <c r="AH31"/>
    </row>
    <row r="32" spans="1:34" x14ac:dyDescent="0.25">
      <c r="A32" t="s">
        <v>227</v>
      </c>
      <c r="B32" t="s">
        <v>74</v>
      </c>
      <c r="C32" t="s">
        <v>146</v>
      </c>
      <c r="D32" t="s">
        <v>190</v>
      </c>
      <c r="E32" s="31">
        <v>65.826086956521735</v>
      </c>
      <c r="F32" s="31">
        <v>4.7415604359313068</v>
      </c>
      <c r="G32" s="31">
        <v>4.4648101056803169</v>
      </c>
      <c r="H32" s="31">
        <v>1.0684527741083218</v>
      </c>
      <c r="I32" s="31">
        <v>0.79170244385733124</v>
      </c>
      <c r="J32" s="31">
        <v>312.11836956521734</v>
      </c>
      <c r="K32" s="31">
        <v>293.90097826086952</v>
      </c>
      <c r="L32" s="31">
        <v>70.332065217391275</v>
      </c>
      <c r="M32" s="31">
        <v>52.114673913043454</v>
      </c>
      <c r="N32" s="31">
        <v>13.434782608695652</v>
      </c>
      <c r="O32" s="31">
        <v>4.7826086956521738</v>
      </c>
      <c r="P32" s="31">
        <v>52.673369565217371</v>
      </c>
      <c r="Q32" s="31">
        <v>52.673369565217371</v>
      </c>
      <c r="R32" s="31">
        <v>0</v>
      </c>
      <c r="S32" s="31">
        <v>189.11293478260868</v>
      </c>
      <c r="T32" s="31">
        <v>175.34804347826085</v>
      </c>
      <c r="U32" s="31">
        <v>0</v>
      </c>
      <c r="V32" s="31">
        <v>13.764891304347826</v>
      </c>
      <c r="W32" s="31">
        <v>14.502608695652176</v>
      </c>
      <c r="X32" s="31">
        <v>3.672065217391304</v>
      </c>
      <c r="Y32" s="31">
        <v>0</v>
      </c>
      <c r="Z32" s="31">
        <v>0</v>
      </c>
      <c r="AA32" s="31">
        <v>2.5873913043478267</v>
      </c>
      <c r="AB32" s="31">
        <v>0</v>
      </c>
      <c r="AC32" s="31">
        <v>8.243152173913046</v>
      </c>
      <c r="AD32" s="31">
        <v>0</v>
      </c>
      <c r="AE32" s="31">
        <v>0</v>
      </c>
      <c r="AF32" t="s">
        <v>2</v>
      </c>
      <c r="AG32" s="32">
        <v>1</v>
      </c>
      <c r="AH32"/>
    </row>
    <row r="33" spans="1:34" x14ac:dyDescent="0.25">
      <c r="A33" t="s">
        <v>227</v>
      </c>
      <c r="B33" t="s">
        <v>131</v>
      </c>
      <c r="C33" t="s">
        <v>156</v>
      </c>
      <c r="D33" t="s">
        <v>188</v>
      </c>
      <c r="E33" s="31">
        <v>25.021739130434781</v>
      </c>
      <c r="F33" s="31">
        <v>4.3827324066029538</v>
      </c>
      <c r="G33" s="31">
        <v>4.3827324066029538</v>
      </c>
      <c r="H33" s="31">
        <v>0.52628149435273675</v>
      </c>
      <c r="I33" s="31">
        <v>0.52628149435273675</v>
      </c>
      <c r="J33" s="31">
        <v>109.66358695652173</v>
      </c>
      <c r="K33" s="31">
        <v>109.66358695652173</v>
      </c>
      <c r="L33" s="31">
        <v>13.168478260869565</v>
      </c>
      <c r="M33" s="31">
        <v>13.168478260869565</v>
      </c>
      <c r="N33" s="31">
        <v>0</v>
      </c>
      <c r="O33" s="31">
        <v>0</v>
      </c>
      <c r="P33" s="31">
        <v>17.815760869565217</v>
      </c>
      <c r="Q33" s="31">
        <v>17.815760869565217</v>
      </c>
      <c r="R33" s="31">
        <v>0</v>
      </c>
      <c r="S33" s="31">
        <v>78.679347826086953</v>
      </c>
      <c r="T33" s="31">
        <v>78.679347826086953</v>
      </c>
      <c r="U33" s="31">
        <v>0</v>
      </c>
      <c r="V33" s="31">
        <v>0</v>
      </c>
      <c r="W33" s="31">
        <v>0</v>
      </c>
      <c r="X33" s="31">
        <v>0</v>
      </c>
      <c r="Y33" s="31">
        <v>0</v>
      </c>
      <c r="Z33" s="31">
        <v>0</v>
      </c>
      <c r="AA33" s="31">
        <v>0</v>
      </c>
      <c r="AB33" s="31">
        <v>0</v>
      </c>
      <c r="AC33" s="31">
        <v>0</v>
      </c>
      <c r="AD33" s="31">
        <v>0</v>
      </c>
      <c r="AE33" s="31">
        <v>0</v>
      </c>
      <c r="AF33" t="s">
        <v>59</v>
      </c>
      <c r="AG33" s="32">
        <v>1</v>
      </c>
      <c r="AH33"/>
    </row>
    <row r="34" spans="1:34" x14ac:dyDescent="0.25">
      <c r="A34" t="s">
        <v>227</v>
      </c>
      <c r="B34" t="s">
        <v>90</v>
      </c>
      <c r="C34" t="s">
        <v>171</v>
      </c>
      <c r="D34" t="s">
        <v>188</v>
      </c>
      <c r="E34" s="31">
        <v>249.39130434782609</v>
      </c>
      <c r="F34" s="31">
        <v>3.420936628312413</v>
      </c>
      <c r="G34" s="31">
        <v>3.0343540794979078</v>
      </c>
      <c r="H34" s="31">
        <v>0.75000000000000011</v>
      </c>
      <c r="I34" s="31">
        <v>0.36341745118549512</v>
      </c>
      <c r="J34" s="31">
        <v>853.15184782608696</v>
      </c>
      <c r="K34" s="31">
        <v>756.74152173913046</v>
      </c>
      <c r="L34" s="31">
        <v>187.04347826086959</v>
      </c>
      <c r="M34" s="31">
        <v>90.633152173913047</v>
      </c>
      <c r="N34" s="31">
        <v>91.975543478260875</v>
      </c>
      <c r="O34" s="31">
        <v>4.4347826086956523</v>
      </c>
      <c r="P34" s="31">
        <v>133.53532608695653</v>
      </c>
      <c r="Q34" s="31">
        <v>133.53532608695653</v>
      </c>
      <c r="R34" s="31">
        <v>0</v>
      </c>
      <c r="S34" s="31">
        <v>532.57304347826096</v>
      </c>
      <c r="T34" s="31">
        <v>450.00510869565221</v>
      </c>
      <c r="U34" s="31">
        <v>44.793478260869563</v>
      </c>
      <c r="V34" s="31">
        <v>37.774456521739133</v>
      </c>
      <c r="W34" s="31">
        <v>26.608369565217394</v>
      </c>
      <c r="X34" s="31">
        <v>0</v>
      </c>
      <c r="Y34" s="31">
        <v>0</v>
      </c>
      <c r="Z34" s="31">
        <v>0</v>
      </c>
      <c r="AA34" s="31">
        <v>0.77173913043478259</v>
      </c>
      <c r="AB34" s="31">
        <v>0</v>
      </c>
      <c r="AC34" s="31">
        <v>25.836630434782613</v>
      </c>
      <c r="AD34" s="31">
        <v>0</v>
      </c>
      <c r="AE34" s="31">
        <v>0</v>
      </c>
      <c r="AF34" t="s">
        <v>18</v>
      </c>
      <c r="AG34" s="32">
        <v>1</v>
      </c>
      <c r="AH34"/>
    </row>
    <row r="35" spans="1:34" x14ac:dyDescent="0.25">
      <c r="A35" t="s">
        <v>227</v>
      </c>
      <c r="B35" t="s">
        <v>114</v>
      </c>
      <c r="C35" t="s">
        <v>150</v>
      </c>
      <c r="D35" t="s">
        <v>188</v>
      </c>
      <c r="E35" s="31">
        <v>23.163043478260871</v>
      </c>
      <c r="F35" s="31">
        <v>3.8048850305021125</v>
      </c>
      <c r="G35" s="31">
        <v>3.3812247770999533</v>
      </c>
      <c r="H35" s="31">
        <v>0.34938526513373996</v>
      </c>
      <c r="I35" s="31">
        <v>0.11968090098545281</v>
      </c>
      <c r="J35" s="31">
        <v>88.132717391304368</v>
      </c>
      <c r="K35" s="31">
        <v>78.319456521739141</v>
      </c>
      <c r="L35" s="31">
        <v>8.0928260869565207</v>
      </c>
      <c r="M35" s="31">
        <v>2.7721739130434777</v>
      </c>
      <c r="N35" s="31">
        <v>0.97826086956521741</v>
      </c>
      <c r="O35" s="31">
        <v>4.3423913043478262</v>
      </c>
      <c r="P35" s="31">
        <v>26.624239130434784</v>
      </c>
      <c r="Q35" s="31">
        <v>22.131630434782611</v>
      </c>
      <c r="R35" s="31">
        <v>4.4926086956521738</v>
      </c>
      <c r="S35" s="31">
        <v>53.41565217391306</v>
      </c>
      <c r="T35" s="31">
        <v>53.41565217391306</v>
      </c>
      <c r="U35" s="31">
        <v>0</v>
      </c>
      <c r="V35" s="31">
        <v>0</v>
      </c>
      <c r="W35" s="31">
        <v>3.0688043478260867</v>
      </c>
      <c r="X35" s="31">
        <v>0.80010869565217391</v>
      </c>
      <c r="Y35" s="31">
        <v>0</v>
      </c>
      <c r="Z35" s="31">
        <v>0</v>
      </c>
      <c r="AA35" s="31">
        <v>1.3619565217391305</v>
      </c>
      <c r="AB35" s="31">
        <v>0</v>
      </c>
      <c r="AC35" s="31">
        <v>0.9067391304347826</v>
      </c>
      <c r="AD35" s="31">
        <v>0</v>
      </c>
      <c r="AE35" s="31">
        <v>0</v>
      </c>
      <c r="AF35" t="s">
        <v>42</v>
      </c>
      <c r="AG35" s="32">
        <v>1</v>
      </c>
      <c r="AH35"/>
    </row>
    <row r="36" spans="1:34" x14ac:dyDescent="0.25">
      <c r="A36" t="s">
        <v>227</v>
      </c>
      <c r="B36" t="s">
        <v>113</v>
      </c>
      <c r="C36" t="s">
        <v>176</v>
      </c>
      <c r="D36" t="s">
        <v>195</v>
      </c>
      <c r="E36" s="31">
        <v>58.271739130434781</v>
      </c>
      <c r="F36" s="31">
        <v>3.4948703600074613</v>
      </c>
      <c r="G36" s="31">
        <v>3.1659205372132067</v>
      </c>
      <c r="H36" s="31">
        <v>0.39899272523782875</v>
      </c>
      <c r="I36" s="31">
        <v>7.0042902443573959E-2</v>
      </c>
      <c r="J36" s="31">
        <v>203.65217391304347</v>
      </c>
      <c r="K36" s="31">
        <v>184.48369565217391</v>
      </c>
      <c r="L36" s="31">
        <v>23.25</v>
      </c>
      <c r="M36" s="31">
        <v>4.0815217391304346</v>
      </c>
      <c r="N36" s="31">
        <v>14.323369565217391</v>
      </c>
      <c r="O36" s="31">
        <v>4.8451086956521738</v>
      </c>
      <c r="P36" s="31">
        <v>66.641304347826093</v>
      </c>
      <c r="Q36" s="31">
        <v>66.641304347826093</v>
      </c>
      <c r="R36" s="31">
        <v>0</v>
      </c>
      <c r="S36" s="31">
        <v>113.76086956521739</v>
      </c>
      <c r="T36" s="31">
        <v>112.96195652173913</v>
      </c>
      <c r="U36" s="31">
        <v>0</v>
      </c>
      <c r="V36" s="31">
        <v>0.79891304347826086</v>
      </c>
      <c r="W36" s="31">
        <v>49.133152173913047</v>
      </c>
      <c r="X36" s="31">
        <v>0</v>
      </c>
      <c r="Y36" s="31">
        <v>0</v>
      </c>
      <c r="Z36" s="31">
        <v>0</v>
      </c>
      <c r="AA36" s="31">
        <v>35.5</v>
      </c>
      <c r="AB36" s="31">
        <v>0</v>
      </c>
      <c r="AC36" s="31">
        <v>13.633152173913043</v>
      </c>
      <c r="AD36" s="31">
        <v>0</v>
      </c>
      <c r="AE36" s="31">
        <v>0</v>
      </c>
      <c r="AF36" t="s">
        <v>41</v>
      </c>
      <c r="AG36" s="32">
        <v>1</v>
      </c>
      <c r="AH36"/>
    </row>
    <row r="37" spans="1:34" x14ac:dyDescent="0.25">
      <c r="A37" t="s">
        <v>227</v>
      </c>
      <c r="B37" t="s">
        <v>93</v>
      </c>
      <c r="C37" t="s">
        <v>173</v>
      </c>
      <c r="D37" t="s">
        <v>195</v>
      </c>
      <c r="E37" s="31">
        <v>91.934782608695656</v>
      </c>
      <c r="F37" s="31">
        <v>3.102290139512887</v>
      </c>
      <c r="G37" s="31">
        <v>2.8432241664696152</v>
      </c>
      <c r="H37" s="31">
        <v>0.7288567037124617</v>
      </c>
      <c r="I37" s="31">
        <v>0.51307874201938997</v>
      </c>
      <c r="J37" s="31">
        <v>285.20836956521737</v>
      </c>
      <c r="K37" s="31">
        <v>261.39119565217396</v>
      </c>
      <c r="L37" s="31">
        <v>67.007282608695661</v>
      </c>
      <c r="M37" s="31">
        <v>47.169782608695662</v>
      </c>
      <c r="N37" s="31">
        <v>16.99217391304348</v>
      </c>
      <c r="O37" s="31">
        <v>2.8453260869565216</v>
      </c>
      <c r="P37" s="31">
        <v>42.051521739130443</v>
      </c>
      <c r="Q37" s="31">
        <v>38.071847826086966</v>
      </c>
      <c r="R37" s="31">
        <v>3.9796739130434795</v>
      </c>
      <c r="S37" s="31">
        <v>176.14956521739131</v>
      </c>
      <c r="T37" s="31">
        <v>151.69652173913045</v>
      </c>
      <c r="U37" s="31">
        <v>2.0730434782608698</v>
      </c>
      <c r="V37" s="31">
        <v>22.38</v>
      </c>
      <c r="W37" s="31">
        <v>5.5947826086956525</v>
      </c>
      <c r="X37" s="31">
        <v>0</v>
      </c>
      <c r="Y37" s="31">
        <v>0</v>
      </c>
      <c r="Z37" s="31">
        <v>0</v>
      </c>
      <c r="AA37" s="31">
        <v>5.5947826086956525</v>
      </c>
      <c r="AB37" s="31">
        <v>0</v>
      </c>
      <c r="AC37" s="31">
        <v>0</v>
      </c>
      <c r="AD37" s="31">
        <v>0</v>
      </c>
      <c r="AE37" s="31">
        <v>0</v>
      </c>
      <c r="AF37" t="s">
        <v>21</v>
      </c>
      <c r="AG37" s="32">
        <v>1</v>
      </c>
      <c r="AH37"/>
    </row>
    <row r="38" spans="1:34" x14ac:dyDescent="0.25">
      <c r="A38" t="s">
        <v>227</v>
      </c>
      <c r="B38" t="s">
        <v>83</v>
      </c>
      <c r="C38" t="s">
        <v>168</v>
      </c>
      <c r="D38" t="s">
        <v>194</v>
      </c>
      <c r="E38" s="31">
        <v>101.51086956521739</v>
      </c>
      <c r="F38" s="31">
        <v>3.7915065852875038</v>
      </c>
      <c r="G38" s="31">
        <v>3.5030859835100121</v>
      </c>
      <c r="H38" s="31">
        <v>0.72318663668486993</v>
      </c>
      <c r="I38" s="31">
        <v>0.56029339329692684</v>
      </c>
      <c r="J38" s="31">
        <v>384.87913043478261</v>
      </c>
      <c r="K38" s="31">
        <v>355.6013043478261</v>
      </c>
      <c r="L38" s="31">
        <v>73.411304347826089</v>
      </c>
      <c r="M38" s="31">
        <v>56.875869565217393</v>
      </c>
      <c r="N38" s="31">
        <v>11.318043478260872</v>
      </c>
      <c r="O38" s="31">
        <v>5.2173913043478262</v>
      </c>
      <c r="P38" s="31">
        <v>109.11249999999998</v>
      </c>
      <c r="Q38" s="31">
        <v>96.370108695652164</v>
      </c>
      <c r="R38" s="31">
        <v>12.742391304347825</v>
      </c>
      <c r="S38" s="31">
        <v>202.35532608695652</v>
      </c>
      <c r="T38" s="31">
        <v>191.63554347826087</v>
      </c>
      <c r="U38" s="31">
        <v>6.3695652173913042E-2</v>
      </c>
      <c r="V38" s="31">
        <v>10.656086956521738</v>
      </c>
      <c r="W38" s="31">
        <v>0</v>
      </c>
      <c r="X38" s="31">
        <v>0</v>
      </c>
      <c r="Y38" s="31">
        <v>0</v>
      </c>
      <c r="Z38" s="31">
        <v>0</v>
      </c>
      <c r="AA38" s="31">
        <v>0</v>
      </c>
      <c r="AB38" s="31">
        <v>0</v>
      </c>
      <c r="AC38" s="31">
        <v>0</v>
      </c>
      <c r="AD38" s="31">
        <v>0</v>
      </c>
      <c r="AE38" s="31">
        <v>0</v>
      </c>
      <c r="AF38" t="s">
        <v>11</v>
      </c>
      <c r="AG38" s="32">
        <v>1</v>
      </c>
      <c r="AH38"/>
    </row>
    <row r="39" spans="1:34" x14ac:dyDescent="0.25">
      <c r="A39" t="s">
        <v>227</v>
      </c>
      <c r="B39" t="s">
        <v>117</v>
      </c>
      <c r="C39" t="s">
        <v>177</v>
      </c>
      <c r="D39" t="s">
        <v>192</v>
      </c>
      <c r="E39" s="31">
        <v>55.021739130434781</v>
      </c>
      <c r="F39" s="31">
        <v>3.2724733306993281</v>
      </c>
      <c r="G39" s="31">
        <v>2.9477005136309757</v>
      </c>
      <c r="H39" s="31">
        <v>0.98263334650335821</v>
      </c>
      <c r="I39" s="31">
        <v>0.67578822599762933</v>
      </c>
      <c r="J39" s="31">
        <v>180.05717391304347</v>
      </c>
      <c r="K39" s="31">
        <v>162.18760869565216</v>
      </c>
      <c r="L39" s="31">
        <v>54.066195652173903</v>
      </c>
      <c r="M39" s="31">
        <v>37.183043478260863</v>
      </c>
      <c r="N39" s="31">
        <v>11.317934782608695</v>
      </c>
      <c r="O39" s="31">
        <v>5.5652173913043477</v>
      </c>
      <c r="P39" s="31">
        <v>25.426521739130429</v>
      </c>
      <c r="Q39" s="31">
        <v>24.440108695652167</v>
      </c>
      <c r="R39" s="31">
        <v>0.98641304347826086</v>
      </c>
      <c r="S39" s="31">
        <v>100.56445652173913</v>
      </c>
      <c r="T39" s="31">
        <v>100.56445652173913</v>
      </c>
      <c r="U39" s="31">
        <v>0</v>
      </c>
      <c r="V39" s="31">
        <v>0</v>
      </c>
      <c r="W39" s="31">
        <v>27.141413043478259</v>
      </c>
      <c r="X39" s="31">
        <v>7.5498913043478248</v>
      </c>
      <c r="Y39" s="31">
        <v>0</v>
      </c>
      <c r="Z39" s="31">
        <v>0</v>
      </c>
      <c r="AA39" s="31">
        <v>8.5053260869565221</v>
      </c>
      <c r="AB39" s="31">
        <v>0</v>
      </c>
      <c r="AC39" s="31">
        <v>11.086195652173913</v>
      </c>
      <c r="AD39" s="31">
        <v>0</v>
      </c>
      <c r="AE39" s="31">
        <v>0</v>
      </c>
      <c r="AF39" t="s">
        <v>45</v>
      </c>
      <c r="AG39" s="32">
        <v>1</v>
      </c>
      <c r="AH39"/>
    </row>
    <row r="40" spans="1:34" x14ac:dyDescent="0.25">
      <c r="A40" t="s">
        <v>227</v>
      </c>
      <c r="B40" t="s">
        <v>129</v>
      </c>
      <c r="C40" t="s">
        <v>153</v>
      </c>
      <c r="D40" t="s">
        <v>191</v>
      </c>
      <c r="E40" s="31">
        <v>19.891304347826086</v>
      </c>
      <c r="F40" s="31">
        <v>4.3958579234972683</v>
      </c>
      <c r="G40" s="31">
        <v>3.9713060109289624</v>
      </c>
      <c r="H40" s="31">
        <v>1.3213661202185794</v>
      </c>
      <c r="I40" s="31">
        <v>0.9795191256830601</v>
      </c>
      <c r="J40" s="31">
        <v>87.439347826086959</v>
      </c>
      <c r="K40" s="31">
        <v>78.994456521739139</v>
      </c>
      <c r="L40" s="31">
        <v>26.283695652173915</v>
      </c>
      <c r="M40" s="31">
        <v>19.48391304347826</v>
      </c>
      <c r="N40" s="31">
        <v>3.495434782608696</v>
      </c>
      <c r="O40" s="31">
        <v>3.3043478260869565</v>
      </c>
      <c r="P40" s="31">
        <v>18.00010869565217</v>
      </c>
      <c r="Q40" s="31">
        <v>16.354999999999997</v>
      </c>
      <c r="R40" s="31">
        <v>1.6451086956521734</v>
      </c>
      <c r="S40" s="31">
        <v>43.155543478260874</v>
      </c>
      <c r="T40" s="31">
        <v>42.304021739130441</v>
      </c>
      <c r="U40" s="31">
        <v>0</v>
      </c>
      <c r="V40" s="31">
        <v>0.85152173913043483</v>
      </c>
      <c r="W40" s="31">
        <v>0</v>
      </c>
      <c r="X40" s="31">
        <v>0</v>
      </c>
      <c r="Y40" s="31">
        <v>0</v>
      </c>
      <c r="Z40" s="31">
        <v>0</v>
      </c>
      <c r="AA40" s="31">
        <v>0</v>
      </c>
      <c r="AB40" s="31">
        <v>0</v>
      </c>
      <c r="AC40" s="31">
        <v>0</v>
      </c>
      <c r="AD40" s="31">
        <v>0</v>
      </c>
      <c r="AE40" s="31">
        <v>0</v>
      </c>
      <c r="AF40" t="s">
        <v>57</v>
      </c>
      <c r="AG40" s="32">
        <v>1</v>
      </c>
      <c r="AH40"/>
    </row>
    <row r="41" spans="1:34" x14ac:dyDescent="0.25">
      <c r="A41" t="s">
        <v>227</v>
      </c>
      <c r="B41" t="s">
        <v>125</v>
      </c>
      <c r="C41" t="s">
        <v>173</v>
      </c>
      <c r="D41" t="s">
        <v>195</v>
      </c>
      <c r="E41" s="31">
        <v>22.315217391304348</v>
      </c>
      <c r="F41" s="31">
        <v>4.5100048709206044</v>
      </c>
      <c r="G41" s="31">
        <v>3.8853677545056016</v>
      </c>
      <c r="H41" s="31">
        <v>1.3730540672187042</v>
      </c>
      <c r="I41" s="31">
        <v>0.9585338528981977</v>
      </c>
      <c r="J41" s="31">
        <v>100.64173913043479</v>
      </c>
      <c r="K41" s="31">
        <v>86.70282608695652</v>
      </c>
      <c r="L41" s="31">
        <v>30.639999999999997</v>
      </c>
      <c r="M41" s="31">
        <v>21.389891304347824</v>
      </c>
      <c r="N41" s="31">
        <v>2.9891304347826089</v>
      </c>
      <c r="O41" s="31">
        <v>6.2609782608695648</v>
      </c>
      <c r="P41" s="31">
        <v>19.46847826086956</v>
      </c>
      <c r="Q41" s="31">
        <v>14.779673913043473</v>
      </c>
      <c r="R41" s="31">
        <v>4.6888043478260872</v>
      </c>
      <c r="S41" s="31">
        <v>50.533260869565225</v>
      </c>
      <c r="T41" s="31">
        <v>47.864130434782616</v>
      </c>
      <c r="U41" s="31">
        <v>0</v>
      </c>
      <c r="V41" s="31">
        <v>2.669130434782609</v>
      </c>
      <c r="W41" s="31">
        <v>0</v>
      </c>
      <c r="X41" s="31">
        <v>0</v>
      </c>
      <c r="Y41" s="31">
        <v>0</v>
      </c>
      <c r="Z41" s="31">
        <v>0</v>
      </c>
      <c r="AA41" s="31">
        <v>0</v>
      </c>
      <c r="AB41" s="31">
        <v>0</v>
      </c>
      <c r="AC41" s="31">
        <v>0</v>
      </c>
      <c r="AD41" s="31">
        <v>0</v>
      </c>
      <c r="AE41" s="31">
        <v>0</v>
      </c>
      <c r="AF41" t="s">
        <v>53</v>
      </c>
      <c r="AG41" s="32">
        <v>1</v>
      </c>
      <c r="AH41"/>
    </row>
    <row r="42" spans="1:34" x14ac:dyDescent="0.25">
      <c r="A42" t="s">
        <v>227</v>
      </c>
      <c r="B42" t="s">
        <v>92</v>
      </c>
      <c r="C42" t="s">
        <v>157</v>
      </c>
      <c r="D42" t="s">
        <v>192</v>
      </c>
      <c r="E42" s="31">
        <v>97.608695652173907</v>
      </c>
      <c r="F42" s="31">
        <v>3.1198819599109133</v>
      </c>
      <c r="G42" s="31">
        <v>2.8415824053452123</v>
      </c>
      <c r="H42" s="31">
        <v>0.64811581291759468</v>
      </c>
      <c r="I42" s="31">
        <v>0.43322383073496656</v>
      </c>
      <c r="J42" s="31">
        <v>304.52760869565219</v>
      </c>
      <c r="K42" s="31">
        <v>277.36315217391308</v>
      </c>
      <c r="L42" s="31">
        <v>63.261739130434783</v>
      </c>
      <c r="M42" s="31">
        <v>42.286413043478255</v>
      </c>
      <c r="N42" s="31">
        <v>15.149239130434783</v>
      </c>
      <c r="O42" s="31">
        <v>5.8260869565217392</v>
      </c>
      <c r="P42" s="31">
        <v>72.763478260869576</v>
      </c>
      <c r="Q42" s="31">
        <v>66.574347826086964</v>
      </c>
      <c r="R42" s="31">
        <v>6.1891304347826095</v>
      </c>
      <c r="S42" s="31">
        <v>168.50239130434784</v>
      </c>
      <c r="T42" s="31">
        <v>158.54880434782612</v>
      </c>
      <c r="U42" s="31">
        <v>0.11945652173913043</v>
      </c>
      <c r="V42" s="31">
        <v>9.8341304347826082</v>
      </c>
      <c r="W42" s="31">
        <v>8.6177173913043461</v>
      </c>
      <c r="X42" s="31">
        <v>0</v>
      </c>
      <c r="Y42" s="31">
        <v>0</v>
      </c>
      <c r="Z42" s="31">
        <v>0</v>
      </c>
      <c r="AA42" s="31">
        <v>2.131086956521739</v>
      </c>
      <c r="AB42" s="31">
        <v>0</v>
      </c>
      <c r="AC42" s="31">
        <v>6.4866304347826071</v>
      </c>
      <c r="AD42" s="31">
        <v>0</v>
      </c>
      <c r="AE42" s="31">
        <v>0</v>
      </c>
      <c r="AF42" t="s">
        <v>20</v>
      </c>
      <c r="AG42" s="32">
        <v>1</v>
      </c>
      <c r="AH42"/>
    </row>
    <row r="43" spans="1:34" x14ac:dyDescent="0.25">
      <c r="A43" t="s">
        <v>227</v>
      </c>
      <c r="B43" t="s">
        <v>79</v>
      </c>
      <c r="C43" t="s">
        <v>150</v>
      </c>
      <c r="D43" t="s">
        <v>188</v>
      </c>
      <c r="E43" s="31">
        <v>98.554347826086953</v>
      </c>
      <c r="F43" s="31">
        <v>3.4616212639241208</v>
      </c>
      <c r="G43" s="31">
        <v>3.2822896217050848</v>
      </c>
      <c r="H43" s="31">
        <v>0.62018308150435641</v>
      </c>
      <c r="I43" s="31">
        <v>0.49555531046652695</v>
      </c>
      <c r="J43" s="31">
        <v>341.15782608695656</v>
      </c>
      <c r="K43" s="31">
        <v>323.48391304347831</v>
      </c>
      <c r="L43" s="31">
        <v>61.121739130434776</v>
      </c>
      <c r="M43" s="31">
        <v>48.839130434782604</v>
      </c>
      <c r="N43" s="31">
        <v>7.4130434782608692</v>
      </c>
      <c r="O43" s="31">
        <v>4.8695652173913047</v>
      </c>
      <c r="P43" s="31">
        <v>63.974456521739135</v>
      </c>
      <c r="Q43" s="31">
        <v>58.583152173913049</v>
      </c>
      <c r="R43" s="31">
        <v>5.3913043478260869</v>
      </c>
      <c r="S43" s="31">
        <v>216.06163043478267</v>
      </c>
      <c r="T43" s="31">
        <v>216.06163043478267</v>
      </c>
      <c r="U43" s="31">
        <v>0</v>
      </c>
      <c r="V43" s="31">
        <v>0</v>
      </c>
      <c r="W43" s="31">
        <v>18.27739130434783</v>
      </c>
      <c r="X43" s="31">
        <v>0</v>
      </c>
      <c r="Y43" s="31">
        <v>0</v>
      </c>
      <c r="Z43" s="31">
        <v>0</v>
      </c>
      <c r="AA43" s="31">
        <v>4.3913043478260878</v>
      </c>
      <c r="AB43" s="31">
        <v>0</v>
      </c>
      <c r="AC43" s="31">
        <v>13.886086956521741</v>
      </c>
      <c r="AD43" s="31">
        <v>0</v>
      </c>
      <c r="AE43" s="31">
        <v>0</v>
      </c>
      <c r="AF43" t="s">
        <v>7</v>
      </c>
      <c r="AG43" s="32">
        <v>1</v>
      </c>
      <c r="AH43"/>
    </row>
    <row r="44" spans="1:34" x14ac:dyDescent="0.25">
      <c r="A44" t="s">
        <v>227</v>
      </c>
      <c r="B44" t="s">
        <v>97</v>
      </c>
      <c r="C44" t="s">
        <v>174</v>
      </c>
      <c r="D44" t="s">
        <v>190</v>
      </c>
      <c r="E44" s="31">
        <v>197.22826086956522</v>
      </c>
      <c r="F44" s="31">
        <v>4.4741984017635703</v>
      </c>
      <c r="G44" s="31">
        <v>4.03185891430146</v>
      </c>
      <c r="H44" s="31">
        <v>0.72666023697988424</v>
      </c>
      <c r="I44" s="31">
        <v>0.33000826674014877</v>
      </c>
      <c r="J44" s="31">
        <v>882.43836956521727</v>
      </c>
      <c r="K44" s="31">
        <v>795.19652173913028</v>
      </c>
      <c r="L44" s="31">
        <v>143.31793478260869</v>
      </c>
      <c r="M44" s="31">
        <v>65.086956521739125</v>
      </c>
      <c r="N44" s="31">
        <v>74.073369565217391</v>
      </c>
      <c r="O44" s="31">
        <v>4.1576086956521738</v>
      </c>
      <c r="P44" s="31">
        <v>114.79717391304348</v>
      </c>
      <c r="Q44" s="31">
        <v>105.78630434782609</v>
      </c>
      <c r="R44" s="31">
        <v>9.0108695652173907</v>
      </c>
      <c r="S44" s="31">
        <v>624.32326086956505</v>
      </c>
      <c r="T44" s="31">
        <v>597.75260869565204</v>
      </c>
      <c r="U44" s="31">
        <v>0</v>
      </c>
      <c r="V44" s="31">
        <v>26.570652173913043</v>
      </c>
      <c r="W44" s="31">
        <v>149.66391304347826</v>
      </c>
      <c r="X44" s="31">
        <v>6.7065217391304346</v>
      </c>
      <c r="Y44" s="31">
        <v>0</v>
      </c>
      <c r="Z44" s="31">
        <v>0</v>
      </c>
      <c r="AA44" s="31">
        <v>43.392282608695652</v>
      </c>
      <c r="AB44" s="31">
        <v>0</v>
      </c>
      <c r="AC44" s="31">
        <v>99.565108695652157</v>
      </c>
      <c r="AD44" s="31">
        <v>0</v>
      </c>
      <c r="AE44" s="31">
        <v>0</v>
      </c>
      <c r="AF44" t="s">
        <v>25</v>
      </c>
      <c r="AG44" s="32">
        <v>1</v>
      </c>
      <c r="AH44"/>
    </row>
    <row r="45" spans="1:34" x14ac:dyDescent="0.25">
      <c r="A45" t="s">
        <v>227</v>
      </c>
      <c r="B45" t="s">
        <v>142</v>
      </c>
      <c r="C45" t="s">
        <v>180</v>
      </c>
      <c r="D45" t="s">
        <v>187</v>
      </c>
      <c r="E45" s="31">
        <v>38.663043478260867</v>
      </c>
      <c r="F45" s="31">
        <v>3.9701967950520105</v>
      </c>
      <c r="G45" s="31">
        <v>3.4231768344110214</v>
      </c>
      <c r="H45" s="31">
        <v>1.2236435198200732</v>
      </c>
      <c r="I45" s="31">
        <v>0.80847624402586449</v>
      </c>
      <c r="J45" s="31">
        <v>153.49989130434784</v>
      </c>
      <c r="K45" s="31">
        <v>132.35043478260872</v>
      </c>
      <c r="L45" s="31">
        <v>47.309782608695656</v>
      </c>
      <c r="M45" s="31">
        <v>31.258152173913043</v>
      </c>
      <c r="N45" s="31">
        <v>11.611413043478262</v>
      </c>
      <c r="O45" s="31">
        <v>4.4402173913043477</v>
      </c>
      <c r="P45" s="31">
        <v>13.597826086956522</v>
      </c>
      <c r="Q45" s="31">
        <v>8.5</v>
      </c>
      <c r="R45" s="31">
        <v>5.0978260869565215</v>
      </c>
      <c r="S45" s="31">
        <v>92.592282608695655</v>
      </c>
      <c r="T45" s="31">
        <v>92.592282608695655</v>
      </c>
      <c r="U45" s="31">
        <v>0</v>
      </c>
      <c r="V45" s="31">
        <v>0</v>
      </c>
      <c r="W45" s="31">
        <v>2.8179347826086953</v>
      </c>
      <c r="X45" s="31">
        <v>0</v>
      </c>
      <c r="Y45" s="31">
        <v>0</v>
      </c>
      <c r="Z45" s="31">
        <v>0</v>
      </c>
      <c r="AA45" s="31">
        <v>2.7364130434782608</v>
      </c>
      <c r="AB45" s="31">
        <v>8.1521739130434784E-2</v>
      </c>
      <c r="AC45" s="31">
        <v>0</v>
      </c>
      <c r="AD45" s="31">
        <v>0</v>
      </c>
      <c r="AE45" s="31">
        <v>0</v>
      </c>
      <c r="AF45" t="s">
        <v>70</v>
      </c>
      <c r="AG45" s="32">
        <v>1</v>
      </c>
      <c r="AH45"/>
    </row>
    <row r="46" spans="1:34" x14ac:dyDescent="0.25">
      <c r="A46" t="s">
        <v>227</v>
      </c>
      <c r="B46" t="s">
        <v>124</v>
      </c>
      <c r="C46" t="s">
        <v>180</v>
      </c>
      <c r="D46" t="s">
        <v>187</v>
      </c>
      <c r="E46" s="31">
        <v>77.076086956521735</v>
      </c>
      <c r="F46" s="31">
        <v>3.2397743618671551</v>
      </c>
      <c r="G46" s="31">
        <v>2.9759131293188541</v>
      </c>
      <c r="H46" s="31">
        <v>0.74534339303342256</v>
      </c>
      <c r="I46" s="31">
        <v>0.49989705260188966</v>
      </c>
      <c r="J46" s="31">
        <v>249.70913043478257</v>
      </c>
      <c r="K46" s="31">
        <v>229.37173913043472</v>
      </c>
      <c r="L46" s="31">
        <v>57.44815217391303</v>
      </c>
      <c r="M46" s="31">
        <v>38.530108695652167</v>
      </c>
      <c r="N46" s="31">
        <v>13.450652173913038</v>
      </c>
      <c r="O46" s="31">
        <v>5.4673913043478262</v>
      </c>
      <c r="P46" s="31">
        <v>48.165869565217385</v>
      </c>
      <c r="Q46" s="31">
        <v>46.746521739130429</v>
      </c>
      <c r="R46" s="31">
        <v>1.4193478260869568</v>
      </c>
      <c r="S46" s="31">
        <v>144.09510869565213</v>
      </c>
      <c r="T46" s="31">
        <v>131.04521739130431</v>
      </c>
      <c r="U46" s="31">
        <v>3.8206521739130421</v>
      </c>
      <c r="V46" s="31">
        <v>9.2292391304347827</v>
      </c>
      <c r="W46" s="31">
        <v>3.5544565217391302</v>
      </c>
      <c r="X46" s="31">
        <v>0</v>
      </c>
      <c r="Y46" s="31">
        <v>0</v>
      </c>
      <c r="Z46" s="31">
        <v>0</v>
      </c>
      <c r="AA46" s="31">
        <v>0</v>
      </c>
      <c r="AB46" s="31">
        <v>0</v>
      </c>
      <c r="AC46" s="31">
        <v>3.5544565217391302</v>
      </c>
      <c r="AD46" s="31">
        <v>0</v>
      </c>
      <c r="AE46" s="31">
        <v>0</v>
      </c>
      <c r="AF46" t="s">
        <v>52</v>
      </c>
      <c r="AG46" s="32">
        <v>1</v>
      </c>
      <c r="AH46"/>
    </row>
    <row r="47" spans="1:34" x14ac:dyDescent="0.25">
      <c r="A47" t="s">
        <v>227</v>
      </c>
      <c r="B47" t="s">
        <v>133</v>
      </c>
      <c r="C47" t="s">
        <v>183</v>
      </c>
      <c r="D47" t="s">
        <v>196</v>
      </c>
      <c r="E47" s="31">
        <v>49.054347826086953</v>
      </c>
      <c r="F47" s="31">
        <v>4.5930888544205652</v>
      </c>
      <c r="G47" s="31">
        <v>4.1971216485707981</v>
      </c>
      <c r="H47" s="31">
        <v>1.0055173941945494</v>
      </c>
      <c r="I47" s="31">
        <v>0.68776866829160221</v>
      </c>
      <c r="J47" s="31">
        <v>225.31097826086966</v>
      </c>
      <c r="K47" s="31">
        <v>205.88706521739141</v>
      </c>
      <c r="L47" s="31">
        <v>49.32500000000001</v>
      </c>
      <c r="M47" s="31">
        <v>33.738043478260877</v>
      </c>
      <c r="N47" s="31">
        <v>10.869565217391305</v>
      </c>
      <c r="O47" s="31">
        <v>4.7173913043478262</v>
      </c>
      <c r="P47" s="31">
        <v>39.736304347826106</v>
      </c>
      <c r="Q47" s="31">
        <v>35.899347826086974</v>
      </c>
      <c r="R47" s="31">
        <v>3.8369565217391304</v>
      </c>
      <c r="S47" s="31">
        <v>136.24967391304352</v>
      </c>
      <c r="T47" s="31">
        <v>123.65163043478266</v>
      </c>
      <c r="U47" s="31">
        <v>12.598043478260864</v>
      </c>
      <c r="V47" s="31">
        <v>0</v>
      </c>
      <c r="W47" s="31">
        <v>15.644021739130434</v>
      </c>
      <c r="X47" s="31">
        <v>0</v>
      </c>
      <c r="Y47" s="31">
        <v>2.0190217391304346</v>
      </c>
      <c r="Z47" s="31">
        <v>0</v>
      </c>
      <c r="AA47" s="31">
        <v>13.625</v>
      </c>
      <c r="AB47" s="31">
        <v>0</v>
      </c>
      <c r="AC47" s="31">
        <v>0</v>
      </c>
      <c r="AD47" s="31">
        <v>0</v>
      </c>
      <c r="AE47" s="31">
        <v>0</v>
      </c>
      <c r="AF47" t="s">
        <v>61</v>
      </c>
      <c r="AG47" s="32">
        <v>1</v>
      </c>
      <c r="AH47"/>
    </row>
    <row r="48" spans="1:34" x14ac:dyDescent="0.25">
      <c r="A48" t="s">
        <v>227</v>
      </c>
      <c r="B48" t="s">
        <v>108</v>
      </c>
      <c r="C48" t="s">
        <v>150</v>
      </c>
      <c r="D48" t="s">
        <v>188</v>
      </c>
      <c r="E48" s="31">
        <v>103.8695652173913</v>
      </c>
      <c r="F48" s="31">
        <v>4.8165267894516539</v>
      </c>
      <c r="G48" s="31">
        <v>4.4406582251988285</v>
      </c>
      <c r="H48" s="31">
        <v>0.70956362494767677</v>
      </c>
      <c r="I48" s="31">
        <v>0.44245395562997064</v>
      </c>
      <c r="J48" s="31">
        <v>500.29054347826093</v>
      </c>
      <c r="K48" s="31">
        <v>461.24923913043483</v>
      </c>
      <c r="L48" s="31">
        <v>73.702065217391294</v>
      </c>
      <c r="M48" s="31">
        <v>45.957499999999989</v>
      </c>
      <c r="N48" s="31">
        <v>22.961956521739129</v>
      </c>
      <c r="O48" s="31">
        <v>4.7826086956521738</v>
      </c>
      <c r="P48" s="31">
        <v>130.10804347826087</v>
      </c>
      <c r="Q48" s="31">
        <v>118.81130434782609</v>
      </c>
      <c r="R48" s="31">
        <v>11.296739130434782</v>
      </c>
      <c r="S48" s="31">
        <v>296.48043478260877</v>
      </c>
      <c r="T48" s="31">
        <v>295.63576086956527</v>
      </c>
      <c r="U48" s="31">
        <v>0.74456521739130432</v>
      </c>
      <c r="V48" s="31">
        <v>0.10010869565217392</v>
      </c>
      <c r="W48" s="31">
        <v>103.28749999999999</v>
      </c>
      <c r="X48" s="31">
        <v>12.463152173913043</v>
      </c>
      <c r="Y48" s="31">
        <v>0</v>
      </c>
      <c r="Z48" s="31">
        <v>0</v>
      </c>
      <c r="AA48" s="31">
        <v>11.795108695652173</v>
      </c>
      <c r="AB48" s="31">
        <v>2.3043478260869565</v>
      </c>
      <c r="AC48" s="31">
        <v>76.724891304347821</v>
      </c>
      <c r="AD48" s="31">
        <v>0</v>
      </c>
      <c r="AE48" s="31">
        <v>0</v>
      </c>
      <c r="AF48" t="s">
        <v>36</v>
      </c>
      <c r="AG48" s="32">
        <v>1</v>
      </c>
      <c r="AH48"/>
    </row>
    <row r="49" spans="1:34" x14ac:dyDescent="0.25">
      <c r="A49" t="s">
        <v>227</v>
      </c>
      <c r="B49" t="s">
        <v>115</v>
      </c>
      <c r="C49" t="s">
        <v>155</v>
      </c>
      <c r="D49" t="s">
        <v>190</v>
      </c>
      <c r="E49" s="31">
        <v>81.815217391304344</v>
      </c>
      <c r="F49" s="31">
        <v>2.8791231566361102</v>
      </c>
      <c r="G49" s="31">
        <v>2.6860515477613922</v>
      </c>
      <c r="H49" s="31">
        <v>0.29286701208981003</v>
      </c>
      <c r="I49" s="31">
        <v>0.19249501793543247</v>
      </c>
      <c r="J49" s="31">
        <v>235.55608695652174</v>
      </c>
      <c r="K49" s="31">
        <v>219.7598913043478</v>
      </c>
      <c r="L49" s="31">
        <v>23.960978260869567</v>
      </c>
      <c r="M49" s="31">
        <v>15.749021739130436</v>
      </c>
      <c r="N49" s="31">
        <v>2.777173913043478</v>
      </c>
      <c r="O49" s="31">
        <v>5.4347826086956523</v>
      </c>
      <c r="P49" s="31">
        <v>67.965543478260855</v>
      </c>
      <c r="Q49" s="31">
        <v>60.381304347826074</v>
      </c>
      <c r="R49" s="31">
        <v>7.5842391304347814</v>
      </c>
      <c r="S49" s="31">
        <v>143.6295652173913</v>
      </c>
      <c r="T49" s="31">
        <v>135.89217391304348</v>
      </c>
      <c r="U49" s="31">
        <v>0.24413043478260871</v>
      </c>
      <c r="V49" s="31">
        <v>7.4932608695652139</v>
      </c>
      <c r="W49" s="31">
        <v>4.2891304347826082</v>
      </c>
      <c r="X49" s="31">
        <v>0</v>
      </c>
      <c r="Y49" s="31">
        <v>0</v>
      </c>
      <c r="Z49" s="31">
        <v>0</v>
      </c>
      <c r="AA49" s="31">
        <v>0.57869565217391294</v>
      </c>
      <c r="AB49" s="31">
        <v>0</v>
      </c>
      <c r="AC49" s="31">
        <v>3.710434782608695</v>
      </c>
      <c r="AD49" s="31">
        <v>0</v>
      </c>
      <c r="AE49" s="31">
        <v>0</v>
      </c>
      <c r="AF49" t="s">
        <v>43</v>
      </c>
      <c r="AG49" s="32">
        <v>1</v>
      </c>
      <c r="AH49"/>
    </row>
    <row r="50" spans="1:34" x14ac:dyDescent="0.25">
      <c r="A50" t="s">
        <v>227</v>
      </c>
      <c r="B50" t="s">
        <v>127</v>
      </c>
      <c r="C50" t="s">
        <v>181</v>
      </c>
      <c r="D50" t="s">
        <v>187</v>
      </c>
      <c r="E50" s="31">
        <v>100.15217391304348</v>
      </c>
      <c r="F50" s="31">
        <v>2.7924354243542435</v>
      </c>
      <c r="G50" s="31">
        <v>2.6571521597568917</v>
      </c>
      <c r="H50" s="31">
        <v>0.53546233991751679</v>
      </c>
      <c r="I50" s="31">
        <v>0.40017907532016495</v>
      </c>
      <c r="J50" s="31">
        <v>279.66847826086956</v>
      </c>
      <c r="K50" s="31">
        <v>266.11956521739131</v>
      </c>
      <c r="L50" s="31">
        <v>53.627717391304344</v>
      </c>
      <c r="M50" s="31">
        <v>40.078804347826086</v>
      </c>
      <c r="N50" s="31">
        <v>13.548913043478262</v>
      </c>
      <c r="O50" s="31">
        <v>0</v>
      </c>
      <c r="P50" s="31">
        <v>28.222826086956523</v>
      </c>
      <c r="Q50" s="31">
        <v>28.222826086956523</v>
      </c>
      <c r="R50" s="31">
        <v>0</v>
      </c>
      <c r="S50" s="31">
        <v>197.81793478260869</v>
      </c>
      <c r="T50" s="31">
        <v>155.5</v>
      </c>
      <c r="U50" s="31">
        <v>0</v>
      </c>
      <c r="V50" s="31">
        <v>42.317934782608695</v>
      </c>
      <c r="W50" s="31">
        <v>0</v>
      </c>
      <c r="X50" s="31">
        <v>0</v>
      </c>
      <c r="Y50" s="31">
        <v>0</v>
      </c>
      <c r="Z50" s="31">
        <v>0</v>
      </c>
      <c r="AA50" s="31">
        <v>0</v>
      </c>
      <c r="AB50" s="31">
        <v>0</v>
      </c>
      <c r="AC50" s="31">
        <v>0</v>
      </c>
      <c r="AD50" s="31">
        <v>0</v>
      </c>
      <c r="AE50" s="31">
        <v>0</v>
      </c>
      <c r="AF50" t="s">
        <v>55</v>
      </c>
      <c r="AG50" s="32">
        <v>1</v>
      </c>
      <c r="AH50"/>
    </row>
    <row r="51" spans="1:34" x14ac:dyDescent="0.25">
      <c r="A51" t="s">
        <v>227</v>
      </c>
      <c r="B51" t="s">
        <v>96</v>
      </c>
      <c r="C51" t="s">
        <v>162</v>
      </c>
      <c r="D51" t="s">
        <v>193</v>
      </c>
      <c r="E51" s="31">
        <v>93.576086956521735</v>
      </c>
      <c r="F51" s="31">
        <v>3.2374863514926235</v>
      </c>
      <c r="G51" s="31">
        <v>3.0172447438726908</v>
      </c>
      <c r="H51" s="31">
        <v>0.47314089905912404</v>
      </c>
      <c r="I51" s="31">
        <v>0.26969102102450915</v>
      </c>
      <c r="J51" s="31">
        <v>302.95130434782601</v>
      </c>
      <c r="K51" s="31">
        <v>282.34195652173906</v>
      </c>
      <c r="L51" s="31">
        <v>44.274673913043465</v>
      </c>
      <c r="M51" s="31">
        <v>25.236630434782597</v>
      </c>
      <c r="N51" s="31">
        <v>14.951086956521738</v>
      </c>
      <c r="O51" s="31">
        <v>4.0869565217391308</v>
      </c>
      <c r="P51" s="31">
        <v>69.181086956521753</v>
      </c>
      <c r="Q51" s="31">
        <v>67.609782608695667</v>
      </c>
      <c r="R51" s="31">
        <v>1.5713043478260866</v>
      </c>
      <c r="S51" s="31">
        <v>189.4955434782608</v>
      </c>
      <c r="T51" s="31">
        <v>160.11956521739125</v>
      </c>
      <c r="U51" s="31">
        <v>6.6118478260869562</v>
      </c>
      <c r="V51" s="31">
        <v>22.764130434782601</v>
      </c>
      <c r="W51" s="31">
        <v>0</v>
      </c>
      <c r="X51" s="31">
        <v>0</v>
      </c>
      <c r="Y51" s="31">
        <v>0</v>
      </c>
      <c r="Z51" s="31">
        <v>0</v>
      </c>
      <c r="AA51" s="31">
        <v>0</v>
      </c>
      <c r="AB51" s="31">
        <v>0</v>
      </c>
      <c r="AC51" s="31">
        <v>0</v>
      </c>
      <c r="AD51" s="31">
        <v>0</v>
      </c>
      <c r="AE51" s="31">
        <v>0</v>
      </c>
      <c r="AF51" t="s">
        <v>24</v>
      </c>
      <c r="AG51" s="32">
        <v>1</v>
      </c>
      <c r="AH51"/>
    </row>
    <row r="52" spans="1:34" x14ac:dyDescent="0.25">
      <c r="A52" t="s">
        <v>227</v>
      </c>
      <c r="B52" t="s">
        <v>100</v>
      </c>
      <c r="C52" t="s">
        <v>175</v>
      </c>
      <c r="D52" t="s">
        <v>188</v>
      </c>
      <c r="E52" s="31">
        <v>89.641304347826093</v>
      </c>
      <c r="F52" s="31">
        <v>2.9219122105007878</v>
      </c>
      <c r="G52" s="31">
        <v>2.7667030435309807</v>
      </c>
      <c r="H52" s="31">
        <v>0.48529162119558633</v>
      </c>
      <c r="I52" s="31">
        <v>0.33068994785982792</v>
      </c>
      <c r="J52" s="31">
        <v>261.92402173913041</v>
      </c>
      <c r="K52" s="31">
        <v>248.0108695652174</v>
      </c>
      <c r="L52" s="31">
        <v>43.502173913043485</v>
      </c>
      <c r="M52" s="31">
        <v>29.643478260869575</v>
      </c>
      <c r="N52" s="31">
        <v>7.9456521739130439</v>
      </c>
      <c r="O52" s="31">
        <v>5.9130434782608692</v>
      </c>
      <c r="P52" s="31">
        <v>60.436521739130413</v>
      </c>
      <c r="Q52" s="31">
        <v>60.382065217391279</v>
      </c>
      <c r="R52" s="31">
        <v>5.4456521739130431E-2</v>
      </c>
      <c r="S52" s="31">
        <v>157.98532608695655</v>
      </c>
      <c r="T52" s="31">
        <v>149.14663043478262</v>
      </c>
      <c r="U52" s="31">
        <v>0.68043478260869561</v>
      </c>
      <c r="V52" s="31">
        <v>8.1582608695652166</v>
      </c>
      <c r="W52" s="31">
        <v>4.1463043478260868</v>
      </c>
      <c r="X52" s="31">
        <v>0</v>
      </c>
      <c r="Y52" s="31">
        <v>0</v>
      </c>
      <c r="Z52" s="31">
        <v>0</v>
      </c>
      <c r="AA52" s="31">
        <v>0</v>
      </c>
      <c r="AB52" s="31">
        <v>0</v>
      </c>
      <c r="AC52" s="31">
        <v>4.1463043478260868</v>
      </c>
      <c r="AD52" s="31">
        <v>0</v>
      </c>
      <c r="AE52" s="31">
        <v>0</v>
      </c>
      <c r="AF52" t="s">
        <v>28</v>
      </c>
      <c r="AG52" s="32">
        <v>1</v>
      </c>
      <c r="AH52"/>
    </row>
    <row r="53" spans="1:34" x14ac:dyDescent="0.25">
      <c r="A53" t="s">
        <v>227</v>
      </c>
      <c r="B53" t="s">
        <v>82</v>
      </c>
      <c r="C53" t="s">
        <v>167</v>
      </c>
      <c r="D53" t="s">
        <v>193</v>
      </c>
      <c r="E53" s="31">
        <v>72.065217391304344</v>
      </c>
      <c r="F53" s="31">
        <v>3.6811221719457019</v>
      </c>
      <c r="G53" s="31">
        <v>3.1966953242835596</v>
      </c>
      <c r="H53" s="31">
        <v>0.60204826546003021</v>
      </c>
      <c r="I53" s="31">
        <v>0.29511010558069384</v>
      </c>
      <c r="J53" s="31">
        <v>265.28086956521742</v>
      </c>
      <c r="K53" s="31">
        <v>230.37054347826086</v>
      </c>
      <c r="L53" s="31">
        <v>43.386739130434783</v>
      </c>
      <c r="M53" s="31">
        <v>21.267173913043479</v>
      </c>
      <c r="N53" s="31">
        <v>17.597826086956523</v>
      </c>
      <c r="O53" s="31">
        <v>4.5217391304347823</v>
      </c>
      <c r="P53" s="31">
        <v>79.470217391304345</v>
      </c>
      <c r="Q53" s="31">
        <v>66.679456521739127</v>
      </c>
      <c r="R53" s="31">
        <v>12.790760869565217</v>
      </c>
      <c r="S53" s="31">
        <v>142.42391304347825</v>
      </c>
      <c r="T53" s="31">
        <v>133.45380434782606</v>
      </c>
      <c r="U53" s="31">
        <v>0</v>
      </c>
      <c r="V53" s="31">
        <v>8.9701086956521738</v>
      </c>
      <c r="W53" s="31">
        <v>91.473804347826103</v>
      </c>
      <c r="X53" s="31">
        <v>7.0524999999999993</v>
      </c>
      <c r="Y53" s="31">
        <v>0</v>
      </c>
      <c r="Z53" s="31">
        <v>2.347826086956522</v>
      </c>
      <c r="AA53" s="31">
        <v>34.861521739130438</v>
      </c>
      <c r="AB53" s="31">
        <v>0</v>
      </c>
      <c r="AC53" s="31">
        <v>47.21195652173914</v>
      </c>
      <c r="AD53" s="31">
        <v>0</v>
      </c>
      <c r="AE53" s="31">
        <v>0</v>
      </c>
      <c r="AF53" t="s">
        <v>10</v>
      </c>
      <c r="AG53" s="32">
        <v>1</v>
      </c>
      <c r="AH53"/>
    </row>
    <row r="54" spans="1:34" x14ac:dyDescent="0.25">
      <c r="A54" t="s">
        <v>227</v>
      </c>
      <c r="B54" t="s">
        <v>87</v>
      </c>
      <c r="C54" t="s">
        <v>146</v>
      </c>
      <c r="D54" t="s">
        <v>190</v>
      </c>
      <c r="E54" s="31">
        <v>130.15217391304347</v>
      </c>
      <c r="F54" s="31">
        <v>2.9979121429764488</v>
      </c>
      <c r="G54" s="31">
        <v>2.8128444964088861</v>
      </c>
      <c r="H54" s="31">
        <v>0.59032069483881755</v>
      </c>
      <c r="I54" s="31">
        <v>0.4245239685986304</v>
      </c>
      <c r="J54" s="31">
        <v>390.18478260869563</v>
      </c>
      <c r="K54" s="31">
        <v>366.0978260869565</v>
      </c>
      <c r="L54" s="31">
        <v>76.831521739130437</v>
      </c>
      <c r="M54" s="31">
        <v>55.252717391304351</v>
      </c>
      <c r="N54" s="31">
        <v>15.902173913043478</v>
      </c>
      <c r="O54" s="31">
        <v>5.6766304347826084</v>
      </c>
      <c r="P54" s="31">
        <v>86.994565217391312</v>
      </c>
      <c r="Q54" s="31">
        <v>84.486413043478265</v>
      </c>
      <c r="R54" s="31">
        <v>2.5081521739130435</v>
      </c>
      <c r="S54" s="31">
        <v>226.35869565217391</v>
      </c>
      <c r="T54" s="31">
        <v>226.35869565217391</v>
      </c>
      <c r="U54" s="31">
        <v>0</v>
      </c>
      <c r="V54" s="31">
        <v>0</v>
      </c>
      <c r="W54" s="31">
        <v>67.850543478260875</v>
      </c>
      <c r="X54" s="31">
        <v>25.581521739130434</v>
      </c>
      <c r="Y54" s="31">
        <v>0</v>
      </c>
      <c r="Z54" s="31">
        <v>0</v>
      </c>
      <c r="AA54" s="31">
        <v>30.342391304347824</v>
      </c>
      <c r="AB54" s="31">
        <v>0</v>
      </c>
      <c r="AC54" s="31">
        <v>11.926630434782609</v>
      </c>
      <c r="AD54" s="31">
        <v>0</v>
      </c>
      <c r="AE54" s="31">
        <v>0</v>
      </c>
      <c r="AF54" t="s">
        <v>15</v>
      </c>
      <c r="AG54" s="32">
        <v>1</v>
      </c>
      <c r="AH54"/>
    </row>
    <row r="55" spans="1:34" x14ac:dyDescent="0.25">
      <c r="A55" t="s">
        <v>227</v>
      </c>
      <c r="B55" t="s">
        <v>104</v>
      </c>
      <c r="C55" t="s">
        <v>146</v>
      </c>
      <c r="D55" t="s">
        <v>190</v>
      </c>
      <c r="E55" s="31">
        <v>37.695652173913047</v>
      </c>
      <c r="F55" s="31">
        <v>3.8741061130334478</v>
      </c>
      <c r="G55" s="31">
        <v>3.8741061130334478</v>
      </c>
      <c r="H55" s="31">
        <v>1.0524077277970012</v>
      </c>
      <c r="I55" s="31">
        <v>1.0524077277970012</v>
      </c>
      <c r="J55" s="31">
        <v>146.03695652173911</v>
      </c>
      <c r="K55" s="31">
        <v>146.03695652173911</v>
      </c>
      <c r="L55" s="31">
        <v>39.671195652173914</v>
      </c>
      <c r="M55" s="31">
        <v>39.671195652173914</v>
      </c>
      <c r="N55" s="31">
        <v>0</v>
      </c>
      <c r="O55" s="31">
        <v>0</v>
      </c>
      <c r="P55" s="31">
        <v>17.983695652173914</v>
      </c>
      <c r="Q55" s="31">
        <v>17.983695652173914</v>
      </c>
      <c r="R55" s="31">
        <v>0</v>
      </c>
      <c r="S55" s="31">
        <v>88.3820652173913</v>
      </c>
      <c r="T55" s="31">
        <v>88.3820652173913</v>
      </c>
      <c r="U55" s="31">
        <v>0</v>
      </c>
      <c r="V55" s="31">
        <v>0</v>
      </c>
      <c r="W55" s="31">
        <v>13.119565217391305</v>
      </c>
      <c r="X55" s="31">
        <v>4.7146739130434785</v>
      </c>
      <c r="Y55" s="31">
        <v>0</v>
      </c>
      <c r="Z55" s="31">
        <v>0</v>
      </c>
      <c r="AA55" s="31">
        <v>6.9782608695652177</v>
      </c>
      <c r="AB55" s="31">
        <v>0</v>
      </c>
      <c r="AC55" s="31">
        <v>1.4266304347826086</v>
      </c>
      <c r="AD55" s="31">
        <v>0</v>
      </c>
      <c r="AE55" s="31">
        <v>0</v>
      </c>
      <c r="AF55" t="s">
        <v>32</v>
      </c>
      <c r="AG55" s="32">
        <v>1</v>
      </c>
      <c r="AH55"/>
    </row>
    <row r="56" spans="1:34" x14ac:dyDescent="0.25">
      <c r="A56" t="s">
        <v>227</v>
      </c>
      <c r="B56" t="s">
        <v>94</v>
      </c>
      <c r="C56" t="s">
        <v>159</v>
      </c>
      <c r="D56" t="s">
        <v>188</v>
      </c>
      <c r="E56" s="31">
        <v>100.98913043478261</v>
      </c>
      <c r="F56" s="31">
        <v>3.3989688946292111</v>
      </c>
      <c r="G56" s="31">
        <v>3.2022139705090953</v>
      </c>
      <c r="H56" s="31">
        <v>0.48150791088149802</v>
      </c>
      <c r="I56" s="31">
        <v>0.3878785921859863</v>
      </c>
      <c r="J56" s="31">
        <v>343.25891304347829</v>
      </c>
      <c r="K56" s="31">
        <v>323.38880434782612</v>
      </c>
      <c r="L56" s="31">
        <v>48.627065217391284</v>
      </c>
      <c r="M56" s="31">
        <v>39.171521739130419</v>
      </c>
      <c r="N56" s="31">
        <v>4.1511956521739135</v>
      </c>
      <c r="O56" s="31">
        <v>5.3043478260869561</v>
      </c>
      <c r="P56" s="31">
        <v>91.672282608695639</v>
      </c>
      <c r="Q56" s="31">
        <v>81.25771739130434</v>
      </c>
      <c r="R56" s="31">
        <v>10.414565217391305</v>
      </c>
      <c r="S56" s="31">
        <v>202.95956521739137</v>
      </c>
      <c r="T56" s="31">
        <v>190.08293478260876</v>
      </c>
      <c r="U56" s="31">
        <v>0.25021739130434784</v>
      </c>
      <c r="V56" s="31">
        <v>12.626413043478262</v>
      </c>
      <c r="W56" s="31">
        <v>2.1467391304347827</v>
      </c>
      <c r="X56" s="31">
        <v>0</v>
      </c>
      <c r="Y56" s="31">
        <v>0</v>
      </c>
      <c r="Z56" s="31">
        <v>0</v>
      </c>
      <c r="AA56" s="31">
        <v>0</v>
      </c>
      <c r="AB56" s="31">
        <v>0</v>
      </c>
      <c r="AC56" s="31">
        <v>2.1467391304347827</v>
      </c>
      <c r="AD56" s="31">
        <v>0</v>
      </c>
      <c r="AE56" s="31">
        <v>0</v>
      </c>
      <c r="AF56" t="s">
        <v>22</v>
      </c>
      <c r="AG56" s="32">
        <v>1</v>
      </c>
      <c r="AH56"/>
    </row>
    <row r="57" spans="1:34" x14ac:dyDescent="0.25">
      <c r="A57" t="s">
        <v>227</v>
      </c>
      <c r="B57" t="s">
        <v>89</v>
      </c>
      <c r="C57" t="s">
        <v>153</v>
      </c>
      <c r="D57" t="s">
        <v>191</v>
      </c>
      <c r="E57" s="31">
        <v>136.90217391304347</v>
      </c>
      <c r="F57" s="31">
        <v>4.646149265581581</v>
      </c>
      <c r="G57" s="31">
        <v>4.5062175466454946</v>
      </c>
      <c r="H57" s="31">
        <v>1.11701548233426</v>
      </c>
      <c r="I57" s="31">
        <v>0.97708376339817438</v>
      </c>
      <c r="J57" s="31">
        <v>636.06793478260875</v>
      </c>
      <c r="K57" s="31">
        <v>616.91097826086957</v>
      </c>
      <c r="L57" s="31">
        <v>152.921847826087</v>
      </c>
      <c r="M57" s="31">
        <v>133.76489130434788</v>
      </c>
      <c r="N57" s="31">
        <v>14.515326086956534</v>
      </c>
      <c r="O57" s="31">
        <v>4.6416304347826083</v>
      </c>
      <c r="P57" s="31">
        <v>101.00630434782606</v>
      </c>
      <c r="Q57" s="31">
        <v>101.00630434782606</v>
      </c>
      <c r="R57" s="31">
        <v>0</v>
      </c>
      <c r="S57" s="31">
        <v>382.13978260869561</v>
      </c>
      <c r="T57" s="31">
        <v>360.00771739130431</v>
      </c>
      <c r="U57" s="31">
        <v>0</v>
      </c>
      <c r="V57" s="31">
        <v>22.1320652173913</v>
      </c>
      <c r="W57" s="31">
        <v>0</v>
      </c>
      <c r="X57" s="31">
        <v>0</v>
      </c>
      <c r="Y57" s="31">
        <v>0</v>
      </c>
      <c r="Z57" s="31">
        <v>0</v>
      </c>
      <c r="AA57" s="31">
        <v>0</v>
      </c>
      <c r="AB57" s="31">
        <v>0</v>
      </c>
      <c r="AC57" s="31">
        <v>0</v>
      </c>
      <c r="AD57" s="31">
        <v>0</v>
      </c>
      <c r="AE57" s="31">
        <v>0</v>
      </c>
      <c r="AF57" t="s">
        <v>17</v>
      </c>
      <c r="AG57" s="32">
        <v>1</v>
      </c>
      <c r="AH57"/>
    </row>
    <row r="58" spans="1:34" x14ac:dyDescent="0.25">
      <c r="A58" t="s">
        <v>227</v>
      </c>
      <c r="B58" t="s">
        <v>91</v>
      </c>
      <c r="C58" t="s">
        <v>172</v>
      </c>
      <c r="D58" t="s">
        <v>193</v>
      </c>
      <c r="E58" s="31">
        <v>51.119565217391305</v>
      </c>
      <c r="F58" s="31">
        <v>5.8593195832447353</v>
      </c>
      <c r="G58" s="31">
        <v>5.3442015734637458</v>
      </c>
      <c r="H58" s="31">
        <v>1.4919136721241759</v>
      </c>
      <c r="I58" s="31">
        <v>1.0727726982776951</v>
      </c>
      <c r="J58" s="31">
        <v>299.52586956521731</v>
      </c>
      <c r="K58" s="31">
        <v>273.19326086956517</v>
      </c>
      <c r="L58" s="31">
        <v>76.265978260869559</v>
      </c>
      <c r="M58" s="31">
        <v>54.839673913043477</v>
      </c>
      <c r="N58" s="31">
        <v>8.4752173913043478</v>
      </c>
      <c r="O58" s="31">
        <v>12.951086956521738</v>
      </c>
      <c r="P58" s="31">
        <v>39.042391304347838</v>
      </c>
      <c r="Q58" s="31">
        <v>34.136086956521751</v>
      </c>
      <c r="R58" s="31">
        <v>4.9063043478260866</v>
      </c>
      <c r="S58" s="31">
        <v>184.21749999999994</v>
      </c>
      <c r="T58" s="31">
        <v>172.39413043478254</v>
      </c>
      <c r="U58" s="31">
        <v>0</v>
      </c>
      <c r="V58" s="31">
        <v>11.823369565217394</v>
      </c>
      <c r="W58" s="31">
        <v>0</v>
      </c>
      <c r="X58" s="31">
        <v>0</v>
      </c>
      <c r="Y58" s="31">
        <v>0</v>
      </c>
      <c r="Z58" s="31">
        <v>0</v>
      </c>
      <c r="AA58" s="31">
        <v>0</v>
      </c>
      <c r="AB58" s="31">
        <v>0</v>
      </c>
      <c r="AC58" s="31">
        <v>0</v>
      </c>
      <c r="AD58" s="31">
        <v>0</v>
      </c>
      <c r="AE58" s="31">
        <v>0</v>
      </c>
      <c r="AF58" t="s">
        <v>19</v>
      </c>
      <c r="AG58" s="32">
        <v>1</v>
      </c>
      <c r="AH58"/>
    </row>
    <row r="59" spans="1:34" x14ac:dyDescent="0.25">
      <c r="A59" t="s">
        <v>227</v>
      </c>
      <c r="B59" t="s">
        <v>78</v>
      </c>
      <c r="C59" t="s">
        <v>161</v>
      </c>
      <c r="D59" t="s">
        <v>191</v>
      </c>
      <c r="E59" s="31">
        <v>92.119565217391298</v>
      </c>
      <c r="F59" s="31">
        <v>2.6940967551622426</v>
      </c>
      <c r="G59" s="31">
        <v>2.5153876106194697</v>
      </c>
      <c r="H59" s="31">
        <v>0.48308554572271395</v>
      </c>
      <c r="I59" s="31">
        <v>0.30437640117994108</v>
      </c>
      <c r="J59" s="31">
        <v>248.17902173913046</v>
      </c>
      <c r="K59" s="31">
        <v>231.7164130434783</v>
      </c>
      <c r="L59" s="31">
        <v>44.501630434782612</v>
      </c>
      <c r="M59" s="31">
        <v>28.03902173913044</v>
      </c>
      <c r="N59" s="31">
        <v>12.43</v>
      </c>
      <c r="O59" s="31">
        <v>4.0326086956521738</v>
      </c>
      <c r="P59" s="31">
        <v>48.376630434782605</v>
      </c>
      <c r="Q59" s="31">
        <v>48.376630434782605</v>
      </c>
      <c r="R59" s="31">
        <v>0</v>
      </c>
      <c r="S59" s="31">
        <v>155.30076086956524</v>
      </c>
      <c r="T59" s="31">
        <v>145.18500000000003</v>
      </c>
      <c r="U59" s="31">
        <v>0</v>
      </c>
      <c r="V59" s="31">
        <v>10.115760869565214</v>
      </c>
      <c r="W59" s="31">
        <v>3.785978260869566</v>
      </c>
      <c r="X59" s="31">
        <v>0</v>
      </c>
      <c r="Y59" s="31">
        <v>0</v>
      </c>
      <c r="Z59" s="31">
        <v>0</v>
      </c>
      <c r="AA59" s="31">
        <v>3.785978260869566</v>
      </c>
      <c r="AB59" s="31">
        <v>0</v>
      </c>
      <c r="AC59" s="31">
        <v>0</v>
      </c>
      <c r="AD59" s="31">
        <v>0</v>
      </c>
      <c r="AE59" s="31">
        <v>0</v>
      </c>
      <c r="AF59" t="s">
        <v>6</v>
      </c>
      <c r="AG59" s="32">
        <v>1</v>
      </c>
      <c r="AH59"/>
    </row>
    <row r="60" spans="1:34" x14ac:dyDescent="0.25">
      <c r="A60" t="s">
        <v>227</v>
      </c>
      <c r="B60" t="s">
        <v>88</v>
      </c>
      <c r="C60" t="s">
        <v>170</v>
      </c>
      <c r="D60" t="s">
        <v>193</v>
      </c>
      <c r="E60" s="31">
        <v>125.14130434782609</v>
      </c>
      <c r="F60" s="31">
        <v>4.8108225484235208</v>
      </c>
      <c r="G60" s="31">
        <v>4.4846477894553969</v>
      </c>
      <c r="H60" s="31">
        <v>0.92085034309041947</v>
      </c>
      <c r="I60" s="31">
        <v>0.66329366802744727</v>
      </c>
      <c r="J60" s="31">
        <v>602.03260869565213</v>
      </c>
      <c r="K60" s="31">
        <v>561.21467391304338</v>
      </c>
      <c r="L60" s="31">
        <v>115.23641304347827</v>
      </c>
      <c r="M60" s="31">
        <v>83.005434782608702</v>
      </c>
      <c r="N60" s="31">
        <v>26.595108695652176</v>
      </c>
      <c r="O60" s="31">
        <v>5.6358695652173916</v>
      </c>
      <c r="P60" s="31">
        <v>135.16304347826087</v>
      </c>
      <c r="Q60" s="31">
        <v>126.57608695652173</v>
      </c>
      <c r="R60" s="31">
        <v>8.5869565217391308</v>
      </c>
      <c r="S60" s="31">
        <v>351.633152173913</v>
      </c>
      <c r="T60" s="31">
        <v>320.55978260869563</v>
      </c>
      <c r="U60" s="31">
        <v>2.4619565217391304</v>
      </c>
      <c r="V60" s="31">
        <v>28.611413043478262</v>
      </c>
      <c r="W60" s="31">
        <v>110.00815217391305</v>
      </c>
      <c r="X60" s="31">
        <v>2.4701086956521738</v>
      </c>
      <c r="Y60" s="31">
        <v>1.3641304347826086</v>
      </c>
      <c r="Z60" s="31">
        <v>0</v>
      </c>
      <c r="AA60" s="31">
        <v>24.461956521739129</v>
      </c>
      <c r="AB60" s="31">
        <v>0.13315217391304349</v>
      </c>
      <c r="AC60" s="31">
        <v>81.578804347826093</v>
      </c>
      <c r="AD60" s="31">
        <v>0</v>
      </c>
      <c r="AE60" s="31">
        <v>0</v>
      </c>
      <c r="AF60" t="s">
        <v>16</v>
      </c>
      <c r="AG60" s="32">
        <v>1</v>
      </c>
      <c r="AH60"/>
    </row>
    <row r="61" spans="1:34" x14ac:dyDescent="0.25">
      <c r="A61" t="s">
        <v>227</v>
      </c>
      <c r="B61" t="s">
        <v>110</v>
      </c>
      <c r="C61" t="s">
        <v>153</v>
      </c>
      <c r="D61" t="s">
        <v>191</v>
      </c>
      <c r="E61" s="31">
        <v>40.065217391304351</v>
      </c>
      <c r="F61" s="31">
        <v>4.3447368421052621</v>
      </c>
      <c r="G61" s="31">
        <v>3.7732962561041772</v>
      </c>
      <c r="H61" s="31">
        <v>0.92719750406945201</v>
      </c>
      <c r="I61" s="31">
        <v>0.53571622354856219</v>
      </c>
      <c r="J61" s="31">
        <v>174.0728260869565</v>
      </c>
      <c r="K61" s="31">
        <v>151.17793478260867</v>
      </c>
      <c r="L61" s="31">
        <v>37.148369565217394</v>
      </c>
      <c r="M61" s="31">
        <v>21.463586956521741</v>
      </c>
      <c r="N61" s="31">
        <v>10.521739130434783</v>
      </c>
      <c r="O61" s="31">
        <v>5.1630434782608692</v>
      </c>
      <c r="P61" s="31">
        <v>33.073369565217391</v>
      </c>
      <c r="Q61" s="31">
        <v>25.863260869565217</v>
      </c>
      <c r="R61" s="31">
        <v>7.2101086956521732</v>
      </c>
      <c r="S61" s="31">
        <v>103.85108695652171</v>
      </c>
      <c r="T61" s="31">
        <v>94.034999999999968</v>
      </c>
      <c r="U61" s="31">
        <v>0</v>
      </c>
      <c r="V61" s="31">
        <v>9.8160869565217386</v>
      </c>
      <c r="W61" s="31">
        <v>57.119782608695658</v>
      </c>
      <c r="X61" s="31">
        <v>7.023586956521739</v>
      </c>
      <c r="Y61" s="31">
        <v>0</v>
      </c>
      <c r="Z61" s="31">
        <v>0</v>
      </c>
      <c r="AA61" s="31">
        <v>10.113804347826086</v>
      </c>
      <c r="AB61" s="31">
        <v>0</v>
      </c>
      <c r="AC61" s="31">
        <v>39.982391304347829</v>
      </c>
      <c r="AD61" s="31">
        <v>0</v>
      </c>
      <c r="AE61" s="31">
        <v>0</v>
      </c>
      <c r="AF61" t="s">
        <v>38</v>
      </c>
      <c r="AG61" s="32">
        <v>1</v>
      </c>
      <c r="AH61"/>
    </row>
    <row r="62" spans="1:34" x14ac:dyDescent="0.25">
      <c r="A62" t="s">
        <v>227</v>
      </c>
      <c r="B62" t="s">
        <v>111</v>
      </c>
      <c r="C62" t="s">
        <v>168</v>
      </c>
      <c r="D62" t="s">
        <v>194</v>
      </c>
      <c r="E62" s="31">
        <v>36.173913043478258</v>
      </c>
      <c r="F62" s="31">
        <v>4.5320402644230766</v>
      </c>
      <c r="G62" s="31">
        <v>3.9713401442307688</v>
      </c>
      <c r="H62" s="31">
        <v>0.92259014423076913</v>
      </c>
      <c r="I62" s="31">
        <v>0.47922776442307691</v>
      </c>
      <c r="J62" s="31">
        <v>163.94163043478258</v>
      </c>
      <c r="K62" s="31">
        <v>143.65891304347824</v>
      </c>
      <c r="L62" s="31">
        <v>33.373695652173907</v>
      </c>
      <c r="M62" s="31">
        <v>17.335543478260867</v>
      </c>
      <c r="N62" s="31">
        <v>10.782717391304347</v>
      </c>
      <c r="O62" s="31">
        <v>5.2554347826086953</v>
      </c>
      <c r="P62" s="31">
        <v>35.083260869565208</v>
      </c>
      <c r="Q62" s="31">
        <v>30.838695652173907</v>
      </c>
      <c r="R62" s="31">
        <v>4.2445652173913047</v>
      </c>
      <c r="S62" s="31">
        <v>95.484673913043466</v>
      </c>
      <c r="T62" s="31">
        <v>80.728260869565204</v>
      </c>
      <c r="U62" s="31">
        <v>0</v>
      </c>
      <c r="V62" s="31">
        <v>14.756413043478258</v>
      </c>
      <c r="W62" s="31">
        <v>4.6548913043478262</v>
      </c>
      <c r="X62" s="31">
        <v>0</v>
      </c>
      <c r="Y62" s="31">
        <v>0</v>
      </c>
      <c r="Z62" s="31">
        <v>0</v>
      </c>
      <c r="AA62" s="31">
        <v>1.263586956521739</v>
      </c>
      <c r="AB62" s="31">
        <v>0</v>
      </c>
      <c r="AC62" s="31">
        <v>3.3913043478260869</v>
      </c>
      <c r="AD62" s="31">
        <v>0</v>
      </c>
      <c r="AE62" s="31">
        <v>0</v>
      </c>
      <c r="AF62" t="s">
        <v>39</v>
      </c>
      <c r="AG62" s="32">
        <v>1</v>
      </c>
      <c r="AH62"/>
    </row>
    <row r="63" spans="1:34" x14ac:dyDescent="0.25">
      <c r="A63" t="s">
        <v>227</v>
      </c>
      <c r="B63" t="s">
        <v>112</v>
      </c>
      <c r="C63" t="s">
        <v>150</v>
      </c>
      <c r="D63" t="s">
        <v>188</v>
      </c>
      <c r="E63" s="31">
        <v>39.163043478260867</v>
      </c>
      <c r="F63" s="31">
        <v>4.7250374687760184</v>
      </c>
      <c r="G63" s="31">
        <v>4.282073272273105</v>
      </c>
      <c r="H63" s="31">
        <v>1.0569303358312514</v>
      </c>
      <c r="I63" s="31">
        <v>0.69834027199555881</v>
      </c>
      <c r="J63" s="31">
        <v>185.04684782608689</v>
      </c>
      <c r="K63" s="31">
        <v>167.69902173913039</v>
      </c>
      <c r="L63" s="31">
        <v>41.392608695652157</v>
      </c>
      <c r="M63" s="31">
        <v>27.349130434782591</v>
      </c>
      <c r="N63" s="31">
        <v>9.0869565217391308</v>
      </c>
      <c r="O63" s="31">
        <v>4.9565217391304346</v>
      </c>
      <c r="P63" s="31">
        <v>28.555</v>
      </c>
      <c r="Q63" s="31">
        <v>25.250652173913043</v>
      </c>
      <c r="R63" s="31">
        <v>3.3043478260869565</v>
      </c>
      <c r="S63" s="31">
        <v>115.09923913043477</v>
      </c>
      <c r="T63" s="31">
        <v>106.68858695652172</v>
      </c>
      <c r="U63" s="31">
        <v>0</v>
      </c>
      <c r="V63" s="31">
        <v>8.4106521739130429</v>
      </c>
      <c r="W63" s="31">
        <v>5.2934782608695654</v>
      </c>
      <c r="X63" s="31">
        <v>0.72717391304347834</v>
      </c>
      <c r="Y63" s="31">
        <v>0</v>
      </c>
      <c r="Z63" s="31">
        <v>0</v>
      </c>
      <c r="AA63" s="31">
        <v>0</v>
      </c>
      <c r="AB63" s="31">
        <v>0</v>
      </c>
      <c r="AC63" s="31">
        <v>4.5663043478260867</v>
      </c>
      <c r="AD63" s="31">
        <v>0</v>
      </c>
      <c r="AE63" s="31">
        <v>0</v>
      </c>
      <c r="AF63" t="s">
        <v>40</v>
      </c>
      <c r="AG63" s="32">
        <v>1</v>
      </c>
      <c r="AH63"/>
    </row>
    <row r="64" spans="1:34" x14ac:dyDescent="0.25">
      <c r="A64" t="s">
        <v>227</v>
      </c>
      <c r="B64" t="s">
        <v>107</v>
      </c>
      <c r="C64" t="s">
        <v>164</v>
      </c>
      <c r="D64" t="s">
        <v>196</v>
      </c>
      <c r="E64" s="31">
        <v>60.173913043478258</v>
      </c>
      <c r="F64" s="31">
        <v>4.2891564306358392</v>
      </c>
      <c r="G64" s="31">
        <v>3.9770032514450868</v>
      </c>
      <c r="H64" s="31">
        <v>0.42411307803468207</v>
      </c>
      <c r="I64" s="31">
        <v>0.22568280346820807</v>
      </c>
      <c r="J64" s="31">
        <v>258.09532608695656</v>
      </c>
      <c r="K64" s="31">
        <v>239.31184782608696</v>
      </c>
      <c r="L64" s="31">
        <v>25.520543478260869</v>
      </c>
      <c r="M64" s="31">
        <v>13.580217391304346</v>
      </c>
      <c r="N64" s="31">
        <v>7.2609782608695648</v>
      </c>
      <c r="O64" s="31">
        <v>4.6793478260869561</v>
      </c>
      <c r="P64" s="31">
        <v>54.5783695652174</v>
      </c>
      <c r="Q64" s="31">
        <v>47.735217391304353</v>
      </c>
      <c r="R64" s="31">
        <v>6.8431521739130465</v>
      </c>
      <c r="S64" s="31">
        <v>177.99641304347827</v>
      </c>
      <c r="T64" s="31">
        <v>146.34467391304349</v>
      </c>
      <c r="U64" s="31">
        <v>0</v>
      </c>
      <c r="V64" s="31">
        <v>31.651739130434777</v>
      </c>
      <c r="W64" s="31">
        <v>30.589130434782611</v>
      </c>
      <c r="X64" s="31">
        <v>0</v>
      </c>
      <c r="Y64" s="31">
        <v>0</v>
      </c>
      <c r="Z64" s="31">
        <v>0</v>
      </c>
      <c r="AA64" s="31">
        <v>11.861413043478262</v>
      </c>
      <c r="AB64" s="31">
        <v>0</v>
      </c>
      <c r="AC64" s="31">
        <v>18.727717391304349</v>
      </c>
      <c r="AD64" s="31">
        <v>0</v>
      </c>
      <c r="AE64" s="31">
        <v>0</v>
      </c>
      <c r="AF64" t="s">
        <v>35</v>
      </c>
      <c r="AG64" s="32">
        <v>1</v>
      </c>
      <c r="AH64"/>
    </row>
    <row r="65" spans="1:34" x14ac:dyDescent="0.25">
      <c r="A65" t="s">
        <v>227</v>
      </c>
      <c r="B65" t="s">
        <v>99</v>
      </c>
      <c r="C65" t="s">
        <v>144</v>
      </c>
      <c r="D65" t="s">
        <v>193</v>
      </c>
      <c r="E65" s="31">
        <v>81.423913043478265</v>
      </c>
      <c r="F65" s="31">
        <v>4.2322453610999862</v>
      </c>
      <c r="G65" s="31">
        <v>3.9947270057402213</v>
      </c>
      <c r="H65" s="31">
        <v>0.86116673341342953</v>
      </c>
      <c r="I65" s="31">
        <v>0.62364837805366435</v>
      </c>
      <c r="J65" s="31">
        <v>344.60597826086956</v>
      </c>
      <c r="K65" s="31">
        <v>325.26630434782606</v>
      </c>
      <c r="L65" s="31">
        <v>70.119565217391312</v>
      </c>
      <c r="M65" s="31">
        <v>50.779891304347828</v>
      </c>
      <c r="N65" s="31">
        <v>14.817934782608695</v>
      </c>
      <c r="O65" s="31">
        <v>4.5217391304347823</v>
      </c>
      <c r="P65" s="31">
        <v>75.858695652173907</v>
      </c>
      <c r="Q65" s="31">
        <v>75.858695652173907</v>
      </c>
      <c r="R65" s="31">
        <v>0</v>
      </c>
      <c r="S65" s="31">
        <v>198.62771739130434</v>
      </c>
      <c r="T65" s="31">
        <v>198.62771739130434</v>
      </c>
      <c r="U65" s="31">
        <v>0</v>
      </c>
      <c r="V65" s="31">
        <v>0</v>
      </c>
      <c r="W65" s="31">
        <v>0</v>
      </c>
      <c r="X65" s="31">
        <v>0</v>
      </c>
      <c r="Y65" s="31">
        <v>0</v>
      </c>
      <c r="Z65" s="31">
        <v>0</v>
      </c>
      <c r="AA65" s="31">
        <v>0</v>
      </c>
      <c r="AB65" s="31">
        <v>0</v>
      </c>
      <c r="AC65" s="31">
        <v>0</v>
      </c>
      <c r="AD65" s="31">
        <v>0</v>
      </c>
      <c r="AE65" s="31">
        <v>0</v>
      </c>
      <c r="AF65" t="s">
        <v>27</v>
      </c>
      <c r="AG65" s="32">
        <v>1</v>
      </c>
      <c r="AH65"/>
    </row>
    <row r="66" spans="1:34" x14ac:dyDescent="0.25">
      <c r="A66" t="s">
        <v>227</v>
      </c>
      <c r="B66" t="s">
        <v>128</v>
      </c>
      <c r="C66" t="s">
        <v>150</v>
      </c>
      <c r="D66" t="s">
        <v>188</v>
      </c>
      <c r="E66" s="31">
        <v>21.184782608695652</v>
      </c>
      <c r="F66" s="31">
        <v>5.0134940995382236</v>
      </c>
      <c r="G66" s="31">
        <v>4.3364135454079005</v>
      </c>
      <c r="H66" s="31">
        <v>0.94907131862493577</v>
      </c>
      <c r="I66" s="31">
        <v>0.37691636736788087</v>
      </c>
      <c r="J66" s="31">
        <v>106.20978260869563</v>
      </c>
      <c r="K66" s="31">
        <v>91.865978260869539</v>
      </c>
      <c r="L66" s="31">
        <v>20.10586956521739</v>
      </c>
      <c r="M66" s="31">
        <v>7.9848913043478236</v>
      </c>
      <c r="N66" s="31">
        <v>7.387282608695652</v>
      </c>
      <c r="O66" s="31">
        <v>4.7336956521739131</v>
      </c>
      <c r="P66" s="31">
        <v>18.979021739130438</v>
      </c>
      <c r="Q66" s="31">
        <v>16.756195652173915</v>
      </c>
      <c r="R66" s="31">
        <v>2.222826086956522</v>
      </c>
      <c r="S66" s="31">
        <v>67.124891304347798</v>
      </c>
      <c r="T66" s="31">
        <v>60.692499999999981</v>
      </c>
      <c r="U66" s="31">
        <v>0</v>
      </c>
      <c r="V66" s="31">
        <v>6.4323913043478234</v>
      </c>
      <c r="W66" s="31">
        <v>0</v>
      </c>
      <c r="X66" s="31">
        <v>0</v>
      </c>
      <c r="Y66" s="31">
        <v>0</v>
      </c>
      <c r="Z66" s="31">
        <v>0</v>
      </c>
      <c r="AA66" s="31">
        <v>0</v>
      </c>
      <c r="AB66" s="31">
        <v>0</v>
      </c>
      <c r="AC66" s="31">
        <v>0</v>
      </c>
      <c r="AD66" s="31">
        <v>0</v>
      </c>
      <c r="AE66" s="31">
        <v>0</v>
      </c>
      <c r="AF66" t="s">
        <v>56</v>
      </c>
      <c r="AG66" s="32">
        <v>1</v>
      </c>
      <c r="AH66"/>
    </row>
    <row r="67" spans="1:34" x14ac:dyDescent="0.25">
      <c r="A67" t="s">
        <v>227</v>
      </c>
      <c r="B67" t="s">
        <v>132</v>
      </c>
      <c r="C67" t="s">
        <v>182</v>
      </c>
      <c r="D67" t="s">
        <v>189</v>
      </c>
      <c r="E67" s="31">
        <v>111.28260869565217</v>
      </c>
      <c r="F67" s="31">
        <v>4.6283629615159212</v>
      </c>
      <c r="G67" s="31">
        <v>4.2707755420980664</v>
      </c>
      <c r="H67" s="31">
        <v>0.6125659308458683</v>
      </c>
      <c r="I67" s="31">
        <v>0.43350459074037889</v>
      </c>
      <c r="J67" s="31">
        <v>515.05630434782609</v>
      </c>
      <c r="K67" s="31">
        <v>475.2630434782609</v>
      </c>
      <c r="L67" s="31">
        <v>68.167934782608697</v>
      </c>
      <c r="M67" s="31">
        <v>48.241521739130427</v>
      </c>
      <c r="N67" s="31">
        <v>14.85304347826087</v>
      </c>
      <c r="O67" s="31">
        <v>5.0733695652173916</v>
      </c>
      <c r="P67" s="31">
        <v>116.17739130434778</v>
      </c>
      <c r="Q67" s="31">
        <v>96.310543478260826</v>
      </c>
      <c r="R67" s="31">
        <v>19.866847826086957</v>
      </c>
      <c r="S67" s="31">
        <v>330.71097826086964</v>
      </c>
      <c r="T67" s="31">
        <v>303.89282608695657</v>
      </c>
      <c r="U67" s="31">
        <v>6.0815217391304346</v>
      </c>
      <c r="V67" s="31">
        <v>20.736630434782608</v>
      </c>
      <c r="W67" s="31">
        <v>127.57097826086959</v>
      </c>
      <c r="X67" s="31">
        <v>0</v>
      </c>
      <c r="Y67" s="31">
        <v>0</v>
      </c>
      <c r="Z67" s="31">
        <v>0</v>
      </c>
      <c r="AA67" s="31">
        <v>21.525434782608691</v>
      </c>
      <c r="AB67" s="31">
        <v>0</v>
      </c>
      <c r="AC67" s="31">
        <v>106.0455434782609</v>
      </c>
      <c r="AD67" s="31">
        <v>0</v>
      </c>
      <c r="AE67" s="31">
        <v>0</v>
      </c>
      <c r="AF67" t="s">
        <v>60</v>
      </c>
      <c r="AG67" s="32">
        <v>1</v>
      </c>
      <c r="AH67"/>
    </row>
    <row r="68" spans="1:34" x14ac:dyDescent="0.25">
      <c r="A68" t="s">
        <v>227</v>
      </c>
      <c r="B68" t="s">
        <v>109</v>
      </c>
      <c r="C68" t="s">
        <v>151</v>
      </c>
      <c r="D68" t="s">
        <v>188</v>
      </c>
      <c r="E68" s="31">
        <v>46.282608695652172</v>
      </c>
      <c r="F68" s="31">
        <v>3.1965335838421791</v>
      </c>
      <c r="G68" s="31">
        <v>2.874199154532644</v>
      </c>
      <c r="H68" s="31">
        <v>0.68464302489431672</v>
      </c>
      <c r="I68" s="31">
        <v>0.36230859558478173</v>
      </c>
      <c r="J68" s="31">
        <v>147.94391304347823</v>
      </c>
      <c r="K68" s="31">
        <v>133.02543478260867</v>
      </c>
      <c r="L68" s="31">
        <v>31.687065217391311</v>
      </c>
      <c r="M68" s="31">
        <v>16.768586956521744</v>
      </c>
      <c r="N68" s="31">
        <v>9.9402173913043477</v>
      </c>
      <c r="O68" s="31">
        <v>4.9782608695652177</v>
      </c>
      <c r="P68" s="31">
        <v>20.634347826086952</v>
      </c>
      <c r="Q68" s="31">
        <v>20.634347826086952</v>
      </c>
      <c r="R68" s="31">
        <v>0</v>
      </c>
      <c r="S68" s="31">
        <v>95.622499999999974</v>
      </c>
      <c r="T68" s="31">
        <v>79.68989130434781</v>
      </c>
      <c r="U68" s="31">
        <v>0.32750000000000001</v>
      </c>
      <c r="V68" s="31">
        <v>15.605108695652167</v>
      </c>
      <c r="W68" s="31">
        <v>1.2943478260869565</v>
      </c>
      <c r="X68" s="31">
        <v>0</v>
      </c>
      <c r="Y68" s="31">
        <v>0</v>
      </c>
      <c r="Z68" s="31">
        <v>0</v>
      </c>
      <c r="AA68" s="31">
        <v>0</v>
      </c>
      <c r="AB68" s="31">
        <v>0</v>
      </c>
      <c r="AC68" s="31">
        <v>1.2943478260869565</v>
      </c>
      <c r="AD68" s="31">
        <v>0</v>
      </c>
      <c r="AE68" s="31">
        <v>0</v>
      </c>
      <c r="AF68" t="s">
        <v>37</v>
      </c>
      <c r="AG68" s="32">
        <v>1</v>
      </c>
      <c r="AH68"/>
    </row>
    <row r="69" spans="1:34" x14ac:dyDescent="0.25">
      <c r="A69" t="s">
        <v>227</v>
      </c>
      <c r="B69" t="s">
        <v>119</v>
      </c>
      <c r="C69" t="s">
        <v>150</v>
      </c>
      <c r="D69" t="s">
        <v>188</v>
      </c>
      <c r="E69" s="31">
        <v>111.73913043478261</v>
      </c>
      <c r="F69" s="31">
        <v>3.8005476653696495</v>
      </c>
      <c r="G69" s="31">
        <v>3.6549250972762648</v>
      </c>
      <c r="H69" s="31">
        <v>0.5727538910505835</v>
      </c>
      <c r="I69" s="31">
        <v>0.4271313229571983</v>
      </c>
      <c r="J69" s="31">
        <v>424.6698913043478</v>
      </c>
      <c r="K69" s="31">
        <v>408.39815217391305</v>
      </c>
      <c r="L69" s="31">
        <v>63.99902173913042</v>
      </c>
      <c r="M69" s="31">
        <v>47.727282608695639</v>
      </c>
      <c r="N69" s="31">
        <v>11.130434782608695</v>
      </c>
      <c r="O69" s="31">
        <v>5.1413043478260869</v>
      </c>
      <c r="P69" s="31">
        <v>121.43543478260865</v>
      </c>
      <c r="Q69" s="31">
        <v>121.43543478260865</v>
      </c>
      <c r="R69" s="31">
        <v>0</v>
      </c>
      <c r="S69" s="31">
        <v>239.23543478260873</v>
      </c>
      <c r="T69" s="31">
        <v>237.02619565217395</v>
      </c>
      <c r="U69" s="31">
        <v>2.2092391304347827</v>
      </c>
      <c r="V69" s="31">
        <v>0</v>
      </c>
      <c r="W69" s="31">
        <v>70.169673913043482</v>
      </c>
      <c r="X69" s="31">
        <v>2.6484782608695654</v>
      </c>
      <c r="Y69" s="31">
        <v>0</v>
      </c>
      <c r="Z69" s="31">
        <v>0</v>
      </c>
      <c r="AA69" s="31">
        <v>9.3699999999999992</v>
      </c>
      <c r="AB69" s="31">
        <v>0</v>
      </c>
      <c r="AC69" s="31">
        <v>58.151195652173911</v>
      </c>
      <c r="AD69" s="31">
        <v>0</v>
      </c>
      <c r="AE69" s="31">
        <v>0</v>
      </c>
      <c r="AF69" t="s">
        <v>47</v>
      </c>
      <c r="AG69" s="32">
        <v>1</v>
      </c>
      <c r="AH69"/>
    </row>
    <row r="70" spans="1:34" x14ac:dyDescent="0.25">
      <c r="A70" t="s">
        <v>227</v>
      </c>
      <c r="B70" t="s">
        <v>85</v>
      </c>
      <c r="C70" t="s">
        <v>152</v>
      </c>
      <c r="D70" t="s">
        <v>193</v>
      </c>
      <c r="E70" s="31">
        <v>27.130434782608695</v>
      </c>
      <c r="F70" s="31">
        <v>4.0914062500000004</v>
      </c>
      <c r="G70" s="31">
        <v>3.6793469551282052</v>
      </c>
      <c r="H70" s="31">
        <v>1.016073717948718</v>
      </c>
      <c r="I70" s="31">
        <v>0.60401442307692321</v>
      </c>
      <c r="J70" s="31">
        <v>111.00163043478261</v>
      </c>
      <c r="K70" s="31">
        <v>99.822282608695659</v>
      </c>
      <c r="L70" s="31">
        <v>27.566521739130437</v>
      </c>
      <c r="M70" s="31">
        <v>16.387173913043483</v>
      </c>
      <c r="N70" s="31">
        <v>5.8913043478260869</v>
      </c>
      <c r="O70" s="31">
        <v>5.2880434782608692</v>
      </c>
      <c r="P70" s="31">
        <v>25.563586956521739</v>
      </c>
      <c r="Q70" s="31">
        <v>25.563586956521739</v>
      </c>
      <c r="R70" s="31">
        <v>0</v>
      </c>
      <c r="S70" s="31">
        <v>57.871521739130436</v>
      </c>
      <c r="T70" s="31">
        <v>57.871521739130436</v>
      </c>
      <c r="U70" s="31">
        <v>0</v>
      </c>
      <c r="V70" s="31">
        <v>0</v>
      </c>
      <c r="W70" s="31">
        <v>1.3557608695652172</v>
      </c>
      <c r="X70" s="31">
        <v>8.510869565217391E-2</v>
      </c>
      <c r="Y70" s="31">
        <v>0</v>
      </c>
      <c r="Z70" s="31">
        <v>0</v>
      </c>
      <c r="AA70" s="31">
        <v>1.1347826086956521</v>
      </c>
      <c r="AB70" s="31">
        <v>0</v>
      </c>
      <c r="AC70" s="31">
        <v>0.1358695652173913</v>
      </c>
      <c r="AD70" s="31">
        <v>0</v>
      </c>
      <c r="AE70" s="31">
        <v>0</v>
      </c>
      <c r="AF70" t="s">
        <v>13</v>
      </c>
      <c r="AG70" s="32">
        <v>1</v>
      </c>
      <c r="AH70"/>
    </row>
    <row r="71" spans="1:34" x14ac:dyDescent="0.25">
      <c r="A71" t="s">
        <v>227</v>
      </c>
      <c r="B71" t="s">
        <v>137</v>
      </c>
      <c r="C71" t="s">
        <v>184</v>
      </c>
      <c r="D71" t="s">
        <v>193</v>
      </c>
      <c r="E71" s="31">
        <v>37.260869565217391</v>
      </c>
      <c r="F71" s="31">
        <v>5.2654609101516927</v>
      </c>
      <c r="G71" s="31">
        <v>4.8099474912485416</v>
      </c>
      <c r="H71" s="31">
        <v>1.3110414235705952</v>
      </c>
      <c r="I71" s="31">
        <v>0.89016919486581092</v>
      </c>
      <c r="J71" s="31">
        <v>196.19565217391306</v>
      </c>
      <c r="K71" s="31">
        <v>179.22282608695653</v>
      </c>
      <c r="L71" s="31">
        <v>48.850543478260875</v>
      </c>
      <c r="M71" s="31">
        <v>33.168478260869563</v>
      </c>
      <c r="N71" s="31">
        <v>10.986413043478262</v>
      </c>
      <c r="O71" s="31">
        <v>4.6956521739130439</v>
      </c>
      <c r="P71" s="31">
        <v>20.342391304347828</v>
      </c>
      <c r="Q71" s="31">
        <v>19.051630434782609</v>
      </c>
      <c r="R71" s="31">
        <v>1.2907608695652173</v>
      </c>
      <c r="S71" s="31">
        <v>127.00271739130434</v>
      </c>
      <c r="T71" s="31">
        <v>120.90489130434783</v>
      </c>
      <c r="U71" s="31">
        <v>0</v>
      </c>
      <c r="V71" s="31">
        <v>6.0978260869565215</v>
      </c>
      <c r="W71" s="31">
        <v>22.024456521739133</v>
      </c>
      <c r="X71" s="31">
        <v>2.7880434782608696</v>
      </c>
      <c r="Y71" s="31">
        <v>0</v>
      </c>
      <c r="Z71" s="31">
        <v>0</v>
      </c>
      <c r="AA71" s="31">
        <v>0</v>
      </c>
      <c r="AB71" s="31">
        <v>0</v>
      </c>
      <c r="AC71" s="31">
        <v>19.236413043478262</v>
      </c>
      <c r="AD71" s="31">
        <v>0</v>
      </c>
      <c r="AE71" s="31">
        <v>0</v>
      </c>
      <c r="AF71" t="s">
        <v>65</v>
      </c>
      <c r="AG71" s="32">
        <v>1</v>
      </c>
      <c r="AH71"/>
    </row>
    <row r="72" spans="1:34" x14ac:dyDescent="0.25">
      <c r="A72" t="s">
        <v>227</v>
      </c>
      <c r="B72" t="s">
        <v>123</v>
      </c>
      <c r="C72" t="s">
        <v>179</v>
      </c>
      <c r="D72" t="s">
        <v>187</v>
      </c>
      <c r="E72" s="31">
        <v>78.913043478260875</v>
      </c>
      <c r="F72" s="31">
        <v>3.596574380165289</v>
      </c>
      <c r="G72" s="31">
        <v>3.3257396694214871</v>
      </c>
      <c r="H72" s="31">
        <v>0.48449449035812675</v>
      </c>
      <c r="I72" s="31">
        <v>0.32399862258953166</v>
      </c>
      <c r="J72" s="31">
        <v>283.81663043478261</v>
      </c>
      <c r="K72" s="31">
        <v>262.44423913043477</v>
      </c>
      <c r="L72" s="31">
        <v>38.232934782608702</v>
      </c>
      <c r="M72" s="31">
        <v>25.567717391304349</v>
      </c>
      <c r="N72" s="31">
        <v>6.4695652173913052</v>
      </c>
      <c r="O72" s="31">
        <v>6.1956521739130439</v>
      </c>
      <c r="P72" s="31">
        <v>92.616304347826102</v>
      </c>
      <c r="Q72" s="31">
        <v>83.909130434782625</v>
      </c>
      <c r="R72" s="31">
        <v>8.7071739130434782</v>
      </c>
      <c r="S72" s="31">
        <v>152.96739130434781</v>
      </c>
      <c r="T72" s="31">
        <v>143.8711956521739</v>
      </c>
      <c r="U72" s="31">
        <v>0.36945652173913041</v>
      </c>
      <c r="V72" s="31">
        <v>8.7267391304347797</v>
      </c>
      <c r="W72" s="31">
        <v>15.634239130434786</v>
      </c>
      <c r="X72" s="31">
        <v>0</v>
      </c>
      <c r="Y72" s="31">
        <v>0</v>
      </c>
      <c r="Z72" s="31">
        <v>0</v>
      </c>
      <c r="AA72" s="31">
        <v>6.8918478260869582</v>
      </c>
      <c r="AB72" s="31">
        <v>0</v>
      </c>
      <c r="AC72" s="31">
        <v>8.7423913043478283</v>
      </c>
      <c r="AD72" s="31">
        <v>0</v>
      </c>
      <c r="AE72" s="31">
        <v>0</v>
      </c>
      <c r="AF72" t="s">
        <v>51</v>
      </c>
      <c r="AG72" s="32">
        <v>1</v>
      </c>
      <c r="AH72"/>
    </row>
    <row r="73" spans="1:34" x14ac:dyDescent="0.25">
      <c r="A73" t="s">
        <v>227</v>
      </c>
      <c r="B73" t="s">
        <v>136</v>
      </c>
      <c r="C73" t="s">
        <v>145</v>
      </c>
      <c r="D73" t="s">
        <v>189</v>
      </c>
      <c r="E73" s="31">
        <v>50.934782608695649</v>
      </c>
      <c r="F73" s="31">
        <v>3.8181924882629112</v>
      </c>
      <c r="G73" s="31">
        <v>3.717646180110969</v>
      </c>
      <c r="H73" s="31">
        <v>0.34197396500213401</v>
      </c>
      <c r="I73" s="31">
        <v>0.29784891165172855</v>
      </c>
      <c r="J73" s="31">
        <v>194.4788043478261</v>
      </c>
      <c r="K73" s="31">
        <v>189.35749999999999</v>
      </c>
      <c r="L73" s="31">
        <v>17.41836956521739</v>
      </c>
      <c r="M73" s="31">
        <v>15.170869565217389</v>
      </c>
      <c r="N73" s="31">
        <v>2.152173913043478</v>
      </c>
      <c r="O73" s="31">
        <v>9.5326086956521741E-2</v>
      </c>
      <c r="P73" s="31">
        <v>37.035760869565223</v>
      </c>
      <c r="Q73" s="31">
        <v>34.161956521739135</v>
      </c>
      <c r="R73" s="31">
        <v>2.8738043478260868</v>
      </c>
      <c r="S73" s="31">
        <v>140.02467391304347</v>
      </c>
      <c r="T73" s="31">
        <v>140.02467391304347</v>
      </c>
      <c r="U73" s="31">
        <v>0</v>
      </c>
      <c r="V73" s="31">
        <v>0</v>
      </c>
      <c r="W73" s="31">
        <v>0</v>
      </c>
      <c r="X73" s="31">
        <v>0</v>
      </c>
      <c r="Y73" s="31">
        <v>0</v>
      </c>
      <c r="Z73" s="31">
        <v>0</v>
      </c>
      <c r="AA73" s="31">
        <v>0</v>
      </c>
      <c r="AB73" s="31">
        <v>0</v>
      </c>
      <c r="AC73" s="31">
        <v>0</v>
      </c>
      <c r="AD73" s="31">
        <v>0</v>
      </c>
      <c r="AE73" s="31">
        <v>0</v>
      </c>
      <c r="AF73" t="s">
        <v>64</v>
      </c>
      <c r="AG73" s="32">
        <v>1</v>
      </c>
      <c r="AH73"/>
    </row>
    <row r="74" spans="1:34" x14ac:dyDescent="0.25">
      <c r="AH74"/>
    </row>
    <row r="75" spans="1:34" x14ac:dyDescent="0.25">
      <c r="W75" s="31"/>
      <c r="AH75"/>
    </row>
    <row r="76" spans="1:34" x14ac:dyDescent="0.25">
      <c r="AH76"/>
    </row>
    <row r="77" spans="1:34" x14ac:dyDescent="0.25">
      <c r="AH77"/>
    </row>
    <row r="78" spans="1:34" x14ac:dyDescent="0.25">
      <c r="AH78"/>
    </row>
    <row r="85" spans="34:34" x14ac:dyDescent="0.25">
      <c r="AH85"/>
    </row>
  </sheetData>
  <pageMargins left="0.7" right="0.7" top="0.75" bottom="0.75" header="0.3" footer="0.3"/>
  <pageSetup orientation="portrait" horizontalDpi="1200" verticalDpi="1200" r:id="rId1"/>
  <ignoredErrors>
    <ignoredError sqref="AF2:AF73"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76850-BB0B-494D-A7F2-FE0F6252F9A5}">
  <sheetPr codeName="Sheet2">
    <outlinePr summaryRight="0"/>
  </sheetPr>
  <dimension ref="A1:AT86"/>
  <sheetViews>
    <sheetView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36" customWidth="1" collapsed="1"/>
    <col min="9" max="10" width="15.7109375" hidden="1" customWidth="1" outlineLevel="1"/>
    <col min="11" max="11" width="15.7109375" style="36" hidden="1" customWidth="1" outlineLevel="1"/>
    <col min="12" max="13" width="15.7109375" hidden="1" customWidth="1" outlineLevel="1"/>
    <col min="14" max="14" width="15.7109375" style="36" hidden="1" customWidth="1" outlineLevel="1"/>
    <col min="15" max="16" width="15.7109375" hidden="1" customWidth="1" outlineLevel="1"/>
    <col min="17" max="17" width="15.7109375" style="36" hidden="1" customWidth="1" outlineLevel="1"/>
    <col min="18" max="19" width="15.7109375" hidden="1" customWidth="1" outlineLevel="1"/>
    <col min="20" max="20" width="15.7109375" style="36" hidden="1" customWidth="1" outlineLevel="1"/>
    <col min="21" max="22" width="15.7109375" hidden="1" customWidth="1" outlineLevel="1"/>
    <col min="23" max="23" width="15.7109375" style="36" hidden="1" customWidth="1" outlineLevel="1"/>
    <col min="24" max="25" width="15.7109375" hidden="1" customWidth="1" outlineLevel="1"/>
    <col min="26" max="26" width="15.7109375" style="36" hidden="1" customWidth="1" outlineLevel="1"/>
    <col min="27" max="28" width="15.7109375" hidden="1" customWidth="1" outlineLevel="1"/>
    <col min="29" max="29" width="15.7109375" style="36" hidden="1" customWidth="1" outlineLevel="1"/>
    <col min="30" max="31" width="15.7109375" hidden="1" customWidth="1" outlineLevel="1"/>
    <col min="32" max="32" width="15.7109375" style="36" hidden="1" customWidth="1" outlineLevel="1"/>
    <col min="33" max="34" width="15.7109375" hidden="1" customWidth="1" outlineLevel="1"/>
    <col min="35" max="35" width="15.7109375" style="36" hidden="1" customWidth="1" outlineLevel="1"/>
    <col min="36" max="36" width="10.85546875" bestFit="1" customWidth="1"/>
    <col min="37" max="37" width="10.85546875" style="2" customWidth="1"/>
    <col min="38" max="45" width="15.7109375" customWidth="1"/>
    <col min="46" max="46" width="9.140625" style="2"/>
    <col min="47" max="47" width="25.42578125" customWidth="1"/>
    <col min="48" max="48" width="18.42578125" customWidth="1"/>
    <col min="49" max="49" width="30.140625" customWidth="1"/>
    <col min="50" max="50" width="28.42578125" customWidth="1"/>
    <col min="51" max="51" width="28.7109375" customWidth="1"/>
    <col min="52" max="52" width="27" customWidth="1"/>
    <col min="53" max="53" width="31" customWidth="1"/>
    <col min="54" max="54" width="23.7109375" customWidth="1"/>
    <col min="57" max="57" width="29.28515625" customWidth="1"/>
    <col min="58" max="58" width="25.85546875" customWidth="1"/>
    <col min="59" max="59" width="24.140625" customWidth="1"/>
    <col min="60" max="61" width="27.28515625" customWidth="1"/>
    <col min="62" max="62" width="25.5703125" customWidth="1"/>
    <col min="63" max="63" width="25.140625" customWidth="1"/>
    <col min="65" max="65" width="9.42578125" customWidth="1"/>
    <col min="66" max="66" width="30.140625" customWidth="1"/>
    <col min="67" max="67" width="28.42578125" customWidth="1"/>
  </cols>
  <sheetData>
    <row r="1" spans="1:46" s="1" customFormat="1" ht="189.95" customHeight="1" x14ac:dyDescent="0.25">
      <c r="A1" s="1" t="s">
        <v>248</v>
      </c>
      <c r="B1" s="1" t="s">
        <v>315</v>
      </c>
      <c r="C1" s="1" t="s">
        <v>251</v>
      </c>
      <c r="D1" s="1" t="s">
        <v>250</v>
      </c>
      <c r="E1" s="1" t="s">
        <v>252</v>
      </c>
      <c r="F1" s="1" t="s">
        <v>295</v>
      </c>
      <c r="G1" s="1" t="s">
        <v>318</v>
      </c>
      <c r="H1" s="35" t="s">
        <v>320</v>
      </c>
      <c r="I1" s="1" t="s">
        <v>296</v>
      </c>
      <c r="J1" s="1" t="s">
        <v>321</v>
      </c>
      <c r="K1" s="35" t="s">
        <v>322</v>
      </c>
      <c r="L1" s="1" t="s">
        <v>298</v>
      </c>
      <c r="M1" s="1" t="s">
        <v>308</v>
      </c>
      <c r="N1" s="35" t="s">
        <v>323</v>
      </c>
      <c r="O1" s="1" t="s">
        <v>299</v>
      </c>
      <c r="P1" s="1" t="s">
        <v>307</v>
      </c>
      <c r="Q1" s="35" t="s">
        <v>324</v>
      </c>
      <c r="R1" s="1" t="s">
        <v>300</v>
      </c>
      <c r="S1" s="1" t="s">
        <v>309</v>
      </c>
      <c r="T1" s="35" t="s">
        <v>325</v>
      </c>
      <c r="U1" s="1" t="s">
        <v>306</v>
      </c>
      <c r="V1" s="1" t="s">
        <v>319</v>
      </c>
      <c r="W1" s="35" t="s">
        <v>326</v>
      </c>
      <c r="X1" s="1" t="s">
        <v>301</v>
      </c>
      <c r="Y1" s="1" t="s">
        <v>310</v>
      </c>
      <c r="Z1" s="35" t="s">
        <v>327</v>
      </c>
      <c r="AA1" s="1" t="s">
        <v>302</v>
      </c>
      <c r="AB1" s="1" t="s">
        <v>311</v>
      </c>
      <c r="AC1" s="35" t="s">
        <v>328</v>
      </c>
      <c r="AD1" s="1" t="s">
        <v>303</v>
      </c>
      <c r="AE1" s="1" t="s">
        <v>312</v>
      </c>
      <c r="AF1" s="35" t="s">
        <v>329</v>
      </c>
      <c r="AG1" s="1" t="s">
        <v>304</v>
      </c>
      <c r="AH1" s="1" t="s">
        <v>313</v>
      </c>
      <c r="AI1" s="35" t="s">
        <v>330</v>
      </c>
      <c r="AJ1" s="1" t="s">
        <v>249</v>
      </c>
      <c r="AK1" s="38" t="s">
        <v>260</v>
      </c>
    </row>
    <row r="2" spans="1:46" x14ac:dyDescent="0.25">
      <c r="A2" t="s">
        <v>227</v>
      </c>
      <c r="B2" t="s">
        <v>103</v>
      </c>
      <c r="C2" t="s">
        <v>173</v>
      </c>
      <c r="D2" t="s">
        <v>195</v>
      </c>
      <c r="E2" s="31">
        <v>71.663043478260875</v>
      </c>
      <c r="F2" s="31">
        <v>249.14945652173913</v>
      </c>
      <c r="G2" s="31">
        <v>0.60597826086956519</v>
      </c>
      <c r="H2" s="36">
        <v>2.4321877692584553E-3</v>
      </c>
      <c r="I2" s="31">
        <v>56.834239130434781</v>
      </c>
      <c r="J2" s="31">
        <v>0</v>
      </c>
      <c r="K2" s="36">
        <v>0</v>
      </c>
      <c r="L2" s="31">
        <v>36.872282608695649</v>
      </c>
      <c r="M2" s="31">
        <v>0</v>
      </c>
      <c r="N2" s="36">
        <v>0</v>
      </c>
      <c r="O2" s="31">
        <v>14.994565217391305</v>
      </c>
      <c r="P2" s="31">
        <v>0</v>
      </c>
      <c r="Q2" s="36">
        <v>0</v>
      </c>
      <c r="R2" s="31">
        <v>4.9673913043478262</v>
      </c>
      <c r="S2" s="31">
        <v>0</v>
      </c>
      <c r="T2" s="36">
        <v>0</v>
      </c>
      <c r="U2" s="31">
        <v>26.945652173913043</v>
      </c>
      <c r="V2" s="31">
        <v>0</v>
      </c>
      <c r="W2" s="36">
        <v>0</v>
      </c>
      <c r="X2" s="31">
        <v>4.2391304347826084</v>
      </c>
      <c r="Y2" s="31">
        <v>0</v>
      </c>
      <c r="Z2" s="36">
        <v>0</v>
      </c>
      <c r="AA2" s="31">
        <v>113.15489130434783</v>
      </c>
      <c r="AB2" s="31">
        <v>0.60597826086956519</v>
      </c>
      <c r="AC2" s="36">
        <v>5.3552988641002858E-3</v>
      </c>
      <c r="AD2" s="31">
        <v>0</v>
      </c>
      <c r="AE2" s="31">
        <v>0</v>
      </c>
      <c r="AF2" s="36" t="s">
        <v>391</v>
      </c>
      <c r="AG2" s="31">
        <v>47.975543478260867</v>
      </c>
      <c r="AH2" s="31">
        <v>0</v>
      </c>
      <c r="AI2" s="36">
        <v>0</v>
      </c>
      <c r="AJ2" t="s">
        <v>31</v>
      </c>
      <c r="AK2" s="37">
        <v>1</v>
      </c>
      <c r="AT2"/>
    </row>
    <row r="3" spans="1:46" x14ac:dyDescent="0.25">
      <c r="A3" t="s">
        <v>227</v>
      </c>
      <c r="B3" t="s">
        <v>106</v>
      </c>
      <c r="C3" t="s">
        <v>158</v>
      </c>
      <c r="D3" t="s">
        <v>195</v>
      </c>
      <c r="E3" s="31">
        <v>67.902173913043484</v>
      </c>
      <c r="F3" s="31">
        <v>214.45771739130436</v>
      </c>
      <c r="G3" s="31">
        <v>0</v>
      </c>
      <c r="H3" s="36">
        <v>0</v>
      </c>
      <c r="I3" s="31">
        <v>43.245978260869556</v>
      </c>
      <c r="J3" s="31">
        <v>0</v>
      </c>
      <c r="K3" s="36">
        <v>0</v>
      </c>
      <c r="L3" s="31">
        <v>32.240543478260861</v>
      </c>
      <c r="M3" s="31">
        <v>0</v>
      </c>
      <c r="N3" s="36">
        <v>0</v>
      </c>
      <c r="O3" s="31">
        <v>5.0869565217391308</v>
      </c>
      <c r="P3" s="31">
        <v>0</v>
      </c>
      <c r="Q3" s="36">
        <v>0</v>
      </c>
      <c r="R3" s="31">
        <v>5.9184782608695654</v>
      </c>
      <c r="S3" s="31">
        <v>0</v>
      </c>
      <c r="T3" s="36">
        <v>0</v>
      </c>
      <c r="U3" s="31">
        <v>53.711413043478267</v>
      </c>
      <c r="V3" s="31">
        <v>0</v>
      </c>
      <c r="W3" s="36">
        <v>0</v>
      </c>
      <c r="X3" s="31">
        <v>4.9514130434782615</v>
      </c>
      <c r="Y3" s="31">
        <v>0</v>
      </c>
      <c r="Z3" s="36">
        <v>0</v>
      </c>
      <c r="AA3" s="31">
        <v>98.570869565217393</v>
      </c>
      <c r="AB3" s="31">
        <v>0</v>
      </c>
      <c r="AC3" s="36">
        <v>0</v>
      </c>
      <c r="AD3" s="31">
        <v>0</v>
      </c>
      <c r="AE3" s="31">
        <v>0</v>
      </c>
      <c r="AF3" s="36" t="s">
        <v>391</v>
      </c>
      <c r="AG3" s="31">
        <v>13.97804347826087</v>
      </c>
      <c r="AH3" s="31">
        <v>0</v>
      </c>
      <c r="AI3" s="36">
        <v>0</v>
      </c>
      <c r="AJ3" t="s">
        <v>34</v>
      </c>
      <c r="AK3" s="37">
        <v>1</v>
      </c>
      <c r="AT3"/>
    </row>
    <row r="4" spans="1:46" x14ac:dyDescent="0.25">
      <c r="A4" t="s">
        <v>227</v>
      </c>
      <c r="B4" t="s">
        <v>101</v>
      </c>
      <c r="C4" t="s">
        <v>159</v>
      </c>
      <c r="D4" t="s">
        <v>188</v>
      </c>
      <c r="E4" s="31">
        <v>131.08695652173913</v>
      </c>
      <c r="F4" s="31">
        <v>454.61413043478262</v>
      </c>
      <c r="G4" s="31">
        <v>11.96032608695652</v>
      </c>
      <c r="H4" s="36">
        <v>2.6308742483472602E-2</v>
      </c>
      <c r="I4" s="31">
        <v>90.956847826086943</v>
      </c>
      <c r="J4" s="31">
        <v>0</v>
      </c>
      <c r="K4" s="36">
        <v>0</v>
      </c>
      <c r="L4" s="31">
        <v>75.154347826086948</v>
      </c>
      <c r="M4" s="31">
        <v>0</v>
      </c>
      <c r="N4" s="36">
        <v>0</v>
      </c>
      <c r="O4" s="31">
        <v>11.454673913043477</v>
      </c>
      <c r="P4" s="31">
        <v>0</v>
      </c>
      <c r="Q4" s="36">
        <v>0</v>
      </c>
      <c r="R4" s="31">
        <v>4.3478260869565215</v>
      </c>
      <c r="S4" s="31">
        <v>0</v>
      </c>
      <c r="T4" s="36">
        <v>0</v>
      </c>
      <c r="U4" s="31">
        <v>101.69586956521739</v>
      </c>
      <c r="V4" s="31">
        <v>8.3429347826086957</v>
      </c>
      <c r="W4" s="36">
        <v>8.2038088845470619E-2</v>
      </c>
      <c r="X4" s="31">
        <v>12.916739130434781</v>
      </c>
      <c r="Y4" s="31">
        <v>0</v>
      </c>
      <c r="Z4" s="36">
        <v>0</v>
      </c>
      <c r="AA4" s="31">
        <v>242.57706521739135</v>
      </c>
      <c r="AB4" s="31">
        <v>3.6173913043478256</v>
      </c>
      <c r="AC4" s="36">
        <v>1.4912338481405949E-2</v>
      </c>
      <c r="AD4" s="31">
        <v>0.19380434782608694</v>
      </c>
      <c r="AE4" s="31">
        <v>0</v>
      </c>
      <c r="AF4" s="36">
        <v>0</v>
      </c>
      <c r="AG4" s="31">
        <v>6.2738043478260863</v>
      </c>
      <c r="AH4" s="31">
        <v>0</v>
      </c>
      <c r="AI4" s="36">
        <v>0</v>
      </c>
      <c r="AJ4" t="s">
        <v>29</v>
      </c>
      <c r="AK4" s="37">
        <v>1</v>
      </c>
      <c r="AT4"/>
    </row>
    <row r="5" spans="1:46" x14ac:dyDescent="0.25">
      <c r="A5" t="s">
        <v>227</v>
      </c>
      <c r="B5" t="s">
        <v>126</v>
      </c>
      <c r="C5" t="s">
        <v>159</v>
      </c>
      <c r="D5" t="s">
        <v>188</v>
      </c>
      <c r="E5" s="31">
        <v>69.967391304347828</v>
      </c>
      <c r="F5" s="31">
        <v>243.34239130434781</v>
      </c>
      <c r="G5" s="31">
        <v>0</v>
      </c>
      <c r="H5" s="36">
        <v>0</v>
      </c>
      <c r="I5" s="31">
        <v>20.083804347826092</v>
      </c>
      <c r="J5" s="31">
        <v>0</v>
      </c>
      <c r="K5" s="36">
        <v>0</v>
      </c>
      <c r="L5" s="31">
        <v>16.939130434782616</v>
      </c>
      <c r="M5" s="31">
        <v>0</v>
      </c>
      <c r="N5" s="36">
        <v>0</v>
      </c>
      <c r="O5" s="31">
        <v>3.0577173913043483</v>
      </c>
      <c r="P5" s="31">
        <v>0</v>
      </c>
      <c r="Q5" s="36">
        <v>0</v>
      </c>
      <c r="R5" s="31">
        <v>8.6956521739130432E-2</v>
      </c>
      <c r="S5" s="31">
        <v>0</v>
      </c>
      <c r="T5" s="36">
        <v>0</v>
      </c>
      <c r="U5" s="31">
        <v>43.237826086956531</v>
      </c>
      <c r="V5" s="31">
        <v>0</v>
      </c>
      <c r="W5" s="36">
        <v>0</v>
      </c>
      <c r="X5" s="31">
        <v>0</v>
      </c>
      <c r="Y5" s="31">
        <v>0</v>
      </c>
      <c r="Z5" s="36" t="s">
        <v>391</v>
      </c>
      <c r="AA5" s="31">
        <v>165.45402173913041</v>
      </c>
      <c r="AB5" s="31">
        <v>0</v>
      </c>
      <c r="AC5" s="36">
        <v>0</v>
      </c>
      <c r="AD5" s="31">
        <v>13.392934782608691</v>
      </c>
      <c r="AE5" s="31">
        <v>0</v>
      </c>
      <c r="AF5" s="36">
        <v>0</v>
      </c>
      <c r="AG5" s="31">
        <v>1.1738043478260871</v>
      </c>
      <c r="AH5" s="31">
        <v>0</v>
      </c>
      <c r="AI5" s="36">
        <v>0</v>
      </c>
      <c r="AJ5" t="s">
        <v>54</v>
      </c>
      <c r="AK5" s="37">
        <v>1</v>
      </c>
      <c r="AT5"/>
    </row>
    <row r="6" spans="1:46" x14ac:dyDescent="0.25">
      <c r="A6" t="s">
        <v>227</v>
      </c>
      <c r="B6" t="s">
        <v>135</v>
      </c>
      <c r="C6" t="s">
        <v>171</v>
      </c>
      <c r="D6" t="s">
        <v>188</v>
      </c>
      <c r="E6" s="31">
        <v>30.282608695652176</v>
      </c>
      <c r="F6" s="31">
        <v>136.76630434782606</v>
      </c>
      <c r="G6" s="31">
        <v>0</v>
      </c>
      <c r="H6" s="36">
        <v>0</v>
      </c>
      <c r="I6" s="31">
        <v>20.652173913043477</v>
      </c>
      <c r="J6" s="31">
        <v>0</v>
      </c>
      <c r="K6" s="36">
        <v>0</v>
      </c>
      <c r="L6" s="31">
        <v>14.913043478260869</v>
      </c>
      <c r="M6" s="31">
        <v>0</v>
      </c>
      <c r="N6" s="36">
        <v>0</v>
      </c>
      <c r="O6" s="31">
        <v>0</v>
      </c>
      <c r="P6" s="31">
        <v>0</v>
      </c>
      <c r="Q6" s="36" t="s">
        <v>391</v>
      </c>
      <c r="R6" s="31">
        <v>5.7391304347826084</v>
      </c>
      <c r="S6" s="31">
        <v>0</v>
      </c>
      <c r="T6" s="36">
        <v>0</v>
      </c>
      <c r="U6" s="31">
        <v>26.372282608695652</v>
      </c>
      <c r="V6" s="31">
        <v>0</v>
      </c>
      <c r="W6" s="36">
        <v>0</v>
      </c>
      <c r="X6" s="31">
        <v>0</v>
      </c>
      <c r="Y6" s="31">
        <v>0</v>
      </c>
      <c r="Z6" s="36" t="s">
        <v>391</v>
      </c>
      <c r="AA6" s="31">
        <v>89.741847826086953</v>
      </c>
      <c r="AB6" s="31">
        <v>0</v>
      </c>
      <c r="AC6" s="36">
        <v>0</v>
      </c>
      <c r="AD6" s="31">
        <v>0</v>
      </c>
      <c r="AE6" s="31">
        <v>0</v>
      </c>
      <c r="AF6" s="36" t="s">
        <v>391</v>
      </c>
      <c r="AG6" s="31">
        <v>0</v>
      </c>
      <c r="AH6" s="31">
        <v>0</v>
      </c>
      <c r="AI6" s="36" t="s">
        <v>391</v>
      </c>
      <c r="AJ6" t="s">
        <v>63</v>
      </c>
      <c r="AK6" s="37">
        <v>1</v>
      </c>
      <c r="AT6"/>
    </row>
    <row r="7" spans="1:46" x14ac:dyDescent="0.25">
      <c r="A7" t="s">
        <v>227</v>
      </c>
      <c r="B7" t="s">
        <v>139</v>
      </c>
      <c r="C7" t="s">
        <v>168</v>
      </c>
      <c r="D7" t="s">
        <v>194</v>
      </c>
      <c r="E7" s="31">
        <v>65.945652173913047</v>
      </c>
      <c r="F7" s="31">
        <v>311.87826086956517</v>
      </c>
      <c r="G7" s="31">
        <v>6.3040217391304347</v>
      </c>
      <c r="H7" s="36">
        <v>2.0213084815702897E-2</v>
      </c>
      <c r="I7" s="31">
        <v>53.314891304347825</v>
      </c>
      <c r="J7" s="31">
        <v>0</v>
      </c>
      <c r="K7" s="36">
        <v>0</v>
      </c>
      <c r="L7" s="31">
        <v>32.666956521739131</v>
      </c>
      <c r="M7" s="31">
        <v>0</v>
      </c>
      <c r="N7" s="36">
        <v>0</v>
      </c>
      <c r="O7" s="31">
        <v>15.185978260869559</v>
      </c>
      <c r="P7" s="31">
        <v>0</v>
      </c>
      <c r="Q7" s="36">
        <v>0</v>
      </c>
      <c r="R7" s="31">
        <v>5.4619565217391308</v>
      </c>
      <c r="S7" s="31">
        <v>0</v>
      </c>
      <c r="T7" s="36">
        <v>0</v>
      </c>
      <c r="U7" s="31">
        <v>29.530760869565235</v>
      </c>
      <c r="V7" s="31">
        <v>4.5733695652173916</v>
      </c>
      <c r="W7" s="36">
        <v>0.15486798953191763</v>
      </c>
      <c r="X7" s="31">
        <v>0</v>
      </c>
      <c r="Y7" s="31">
        <v>0</v>
      </c>
      <c r="Z7" s="36" t="s">
        <v>391</v>
      </c>
      <c r="AA7" s="31">
        <v>189.40630434782605</v>
      </c>
      <c r="AB7" s="31">
        <v>1.7306521739130434</v>
      </c>
      <c r="AC7" s="36">
        <v>9.1372469352174832E-3</v>
      </c>
      <c r="AD7" s="31">
        <v>0</v>
      </c>
      <c r="AE7" s="31">
        <v>0</v>
      </c>
      <c r="AF7" s="36" t="s">
        <v>391</v>
      </c>
      <c r="AG7" s="31">
        <v>39.626304347826078</v>
      </c>
      <c r="AH7" s="31">
        <v>0</v>
      </c>
      <c r="AI7" s="36">
        <v>0</v>
      </c>
      <c r="AJ7" t="s">
        <v>67</v>
      </c>
      <c r="AK7" s="37">
        <v>1</v>
      </c>
      <c r="AT7"/>
    </row>
    <row r="8" spans="1:46" x14ac:dyDescent="0.25">
      <c r="A8" t="s">
        <v>227</v>
      </c>
      <c r="B8" t="s">
        <v>121</v>
      </c>
      <c r="C8" t="s">
        <v>161</v>
      </c>
      <c r="D8" t="s">
        <v>191</v>
      </c>
      <c r="E8" s="31">
        <v>54.347826086956523</v>
      </c>
      <c r="F8" s="31">
        <v>163.88282608695656</v>
      </c>
      <c r="G8" s="31">
        <v>29.945326086956523</v>
      </c>
      <c r="H8" s="36">
        <v>0.18272400349666582</v>
      </c>
      <c r="I8" s="31">
        <v>36.391304347826093</v>
      </c>
      <c r="J8" s="31">
        <v>4.7146739130434785</v>
      </c>
      <c r="K8" s="36">
        <v>0.12955495818399043</v>
      </c>
      <c r="L8" s="31">
        <v>15.548913043478262</v>
      </c>
      <c r="M8" s="31">
        <v>4.7146739130434785</v>
      </c>
      <c r="N8" s="36">
        <v>0.30321565886053825</v>
      </c>
      <c r="O8" s="31">
        <v>20.665760869565219</v>
      </c>
      <c r="P8" s="31">
        <v>0</v>
      </c>
      <c r="Q8" s="36">
        <v>0</v>
      </c>
      <c r="R8" s="31">
        <v>0.1766304347826087</v>
      </c>
      <c r="S8" s="31">
        <v>0</v>
      </c>
      <c r="T8" s="36">
        <v>0</v>
      </c>
      <c r="U8" s="31">
        <v>27.114130434782609</v>
      </c>
      <c r="V8" s="31">
        <v>8.2173913043478262</v>
      </c>
      <c r="W8" s="36">
        <v>0.30306674684305474</v>
      </c>
      <c r="X8" s="31">
        <v>0</v>
      </c>
      <c r="Y8" s="31">
        <v>0</v>
      </c>
      <c r="Z8" s="36" t="s">
        <v>391</v>
      </c>
      <c r="AA8" s="31">
        <v>91.418152173913057</v>
      </c>
      <c r="AB8" s="31">
        <v>17.013260869565219</v>
      </c>
      <c r="AC8" s="36">
        <v>0.18610374925539236</v>
      </c>
      <c r="AD8" s="31">
        <v>8.9592391304347831</v>
      </c>
      <c r="AE8" s="31">
        <v>0</v>
      </c>
      <c r="AF8" s="36">
        <v>0</v>
      </c>
      <c r="AG8" s="31">
        <v>0</v>
      </c>
      <c r="AH8" s="31">
        <v>0</v>
      </c>
      <c r="AI8" s="36" t="s">
        <v>391</v>
      </c>
      <c r="AJ8" t="s">
        <v>49</v>
      </c>
      <c r="AK8" s="37">
        <v>1</v>
      </c>
      <c r="AT8"/>
    </row>
    <row r="9" spans="1:46" x14ac:dyDescent="0.25">
      <c r="A9" t="s">
        <v>227</v>
      </c>
      <c r="B9" t="s">
        <v>122</v>
      </c>
      <c r="C9" t="s">
        <v>166</v>
      </c>
      <c r="D9" t="s">
        <v>193</v>
      </c>
      <c r="E9" s="31">
        <v>85.913043478260875</v>
      </c>
      <c r="F9" s="31">
        <v>248.66847826086956</v>
      </c>
      <c r="G9" s="31">
        <v>41.589673913043477</v>
      </c>
      <c r="H9" s="36">
        <v>0.16724948093104577</v>
      </c>
      <c r="I9" s="31">
        <v>64.388586956521735</v>
      </c>
      <c r="J9" s="31">
        <v>0</v>
      </c>
      <c r="K9" s="36">
        <v>0</v>
      </c>
      <c r="L9" s="31">
        <v>51.834239130434781</v>
      </c>
      <c r="M9" s="31">
        <v>0</v>
      </c>
      <c r="N9" s="36">
        <v>0</v>
      </c>
      <c r="O9" s="31">
        <v>7.0923913043478262</v>
      </c>
      <c r="P9" s="31">
        <v>0</v>
      </c>
      <c r="Q9" s="36">
        <v>0</v>
      </c>
      <c r="R9" s="31">
        <v>5.4619565217391308</v>
      </c>
      <c r="S9" s="31">
        <v>0</v>
      </c>
      <c r="T9" s="36">
        <v>0</v>
      </c>
      <c r="U9" s="31">
        <v>64.315217391304344</v>
      </c>
      <c r="V9" s="31">
        <v>12.820652173913043</v>
      </c>
      <c r="W9" s="36">
        <v>0.19934088220381951</v>
      </c>
      <c r="X9" s="31">
        <v>0</v>
      </c>
      <c r="Y9" s="31">
        <v>0</v>
      </c>
      <c r="Z9" s="36" t="s">
        <v>391</v>
      </c>
      <c r="AA9" s="31">
        <v>111.625</v>
      </c>
      <c r="AB9" s="31">
        <v>28.769021739130434</v>
      </c>
      <c r="AC9" s="36">
        <v>0.25772919811091094</v>
      </c>
      <c r="AD9" s="31">
        <v>0.10054347826086957</v>
      </c>
      <c r="AE9" s="31">
        <v>0</v>
      </c>
      <c r="AF9" s="36">
        <v>0</v>
      </c>
      <c r="AG9" s="31">
        <v>8.2391304347826093</v>
      </c>
      <c r="AH9" s="31">
        <v>0</v>
      </c>
      <c r="AI9" s="36">
        <v>0</v>
      </c>
      <c r="AJ9" t="s">
        <v>50</v>
      </c>
      <c r="AK9" s="37">
        <v>1</v>
      </c>
      <c r="AT9"/>
    </row>
    <row r="10" spans="1:46" x14ac:dyDescent="0.25">
      <c r="A10" t="s">
        <v>227</v>
      </c>
      <c r="B10" t="s">
        <v>95</v>
      </c>
      <c r="C10" t="s">
        <v>163</v>
      </c>
      <c r="D10" t="s">
        <v>195</v>
      </c>
      <c r="E10" s="31">
        <v>102.40217391304348</v>
      </c>
      <c r="F10" s="31">
        <v>517.78532608695662</v>
      </c>
      <c r="G10" s="31">
        <v>142.06521739130434</v>
      </c>
      <c r="H10" s="36">
        <v>0.27437088351832895</v>
      </c>
      <c r="I10" s="31">
        <v>87.888586956521792</v>
      </c>
      <c r="J10" s="31">
        <v>0.41847826086956524</v>
      </c>
      <c r="K10" s="36">
        <v>4.7614630677426314E-3</v>
      </c>
      <c r="L10" s="31">
        <v>54.272282608695711</v>
      </c>
      <c r="M10" s="31">
        <v>0.41847826086956524</v>
      </c>
      <c r="N10" s="36">
        <v>7.7107178978780425E-3</v>
      </c>
      <c r="O10" s="31">
        <v>28.572826086956514</v>
      </c>
      <c r="P10" s="31">
        <v>0</v>
      </c>
      <c r="Q10" s="36">
        <v>0</v>
      </c>
      <c r="R10" s="31">
        <v>5.0434782608695654</v>
      </c>
      <c r="S10" s="31">
        <v>0</v>
      </c>
      <c r="T10" s="36">
        <v>0</v>
      </c>
      <c r="U10" s="31">
        <v>121.52717391304348</v>
      </c>
      <c r="V10" s="31">
        <v>73.894021739130437</v>
      </c>
      <c r="W10" s="36">
        <v>0.60804525736773851</v>
      </c>
      <c r="X10" s="31">
        <v>5.2173913043478262</v>
      </c>
      <c r="Y10" s="31">
        <v>0</v>
      </c>
      <c r="Z10" s="36">
        <v>0</v>
      </c>
      <c r="AA10" s="31">
        <v>294.94021739130437</v>
      </c>
      <c r="AB10" s="31">
        <v>67.752717391304344</v>
      </c>
      <c r="AC10" s="36">
        <v>0.22971678121948069</v>
      </c>
      <c r="AD10" s="31">
        <v>0</v>
      </c>
      <c r="AE10" s="31">
        <v>0</v>
      </c>
      <c r="AF10" s="36" t="s">
        <v>391</v>
      </c>
      <c r="AG10" s="31">
        <v>8.2119565217391308</v>
      </c>
      <c r="AH10" s="31">
        <v>0</v>
      </c>
      <c r="AI10" s="36">
        <v>0</v>
      </c>
      <c r="AJ10" t="s">
        <v>23</v>
      </c>
      <c r="AK10" s="37">
        <v>1</v>
      </c>
      <c r="AT10"/>
    </row>
    <row r="11" spans="1:46" x14ac:dyDescent="0.25">
      <c r="A11" t="s">
        <v>227</v>
      </c>
      <c r="B11" t="s">
        <v>130</v>
      </c>
      <c r="C11" t="s">
        <v>148</v>
      </c>
      <c r="D11" t="s">
        <v>193</v>
      </c>
      <c r="E11" s="31">
        <v>37.032608695652172</v>
      </c>
      <c r="F11" s="31">
        <v>175.55608695652174</v>
      </c>
      <c r="G11" s="31">
        <v>29.736304347826085</v>
      </c>
      <c r="H11" s="36">
        <v>0.16938349938951752</v>
      </c>
      <c r="I11" s="31">
        <v>21.699782608695649</v>
      </c>
      <c r="J11" s="31">
        <v>0</v>
      </c>
      <c r="K11" s="36">
        <v>0</v>
      </c>
      <c r="L11" s="31">
        <v>16.395434782608692</v>
      </c>
      <c r="M11" s="31">
        <v>0</v>
      </c>
      <c r="N11" s="36">
        <v>0</v>
      </c>
      <c r="O11" s="31">
        <v>0</v>
      </c>
      <c r="P11" s="31">
        <v>0</v>
      </c>
      <c r="Q11" s="36" t="s">
        <v>391</v>
      </c>
      <c r="R11" s="31">
        <v>5.3043478260869561</v>
      </c>
      <c r="S11" s="31">
        <v>0</v>
      </c>
      <c r="T11" s="36">
        <v>0</v>
      </c>
      <c r="U11" s="31">
        <v>28.257065217391315</v>
      </c>
      <c r="V11" s="31">
        <v>0</v>
      </c>
      <c r="W11" s="36">
        <v>0</v>
      </c>
      <c r="X11" s="31">
        <v>0</v>
      </c>
      <c r="Y11" s="31">
        <v>0</v>
      </c>
      <c r="Z11" s="36" t="s">
        <v>391</v>
      </c>
      <c r="AA11" s="31">
        <v>106.51619565217391</v>
      </c>
      <c r="AB11" s="31">
        <v>29.736304347826085</v>
      </c>
      <c r="AC11" s="36">
        <v>0.27917167117880626</v>
      </c>
      <c r="AD11" s="31">
        <v>0</v>
      </c>
      <c r="AE11" s="31">
        <v>0</v>
      </c>
      <c r="AF11" s="36" t="s">
        <v>391</v>
      </c>
      <c r="AG11" s="31">
        <v>19.083043478260869</v>
      </c>
      <c r="AH11" s="31">
        <v>0</v>
      </c>
      <c r="AI11" s="36">
        <v>0</v>
      </c>
      <c r="AJ11" t="s">
        <v>58</v>
      </c>
      <c r="AK11" s="37">
        <v>1</v>
      </c>
      <c r="AT11"/>
    </row>
    <row r="12" spans="1:46" x14ac:dyDescent="0.25">
      <c r="A12" t="s">
        <v>227</v>
      </c>
      <c r="B12" t="s">
        <v>140</v>
      </c>
      <c r="C12" t="s">
        <v>164</v>
      </c>
      <c r="D12" t="s">
        <v>196</v>
      </c>
      <c r="E12" s="31">
        <v>76.086956521739125</v>
      </c>
      <c r="F12" s="31">
        <v>377.43206521739125</v>
      </c>
      <c r="G12" s="31">
        <v>41.929347826086953</v>
      </c>
      <c r="H12" s="36">
        <v>0.1110911119910724</v>
      </c>
      <c r="I12" s="31">
        <v>94.122282608695656</v>
      </c>
      <c r="J12" s="31">
        <v>10.989130434782609</v>
      </c>
      <c r="K12" s="36">
        <v>0.11675376042959841</v>
      </c>
      <c r="L12" s="31">
        <v>85.024456521739125</v>
      </c>
      <c r="M12" s="31">
        <v>10.989130434782609</v>
      </c>
      <c r="N12" s="36">
        <v>0.12924670011825243</v>
      </c>
      <c r="O12" s="31">
        <v>4.1630434782608692</v>
      </c>
      <c r="P12" s="31">
        <v>0</v>
      </c>
      <c r="Q12" s="36">
        <v>0</v>
      </c>
      <c r="R12" s="31">
        <v>4.9347826086956523</v>
      </c>
      <c r="S12" s="31">
        <v>0</v>
      </c>
      <c r="T12" s="36">
        <v>0</v>
      </c>
      <c r="U12" s="31">
        <v>22.377717391304348</v>
      </c>
      <c r="V12" s="31">
        <v>13.578804347826088</v>
      </c>
      <c r="W12" s="36">
        <v>0.60680024286581669</v>
      </c>
      <c r="X12" s="31">
        <v>0</v>
      </c>
      <c r="Y12" s="31">
        <v>0</v>
      </c>
      <c r="Z12" s="36" t="s">
        <v>391</v>
      </c>
      <c r="AA12" s="31">
        <v>225.47282608695653</v>
      </c>
      <c r="AB12" s="31">
        <v>17.361413043478262</v>
      </c>
      <c r="AC12" s="36">
        <v>7.7000024103936179E-2</v>
      </c>
      <c r="AD12" s="31">
        <v>0</v>
      </c>
      <c r="AE12" s="31">
        <v>0</v>
      </c>
      <c r="AF12" s="36" t="s">
        <v>391</v>
      </c>
      <c r="AG12" s="31">
        <v>35.459239130434781</v>
      </c>
      <c r="AH12" s="31">
        <v>0</v>
      </c>
      <c r="AI12" s="36">
        <v>0</v>
      </c>
      <c r="AJ12" t="s">
        <v>68</v>
      </c>
      <c r="AK12" s="37">
        <v>1</v>
      </c>
      <c r="AT12"/>
    </row>
    <row r="13" spans="1:46" x14ac:dyDescent="0.25">
      <c r="A13" t="s">
        <v>227</v>
      </c>
      <c r="B13" t="s">
        <v>143</v>
      </c>
      <c r="C13" t="s">
        <v>186</v>
      </c>
      <c r="D13" t="s">
        <v>196</v>
      </c>
      <c r="E13" s="31">
        <v>54.184782608695649</v>
      </c>
      <c r="F13" s="31">
        <v>287.38315217391306</v>
      </c>
      <c r="G13" s="31">
        <v>8.0353260869565215</v>
      </c>
      <c r="H13" s="36">
        <v>2.7960324139300469E-2</v>
      </c>
      <c r="I13" s="31">
        <v>68.603260869565219</v>
      </c>
      <c r="J13" s="31">
        <v>0</v>
      </c>
      <c r="K13" s="36">
        <v>0</v>
      </c>
      <c r="L13" s="31">
        <v>47.983695652173914</v>
      </c>
      <c r="M13" s="31">
        <v>0</v>
      </c>
      <c r="N13" s="36">
        <v>0</v>
      </c>
      <c r="O13" s="31">
        <v>16.326086956521738</v>
      </c>
      <c r="P13" s="31">
        <v>0</v>
      </c>
      <c r="Q13" s="36">
        <v>0</v>
      </c>
      <c r="R13" s="31">
        <v>4.2934782608695654</v>
      </c>
      <c r="S13" s="31">
        <v>0</v>
      </c>
      <c r="T13" s="36">
        <v>0</v>
      </c>
      <c r="U13" s="31">
        <v>21.991847826086957</v>
      </c>
      <c r="V13" s="31">
        <v>6.0733695652173916</v>
      </c>
      <c r="W13" s="36">
        <v>0.27616458667984678</v>
      </c>
      <c r="X13" s="31">
        <v>0</v>
      </c>
      <c r="Y13" s="31">
        <v>0</v>
      </c>
      <c r="Z13" s="36" t="s">
        <v>391</v>
      </c>
      <c r="AA13" s="31">
        <v>180.60054347826087</v>
      </c>
      <c r="AB13" s="31">
        <v>1.9619565217391304</v>
      </c>
      <c r="AC13" s="36">
        <v>1.0863513940506463E-2</v>
      </c>
      <c r="AD13" s="31">
        <v>0</v>
      </c>
      <c r="AE13" s="31">
        <v>0</v>
      </c>
      <c r="AF13" s="36" t="s">
        <v>391</v>
      </c>
      <c r="AG13" s="31">
        <v>16.1875</v>
      </c>
      <c r="AH13" s="31">
        <v>0</v>
      </c>
      <c r="AI13" s="36">
        <v>0</v>
      </c>
      <c r="AJ13" t="s">
        <v>71</v>
      </c>
      <c r="AK13" s="37">
        <v>1</v>
      </c>
      <c r="AT13"/>
    </row>
    <row r="14" spans="1:46" x14ac:dyDescent="0.25">
      <c r="A14" t="s">
        <v>227</v>
      </c>
      <c r="B14" t="s">
        <v>116</v>
      </c>
      <c r="C14" t="s">
        <v>149</v>
      </c>
      <c r="D14" t="s">
        <v>196</v>
      </c>
      <c r="E14" s="31">
        <v>69.739130434782609</v>
      </c>
      <c r="F14" s="31">
        <v>232.86108695652175</v>
      </c>
      <c r="G14" s="31">
        <v>4.5768478260869569</v>
      </c>
      <c r="H14" s="36">
        <v>1.9654841802492811E-2</v>
      </c>
      <c r="I14" s="31">
        <v>47.3288043478261</v>
      </c>
      <c r="J14" s="31">
        <v>0</v>
      </c>
      <c r="K14" s="36">
        <v>0</v>
      </c>
      <c r="L14" s="31">
        <v>39.983804347826101</v>
      </c>
      <c r="M14" s="31">
        <v>0</v>
      </c>
      <c r="N14" s="36">
        <v>0</v>
      </c>
      <c r="O14" s="31">
        <v>2.214565217391304</v>
      </c>
      <c r="P14" s="31">
        <v>0</v>
      </c>
      <c r="Q14" s="36">
        <v>0</v>
      </c>
      <c r="R14" s="31">
        <v>5.1304347826086953</v>
      </c>
      <c r="S14" s="31">
        <v>0</v>
      </c>
      <c r="T14" s="36">
        <v>0</v>
      </c>
      <c r="U14" s="31">
        <v>44.58641304347826</v>
      </c>
      <c r="V14" s="31">
        <v>4.5768478260869569</v>
      </c>
      <c r="W14" s="36">
        <v>0.10265117809822159</v>
      </c>
      <c r="X14" s="31">
        <v>6.9500000000000011</v>
      </c>
      <c r="Y14" s="31">
        <v>0</v>
      </c>
      <c r="Z14" s="36">
        <v>0</v>
      </c>
      <c r="AA14" s="31">
        <v>125.52402173913042</v>
      </c>
      <c r="AB14" s="31">
        <v>0</v>
      </c>
      <c r="AC14" s="36">
        <v>0</v>
      </c>
      <c r="AD14" s="31">
        <v>6.2859782608695687</v>
      </c>
      <c r="AE14" s="31">
        <v>0</v>
      </c>
      <c r="AF14" s="36">
        <v>0</v>
      </c>
      <c r="AG14" s="31">
        <v>2.1858695652173914</v>
      </c>
      <c r="AH14" s="31">
        <v>0</v>
      </c>
      <c r="AI14" s="36">
        <v>0</v>
      </c>
      <c r="AJ14" t="s">
        <v>44</v>
      </c>
      <c r="AK14" s="37">
        <v>1</v>
      </c>
      <c r="AT14"/>
    </row>
    <row r="15" spans="1:46" x14ac:dyDescent="0.25">
      <c r="A15" t="s">
        <v>227</v>
      </c>
      <c r="B15" t="s">
        <v>98</v>
      </c>
      <c r="C15" t="s">
        <v>150</v>
      </c>
      <c r="D15" t="s">
        <v>188</v>
      </c>
      <c r="E15" s="31">
        <v>63.119565217391305</v>
      </c>
      <c r="F15" s="31">
        <v>277.49478260869563</v>
      </c>
      <c r="G15" s="31">
        <v>56.725760869565221</v>
      </c>
      <c r="H15" s="36">
        <v>0.20442099968977093</v>
      </c>
      <c r="I15" s="31">
        <v>40.83152173913043</v>
      </c>
      <c r="J15" s="31">
        <v>3.3804347826086958</v>
      </c>
      <c r="K15" s="36">
        <v>8.2789830959669922E-2</v>
      </c>
      <c r="L15" s="31">
        <v>26.826086956521738</v>
      </c>
      <c r="M15" s="31">
        <v>3.3804347826086958</v>
      </c>
      <c r="N15" s="36">
        <v>0.12601296596434361</v>
      </c>
      <c r="O15" s="31">
        <v>9.2228260869565215</v>
      </c>
      <c r="P15" s="31">
        <v>0</v>
      </c>
      <c r="Q15" s="36">
        <v>0</v>
      </c>
      <c r="R15" s="31">
        <v>4.7826086956521738</v>
      </c>
      <c r="S15" s="31">
        <v>0</v>
      </c>
      <c r="T15" s="36">
        <v>0</v>
      </c>
      <c r="U15" s="31">
        <v>87.491847826086953</v>
      </c>
      <c r="V15" s="31">
        <v>15.290760869565217</v>
      </c>
      <c r="W15" s="36">
        <v>0.1747678355126254</v>
      </c>
      <c r="X15" s="31">
        <v>4.6956521739130439</v>
      </c>
      <c r="Y15" s="31">
        <v>0</v>
      </c>
      <c r="Z15" s="36">
        <v>0</v>
      </c>
      <c r="AA15" s="31">
        <v>141.24206521739131</v>
      </c>
      <c r="AB15" s="31">
        <v>38.054565217391307</v>
      </c>
      <c r="AC15" s="36">
        <v>0.26942798633551557</v>
      </c>
      <c r="AD15" s="31">
        <v>0</v>
      </c>
      <c r="AE15" s="31">
        <v>0</v>
      </c>
      <c r="AF15" s="36" t="s">
        <v>391</v>
      </c>
      <c r="AG15" s="31">
        <v>3.2336956521739131</v>
      </c>
      <c r="AH15" s="31">
        <v>0</v>
      </c>
      <c r="AI15" s="36">
        <v>0</v>
      </c>
      <c r="AJ15" t="s">
        <v>26</v>
      </c>
      <c r="AK15" s="37">
        <v>1</v>
      </c>
      <c r="AT15"/>
    </row>
    <row r="16" spans="1:46" x14ac:dyDescent="0.25">
      <c r="A16" t="s">
        <v>227</v>
      </c>
      <c r="B16" t="s">
        <v>80</v>
      </c>
      <c r="C16" t="s">
        <v>165</v>
      </c>
      <c r="D16" t="s">
        <v>188</v>
      </c>
      <c r="E16" s="31">
        <v>69.293478260869563</v>
      </c>
      <c r="F16" s="31">
        <v>225.59239130434784</v>
      </c>
      <c r="G16" s="31">
        <v>65.135869565217391</v>
      </c>
      <c r="H16" s="36">
        <v>0.28873256402226022</v>
      </c>
      <c r="I16" s="31">
        <v>28.961956521739129</v>
      </c>
      <c r="J16" s="31">
        <v>7.4701086956521738</v>
      </c>
      <c r="K16" s="36">
        <v>0.25792831675736538</v>
      </c>
      <c r="L16" s="31">
        <v>18.070652173913043</v>
      </c>
      <c r="M16" s="31">
        <v>7.4701086956521738</v>
      </c>
      <c r="N16" s="36">
        <v>0.41338345864661658</v>
      </c>
      <c r="O16" s="31">
        <v>5.5652173913043477</v>
      </c>
      <c r="P16" s="31">
        <v>0</v>
      </c>
      <c r="Q16" s="36">
        <v>0</v>
      </c>
      <c r="R16" s="31">
        <v>5.3260869565217392</v>
      </c>
      <c r="S16" s="31">
        <v>0</v>
      </c>
      <c r="T16" s="36">
        <v>0</v>
      </c>
      <c r="U16" s="31">
        <v>90.328804347826093</v>
      </c>
      <c r="V16" s="31">
        <v>32.263586956521742</v>
      </c>
      <c r="W16" s="36">
        <v>0.35717938690171774</v>
      </c>
      <c r="X16" s="31">
        <v>0</v>
      </c>
      <c r="Y16" s="31">
        <v>0</v>
      </c>
      <c r="Z16" s="36" t="s">
        <v>391</v>
      </c>
      <c r="AA16" s="31">
        <v>106.20652173913044</v>
      </c>
      <c r="AB16" s="31">
        <v>25.402173913043477</v>
      </c>
      <c r="AC16" s="36">
        <v>0.23917715689284616</v>
      </c>
      <c r="AD16" s="31">
        <v>0</v>
      </c>
      <c r="AE16" s="31">
        <v>0</v>
      </c>
      <c r="AF16" s="36" t="s">
        <v>391</v>
      </c>
      <c r="AG16" s="31">
        <v>9.5108695652173919E-2</v>
      </c>
      <c r="AH16" s="31">
        <v>0</v>
      </c>
      <c r="AI16" s="36">
        <v>0</v>
      </c>
      <c r="AJ16" t="s">
        <v>8</v>
      </c>
      <c r="AK16" s="37">
        <v>1</v>
      </c>
      <c r="AT16"/>
    </row>
    <row r="17" spans="1:46" x14ac:dyDescent="0.25">
      <c r="A17" t="s">
        <v>227</v>
      </c>
      <c r="B17" t="s">
        <v>102</v>
      </c>
      <c r="C17" t="s">
        <v>151</v>
      </c>
      <c r="D17" t="s">
        <v>188</v>
      </c>
      <c r="E17" s="31">
        <v>69.510869565217391</v>
      </c>
      <c r="F17" s="31">
        <v>249.89141304347825</v>
      </c>
      <c r="G17" s="31">
        <v>4.4292391304347829</v>
      </c>
      <c r="H17" s="36">
        <v>1.7724655187187827E-2</v>
      </c>
      <c r="I17" s="31">
        <v>38.061195652173915</v>
      </c>
      <c r="J17" s="31">
        <v>0</v>
      </c>
      <c r="K17" s="36">
        <v>0</v>
      </c>
      <c r="L17" s="31">
        <v>21.173478260869569</v>
      </c>
      <c r="M17" s="31">
        <v>0</v>
      </c>
      <c r="N17" s="36">
        <v>0</v>
      </c>
      <c r="O17" s="31">
        <v>10.49445652173913</v>
      </c>
      <c r="P17" s="31">
        <v>0</v>
      </c>
      <c r="Q17" s="36">
        <v>0</v>
      </c>
      <c r="R17" s="31">
        <v>6.3932608695652178</v>
      </c>
      <c r="S17" s="31">
        <v>0</v>
      </c>
      <c r="T17" s="36">
        <v>0</v>
      </c>
      <c r="U17" s="31">
        <v>69.272500000000022</v>
      </c>
      <c r="V17" s="31">
        <v>0.47554347826086957</v>
      </c>
      <c r="W17" s="36">
        <v>6.864823389669341E-3</v>
      </c>
      <c r="X17" s="31">
        <v>0</v>
      </c>
      <c r="Y17" s="31">
        <v>0</v>
      </c>
      <c r="Z17" s="36" t="s">
        <v>391</v>
      </c>
      <c r="AA17" s="31">
        <v>129.6423913043478</v>
      </c>
      <c r="AB17" s="31">
        <v>3.9536956521739133</v>
      </c>
      <c r="AC17" s="36">
        <v>3.0496935550133736E-2</v>
      </c>
      <c r="AD17" s="31">
        <v>0</v>
      </c>
      <c r="AE17" s="31">
        <v>0</v>
      </c>
      <c r="AF17" s="36" t="s">
        <v>391</v>
      </c>
      <c r="AG17" s="31">
        <v>12.915326086956521</v>
      </c>
      <c r="AH17" s="31">
        <v>0</v>
      </c>
      <c r="AI17" s="36">
        <v>0</v>
      </c>
      <c r="AJ17" t="s">
        <v>30</v>
      </c>
      <c r="AK17" s="37">
        <v>1</v>
      </c>
      <c r="AT17"/>
    </row>
    <row r="18" spans="1:46" x14ac:dyDescent="0.25">
      <c r="A18" t="s">
        <v>227</v>
      </c>
      <c r="B18" t="s">
        <v>134</v>
      </c>
      <c r="C18" t="s">
        <v>167</v>
      </c>
      <c r="D18" t="s">
        <v>193</v>
      </c>
      <c r="E18" s="31">
        <v>46.641304347826086</v>
      </c>
      <c r="F18" s="31">
        <v>156.74532608695651</v>
      </c>
      <c r="G18" s="31">
        <v>30.653804347826089</v>
      </c>
      <c r="H18" s="36">
        <v>0.19556439169880249</v>
      </c>
      <c r="I18" s="31">
        <v>25.054130434782611</v>
      </c>
      <c r="J18" s="31">
        <v>7.7576086956521744</v>
      </c>
      <c r="K18" s="36">
        <v>0.30963392307091603</v>
      </c>
      <c r="L18" s="31">
        <v>2.057391304347826</v>
      </c>
      <c r="M18" s="31">
        <v>0</v>
      </c>
      <c r="N18" s="36">
        <v>0</v>
      </c>
      <c r="O18" s="31">
        <v>18.040217391304349</v>
      </c>
      <c r="P18" s="31">
        <v>7.7576086956521744</v>
      </c>
      <c r="Q18" s="36">
        <v>0.43001747303729587</v>
      </c>
      <c r="R18" s="31">
        <v>4.9565217391304346</v>
      </c>
      <c r="S18" s="31">
        <v>0</v>
      </c>
      <c r="T18" s="36">
        <v>0</v>
      </c>
      <c r="U18" s="31">
        <v>37.649565217391299</v>
      </c>
      <c r="V18" s="31">
        <v>13.749456521739129</v>
      </c>
      <c r="W18" s="36">
        <v>0.36519562556297203</v>
      </c>
      <c r="X18" s="31">
        <v>4.1097826086956522</v>
      </c>
      <c r="Y18" s="31">
        <v>0.35597826086956524</v>
      </c>
      <c r="Z18" s="36">
        <v>8.6617297011372663E-2</v>
      </c>
      <c r="AA18" s="31">
        <v>81.493043478260873</v>
      </c>
      <c r="AB18" s="31">
        <v>8.7907608695652169</v>
      </c>
      <c r="AC18" s="36">
        <v>0.10787130403235271</v>
      </c>
      <c r="AD18" s="31">
        <v>0</v>
      </c>
      <c r="AE18" s="31">
        <v>0</v>
      </c>
      <c r="AF18" s="36" t="s">
        <v>391</v>
      </c>
      <c r="AG18" s="31">
        <v>8.4388043478260872</v>
      </c>
      <c r="AH18" s="31">
        <v>0</v>
      </c>
      <c r="AI18" s="36">
        <v>0</v>
      </c>
      <c r="AJ18" t="s">
        <v>62</v>
      </c>
      <c r="AK18" s="37">
        <v>1</v>
      </c>
      <c r="AT18"/>
    </row>
    <row r="19" spans="1:46" x14ac:dyDescent="0.25">
      <c r="A19" t="s">
        <v>227</v>
      </c>
      <c r="B19" t="s">
        <v>75</v>
      </c>
      <c r="C19" t="s">
        <v>153</v>
      </c>
      <c r="D19" t="s">
        <v>191</v>
      </c>
      <c r="E19" s="31">
        <v>80.217391304347828</v>
      </c>
      <c r="F19" s="31">
        <v>239.63315217391306</v>
      </c>
      <c r="G19" s="31">
        <v>45.442934782608695</v>
      </c>
      <c r="H19" s="36">
        <v>0.18963542552588308</v>
      </c>
      <c r="I19" s="31">
        <v>39.377717391304351</v>
      </c>
      <c r="J19" s="31">
        <v>0.71739130434782616</v>
      </c>
      <c r="K19" s="36">
        <v>1.8218204402732731E-2</v>
      </c>
      <c r="L19" s="31">
        <v>28.285326086956523</v>
      </c>
      <c r="M19" s="31">
        <v>0.55434782608695654</v>
      </c>
      <c r="N19" s="36">
        <v>1.9598424440388125E-2</v>
      </c>
      <c r="O19" s="31">
        <v>7.3369565217391308</v>
      </c>
      <c r="P19" s="31">
        <v>0.16304347826086957</v>
      </c>
      <c r="Q19" s="36">
        <v>2.2222222222222223E-2</v>
      </c>
      <c r="R19" s="31">
        <v>3.7554347826086958</v>
      </c>
      <c r="S19" s="31">
        <v>0</v>
      </c>
      <c r="T19" s="36">
        <v>0</v>
      </c>
      <c r="U19" s="31">
        <v>78.872282608695656</v>
      </c>
      <c r="V19" s="31">
        <v>39.380434782608695</v>
      </c>
      <c r="W19" s="36">
        <v>0.49929371231696812</v>
      </c>
      <c r="X19" s="31">
        <v>0</v>
      </c>
      <c r="Y19" s="31">
        <v>0</v>
      </c>
      <c r="Z19" s="36" t="s">
        <v>391</v>
      </c>
      <c r="AA19" s="31">
        <v>114.9945652173913</v>
      </c>
      <c r="AB19" s="31">
        <v>5.3451086956521738</v>
      </c>
      <c r="AC19" s="36">
        <v>4.6481402712793614E-2</v>
      </c>
      <c r="AD19" s="31">
        <v>0.58152173913043481</v>
      </c>
      <c r="AE19" s="31">
        <v>0</v>
      </c>
      <c r="AF19" s="36">
        <v>0</v>
      </c>
      <c r="AG19" s="31">
        <v>5.8070652173913047</v>
      </c>
      <c r="AH19" s="31">
        <v>0</v>
      </c>
      <c r="AI19" s="36">
        <v>0</v>
      </c>
      <c r="AJ19" t="s">
        <v>3</v>
      </c>
      <c r="AK19" s="37">
        <v>1</v>
      </c>
      <c r="AT19"/>
    </row>
    <row r="20" spans="1:46" x14ac:dyDescent="0.25">
      <c r="A20" t="s">
        <v>227</v>
      </c>
      <c r="B20" t="s">
        <v>77</v>
      </c>
      <c r="C20" t="s">
        <v>166</v>
      </c>
      <c r="D20" t="s">
        <v>193</v>
      </c>
      <c r="E20" s="31">
        <v>81.260869565217391</v>
      </c>
      <c r="F20" s="31">
        <v>335.41478260869565</v>
      </c>
      <c r="G20" s="31">
        <v>0</v>
      </c>
      <c r="H20" s="36">
        <v>0</v>
      </c>
      <c r="I20" s="31">
        <v>59.014130434782615</v>
      </c>
      <c r="J20" s="31">
        <v>0</v>
      </c>
      <c r="K20" s="36">
        <v>0</v>
      </c>
      <c r="L20" s="31">
        <v>52.318478260869568</v>
      </c>
      <c r="M20" s="31">
        <v>0</v>
      </c>
      <c r="N20" s="36">
        <v>0</v>
      </c>
      <c r="O20" s="31">
        <v>3.1304347826086958</v>
      </c>
      <c r="P20" s="31">
        <v>0</v>
      </c>
      <c r="Q20" s="36">
        <v>0</v>
      </c>
      <c r="R20" s="31">
        <v>3.5652173913043477</v>
      </c>
      <c r="S20" s="31">
        <v>0</v>
      </c>
      <c r="T20" s="36">
        <v>0</v>
      </c>
      <c r="U20" s="31">
        <v>41.890652173913047</v>
      </c>
      <c r="V20" s="31">
        <v>0</v>
      </c>
      <c r="W20" s="36">
        <v>0</v>
      </c>
      <c r="X20" s="31">
        <v>6.1739130434782608</v>
      </c>
      <c r="Y20" s="31">
        <v>0</v>
      </c>
      <c r="Z20" s="36">
        <v>0</v>
      </c>
      <c r="AA20" s="31">
        <v>214.23347826086953</v>
      </c>
      <c r="AB20" s="31">
        <v>0</v>
      </c>
      <c r="AC20" s="36">
        <v>0</v>
      </c>
      <c r="AD20" s="31">
        <v>0</v>
      </c>
      <c r="AE20" s="31">
        <v>0</v>
      </c>
      <c r="AF20" s="36" t="s">
        <v>391</v>
      </c>
      <c r="AG20" s="31">
        <v>14.102608695652169</v>
      </c>
      <c r="AH20" s="31">
        <v>0</v>
      </c>
      <c r="AI20" s="36">
        <v>0</v>
      </c>
      <c r="AJ20" t="s">
        <v>5</v>
      </c>
      <c r="AK20" s="37">
        <v>1</v>
      </c>
      <c r="AT20"/>
    </row>
    <row r="21" spans="1:46" x14ac:dyDescent="0.25">
      <c r="A21" t="s">
        <v>227</v>
      </c>
      <c r="B21" t="s">
        <v>84</v>
      </c>
      <c r="C21" t="s">
        <v>147</v>
      </c>
      <c r="D21" t="s">
        <v>189</v>
      </c>
      <c r="E21" s="31">
        <v>64.293478260869563</v>
      </c>
      <c r="F21" s="31">
        <v>207.26804347826089</v>
      </c>
      <c r="G21" s="31">
        <v>0</v>
      </c>
      <c r="H21" s="36">
        <v>0</v>
      </c>
      <c r="I21" s="31">
        <v>31.050652173913043</v>
      </c>
      <c r="J21" s="31">
        <v>0</v>
      </c>
      <c r="K21" s="36">
        <v>0</v>
      </c>
      <c r="L21" s="31">
        <v>13.822391304347827</v>
      </c>
      <c r="M21" s="31">
        <v>0</v>
      </c>
      <c r="N21" s="36">
        <v>0</v>
      </c>
      <c r="O21" s="31">
        <v>11.706521739130435</v>
      </c>
      <c r="P21" s="31">
        <v>0</v>
      </c>
      <c r="Q21" s="36">
        <v>0</v>
      </c>
      <c r="R21" s="31">
        <v>5.5217391304347823</v>
      </c>
      <c r="S21" s="31">
        <v>0</v>
      </c>
      <c r="T21" s="36">
        <v>0</v>
      </c>
      <c r="U21" s="31">
        <v>52.708586956521742</v>
      </c>
      <c r="V21" s="31">
        <v>0</v>
      </c>
      <c r="W21" s="36">
        <v>0</v>
      </c>
      <c r="X21" s="31">
        <v>1.1195652173913044E-2</v>
      </c>
      <c r="Y21" s="31">
        <v>0</v>
      </c>
      <c r="Z21" s="36">
        <v>0</v>
      </c>
      <c r="AA21" s="31">
        <v>114.79510869565219</v>
      </c>
      <c r="AB21" s="31">
        <v>0</v>
      </c>
      <c r="AC21" s="36">
        <v>0</v>
      </c>
      <c r="AD21" s="31">
        <v>2.0743478260869561</v>
      </c>
      <c r="AE21" s="31">
        <v>0</v>
      </c>
      <c r="AF21" s="36">
        <v>0</v>
      </c>
      <c r="AG21" s="31">
        <v>6.628152173913044</v>
      </c>
      <c r="AH21" s="31">
        <v>0</v>
      </c>
      <c r="AI21" s="36">
        <v>0</v>
      </c>
      <c r="AJ21" t="s">
        <v>12</v>
      </c>
      <c r="AK21" s="37">
        <v>1</v>
      </c>
      <c r="AT21"/>
    </row>
    <row r="22" spans="1:46" x14ac:dyDescent="0.25">
      <c r="A22" t="s">
        <v>227</v>
      </c>
      <c r="B22" t="s">
        <v>120</v>
      </c>
      <c r="C22" t="s">
        <v>178</v>
      </c>
      <c r="D22" t="s">
        <v>190</v>
      </c>
      <c r="E22" s="31">
        <v>81.956521739130437</v>
      </c>
      <c r="F22" s="31">
        <v>278.82326086956522</v>
      </c>
      <c r="G22" s="31">
        <v>0</v>
      </c>
      <c r="H22" s="36">
        <v>0</v>
      </c>
      <c r="I22" s="31">
        <v>38.749999999999993</v>
      </c>
      <c r="J22" s="31">
        <v>0</v>
      </c>
      <c r="K22" s="36">
        <v>0</v>
      </c>
      <c r="L22" s="31">
        <v>33.184782608695649</v>
      </c>
      <c r="M22" s="31">
        <v>0</v>
      </c>
      <c r="N22" s="36">
        <v>0</v>
      </c>
      <c r="O22" s="31">
        <v>0.78260869565217395</v>
      </c>
      <c r="P22" s="31">
        <v>0</v>
      </c>
      <c r="Q22" s="36">
        <v>0</v>
      </c>
      <c r="R22" s="31">
        <v>4.7826086956521738</v>
      </c>
      <c r="S22" s="31">
        <v>0</v>
      </c>
      <c r="T22" s="36">
        <v>0</v>
      </c>
      <c r="U22" s="31">
        <v>64.732282608695655</v>
      </c>
      <c r="V22" s="31">
        <v>0</v>
      </c>
      <c r="W22" s="36">
        <v>0</v>
      </c>
      <c r="X22" s="31">
        <v>4.5652173913043477</v>
      </c>
      <c r="Y22" s="31">
        <v>0</v>
      </c>
      <c r="Z22" s="36">
        <v>0</v>
      </c>
      <c r="AA22" s="31">
        <v>170.77576086956523</v>
      </c>
      <c r="AB22" s="31">
        <v>0</v>
      </c>
      <c r="AC22" s="36">
        <v>0</v>
      </c>
      <c r="AD22" s="31">
        <v>0</v>
      </c>
      <c r="AE22" s="31">
        <v>0</v>
      </c>
      <c r="AF22" s="36" t="s">
        <v>391</v>
      </c>
      <c r="AG22" s="31">
        <v>0</v>
      </c>
      <c r="AH22" s="31">
        <v>0</v>
      </c>
      <c r="AI22" s="36" t="s">
        <v>391</v>
      </c>
      <c r="AJ22" t="s">
        <v>48</v>
      </c>
      <c r="AK22" s="37">
        <v>1</v>
      </c>
      <c r="AT22"/>
    </row>
    <row r="23" spans="1:46" x14ac:dyDescent="0.25">
      <c r="A23" t="s">
        <v>227</v>
      </c>
      <c r="B23" t="s">
        <v>105</v>
      </c>
      <c r="C23" t="s">
        <v>172</v>
      </c>
      <c r="D23" t="s">
        <v>193</v>
      </c>
      <c r="E23" s="31">
        <v>68.630434782608702</v>
      </c>
      <c r="F23" s="31">
        <v>233.16402173913048</v>
      </c>
      <c r="G23" s="31">
        <v>4.4799999999999995</v>
      </c>
      <c r="H23" s="36">
        <v>1.9213942042106014E-2</v>
      </c>
      <c r="I23" s="31">
        <v>62.150217391304331</v>
      </c>
      <c r="J23" s="31">
        <v>0.78978260869565209</v>
      </c>
      <c r="K23" s="36">
        <v>1.2707640324459323E-2</v>
      </c>
      <c r="L23" s="31">
        <v>43.220326086956504</v>
      </c>
      <c r="M23" s="31">
        <v>0.78978260869565209</v>
      </c>
      <c r="N23" s="36">
        <v>1.8273406986950087E-2</v>
      </c>
      <c r="O23" s="31">
        <v>13.592934782608692</v>
      </c>
      <c r="P23" s="31">
        <v>0</v>
      </c>
      <c r="Q23" s="36">
        <v>0</v>
      </c>
      <c r="R23" s="31">
        <v>5.3369565217391308</v>
      </c>
      <c r="S23" s="31">
        <v>0</v>
      </c>
      <c r="T23" s="36">
        <v>0</v>
      </c>
      <c r="U23" s="31">
        <v>41.486195652173919</v>
      </c>
      <c r="V23" s="31">
        <v>3.6902173913043477</v>
      </c>
      <c r="W23" s="36">
        <v>8.8950489031186367E-2</v>
      </c>
      <c r="X23" s="31">
        <v>1.4658695652173914</v>
      </c>
      <c r="Y23" s="31">
        <v>0</v>
      </c>
      <c r="Z23" s="36">
        <v>0</v>
      </c>
      <c r="AA23" s="31">
        <v>106.9902173913044</v>
      </c>
      <c r="AB23" s="31">
        <v>0</v>
      </c>
      <c r="AC23" s="36">
        <v>0</v>
      </c>
      <c r="AD23" s="31">
        <v>9.575869565217392</v>
      </c>
      <c r="AE23" s="31">
        <v>0</v>
      </c>
      <c r="AF23" s="36">
        <v>0</v>
      </c>
      <c r="AG23" s="31">
        <v>11.495652173913042</v>
      </c>
      <c r="AH23" s="31">
        <v>0</v>
      </c>
      <c r="AI23" s="36">
        <v>0</v>
      </c>
      <c r="AJ23" t="s">
        <v>33</v>
      </c>
      <c r="AK23" s="37">
        <v>1</v>
      </c>
      <c r="AT23"/>
    </row>
    <row r="24" spans="1:46" x14ac:dyDescent="0.25">
      <c r="A24" t="s">
        <v>227</v>
      </c>
      <c r="B24" t="s">
        <v>138</v>
      </c>
      <c r="C24" t="s">
        <v>154</v>
      </c>
      <c r="D24" t="s">
        <v>188</v>
      </c>
      <c r="E24" s="31">
        <v>92.130434782608702</v>
      </c>
      <c r="F24" s="31">
        <v>308.42326086956524</v>
      </c>
      <c r="G24" s="31">
        <v>21.717391304347824</v>
      </c>
      <c r="H24" s="36">
        <v>7.0414245809858972E-2</v>
      </c>
      <c r="I24" s="31">
        <v>70.491304347826073</v>
      </c>
      <c r="J24" s="31">
        <v>5.3858695652173916</v>
      </c>
      <c r="K24" s="36">
        <v>7.6404736939493012E-2</v>
      </c>
      <c r="L24" s="31">
        <v>45.749456521739127</v>
      </c>
      <c r="M24" s="31">
        <v>5.3858695652173916</v>
      </c>
      <c r="N24" s="36">
        <v>0.11772532341795461</v>
      </c>
      <c r="O24" s="31">
        <v>19.4375</v>
      </c>
      <c r="P24" s="31">
        <v>0</v>
      </c>
      <c r="Q24" s="36">
        <v>0</v>
      </c>
      <c r="R24" s="31">
        <v>5.3043478260869561</v>
      </c>
      <c r="S24" s="31">
        <v>0</v>
      </c>
      <c r="T24" s="36">
        <v>0</v>
      </c>
      <c r="U24" s="31">
        <v>60.734673913043473</v>
      </c>
      <c r="V24" s="31">
        <v>2.8858695652173911</v>
      </c>
      <c r="W24" s="36">
        <v>4.7516013164888619E-2</v>
      </c>
      <c r="X24" s="31">
        <v>0</v>
      </c>
      <c r="Y24" s="31">
        <v>0</v>
      </c>
      <c r="Z24" s="36" t="s">
        <v>391</v>
      </c>
      <c r="AA24" s="31">
        <v>174.36032608695658</v>
      </c>
      <c r="AB24" s="31">
        <v>10.608695652173912</v>
      </c>
      <c r="AC24" s="36">
        <v>6.0843518076945831E-2</v>
      </c>
      <c r="AD24" s="31">
        <v>0</v>
      </c>
      <c r="AE24" s="31">
        <v>0</v>
      </c>
      <c r="AF24" s="36" t="s">
        <v>391</v>
      </c>
      <c r="AG24" s="31">
        <v>2.8369565217391304</v>
      </c>
      <c r="AH24" s="31">
        <v>2.8369565217391304</v>
      </c>
      <c r="AI24" s="36">
        <v>1</v>
      </c>
      <c r="AJ24" t="s">
        <v>66</v>
      </c>
      <c r="AK24" s="37">
        <v>1</v>
      </c>
      <c r="AT24"/>
    </row>
    <row r="25" spans="1:46" x14ac:dyDescent="0.25">
      <c r="A25" t="s">
        <v>227</v>
      </c>
      <c r="B25" t="s">
        <v>141</v>
      </c>
      <c r="C25" t="s">
        <v>185</v>
      </c>
      <c r="D25" t="s">
        <v>192</v>
      </c>
      <c r="E25" s="31">
        <v>87.565217391304344</v>
      </c>
      <c r="F25" s="31">
        <v>323.89521739130436</v>
      </c>
      <c r="G25" s="31">
        <v>23.852717391304349</v>
      </c>
      <c r="H25" s="36">
        <v>7.3643314598521525E-2</v>
      </c>
      <c r="I25" s="31">
        <v>70.651630434782618</v>
      </c>
      <c r="J25" s="31">
        <v>6.3288043478260869</v>
      </c>
      <c r="K25" s="36">
        <v>8.9577612135477949E-2</v>
      </c>
      <c r="L25" s="31">
        <v>37.939673913043478</v>
      </c>
      <c r="M25" s="31">
        <v>6.3288043478260869</v>
      </c>
      <c r="N25" s="36">
        <v>0.16681230213869272</v>
      </c>
      <c r="O25" s="31">
        <v>28.163043478260871</v>
      </c>
      <c r="P25" s="31">
        <v>0</v>
      </c>
      <c r="Q25" s="36">
        <v>0</v>
      </c>
      <c r="R25" s="31">
        <v>4.5489130434782608</v>
      </c>
      <c r="S25" s="31">
        <v>0</v>
      </c>
      <c r="T25" s="36">
        <v>0</v>
      </c>
      <c r="U25" s="31">
        <v>52.334565217391301</v>
      </c>
      <c r="V25" s="31">
        <v>17.523913043478263</v>
      </c>
      <c r="W25" s="36">
        <v>0.33484395964093899</v>
      </c>
      <c r="X25" s="31">
        <v>2.3423913043478262</v>
      </c>
      <c r="Y25" s="31">
        <v>0</v>
      </c>
      <c r="Z25" s="36">
        <v>0</v>
      </c>
      <c r="AA25" s="31">
        <v>190.61478260869563</v>
      </c>
      <c r="AB25" s="31">
        <v>0</v>
      </c>
      <c r="AC25" s="36">
        <v>0</v>
      </c>
      <c r="AD25" s="31">
        <v>0</v>
      </c>
      <c r="AE25" s="31">
        <v>0</v>
      </c>
      <c r="AF25" s="36" t="s">
        <v>391</v>
      </c>
      <c r="AG25" s="31">
        <v>7.9518478260869561</v>
      </c>
      <c r="AH25" s="31">
        <v>0</v>
      </c>
      <c r="AI25" s="36">
        <v>0</v>
      </c>
      <c r="AJ25" t="s">
        <v>69</v>
      </c>
      <c r="AK25" s="37">
        <v>1</v>
      </c>
      <c r="AT25"/>
    </row>
    <row r="26" spans="1:46" x14ac:dyDescent="0.25">
      <c r="A26" t="s">
        <v>227</v>
      </c>
      <c r="B26" t="s">
        <v>86</v>
      </c>
      <c r="C26" t="s">
        <v>169</v>
      </c>
      <c r="D26" t="s">
        <v>194</v>
      </c>
      <c r="E26" s="31">
        <v>67.391304347826093</v>
      </c>
      <c r="F26" s="31">
        <v>298.85543478260865</v>
      </c>
      <c r="G26" s="31">
        <v>15.692391304347826</v>
      </c>
      <c r="H26" s="36">
        <v>5.2508301599944726E-2</v>
      </c>
      <c r="I26" s="31">
        <v>74.510869565217391</v>
      </c>
      <c r="J26" s="31">
        <v>4.0135869565217392</v>
      </c>
      <c r="K26" s="36">
        <v>5.3865791393143694E-2</v>
      </c>
      <c r="L26" s="31">
        <v>68.804347826086953</v>
      </c>
      <c r="M26" s="31">
        <v>4.0135869565217392</v>
      </c>
      <c r="N26" s="36">
        <v>5.8333333333333334E-2</v>
      </c>
      <c r="O26" s="31">
        <v>0</v>
      </c>
      <c r="P26" s="31">
        <v>0</v>
      </c>
      <c r="Q26" s="36" t="s">
        <v>391</v>
      </c>
      <c r="R26" s="31">
        <v>5.7065217391304346</v>
      </c>
      <c r="S26" s="31">
        <v>0</v>
      </c>
      <c r="T26" s="36">
        <v>0</v>
      </c>
      <c r="U26" s="31">
        <v>21.089130434782611</v>
      </c>
      <c r="V26" s="31">
        <v>3.6652173913043478</v>
      </c>
      <c r="W26" s="36">
        <v>0.17379651582311101</v>
      </c>
      <c r="X26" s="31">
        <v>14.201086956521738</v>
      </c>
      <c r="Y26" s="31">
        <v>0</v>
      </c>
      <c r="Z26" s="36">
        <v>0</v>
      </c>
      <c r="AA26" s="31">
        <v>169.0625</v>
      </c>
      <c r="AB26" s="31">
        <v>8.0135869565217384</v>
      </c>
      <c r="AC26" s="36">
        <v>4.7400144659647987E-2</v>
      </c>
      <c r="AD26" s="31">
        <v>8.1413043478260878</v>
      </c>
      <c r="AE26" s="31">
        <v>0</v>
      </c>
      <c r="AF26" s="36">
        <v>0</v>
      </c>
      <c r="AG26" s="31">
        <v>11.850543478260869</v>
      </c>
      <c r="AH26" s="31">
        <v>0</v>
      </c>
      <c r="AI26" s="36">
        <v>0</v>
      </c>
      <c r="AJ26" t="s">
        <v>14</v>
      </c>
      <c r="AK26" s="37">
        <v>1</v>
      </c>
      <c r="AT26"/>
    </row>
    <row r="27" spans="1:46" x14ac:dyDescent="0.25">
      <c r="A27" t="s">
        <v>227</v>
      </c>
      <c r="B27" t="s">
        <v>72</v>
      </c>
      <c r="C27" t="s">
        <v>165</v>
      </c>
      <c r="D27" t="s">
        <v>188</v>
      </c>
      <c r="E27" s="31">
        <v>194.84782608695653</v>
      </c>
      <c r="F27" s="31">
        <v>654.26130434782613</v>
      </c>
      <c r="G27" s="31">
        <v>93.369673913043485</v>
      </c>
      <c r="H27" s="36">
        <v>0.14271006598214647</v>
      </c>
      <c r="I27" s="31">
        <v>103.27467391304349</v>
      </c>
      <c r="J27" s="31">
        <v>17.030108695652174</v>
      </c>
      <c r="K27" s="36">
        <v>0.16490111321960116</v>
      </c>
      <c r="L27" s="31">
        <v>97.970326086956533</v>
      </c>
      <c r="M27" s="31">
        <v>17.030108695652174</v>
      </c>
      <c r="N27" s="36">
        <v>0.17382925397774612</v>
      </c>
      <c r="O27" s="31">
        <v>0</v>
      </c>
      <c r="P27" s="31">
        <v>0</v>
      </c>
      <c r="Q27" s="36" t="s">
        <v>391</v>
      </c>
      <c r="R27" s="31">
        <v>5.3043478260869561</v>
      </c>
      <c r="S27" s="31">
        <v>0</v>
      </c>
      <c r="T27" s="36">
        <v>0</v>
      </c>
      <c r="U27" s="31">
        <v>216.78315217391304</v>
      </c>
      <c r="V27" s="31">
        <v>34.554891304347827</v>
      </c>
      <c r="W27" s="36">
        <v>0.15939841707175825</v>
      </c>
      <c r="X27" s="31">
        <v>0</v>
      </c>
      <c r="Y27" s="31">
        <v>0</v>
      </c>
      <c r="Z27" s="36" t="s">
        <v>391</v>
      </c>
      <c r="AA27" s="31">
        <v>334.20347826086953</v>
      </c>
      <c r="AB27" s="31">
        <v>41.784673913043484</v>
      </c>
      <c r="AC27" s="36">
        <v>0.12502764522524681</v>
      </c>
      <c r="AD27" s="31">
        <v>0</v>
      </c>
      <c r="AE27" s="31">
        <v>0</v>
      </c>
      <c r="AF27" s="36" t="s">
        <v>391</v>
      </c>
      <c r="AG27" s="31">
        <v>0</v>
      </c>
      <c r="AH27" s="31">
        <v>0</v>
      </c>
      <c r="AI27" s="36" t="s">
        <v>391</v>
      </c>
      <c r="AJ27" t="s">
        <v>0</v>
      </c>
      <c r="AK27" s="37">
        <v>1</v>
      </c>
      <c r="AT27"/>
    </row>
    <row r="28" spans="1:46" x14ac:dyDescent="0.25">
      <c r="A28" t="s">
        <v>227</v>
      </c>
      <c r="B28" t="s">
        <v>81</v>
      </c>
      <c r="C28" t="s">
        <v>150</v>
      </c>
      <c r="D28" t="s">
        <v>188</v>
      </c>
      <c r="E28" s="31">
        <v>61.793478260869563</v>
      </c>
      <c r="F28" s="31">
        <v>232.79999999999998</v>
      </c>
      <c r="G28" s="31">
        <v>8.4021739130434786E-2</v>
      </c>
      <c r="H28" s="36">
        <v>3.609181234125206E-4</v>
      </c>
      <c r="I28" s="31">
        <v>45.11760869565218</v>
      </c>
      <c r="J28" s="31">
        <v>0</v>
      </c>
      <c r="K28" s="36">
        <v>0</v>
      </c>
      <c r="L28" s="31">
        <v>19.580434782608698</v>
      </c>
      <c r="M28" s="31">
        <v>0</v>
      </c>
      <c r="N28" s="36">
        <v>0</v>
      </c>
      <c r="O28" s="31">
        <v>21.450217391304349</v>
      </c>
      <c r="P28" s="31">
        <v>0</v>
      </c>
      <c r="Q28" s="36">
        <v>0</v>
      </c>
      <c r="R28" s="31">
        <v>4.0869565217391308</v>
      </c>
      <c r="S28" s="31">
        <v>0</v>
      </c>
      <c r="T28" s="36">
        <v>0</v>
      </c>
      <c r="U28" s="31">
        <v>73.680760869565233</v>
      </c>
      <c r="V28" s="31">
        <v>8.4021739130434786E-2</v>
      </c>
      <c r="W28" s="36">
        <v>1.1403484184857411E-3</v>
      </c>
      <c r="X28" s="31">
        <v>0</v>
      </c>
      <c r="Y28" s="31">
        <v>0</v>
      </c>
      <c r="Z28" s="36" t="s">
        <v>391</v>
      </c>
      <c r="AA28" s="31">
        <v>111.82663043478259</v>
      </c>
      <c r="AB28" s="31">
        <v>0</v>
      </c>
      <c r="AC28" s="36">
        <v>0</v>
      </c>
      <c r="AD28" s="31">
        <v>1.2254347826086955</v>
      </c>
      <c r="AE28" s="31">
        <v>0</v>
      </c>
      <c r="AF28" s="36">
        <v>0</v>
      </c>
      <c r="AG28" s="31">
        <v>0.94956521739130439</v>
      </c>
      <c r="AH28" s="31">
        <v>0</v>
      </c>
      <c r="AI28" s="36">
        <v>0</v>
      </c>
      <c r="AJ28" t="s">
        <v>9</v>
      </c>
      <c r="AK28" s="37">
        <v>1</v>
      </c>
      <c r="AT28"/>
    </row>
    <row r="29" spans="1:46" x14ac:dyDescent="0.25">
      <c r="A29" t="s">
        <v>227</v>
      </c>
      <c r="B29" t="s">
        <v>73</v>
      </c>
      <c r="C29" t="s">
        <v>150</v>
      </c>
      <c r="D29" t="s">
        <v>188</v>
      </c>
      <c r="E29" s="31">
        <v>109.79347826086956</v>
      </c>
      <c r="F29" s="31">
        <v>440.02445652173907</v>
      </c>
      <c r="G29" s="31">
        <v>35.279891304347828</v>
      </c>
      <c r="H29" s="36">
        <v>8.0177114661363943E-2</v>
      </c>
      <c r="I29" s="31">
        <v>72.434782608695642</v>
      </c>
      <c r="J29" s="31">
        <v>0</v>
      </c>
      <c r="K29" s="36">
        <v>0</v>
      </c>
      <c r="L29" s="31">
        <v>38.831521739130437</v>
      </c>
      <c r="M29" s="31">
        <v>0</v>
      </c>
      <c r="N29" s="36">
        <v>0</v>
      </c>
      <c r="O29" s="31">
        <v>27.777173913043477</v>
      </c>
      <c r="P29" s="31">
        <v>0</v>
      </c>
      <c r="Q29" s="36">
        <v>0</v>
      </c>
      <c r="R29" s="31">
        <v>5.8260869565217392</v>
      </c>
      <c r="S29" s="31">
        <v>0</v>
      </c>
      <c r="T29" s="36">
        <v>0</v>
      </c>
      <c r="U29" s="31">
        <v>70.364130434782609</v>
      </c>
      <c r="V29" s="31">
        <v>14.160326086956522</v>
      </c>
      <c r="W29" s="36">
        <v>0.20124353131999689</v>
      </c>
      <c r="X29" s="31">
        <v>32.116847826086953</v>
      </c>
      <c r="Y29" s="31">
        <v>0</v>
      </c>
      <c r="Z29" s="36">
        <v>0</v>
      </c>
      <c r="AA29" s="31">
        <v>250.67391304347825</v>
      </c>
      <c r="AB29" s="31">
        <v>21.119565217391305</v>
      </c>
      <c r="AC29" s="36">
        <v>8.4251149076402743E-2</v>
      </c>
      <c r="AD29" s="31">
        <v>0</v>
      </c>
      <c r="AE29" s="31">
        <v>0</v>
      </c>
      <c r="AF29" s="36" t="s">
        <v>391</v>
      </c>
      <c r="AG29" s="31">
        <v>14.434782608695652</v>
      </c>
      <c r="AH29" s="31">
        <v>0</v>
      </c>
      <c r="AI29" s="36">
        <v>0</v>
      </c>
      <c r="AJ29" t="s">
        <v>1</v>
      </c>
      <c r="AK29" s="37">
        <v>1</v>
      </c>
      <c r="AT29"/>
    </row>
    <row r="30" spans="1:46" x14ac:dyDescent="0.25">
      <c r="A30" t="s">
        <v>227</v>
      </c>
      <c r="B30" t="s">
        <v>76</v>
      </c>
      <c r="C30" t="s">
        <v>160</v>
      </c>
      <c r="D30" t="s">
        <v>192</v>
      </c>
      <c r="E30" s="31">
        <v>62.793478260869563</v>
      </c>
      <c r="F30" s="31">
        <v>207.9646739130435</v>
      </c>
      <c r="G30" s="31">
        <v>39.016304347826093</v>
      </c>
      <c r="H30" s="36">
        <v>0.18761024944140284</v>
      </c>
      <c r="I30" s="31">
        <v>37.361413043478265</v>
      </c>
      <c r="J30" s="31">
        <v>0.41304347826086957</v>
      </c>
      <c r="K30" s="36">
        <v>1.1055349479962178E-2</v>
      </c>
      <c r="L30" s="31">
        <v>25.747282608695652</v>
      </c>
      <c r="M30" s="31">
        <v>0.41304347826086957</v>
      </c>
      <c r="N30" s="36">
        <v>1.604221635883905E-2</v>
      </c>
      <c r="O30" s="31">
        <v>7.7663043478260869</v>
      </c>
      <c r="P30" s="31">
        <v>0</v>
      </c>
      <c r="Q30" s="36">
        <v>0</v>
      </c>
      <c r="R30" s="31">
        <v>3.847826086956522</v>
      </c>
      <c r="S30" s="31">
        <v>0</v>
      </c>
      <c r="T30" s="36">
        <v>0</v>
      </c>
      <c r="U30" s="31">
        <v>42.6875</v>
      </c>
      <c r="V30" s="31">
        <v>20.364130434782609</v>
      </c>
      <c r="W30" s="36">
        <v>0.47705137182506846</v>
      </c>
      <c r="X30" s="31">
        <v>6.1032608695652177</v>
      </c>
      <c r="Y30" s="31">
        <v>0</v>
      </c>
      <c r="Z30" s="36">
        <v>0</v>
      </c>
      <c r="AA30" s="31">
        <v>120.16847826086956</v>
      </c>
      <c r="AB30" s="31">
        <v>18.239130434782609</v>
      </c>
      <c r="AC30" s="36">
        <v>0.15177965718420697</v>
      </c>
      <c r="AD30" s="31">
        <v>0</v>
      </c>
      <c r="AE30" s="31">
        <v>0</v>
      </c>
      <c r="AF30" s="36" t="s">
        <v>391</v>
      </c>
      <c r="AG30" s="31">
        <v>1.6440217391304348</v>
      </c>
      <c r="AH30" s="31">
        <v>0</v>
      </c>
      <c r="AI30" s="36">
        <v>0</v>
      </c>
      <c r="AJ30" t="s">
        <v>4</v>
      </c>
      <c r="AK30" s="37">
        <v>1</v>
      </c>
      <c r="AT30"/>
    </row>
    <row r="31" spans="1:46" x14ac:dyDescent="0.25">
      <c r="A31" t="s">
        <v>227</v>
      </c>
      <c r="B31" t="s">
        <v>118</v>
      </c>
      <c r="C31" t="s">
        <v>146</v>
      </c>
      <c r="D31" t="s">
        <v>190</v>
      </c>
      <c r="E31" s="31">
        <v>81.847826086956516</v>
      </c>
      <c r="F31" s="31">
        <v>284.89782608695646</v>
      </c>
      <c r="G31" s="31">
        <v>22.082065217391303</v>
      </c>
      <c r="H31" s="36">
        <v>7.7508717846977951E-2</v>
      </c>
      <c r="I31" s="31">
        <v>38.434021739130436</v>
      </c>
      <c r="J31" s="31">
        <v>1.7808695652173916</v>
      </c>
      <c r="K31" s="36">
        <v>4.6335758909254433E-2</v>
      </c>
      <c r="L31" s="31">
        <v>19.678586956521738</v>
      </c>
      <c r="M31" s="31">
        <v>1.7808695652173916</v>
      </c>
      <c r="N31" s="36">
        <v>9.0497837530310501E-2</v>
      </c>
      <c r="O31" s="31">
        <v>13.016304347826088</v>
      </c>
      <c r="P31" s="31">
        <v>0</v>
      </c>
      <c r="Q31" s="36">
        <v>0</v>
      </c>
      <c r="R31" s="31">
        <v>5.7391304347826084</v>
      </c>
      <c r="S31" s="31">
        <v>0</v>
      </c>
      <c r="T31" s="36">
        <v>0</v>
      </c>
      <c r="U31" s="31">
        <v>74.413804347826087</v>
      </c>
      <c r="V31" s="31">
        <v>13.152608695652173</v>
      </c>
      <c r="W31" s="36">
        <v>0.17674958041620958</v>
      </c>
      <c r="X31" s="31">
        <v>10.290434782608697</v>
      </c>
      <c r="Y31" s="31">
        <v>0</v>
      </c>
      <c r="Z31" s="36">
        <v>0</v>
      </c>
      <c r="AA31" s="31">
        <v>154.87369565217384</v>
      </c>
      <c r="AB31" s="31">
        <v>7.1485869565217373</v>
      </c>
      <c r="AC31" s="36">
        <v>4.6157528083894457E-2</v>
      </c>
      <c r="AD31" s="31">
        <v>0.3283695652173913</v>
      </c>
      <c r="AE31" s="31">
        <v>0</v>
      </c>
      <c r="AF31" s="36">
        <v>0</v>
      </c>
      <c r="AG31" s="31">
        <v>6.5574999999999983</v>
      </c>
      <c r="AH31" s="31">
        <v>0</v>
      </c>
      <c r="AI31" s="36">
        <v>0</v>
      </c>
      <c r="AJ31" t="s">
        <v>46</v>
      </c>
      <c r="AK31" s="37">
        <v>1</v>
      </c>
      <c r="AT31"/>
    </row>
    <row r="32" spans="1:46" x14ac:dyDescent="0.25">
      <c r="A32" t="s">
        <v>227</v>
      </c>
      <c r="B32" t="s">
        <v>74</v>
      </c>
      <c r="C32" t="s">
        <v>146</v>
      </c>
      <c r="D32" t="s">
        <v>190</v>
      </c>
      <c r="E32" s="31">
        <v>65.826086956521735</v>
      </c>
      <c r="F32" s="31">
        <v>312.11836956521734</v>
      </c>
      <c r="G32" s="31">
        <v>14.502608695652176</v>
      </c>
      <c r="H32" s="36">
        <v>4.6465091804286922E-2</v>
      </c>
      <c r="I32" s="31">
        <v>70.332065217391275</v>
      </c>
      <c r="J32" s="31">
        <v>3.672065217391304</v>
      </c>
      <c r="K32" s="36">
        <v>5.2210399425087525E-2</v>
      </c>
      <c r="L32" s="31">
        <v>52.114673913043454</v>
      </c>
      <c r="M32" s="31">
        <v>3.672065217391304</v>
      </c>
      <c r="N32" s="36">
        <v>7.046125288087518E-2</v>
      </c>
      <c r="O32" s="31">
        <v>13.434782608695652</v>
      </c>
      <c r="P32" s="31">
        <v>0</v>
      </c>
      <c r="Q32" s="36">
        <v>0</v>
      </c>
      <c r="R32" s="31">
        <v>4.7826086956521738</v>
      </c>
      <c r="S32" s="31">
        <v>0</v>
      </c>
      <c r="T32" s="36">
        <v>0</v>
      </c>
      <c r="U32" s="31">
        <v>52.673369565217371</v>
      </c>
      <c r="V32" s="31">
        <v>2.5873913043478267</v>
      </c>
      <c r="W32" s="36">
        <v>4.9121431298300676E-2</v>
      </c>
      <c r="X32" s="31">
        <v>0</v>
      </c>
      <c r="Y32" s="31">
        <v>0</v>
      </c>
      <c r="Z32" s="36" t="s">
        <v>391</v>
      </c>
      <c r="AA32" s="31">
        <v>175.34804347826085</v>
      </c>
      <c r="AB32" s="31">
        <v>8.243152173913046</v>
      </c>
      <c r="AC32" s="36">
        <v>4.7010231824656822E-2</v>
      </c>
      <c r="AD32" s="31">
        <v>0</v>
      </c>
      <c r="AE32" s="31">
        <v>0</v>
      </c>
      <c r="AF32" s="36" t="s">
        <v>391</v>
      </c>
      <c r="AG32" s="31">
        <v>13.764891304347826</v>
      </c>
      <c r="AH32" s="31">
        <v>0</v>
      </c>
      <c r="AI32" s="36">
        <v>0</v>
      </c>
      <c r="AJ32" t="s">
        <v>2</v>
      </c>
      <c r="AK32" s="37">
        <v>1</v>
      </c>
      <c r="AT32"/>
    </row>
    <row r="33" spans="1:46" x14ac:dyDescent="0.25">
      <c r="A33" t="s">
        <v>227</v>
      </c>
      <c r="B33" t="s">
        <v>131</v>
      </c>
      <c r="C33" t="s">
        <v>156</v>
      </c>
      <c r="D33" t="s">
        <v>188</v>
      </c>
      <c r="E33" s="31">
        <v>25.021739130434781</v>
      </c>
      <c r="F33" s="31">
        <v>109.66358695652173</v>
      </c>
      <c r="G33" s="31">
        <v>0</v>
      </c>
      <c r="H33" s="36">
        <v>0</v>
      </c>
      <c r="I33" s="31">
        <v>13.168478260869565</v>
      </c>
      <c r="J33" s="31">
        <v>0</v>
      </c>
      <c r="K33" s="36">
        <v>0</v>
      </c>
      <c r="L33" s="31">
        <v>13.168478260869565</v>
      </c>
      <c r="M33" s="31">
        <v>0</v>
      </c>
      <c r="N33" s="36">
        <v>0</v>
      </c>
      <c r="O33" s="31">
        <v>0</v>
      </c>
      <c r="P33" s="31">
        <v>0</v>
      </c>
      <c r="Q33" s="36" t="s">
        <v>391</v>
      </c>
      <c r="R33" s="31">
        <v>0</v>
      </c>
      <c r="S33" s="31">
        <v>0</v>
      </c>
      <c r="T33" s="36" t="s">
        <v>391</v>
      </c>
      <c r="U33" s="31">
        <v>17.815760869565217</v>
      </c>
      <c r="V33" s="31">
        <v>0</v>
      </c>
      <c r="W33" s="36">
        <v>0</v>
      </c>
      <c r="X33" s="31">
        <v>0</v>
      </c>
      <c r="Y33" s="31">
        <v>0</v>
      </c>
      <c r="Z33" s="36" t="s">
        <v>391</v>
      </c>
      <c r="AA33" s="31">
        <v>78.679347826086953</v>
      </c>
      <c r="AB33" s="31">
        <v>0</v>
      </c>
      <c r="AC33" s="36">
        <v>0</v>
      </c>
      <c r="AD33" s="31">
        <v>0</v>
      </c>
      <c r="AE33" s="31">
        <v>0</v>
      </c>
      <c r="AF33" s="36" t="s">
        <v>391</v>
      </c>
      <c r="AG33" s="31">
        <v>0</v>
      </c>
      <c r="AH33" s="31">
        <v>0</v>
      </c>
      <c r="AI33" s="36" t="s">
        <v>391</v>
      </c>
      <c r="AJ33" t="s">
        <v>59</v>
      </c>
      <c r="AK33" s="37">
        <v>1</v>
      </c>
      <c r="AT33"/>
    </row>
    <row r="34" spans="1:46" x14ac:dyDescent="0.25">
      <c r="A34" t="s">
        <v>227</v>
      </c>
      <c r="B34" t="s">
        <v>90</v>
      </c>
      <c r="C34" t="s">
        <v>171</v>
      </c>
      <c r="D34" t="s">
        <v>188</v>
      </c>
      <c r="E34" s="31">
        <v>249.39130434782609</v>
      </c>
      <c r="F34" s="31">
        <v>853.15184782608696</v>
      </c>
      <c r="G34" s="31">
        <v>26.608369565217394</v>
      </c>
      <c r="H34" s="36">
        <v>3.1188316163198945E-2</v>
      </c>
      <c r="I34" s="31">
        <v>187.04347826086959</v>
      </c>
      <c r="J34" s="31">
        <v>0</v>
      </c>
      <c r="K34" s="36">
        <v>0</v>
      </c>
      <c r="L34" s="31">
        <v>90.633152173913047</v>
      </c>
      <c r="M34" s="31">
        <v>0</v>
      </c>
      <c r="N34" s="36">
        <v>0</v>
      </c>
      <c r="O34" s="31">
        <v>91.975543478260875</v>
      </c>
      <c r="P34" s="31">
        <v>0</v>
      </c>
      <c r="Q34" s="36">
        <v>0</v>
      </c>
      <c r="R34" s="31">
        <v>4.4347826086956523</v>
      </c>
      <c r="S34" s="31">
        <v>0</v>
      </c>
      <c r="T34" s="36">
        <v>0</v>
      </c>
      <c r="U34" s="31">
        <v>133.53532608695653</v>
      </c>
      <c r="V34" s="31">
        <v>0.77173913043478259</v>
      </c>
      <c r="W34" s="36">
        <v>5.7792881707738946E-3</v>
      </c>
      <c r="X34" s="31">
        <v>0</v>
      </c>
      <c r="Y34" s="31">
        <v>0</v>
      </c>
      <c r="Z34" s="36" t="s">
        <v>391</v>
      </c>
      <c r="AA34" s="31">
        <v>450.00510869565221</v>
      </c>
      <c r="AB34" s="31">
        <v>25.836630434782613</v>
      </c>
      <c r="AC34" s="36">
        <v>5.7414082497131078E-2</v>
      </c>
      <c r="AD34" s="31">
        <v>44.793478260869563</v>
      </c>
      <c r="AE34" s="31">
        <v>0</v>
      </c>
      <c r="AF34" s="36">
        <v>0</v>
      </c>
      <c r="AG34" s="31">
        <v>37.774456521739133</v>
      </c>
      <c r="AH34" s="31">
        <v>0</v>
      </c>
      <c r="AI34" s="36">
        <v>0</v>
      </c>
      <c r="AJ34" t="s">
        <v>18</v>
      </c>
      <c r="AK34" s="37">
        <v>1</v>
      </c>
      <c r="AT34"/>
    </row>
    <row r="35" spans="1:46" x14ac:dyDescent="0.25">
      <c r="A35" t="s">
        <v>227</v>
      </c>
      <c r="B35" t="s">
        <v>114</v>
      </c>
      <c r="C35" t="s">
        <v>150</v>
      </c>
      <c r="D35" t="s">
        <v>188</v>
      </c>
      <c r="E35" s="31">
        <v>23.163043478260871</v>
      </c>
      <c r="F35" s="31">
        <v>88.132717391304368</v>
      </c>
      <c r="G35" s="31">
        <v>3.0688043478260867</v>
      </c>
      <c r="H35" s="36">
        <v>3.4820262425368842E-2</v>
      </c>
      <c r="I35" s="31">
        <v>8.0928260869565207</v>
      </c>
      <c r="J35" s="31">
        <v>0.80010869565217391</v>
      </c>
      <c r="K35" s="36">
        <v>9.8866414161764324E-2</v>
      </c>
      <c r="L35" s="31">
        <v>2.7721739130434777</v>
      </c>
      <c r="M35" s="31">
        <v>0.80010869565217391</v>
      </c>
      <c r="N35" s="36">
        <v>0.2886213927227102</v>
      </c>
      <c r="O35" s="31">
        <v>0.97826086956521741</v>
      </c>
      <c r="P35" s="31">
        <v>0</v>
      </c>
      <c r="Q35" s="36">
        <v>0</v>
      </c>
      <c r="R35" s="31">
        <v>4.3423913043478262</v>
      </c>
      <c r="S35" s="31">
        <v>0</v>
      </c>
      <c r="T35" s="36">
        <v>0</v>
      </c>
      <c r="U35" s="31">
        <v>22.131630434782611</v>
      </c>
      <c r="V35" s="31">
        <v>1.3619565217391305</v>
      </c>
      <c r="W35" s="36">
        <v>6.1538914891631588E-2</v>
      </c>
      <c r="X35" s="31">
        <v>4.4926086956521738</v>
      </c>
      <c r="Y35" s="31">
        <v>0</v>
      </c>
      <c r="Z35" s="36">
        <v>0</v>
      </c>
      <c r="AA35" s="31">
        <v>53.41565217391306</v>
      </c>
      <c r="AB35" s="31">
        <v>0.9067391304347826</v>
      </c>
      <c r="AC35" s="36">
        <v>1.6975157908445653E-2</v>
      </c>
      <c r="AD35" s="31">
        <v>0</v>
      </c>
      <c r="AE35" s="31">
        <v>0</v>
      </c>
      <c r="AF35" s="36" t="s">
        <v>391</v>
      </c>
      <c r="AG35" s="31">
        <v>0</v>
      </c>
      <c r="AH35" s="31">
        <v>0</v>
      </c>
      <c r="AI35" s="36" t="s">
        <v>391</v>
      </c>
      <c r="AJ35" t="s">
        <v>42</v>
      </c>
      <c r="AK35" s="37">
        <v>1</v>
      </c>
      <c r="AT35"/>
    </row>
    <row r="36" spans="1:46" x14ac:dyDescent="0.25">
      <c r="A36" t="s">
        <v>227</v>
      </c>
      <c r="B36" t="s">
        <v>113</v>
      </c>
      <c r="C36" t="s">
        <v>176</v>
      </c>
      <c r="D36" t="s">
        <v>195</v>
      </c>
      <c r="E36" s="31">
        <v>58.271739130434781</v>
      </c>
      <c r="F36" s="31">
        <v>203.65217391304347</v>
      </c>
      <c r="G36" s="31">
        <v>49.133152173913047</v>
      </c>
      <c r="H36" s="36">
        <v>0.24126014090520925</v>
      </c>
      <c r="I36" s="31">
        <v>23.25</v>
      </c>
      <c r="J36" s="31">
        <v>0</v>
      </c>
      <c r="K36" s="36">
        <v>0</v>
      </c>
      <c r="L36" s="31">
        <v>4.0815217391304346</v>
      </c>
      <c r="M36" s="31">
        <v>0</v>
      </c>
      <c r="N36" s="36">
        <v>0</v>
      </c>
      <c r="O36" s="31">
        <v>14.323369565217391</v>
      </c>
      <c r="P36" s="31">
        <v>0</v>
      </c>
      <c r="Q36" s="36">
        <v>0</v>
      </c>
      <c r="R36" s="31">
        <v>4.8451086956521738</v>
      </c>
      <c r="S36" s="31">
        <v>0</v>
      </c>
      <c r="T36" s="36">
        <v>0</v>
      </c>
      <c r="U36" s="31">
        <v>66.641304347826093</v>
      </c>
      <c r="V36" s="31">
        <v>35.5</v>
      </c>
      <c r="W36" s="36">
        <v>0.53270265862012722</v>
      </c>
      <c r="X36" s="31">
        <v>0</v>
      </c>
      <c r="Y36" s="31">
        <v>0</v>
      </c>
      <c r="Z36" s="36" t="s">
        <v>391</v>
      </c>
      <c r="AA36" s="31">
        <v>112.96195652173913</v>
      </c>
      <c r="AB36" s="31">
        <v>13.633152173913043</v>
      </c>
      <c r="AC36" s="36">
        <v>0.12068799615107048</v>
      </c>
      <c r="AD36" s="31">
        <v>0</v>
      </c>
      <c r="AE36" s="31">
        <v>0</v>
      </c>
      <c r="AF36" s="36" t="s">
        <v>391</v>
      </c>
      <c r="AG36" s="31">
        <v>0.79891304347826086</v>
      </c>
      <c r="AH36" s="31">
        <v>0</v>
      </c>
      <c r="AI36" s="36">
        <v>0</v>
      </c>
      <c r="AJ36" t="s">
        <v>41</v>
      </c>
      <c r="AK36" s="37">
        <v>1</v>
      </c>
      <c r="AT36"/>
    </row>
    <row r="37" spans="1:46" x14ac:dyDescent="0.25">
      <c r="A37" t="s">
        <v>227</v>
      </c>
      <c r="B37" t="s">
        <v>93</v>
      </c>
      <c r="C37" t="s">
        <v>173</v>
      </c>
      <c r="D37" t="s">
        <v>195</v>
      </c>
      <c r="E37" s="31">
        <v>91.934782608695656</v>
      </c>
      <c r="F37" s="31">
        <v>285.20836956521737</v>
      </c>
      <c r="G37" s="31">
        <v>5.5947826086956525</v>
      </c>
      <c r="H37" s="36">
        <v>1.9616474149144202E-2</v>
      </c>
      <c r="I37" s="31">
        <v>67.007282608695661</v>
      </c>
      <c r="J37" s="31">
        <v>0</v>
      </c>
      <c r="K37" s="36">
        <v>0</v>
      </c>
      <c r="L37" s="31">
        <v>47.169782608695662</v>
      </c>
      <c r="M37" s="31">
        <v>0</v>
      </c>
      <c r="N37" s="36">
        <v>0</v>
      </c>
      <c r="O37" s="31">
        <v>16.99217391304348</v>
      </c>
      <c r="P37" s="31">
        <v>0</v>
      </c>
      <c r="Q37" s="36">
        <v>0</v>
      </c>
      <c r="R37" s="31">
        <v>2.8453260869565216</v>
      </c>
      <c r="S37" s="31">
        <v>0</v>
      </c>
      <c r="T37" s="36">
        <v>0</v>
      </c>
      <c r="U37" s="31">
        <v>38.071847826086966</v>
      </c>
      <c r="V37" s="31">
        <v>5.5947826086956525</v>
      </c>
      <c r="W37" s="36">
        <v>0.14695327198860275</v>
      </c>
      <c r="X37" s="31">
        <v>3.9796739130434795</v>
      </c>
      <c r="Y37" s="31">
        <v>0</v>
      </c>
      <c r="Z37" s="36">
        <v>0</v>
      </c>
      <c r="AA37" s="31">
        <v>151.69652173913045</v>
      </c>
      <c r="AB37" s="31">
        <v>0</v>
      </c>
      <c r="AC37" s="36">
        <v>0</v>
      </c>
      <c r="AD37" s="31">
        <v>2.0730434782608698</v>
      </c>
      <c r="AE37" s="31">
        <v>0</v>
      </c>
      <c r="AF37" s="36">
        <v>0</v>
      </c>
      <c r="AG37" s="31">
        <v>22.38</v>
      </c>
      <c r="AH37" s="31">
        <v>0</v>
      </c>
      <c r="AI37" s="36">
        <v>0</v>
      </c>
      <c r="AJ37" t="s">
        <v>21</v>
      </c>
      <c r="AK37" s="37">
        <v>1</v>
      </c>
      <c r="AT37"/>
    </row>
    <row r="38" spans="1:46" x14ac:dyDescent="0.25">
      <c r="A38" t="s">
        <v>227</v>
      </c>
      <c r="B38" t="s">
        <v>83</v>
      </c>
      <c r="C38" t="s">
        <v>168</v>
      </c>
      <c r="D38" t="s">
        <v>194</v>
      </c>
      <c r="E38" s="31">
        <v>101.51086956521739</v>
      </c>
      <c r="F38" s="31">
        <v>384.87913043478261</v>
      </c>
      <c r="G38" s="31">
        <v>0</v>
      </c>
      <c r="H38" s="36">
        <v>0</v>
      </c>
      <c r="I38" s="31">
        <v>73.411304347826089</v>
      </c>
      <c r="J38" s="31">
        <v>0</v>
      </c>
      <c r="K38" s="36">
        <v>0</v>
      </c>
      <c r="L38" s="31">
        <v>56.875869565217393</v>
      </c>
      <c r="M38" s="31">
        <v>0</v>
      </c>
      <c r="N38" s="36">
        <v>0</v>
      </c>
      <c r="O38" s="31">
        <v>11.318043478260872</v>
      </c>
      <c r="P38" s="31">
        <v>0</v>
      </c>
      <c r="Q38" s="36">
        <v>0</v>
      </c>
      <c r="R38" s="31">
        <v>5.2173913043478262</v>
      </c>
      <c r="S38" s="31">
        <v>0</v>
      </c>
      <c r="T38" s="36">
        <v>0</v>
      </c>
      <c r="U38" s="31">
        <v>96.370108695652164</v>
      </c>
      <c r="V38" s="31">
        <v>0</v>
      </c>
      <c r="W38" s="36">
        <v>0</v>
      </c>
      <c r="X38" s="31">
        <v>12.742391304347825</v>
      </c>
      <c r="Y38" s="31">
        <v>0</v>
      </c>
      <c r="Z38" s="36">
        <v>0</v>
      </c>
      <c r="AA38" s="31">
        <v>191.63554347826087</v>
      </c>
      <c r="AB38" s="31">
        <v>0</v>
      </c>
      <c r="AC38" s="36">
        <v>0</v>
      </c>
      <c r="AD38" s="31">
        <v>6.3695652173913042E-2</v>
      </c>
      <c r="AE38" s="31">
        <v>0</v>
      </c>
      <c r="AF38" s="36">
        <v>0</v>
      </c>
      <c r="AG38" s="31">
        <v>10.656086956521738</v>
      </c>
      <c r="AH38" s="31">
        <v>0</v>
      </c>
      <c r="AI38" s="36">
        <v>0</v>
      </c>
      <c r="AJ38" t="s">
        <v>11</v>
      </c>
      <c r="AK38" s="37">
        <v>1</v>
      </c>
      <c r="AT38"/>
    </row>
    <row r="39" spans="1:46" x14ac:dyDescent="0.25">
      <c r="A39" t="s">
        <v>227</v>
      </c>
      <c r="B39" t="s">
        <v>117</v>
      </c>
      <c r="C39" t="s">
        <v>177</v>
      </c>
      <c r="D39" t="s">
        <v>192</v>
      </c>
      <c r="E39" s="31">
        <v>55.021739130434781</v>
      </c>
      <c r="F39" s="31">
        <v>180.05717391304347</v>
      </c>
      <c r="G39" s="31">
        <v>27.141413043478259</v>
      </c>
      <c r="H39" s="36">
        <v>0.15073774875854651</v>
      </c>
      <c r="I39" s="31">
        <v>54.066195652173903</v>
      </c>
      <c r="J39" s="31">
        <v>7.5498913043478248</v>
      </c>
      <c r="K39" s="36">
        <v>0.13964162288981502</v>
      </c>
      <c r="L39" s="31">
        <v>37.183043478260863</v>
      </c>
      <c r="M39" s="31">
        <v>7.5498913043478248</v>
      </c>
      <c r="N39" s="36">
        <v>0.20304662012838953</v>
      </c>
      <c r="O39" s="31">
        <v>11.317934782608695</v>
      </c>
      <c r="P39" s="31">
        <v>0</v>
      </c>
      <c r="Q39" s="36">
        <v>0</v>
      </c>
      <c r="R39" s="31">
        <v>5.5652173913043477</v>
      </c>
      <c r="S39" s="31">
        <v>0</v>
      </c>
      <c r="T39" s="36">
        <v>0</v>
      </c>
      <c r="U39" s="31">
        <v>24.440108695652167</v>
      </c>
      <c r="V39" s="31">
        <v>8.5053260869565221</v>
      </c>
      <c r="W39" s="36">
        <v>0.34800688462034535</v>
      </c>
      <c r="X39" s="31">
        <v>0.98641304347826086</v>
      </c>
      <c r="Y39" s="31">
        <v>0</v>
      </c>
      <c r="Z39" s="36">
        <v>0</v>
      </c>
      <c r="AA39" s="31">
        <v>100.56445652173913</v>
      </c>
      <c r="AB39" s="31">
        <v>11.086195652173913</v>
      </c>
      <c r="AC39" s="36">
        <v>0.1102397013379911</v>
      </c>
      <c r="AD39" s="31">
        <v>0</v>
      </c>
      <c r="AE39" s="31">
        <v>0</v>
      </c>
      <c r="AF39" s="36" t="s">
        <v>391</v>
      </c>
      <c r="AG39" s="31">
        <v>0</v>
      </c>
      <c r="AH39" s="31">
        <v>0</v>
      </c>
      <c r="AI39" s="36" t="s">
        <v>391</v>
      </c>
      <c r="AJ39" t="s">
        <v>45</v>
      </c>
      <c r="AK39" s="37">
        <v>1</v>
      </c>
      <c r="AT39"/>
    </row>
    <row r="40" spans="1:46" x14ac:dyDescent="0.25">
      <c r="A40" t="s">
        <v>227</v>
      </c>
      <c r="B40" t="s">
        <v>129</v>
      </c>
      <c r="C40" t="s">
        <v>153</v>
      </c>
      <c r="D40" t="s">
        <v>191</v>
      </c>
      <c r="E40" s="31">
        <v>19.891304347826086</v>
      </c>
      <c r="F40" s="31">
        <v>87.439347826086959</v>
      </c>
      <c r="G40" s="31">
        <v>0</v>
      </c>
      <c r="H40" s="36">
        <v>0</v>
      </c>
      <c r="I40" s="31">
        <v>26.283695652173915</v>
      </c>
      <c r="J40" s="31">
        <v>0</v>
      </c>
      <c r="K40" s="36">
        <v>0</v>
      </c>
      <c r="L40" s="31">
        <v>19.48391304347826</v>
      </c>
      <c r="M40" s="31">
        <v>0</v>
      </c>
      <c r="N40" s="36">
        <v>0</v>
      </c>
      <c r="O40" s="31">
        <v>3.495434782608696</v>
      </c>
      <c r="P40" s="31">
        <v>0</v>
      </c>
      <c r="Q40" s="36">
        <v>0</v>
      </c>
      <c r="R40" s="31">
        <v>3.3043478260869565</v>
      </c>
      <c r="S40" s="31">
        <v>0</v>
      </c>
      <c r="T40" s="36">
        <v>0</v>
      </c>
      <c r="U40" s="31">
        <v>16.354999999999997</v>
      </c>
      <c r="V40" s="31">
        <v>0</v>
      </c>
      <c r="W40" s="36">
        <v>0</v>
      </c>
      <c r="X40" s="31">
        <v>1.6451086956521734</v>
      </c>
      <c r="Y40" s="31">
        <v>0</v>
      </c>
      <c r="Z40" s="36">
        <v>0</v>
      </c>
      <c r="AA40" s="31">
        <v>42.304021739130441</v>
      </c>
      <c r="AB40" s="31">
        <v>0</v>
      </c>
      <c r="AC40" s="36">
        <v>0</v>
      </c>
      <c r="AD40" s="31">
        <v>0</v>
      </c>
      <c r="AE40" s="31">
        <v>0</v>
      </c>
      <c r="AF40" s="36" t="s">
        <v>391</v>
      </c>
      <c r="AG40" s="31">
        <v>0.85152173913043483</v>
      </c>
      <c r="AH40" s="31">
        <v>0</v>
      </c>
      <c r="AI40" s="36">
        <v>0</v>
      </c>
      <c r="AJ40" t="s">
        <v>57</v>
      </c>
      <c r="AK40" s="37">
        <v>1</v>
      </c>
      <c r="AT40"/>
    </row>
    <row r="41" spans="1:46" x14ac:dyDescent="0.25">
      <c r="A41" t="s">
        <v>227</v>
      </c>
      <c r="B41" t="s">
        <v>125</v>
      </c>
      <c r="C41" t="s">
        <v>173</v>
      </c>
      <c r="D41" t="s">
        <v>195</v>
      </c>
      <c r="E41" s="31">
        <v>22.315217391304348</v>
      </c>
      <c r="F41" s="31">
        <v>100.64173913043479</v>
      </c>
      <c r="G41" s="31">
        <v>0</v>
      </c>
      <c r="H41" s="36">
        <v>0</v>
      </c>
      <c r="I41" s="31">
        <v>30.639999999999997</v>
      </c>
      <c r="J41" s="31">
        <v>0</v>
      </c>
      <c r="K41" s="36">
        <v>0</v>
      </c>
      <c r="L41" s="31">
        <v>21.389891304347824</v>
      </c>
      <c r="M41" s="31">
        <v>0</v>
      </c>
      <c r="N41" s="36">
        <v>0</v>
      </c>
      <c r="O41" s="31">
        <v>2.9891304347826089</v>
      </c>
      <c r="P41" s="31">
        <v>0</v>
      </c>
      <c r="Q41" s="36">
        <v>0</v>
      </c>
      <c r="R41" s="31">
        <v>6.2609782608695648</v>
      </c>
      <c r="S41" s="31">
        <v>0</v>
      </c>
      <c r="T41" s="36">
        <v>0</v>
      </c>
      <c r="U41" s="31">
        <v>14.779673913043473</v>
      </c>
      <c r="V41" s="31">
        <v>0</v>
      </c>
      <c r="W41" s="36">
        <v>0</v>
      </c>
      <c r="X41" s="31">
        <v>4.6888043478260872</v>
      </c>
      <c r="Y41" s="31">
        <v>0</v>
      </c>
      <c r="Z41" s="36">
        <v>0</v>
      </c>
      <c r="AA41" s="31">
        <v>47.864130434782616</v>
      </c>
      <c r="AB41" s="31">
        <v>0</v>
      </c>
      <c r="AC41" s="36">
        <v>0</v>
      </c>
      <c r="AD41" s="31">
        <v>0</v>
      </c>
      <c r="AE41" s="31">
        <v>0</v>
      </c>
      <c r="AF41" s="36" t="s">
        <v>391</v>
      </c>
      <c r="AG41" s="31">
        <v>2.669130434782609</v>
      </c>
      <c r="AH41" s="31">
        <v>0</v>
      </c>
      <c r="AI41" s="36">
        <v>0</v>
      </c>
      <c r="AJ41" t="s">
        <v>53</v>
      </c>
      <c r="AK41" s="37">
        <v>1</v>
      </c>
      <c r="AT41"/>
    </row>
    <row r="42" spans="1:46" x14ac:dyDescent="0.25">
      <c r="A42" t="s">
        <v>227</v>
      </c>
      <c r="B42" t="s">
        <v>92</v>
      </c>
      <c r="C42" t="s">
        <v>157</v>
      </c>
      <c r="D42" t="s">
        <v>192</v>
      </c>
      <c r="E42" s="31">
        <v>97.608695652173907</v>
      </c>
      <c r="F42" s="31">
        <v>304.52760869565219</v>
      </c>
      <c r="G42" s="31">
        <v>8.6177173913043461</v>
      </c>
      <c r="H42" s="36">
        <v>2.8298640731510737E-2</v>
      </c>
      <c r="I42" s="31">
        <v>63.261739130434783</v>
      </c>
      <c r="J42" s="31">
        <v>0</v>
      </c>
      <c r="K42" s="36">
        <v>0</v>
      </c>
      <c r="L42" s="31">
        <v>42.286413043478255</v>
      </c>
      <c r="M42" s="31">
        <v>0</v>
      </c>
      <c r="N42" s="36">
        <v>0</v>
      </c>
      <c r="O42" s="31">
        <v>15.149239130434783</v>
      </c>
      <c r="P42" s="31">
        <v>0</v>
      </c>
      <c r="Q42" s="36">
        <v>0</v>
      </c>
      <c r="R42" s="31">
        <v>5.8260869565217392</v>
      </c>
      <c r="S42" s="31">
        <v>0</v>
      </c>
      <c r="T42" s="36">
        <v>0</v>
      </c>
      <c r="U42" s="31">
        <v>66.574347826086964</v>
      </c>
      <c r="V42" s="31">
        <v>2.131086956521739</v>
      </c>
      <c r="W42" s="36">
        <v>3.2010632114471554E-2</v>
      </c>
      <c r="X42" s="31">
        <v>6.1891304347826095</v>
      </c>
      <c r="Y42" s="31">
        <v>0</v>
      </c>
      <c r="Z42" s="36">
        <v>0</v>
      </c>
      <c r="AA42" s="31">
        <v>158.54880434782612</v>
      </c>
      <c r="AB42" s="31">
        <v>6.4866304347826071</v>
      </c>
      <c r="AC42" s="36">
        <v>4.0912515622332703E-2</v>
      </c>
      <c r="AD42" s="31">
        <v>0.11945652173913043</v>
      </c>
      <c r="AE42" s="31">
        <v>0</v>
      </c>
      <c r="AF42" s="36">
        <v>0</v>
      </c>
      <c r="AG42" s="31">
        <v>9.8341304347826082</v>
      </c>
      <c r="AH42" s="31">
        <v>0</v>
      </c>
      <c r="AI42" s="36">
        <v>0</v>
      </c>
      <c r="AJ42" t="s">
        <v>20</v>
      </c>
      <c r="AK42" s="37">
        <v>1</v>
      </c>
      <c r="AT42"/>
    </row>
    <row r="43" spans="1:46" x14ac:dyDescent="0.25">
      <c r="A43" t="s">
        <v>227</v>
      </c>
      <c r="B43" t="s">
        <v>79</v>
      </c>
      <c r="C43" t="s">
        <v>150</v>
      </c>
      <c r="D43" t="s">
        <v>188</v>
      </c>
      <c r="E43" s="31">
        <v>98.554347826086953</v>
      </c>
      <c r="F43" s="31">
        <v>341.15782608695656</v>
      </c>
      <c r="G43" s="31">
        <v>18.27739130434783</v>
      </c>
      <c r="H43" s="36">
        <v>5.3574591894864423E-2</v>
      </c>
      <c r="I43" s="31">
        <v>61.121739130434776</v>
      </c>
      <c r="J43" s="31">
        <v>0</v>
      </c>
      <c r="K43" s="36">
        <v>0</v>
      </c>
      <c r="L43" s="31">
        <v>48.839130434782604</v>
      </c>
      <c r="M43" s="31">
        <v>0</v>
      </c>
      <c r="N43" s="36">
        <v>0</v>
      </c>
      <c r="O43" s="31">
        <v>7.4130434782608692</v>
      </c>
      <c r="P43" s="31">
        <v>0</v>
      </c>
      <c r="Q43" s="36">
        <v>0</v>
      </c>
      <c r="R43" s="31">
        <v>4.8695652173913047</v>
      </c>
      <c r="S43" s="31">
        <v>0</v>
      </c>
      <c r="T43" s="36">
        <v>0</v>
      </c>
      <c r="U43" s="31">
        <v>58.583152173913049</v>
      </c>
      <c r="V43" s="31">
        <v>4.3913043478260878</v>
      </c>
      <c r="W43" s="36">
        <v>7.4958485244867479E-2</v>
      </c>
      <c r="X43" s="31">
        <v>5.3913043478260869</v>
      </c>
      <c r="Y43" s="31">
        <v>0</v>
      </c>
      <c r="Z43" s="36">
        <v>0</v>
      </c>
      <c r="AA43" s="31">
        <v>216.06163043478267</v>
      </c>
      <c r="AB43" s="31">
        <v>13.886086956521741</v>
      </c>
      <c r="AC43" s="36">
        <v>6.4269101962151493E-2</v>
      </c>
      <c r="AD43" s="31">
        <v>0</v>
      </c>
      <c r="AE43" s="31">
        <v>0</v>
      </c>
      <c r="AF43" s="36" t="s">
        <v>391</v>
      </c>
      <c r="AG43" s="31">
        <v>0</v>
      </c>
      <c r="AH43" s="31">
        <v>0</v>
      </c>
      <c r="AI43" s="36" t="s">
        <v>391</v>
      </c>
      <c r="AJ43" t="s">
        <v>7</v>
      </c>
      <c r="AK43" s="37">
        <v>1</v>
      </c>
      <c r="AT43"/>
    </row>
    <row r="44" spans="1:46" x14ac:dyDescent="0.25">
      <c r="A44" t="s">
        <v>227</v>
      </c>
      <c r="B44" t="s">
        <v>97</v>
      </c>
      <c r="C44" t="s">
        <v>174</v>
      </c>
      <c r="D44" t="s">
        <v>190</v>
      </c>
      <c r="E44" s="31">
        <v>197.22826086956522</v>
      </c>
      <c r="F44" s="31">
        <v>882.43836956521727</v>
      </c>
      <c r="G44" s="31">
        <v>149.66391304347826</v>
      </c>
      <c r="H44" s="36">
        <v>0.1696026807143694</v>
      </c>
      <c r="I44" s="31">
        <v>143.31793478260869</v>
      </c>
      <c r="J44" s="31">
        <v>6.7065217391304346</v>
      </c>
      <c r="K44" s="36">
        <v>4.6794713790030529E-2</v>
      </c>
      <c r="L44" s="31">
        <v>65.086956521739125</v>
      </c>
      <c r="M44" s="31">
        <v>6.7065217391304346</v>
      </c>
      <c r="N44" s="36">
        <v>0.10303941215764864</v>
      </c>
      <c r="O44" s="31">
        <v>74.073369565217391</v>
      </c>
      <c r="P44" s="31">
        <v>0</v>
      </c>
      <c r="Q44" s="36">
        <v>0</v>
      </c>
      <c r="R44" s="31">
        <v>4.1576086956521738</v>
      </c>
      <c r="S44" s="31">
        <v>0</v>
      </c>
      <c r="T44" s="36">
        <v>0</v>
      </c>
      <c r="U44" s="31">
        <v>105.78630434782609</v>
      </c>
      <c r="V44" s="31">
        <v>43.392282608695652</v>
      </c>
      <c r="W44" s="36">
        <v>0.4101880945384152</v>
      </c>
      <c r="X44" s="31">
        <v>9.0108695652173907</v>
      </c>
      <c r="Y44" s="31">
        <v>0</v>
      </c>
      <c r="Z44" s="36">
        <v>0</v>
      </c>
      <c r="AA44" s="31">
        <v>597.75260869565204</v>
      </c>
      <c r="AB44" s="31">
        <v>99.565108695652157</v>
      </c>
      <c r="AC44" s="36">
        <v>0.16656574517158837</v>
      </c>
      <c r="AD44" s="31">
        <v>0</v>
      </c>
      <c r="AE44" s="31">
        <v>0</v>
      </c>
      <c r="AF44" s="36" t="s">
        <v>391</v>
      </c>
      <c r="AG44" s="31">
        <v>26.570652173913043</v>
      </c>
      <c r="AH44" s="31">
        <v>0</v>
      </c>
      <c r="AI44" s="36">
        <v>0</v>
      </c>
      <c r="AJ44" t="s">
        <v>25</v>
      </c>
      <c r="AK44" s="37">
        <v>1</v>
      </c>
      <c r="AT44"/>
    </row>
    <row r="45" spans="1:46" x14ac:dyDescent="0.25">
      <c r="A45" t="s">
        <v>227</v>
      </c>
      <c r="B45" t="s">
        <v>142</v>
      </c>
      <c r="C45" t="s">
        <v>180</v>
      </c>
      <c r="D45" t="s">
        <v>187</v>
      </c>
      <c r="E45" s="31">
        <v>38.663043478260867</v>
      </c>
      <c r="F45" s="31">
        <v>153.49989130434784</v>
      </c>
      <c r="G45" s="31">
        <v>2.8179347826086953</v>
      </c>
      <c r="H45" s="36">
        <v>1.8357894319426648E-2</v>
      </c>
      <c r="I45" s="31">
        <v>47.309782608695656</v>
      </c>
      <c r="J45" s="31">
        <v>0</v>
      </c>
      <c r="K45" s="36">
        <v>0</v>
      </c>
      <c r="L45" s="31">
        <v>31.258152173913043</v>
      </c>
      <c r="M45" s="31">
        <v>0</v>
      </c>
      <c r="N45" s="36">
        <v>0</v>
      </c>
      <c r="O45" s="31">
        <v>11.611413043478262</v>
      </c>
      <c r="P45" s="31">
        <v>0</v>
      </c>
      <c r="Q45" s="36">
        <v>0</v>
      </c>
      <c r="R45" s="31">
        <v>4.4402173913043477</v>
      </c>
      <c r="S45" s="31">
        <v>0</v>
      </c>
      <c r="T45" s="36">
        <v>0</v>
      </c>
      <c r="U45" s="31">
        <v>8.5</v>
      </c>
      <c r="V45" s="31">
        <v>2.7364130434782608</v>
      </c>
      <c r="W45" s="36">
        <v>0.3219309462915601</v>
      </c>
      <c r="X45" s="31">
        <v>5.0978260869565215</v>
      </c>
      <c r="Y45" s="31">
        <v>8.1521739130434784E-2</v>
      </c>
      <c r="Z45" s="36">
        <v>1.5991471215351813E-2</v>
      </c>
      <c r="AA45" s="31">
        <v>92.592282608695655</v>
      </c>
      <c r="AB45" s="31">
        <v>0</v>
      </c>
      <c r="AC45" s="36">
        <v>0</v>
      </c>
      <c r="AD45" s="31">
        <v>0</v>
      </c>
      <c r="AE45" s="31">
        <v>0</v>
      </c>
      <c r="AF45" s="36" t="s">
        <v>391</v>
      </c>
      <c r="AG45" s="31">
        <v>0</v>
      </c>
      <c r="AH45" s="31">
        <v>0</v>
      </c>
      <c r="AI45" s="36" t="s">
        <v>391</v>
      </c>
      <c r="AJ45" t="s">
        <v>70</v>
      </c>
      <c r="AK45" s="37">
        <v>1</v>
      </c>
      <c r="AT45"/>
    </row>
    <row r="46" spans="1:46" x14ac:dyDescent="0.25">
      <c r="A46" t="s">
        <v>227</v>
      </c>
      <c r="B46" t="s">
        <v>124</v>
      </c>
      <c r="C46" t="s">
        <v>180</v>
      </c>
      <c r="D46" t="s">
        <v>187</v>
      </c>
      <c r="E46" s="31">
        <v>77.076086956521735</v>
      </c>
      <c r="F46" s="31">
        <v>249.70913043478257</v>
      </c>
      <c r="G46" s="31">
        <v>3.5544565217391302</v>
      </c>
      <c r="H46" s="36">
        <v>1.4234387487354854E-2</v>
      </c>
      <c r="I46" s="31">
        <v>57.44815217391303</v>
      </c>
      <c r="J46" s="31">
        <v>0</v>
      </c>
      <c r="K46" s="36">
        <v>0</v>
      </c>
      <c r="L46" s="31">
        <v>38.530108695652167</v>
      </c>
      <c r="M46" s="31">
        <v>0</v>
      </c>
      <c r="N46" s="36">
        <v>0</v>
      </c>
      <c r="O46" s="31">
        <v>13.450652173913038</v>
      </c>
      <c r="P46" s="31">
        <v>0</v>
      </c>
      <c r="Q46" s="36">
        <v>0</v>
      </c>
      <c r="R46" s="31">
        <v>5.4673913043478262</v>
      </c>
      <c r="S46" s="31">
        <v>0</v>
      </c>
      <c r="T46" s="36">
        <v>0</v>
      </c>
      <c r="U46" s="31">
        <v>46.746521739130429</v>
      </c>
      <c r="V46" s="31">
        <v>0</v>
      </c>
      <c r="W46" s="36">
        <v>0</v>
      </c>
      <c r="X46" s="31">
        <v>1.4193478260869568</v>
      </c>
      <c r="Y46" s="31">
        <v>0</v>
      </c>
      <c r="Z46" s="36">
        <v>0</v>
      </c>
      <c r="AA46" s="31">
        <v>131.04521739130431</v>
      </c>
      <c r="AB46" s="31">
        <v>3.5544565217391302</v>
      </c>
      <c r="AC46" s="36">
        <v>2.7123893511698589E-2</v>
      </c>
      <c r="AD46" s="31">
        <v>3.8206521739130421</v>
      </c>
      <c r="AE46" s="31">
        <v>0</v>
      </c>
      <c r="AF46" s="36">
        <v>0</v>
      </c>
      <c r="AG46" s="31">
        <v>9.2292391304347827</v>
      </c>
      <c r="AH46" s="31">
        <v>0</v>
      </c>
      <c r="AI46" s="36">
        <v>0</v>
      </c>
      <c r="AJ46" t="s">
        <v>52</v>
      </c>
      <c r="AK46" s="37">
        <v>1</v>
      </c>
      <c r="AT46"/>
    </row>
    <row r="47" spans="1:46" x14ac:dyDescent="0.25">
      <c r="A47" t="s">
        <v>227</v>
      </c>
      <c r="B47" t="s">
        <v>133</v>
      </c>
      <c r="C47" t="s">
        <v>183</v>
      </c>
      <c r="D47" t="s">
        <v>196</v>
      </c>
      <c r="E47" s="31">
        <v>49.054347826086953</v>
      </c>
      <c r="F47" s="31">
        <v>225.31097826086966</v>
      </c>
      <c r="G47" s="31">
        <v>15.644021739130434</v>
      </c>
      <c r="H47" s="36">
        <v>6.9433020352064098E-2</v>
      </c>
      <c r="I47" s="31">
        <v>49.32500000000001</v>
      </c>
      <c r="J47" s="31">
        <v>2.0190217391304346</v>
      </c>
      <c r="K47" s="36">
        <v>4.0933030697018431E-2</v>
      </c>
      <c r="L47" s="31">
        <v>33.738043478260877</v>
      </c>
      <c r="M47" s="31">
        <v>0</v>
      </c>
      <c r="N47" s="36">
        <v>0</v>
      </c>
      <c r="O47" s="31">
        <v>10.869565217391305</v>
      </c>
      <c r="P47" s="31">
        <v>2.0190217391304346</v>
      </c>
      <c r="Q47" s="36">
        <v>0.18574999999999997</v>
      </c>
      <c r="R47" s="31">
        <v>4.7173913043478262</v>
      </c>
      <c r="S47" s="31">
        <v>0</v>
      </c>
      <c r="T47" s="36">
        <v>0</v>
      </c>
      <c r="U47" s="31">
        <v>35.899347826086974</v>
      </c>
      <c r="V47" s="31">
        <v>13.625</v>
      </c>
      <c r="W47" s="36">
        <v>0.37953335715194031</v>
      </c>
      <c r="X47" s="31">
        <v>3.8369565217391304</v>
      </c>
      <c r="Y47" s="31">
        <v>0</v>
      </c>
      <c r="Z47" s="36">
        <v>0</v>
      </c>
      <c r="AA47" s="31">
        <v>123.65163043478266</v>
      </c>
      <c r="AB47" s="31">
        <v>0</v>
      </c>
      <c r="AC47" s="36">
        <v>0</v>
      </c>
      <c r="AD47" s="31">
        <v>12.598043478260864</v>
      </c>
      <c r="AE47" s="31">
        <v>0</v>
      </c>
      <c r="AF47" s="36">
        <v>0</v>
      </c>
      <c r="AG47" s="31">
        <v>0</v>
      </c>
      <c r="AH47" s="31">
        <v>0</v>
      </c>
      <c r="AI47" s="36" t="s">
        <v>391</v>
      </c>
      <c r="AJ47" t="s">
        <v>61</v>
      </c>
      <c r="AK47" s="37">
        <v>1</v>
      </c>
      <c r="AT47"/>
    </row>
    <row r="48" spans="1:46" x14ac:dyDescent="0.25">
      <c r="A48" t="s">
        <v>227</v>
      </c>
      <c r="B48" t="s">
        <v>108</v>
      </c>
      <c r="C48" t="s">
        <v>150</v>
      </c>
      <c r="D48" t="s">
        <v>188</v>
      </c>
      <c r="E48" s="31">
        <v>103.8695652173913</v>
      </c>
      <c r="F48" s="31">
        <v>500.29054347826093</v>
      </c>
      <c r="G48" s="31">
        <v>103.28749999999999</v>
      </c>
      <c r="H48" s="36">
        <v>0.20645503167398593</v>
      </c>
      <c r="I48" s="31">
        <v>73.702065217391294</v>
      </c>
      <c r="J48" s="31">
        <v>12.463152173913043</v>
      </c>
      <c r="K48" s="36">
        <v>0.16910180382533085</v>
      </c>
      <c r="L48" s="31">
        <v>45.957499999999989</v>
      </c>
      <c r="M48" s="31">
        <v>12.463152173913043</v>
      </c>
      <c r="N48" s="36">
        <v>0.27118864546402754</v>
      </c>
      <c r="O48" s="31">
        <v>22.961956521739129</v>
      </c>
      <c r="P48" s="31">
        <v>0</v>
      </c>
      <c r="Q48" s="36">
        <v>0</v>
      </c>
      <c r="R48" s="31">
        <v>4.7826086956521738</v>
      </c>
      <c r="S48" s="31">
        <v>0</v>
      </c>
      <c r="T48" s="36">
        <v>0</v>
      </c>
      <c r="U48" s="31">
        <v>118.81130434782609</v>
      </c>
      <c r="V48" s="31">
        <v>11.795108695652173</v>
      </c>
      <c r="W48" s="36">
        <v>9.9275980180483475E-2</v>
      </c>
      <c r="X48" s="31">
        <v>11.296739130434782</v>
      </c>
      <c r="Y48" s="31">
        <v>2.3043478260869565</v>
      </c>
      <c r="Z48" s="36">
        <v>0.20398345039930724</v>
      </c>
      <c r="AA48" s="31">
        <v>295.63576086956527</v>
      </c>
      <c r="AB48" s="31">
        <v>76.724891304347821</v>
      </c>
      <c r="AC48" s="36">
        <v>0.25952506922259283</v>
      </c>
      <c r="AD48" s="31">
        <v>0.74456521739130432</v>
      </c>
      <c r="AE48" s="31">
        <v>0</v>
      </c>
      <c r="AF48" s="36">
        <v>0</v>
      </c>
      <c r="AG48" s="31">
        <v>0.10010869565217392</v>
      </c>
      <c r="AH48" s="31">
        <v>0</v>
      </c>
      <c r="AI48" s="36">
        <v>0</v>
      </c>
      <c r="AJ48" t="s">
        <v>36</v>
      </c>
      <c r="AK48" s="37">
        <v>1</v>
      </c>
      <c r="AT48"/>
    </row>
    <row r="49" spans="1:46" x14ac:dyDescent="0.25">
      <c r="A49" t="s">
        <v>227</v>
      </c>
      <c r="B49" t="s">
        <v>115</v>
      </c>
      <c r="C49" t="s">
        <v>155</v>
      </c>
      <c r="D49" t="s">
        <v>190</v>
      </c>
      <c r="E49" s="31">
        <v>81.815217391304344</v>
      </c>
      <c r="F49" s="31">
        <v>235.55608695652174</v>
      </c>
      <c r="G49" s="31">
        <v>4.2891304347826082</v>
      </c>
      <c r="H49" s="36">
        <v>1.8208531523001073E-2</v>
      </c>
      <c r="I49" s="31">
        <v>23.960978260869567</v>
      </c>
      <c r="J49" s="31">
        <v>0</v>
      </c>
      <c r="K49" s="36">
        <v>0</v>
      </c>
      <c r="L49" s="31">
        <v>15.749021739130436</v>
      </c>
      <c r="M49" s="31">
        <v>0</v>
      </c>
      <c r="N49" s="36">
        <v>0</v>
      </c>
      <c r="O49" s="31">
        <v>2.777173913043478</v>
      </c>
      <c r="P49" s="31">
        <v>0</v>
      </c>
      <c r="Q49" s="36">
        <v>0</v>
      </c>
      <c r="R49" s="31">
        <v>5.4347826086956523</v>
      </c>
      <c r="S49" s="31">
        <v>0</v>
      </c>
      <c r="T49" s="36">
        <v>0</v>
      </c>
      <c r="U49" s="31">
        <v>60.381304347826074</v>
      </c>
      <c r="V49" s="31">
        <v>0.57869565217391294</v>
      </c>
      <c r="W49" s="36">
        <v>9.5840203921455681E-3</v>
      </c>
      <c r="X49" s="31">
        <v>7.5842391304347814</v>
      </c>
      <c r="Y49" s="31">
        <v>0</v>
      </c>
      <c r="Z49" s="36">
        <v>0</v>
      </c>
      <c r="AA49" s="31">
        <v>135.89217391304348</v>
      </c>
      <c r="AB49" s="31">
        <v>3.710434782608695</v>
      </c>
      <c r="AC49" s="36">
        <v>2.7304256571706462E-2</v>
      </c>
      <c r="AD49" s="31">
        <v>0.24413043478260871</v>
      </c>
      <c r="AE49" s="31">
        <v>0</v>
      </c>
      <c r="AF49" s="36">
        <v>0</v>
      </c>
      <c r="AG49" s="31">
        <v>7.4932608695652139</v>
      </c>
      <c r="AH49" s="31">
        <v>0</v>
      </c>
      <c r="AI49" s="36">
        <v>0</v>
      </c>
      <c r="AJ49" t="s">
        <v>43</v>
      </c>
      <c r="AK49" s="37">
        <v>1</v>
      </c>
      <c r="AT49"/>
    </row>
    <row r="50" spans="1:46" x14ac:dyDescent="0.25">
      <c r="A50" t="s">
        <v>227</v>
      </c>
      <c r="B50" t="s">
        <v>127</v>
      </c>
      <c r="C50" t="s">
        <v>181</v>
      </c>
      <c r="D50" t="s">
        <v>187</v>
      </c>
      <c r="E50" s="31">
        <v>100.15217391304348</v>
      </c>
      <c r="F50" s="31">
        <v>279.66847826086956</v>
      </c>
      <c r="G50" s="31">
        <v>0</v>
      </c>
      <c r="H50" s="36">
        <v>0</v>
      </c>
      <c r="I50" s="31">
        <v>53.627717391304344</v>
      </c>
      <c r="J50" s="31">
        <v>0</v>
      </c>
      <c r="K50" s="36">
        <v>0</v>
      </c>
      <c r="L50" s="31">
        <v>40.078804347826086</v>
      </c>
      <c r="M50" s="31">
        <v>0</v>
      </c>
      <c r="N50" s="36">
        <v>0</v>
      </c>
      <c r="O50" s="31">
        <v>13.548913043478262</v>
      </c>
      <c r="P50" s="31">
        <v>0</v>
      </c>
      <c r="Q50" s="36">
        <v>0</v>
      </c>
      <c r="R50" s="31">
        <v>0</v>
      </c>
      <c r="S50" s="31">
        <v>0</v>
      </c>
      <c r="T50" s="36" t="s">
        <v>391</v>
      </c>
      <c r="U50" s="31">
        <v>28.222826086956523</v>
      </c>
      <c r="V50" s="31">
        <v>0</v>
      </c>
      <c r="W50" s="36">
        <v>0</v>
      </c>
      <c r="X50" s="31">
        <v>0</v>
      </c>
      <c r="Y50" s="31">
        <v>0</v>
      </c>
      <c r="Z50" s="36" t="s">
        <v>391</v>
      </c>
      <c r="AA50" s="31">
        <v>155.5</v>
      </c>
      <c r="AB50" s="31">
        <v>0</v>
      </c>
      <c r="AC50" s="36">
        <v>0</v>
      </c>
      <c r="AD50" s="31">
        <v>0</v>
      </c>
      <c r="AE50" s="31">
        <v>0</v>
      </c>
      <c r="AF50" s="36" t="s">
        <v>391</v>
      </c>
      <c r="AG50" s="31">
        <v>42.317934782608695</v>
      </c>
      <c r="AH50" s="31">
        <v>0</v>
      </c>
      <c r="AI50" s="36">
        <v>0</v>
      </c>
      <c r="AJ50" t="s">
        <v>55</v>
      </c>
      <c r="AK50" s="37">
        <v>1</v>
      </c>
      <c r="AT50"/>
    </row>
    <row r="51" spans="1:46" x14ac:dyDescent="0.25">
      <c r="A51" t="s">
        <v>227</v>
      </c>
      <c r="B51" t="s">
        <v>96</v>
      </c>
      <c r="C51" t="s">
        <v>162</v>
      </c>
      <c r="D51" t="s">
        <v>193</v>
      </c>
      <c r="E51" s="31">
        <v>93.576086956521735</v>
      </c>
      <c r="F51" s="31">
        <v>302.95130434782601</v>
      </c>
      <c r="G51" s="31">
        <v>0</v>
      </c>
      <c r="H51" s="36">
        <v>0</v>
      </c>
      <c r="I51" s="31">
        <v>44.274673913043465</v>
      </c>
      <c r="J51" s="31">
        <v>0</v>
      </c>
      <c r="K51" s="36">
        <v>0</v>
      </c>
      <c r="L51" s="31">
        <v>25.236630434782597</v>
      </c>
      <c r="M51" s="31">
        <v>0</v>
      </c>
      <c r="N51" s="36">
        <v>0</v>
      </c>
      <c r="O51" s="31">
        <v>14.951086956521738</v>
      </c>
      <c r="P51" s="31">
        <v>0</v>
      </c>
      <c r="Q51" s="36">
        <v>0</v>
      </c>
      <c r="R51" s="31">
        <v>4.0869565217391308</v>
      </c>
      <c r="S51" s="31">
        <v>0</v>
      </c>
      <c r="T51" s="36">
        <v>0</v>
      </c>
      <c r="U51" s="31">
        <v>67.609782608695667</v>
      </c>
      <c r="V51" s="31">
        <v>0</v>
      </c>
      <c r="W51" s="36">
        <v>0</v>
      </c>
      <c r="X51" s="31">
        <v>1.5713043478260866</v>
      </c>
      <c r="Y51" s="31">
        <v>0</v>
      </c>
      <c r="Z51" s="36">
        <v>0</v>
      </c>
      <c r="AA51" s="31">
        <v>160.11956521739125</v>
      </c>
      <c r="AB51" s="31">
        <v>0</v>
      </c>
      <c r="AC51" s="36">
        <v>0</v>
      </c>
      <c r="AD51" s="31">
        <v>6.6118478260869562</v>
      </c>
      <c r="AE51" s="31">
        <v>0</v>
      </c>
      <c r="AF51" s="36">
        <v>0</v>
      </c>
      <c r="AG51" s="31">
        <v>22.764130434782601</v>
      </c>
      <c r="AH51" s="31">
        <v>0</v>
      </c>
      <c r="AI51" s="36">
        <v>0</v>
      </c>
      <c r="AJ51" t="s">
        <v>24</v>
      </c>
      <c r="AK51" s="37">
        <v>1</v>
      </c>
      <c r="AT51"/>
    </row>
    <row r="52" spans="1:46" x14ac:dyDescent="0.25">
      <c r="A52" t="s">
        <v>227</v>
      </c>
      <c r="B52" t="s">
        <v>100</v>
      </c>
      <c r="C52" t="s">
        <v>175</v>
      </c>
      <c r="D52" t="s">
        <v>188</v>
      </c>
      <c r="E52" s="31">
        <v>89.641304347826093</v>
      </c>
      <c r="F52" s="31">
        <v>261.92402173913041</v>
      </c>
      <c r="G52" s="31">
        <v>4.1463043478260868</v>
      </c>
      <c r="H52" s="36">
        <v>1.5830179760891499E-2</v>
      </c>
      <c r="I52" s="31">
        <v>43.502173913043485</v>
      </c>
      <c r="J52" s="31">
        <v>0</v>
      </c>
      <c r="K52" s="36">
        <v>0</v>
      </c>
      <c r="L52" s="31">
        <v>29.643478260869575</v>
      </c>
      <c r="M52" s="31">
        <v>0</v>
      </c>
      <c r="N52" s="36">
        <v>0</v>
      </c>
      <c r="O52" s="31">
        <v>7.9456521739130439</v>
      </c>
      <c r="P52" s="31">
        <v>0</v>
      </c>
      <c r="Q52" s="36">
        <v>0</v>
      </c>
      <c r="R52" s="31">
        <v>5.9130434782608692</v>
      </c>
      <c r="S52" s="31">
        <v>0</v>
      </c>
      <c r="T52" s="36">
        <v>0</v>
      </c>
      <c r="U52" s="31">
        <v>60.382065217391279</v>
      </c>
      <c r="V52" s="31">
        <v>0</v>
      </c>
      <c r="W52" s="36">
        <v>0</v>
      </c>
      <c r="X52" s="31">
        <v>5.4456521739130431E-2</v>
      </c>
      <c r="Y52" s="31">
        <v>0</v>
      </c>
      <c r="Z52" s="36">
        <v>0</v>
      </c>
      <c r="AA52" s="31">
        <v>149.14663043478262</v>
      </c>
      <c r="AB52" s="31">
        <v>4.1463043478260868</v>
      </c>
      <c r="AC52" s="36">
        <v>2.7800187880470704E-2</v>
      </c>
      <c r="AD52" s="31">
        <v>0.68043478260869561</v>
      </c>
      <c r="AE52" s="31">
        <v>0</v>
      </c>
      <c r="AF52" s="36">
        <v>0</v>
      </c>
      <c r="AG52" s="31">
        <v>8.1582608695652166</v>
      </c>
      <c r="AH52" s="31">
        <v>0</v>
      </c>
      <c r="AI52" s="36">
        <v>0</v>
      </c>
      <c r="AJ52" t="s">
        <v>28</v>
      </c>
      <c r="AK52" s="37">
        <v>1</v>
      </c>
      <c r="AT52"/>
    </row>
    <row r="53" spans="1:46" x14ac:dyDescent="0.25">
      <c r="A53" t="s">
        <v>227</v>
      </c>
      <c r="B53" t="s">
        <v>82</v>
      </c>
      <c r="C53" t="s">
        <v>167</v>
      </c>
      <c r="D53" t="s">
        <v>193</v>
      </c>
      <c r="E53" s="31">
        <v>72.065217391304344</v>
      </c>
      <c r="F53" s="31">
        <v>265.28086956521742</v>
      </c>
      <c r="G53" s="31">
        <v>91.473804347826103</v>
      </c>
      <c r="H53" s="36">
        <v>0.34481869913102769</v>
      </c>
      <c r="I53" s="31">
        <v>43.386739130434783</v>
      </c>
      <c r="J53" s="31">
        <v>9.4003260869565217</v>
      </c>
      <c r="K53" s="36">
        <v>0.21666357682922552</v>
      </c>
      <c r="L53" s="31">
        <v>21.267173913043479</v>
      </c>
      <c r="M53" s="31">
        <v>7.0524999999999993</v>
      </c>
      <c r="N53" s="36">
        <v>0.33161434748387486</v>
      </c>
      <c r="O53" s="31">
        <v>17.597826086956523</v>
      </c>
      <c r="P53" s="31">
        <v>0</v>
      </c>
      <c r="Q53" s="36">
        <v>0</v>
      </c>
      <c r="R53" s="31">
        <v>4.5217391304347823</v>
      </c>
      <c r="S53" s="31">
        <v>2.347826086956522</v>
      </c>
      <c r="T53" s="36">
        <v>0.51923076923076927</v>
      </c>
      <c r="U53" s="31">
        <v>66.679456521739127</v>
      </c>
      <c r="V53" s="31">
        <v>34.861521739130438</v>
      </c>
      <c r="W53" s="36">
        <v>0.52282252372235116</v>
      </c>
      <c r="X53" s="31">
        <v>12.790760869565217</v>
      </c>
      <c r="Y53" s="31">
        <v>0</v>
      </c>
      <c r="Z53" s="36">
        <v>0</v>
      </c>
      <c r="AA53" s="31">
        <v>133.45380434782606</v>
      </c>
      <c r="AB53" s="31">
        <v>47.21195652173914</v>
      </c>
      <c r="AC53" s="36">
        <v>0.35377003115391675</v>
      </c>
      <c r="AD53" s="31">
        <v>0</v>
      </c>
      <c r="AE53" s="31">
        <v>0</v>
      </c>
      <c r="AF53" s="36" t="s">
        <v>391</v>
      </c>
      <c r="AG53" s="31">
        <v>8.9701086956521738</v>
      </c>
      <c r="AH53" s="31">
        <v>0</v>
      </c>
      <c r="AI53" s="36">
        <v>0</v>
      </c>
      <c r="AJ53" t="s">
        <v>10</v>
      </c>
      <c r="AK53" s="37">
        <v>1</v>
      </c>
      <c r="AT53"/>
    </row>
    <row r="54" spans="1:46" x14ac:dyDescent="0.25">
      <c r="A54" t="s">
        <v>227</v>
      </c>
      <c r="B54" t="s">
        <v>87</v>
      </c>
      <c r="C54" t="s">
        <v>146</v>
      </c>
      <c r="D54" t="s">
        <v>190</v>
      </c>
      <c r="E54" s="31">
        <v>130.15217391304347</v>
      </c>
      <c r="F54" s="31">
        <v>390.18478260869563</v>
      </c>
      <c r="G54" s="31">
        <v>67.850543478260875</v>
      </c>
      <c r="H54" s="36">
        <v>0.17389336156224758</v>
      </c>
      <c r="I54" s="31">
        <v>76.831521739130437</v>
      </c>
      <c r="J54" s="31">
        <v>25.581521739130434</v>
      </c>
      <c r="K54" s="36">
        <v>0.3329560727169838</v>
      </c>
      <c r="L54" s="31">
        <v>55.252717391304351</v>
      </c>
      <c r="M54" s="31">
        <v>25.581521739130434</v>
      </c>
      <c r="N54" s="36">
        <v>0.462991196576993</v>
      </c>
      <c r="O54" s="31">
        <v>15.902173913043478</v>
      </c>
      <c r="P54" s="31">
        <v>0</v>
      </c>
      <c r="Q54" s="36">
        <v>0</v>
      </c>
      <c r="R54" s="31">
        <v>5.6766304347826084</v>
      </c>
      <c r="S54" s="31">
        <v>0</v>
      </c>
      <c r="T54" s="36">
        <v>0</v>
      </c>
      <c r="U54" s="31">
        <v>84.486413043478265</v>
      </c>
      <c r="V54" s="31">
        <v>30.342391304347824</v>
      </c>
      <c r="W54" s="36">
        <v>0.35913930076227846</v>
      </c>
      <c r="X54" s="31">
        <v>2.5081521739130435</v>
      </c>
      <c r="Y54" s="31">
        <v>0</v>
      </c>
      <c r="Z54" s="36">
        <v>0</v>
      </c>
      <c r="AA54" s="31">
        <v>226.35869565217391</v>
      </c>
      <c r="AB54" s="31">
        <v>11.926630434782609</v>
      </c>
      <c r="AC54" s="36">
        <v>5.2689075630252102E-2</v>
      </c>
      <c r="AD54" s="31">
        <v>0</v>
      </c>
      <c r="AE54" s="31">
        <v>0</v>
      </c>
      <c r="AF54" s="36" t="s">
        <v>391</v>
      </c>
      <c r="AG54" s="31">
        <v>0</v>
      </c>
      <c r="AH54" s="31">
        <v>0</v>
      </c>
      <c r="AI54" s="36" t="s">
        <v>391</v>
      </c>
      <c r="AJ54" t="s">
        <v>15</v>
      </c>
      <c r="AK54" s="37">
        <v>1</v>
      </c>
      <c r="AT54"/>
    </row>
    <row r="55" spans="1:46" x14ac:dyDescent="0.25">
      <c r="A55" t="s">
        <v>227</v>
      </c>
      <c r="B55" t="s">
        <v>104</v>
      </c>
      <c r="C55" t="s">
        <v>146</v>
      </c>
      <c r="D55" t="s">
        <v>190</v>
      </c>
      <c r="E55" s="31">
        <v>37.695652173913047</v>
      </c>
      <c r="F55" s="31">
        <v>146.03695652173911</v>
      </c>
      <c r="G55" s="31">
        <v>13.119565217391305</v>
      </c>
      <c r="H55" s="36">
        <v>8.9837295502925116E-2</v>
      </c>
      <c r="I55" s="31">
        <v>39.671195652173914</v>
      </c>
      <c r="J55" s="31">
        <v>4.7146739130434785</v>
      </c>
      <c r="K55" s="36">
        <v>0.11884375642167272</v>
      </c>
      <c r="L55" s="31">
        <v>39.671195652173914</v>
      </c>
      <c r="M55" s="31">
        <v>4.7146739130434785</v>
      </c>
      <c r="N55" s="36">
        <v>0.11884375642167272</v>
      </c>
      <c r="O55" s="31">
        <v>0</v>
      </c>
      <c r="P55" s="31">
        <v>0</v>
      </c>
      <c r="Q55" s="36" t="s">
        <v>391</v>
      </c>
      <c r="R55" s="31">
        <v>0</v>
      </c>
      <c r="S55" s="31">
        <v>0</v>
      </c>
      <c r="T55" s="36" t="s">
        <v>391</v>
      </c>
      <c r="U55" s="31">
        <v>17.983695652173914</v>
      </c>
      <c r="V55" s="31">
        <v>6.9782608695652177</v>
      </c>
      <c r="W55" s="36">
        <v>0.38803263825929285</v>
      </c>
      <c r="X55" s="31">
        <v>0</v>
      </c>
      <c r="Y55" s="31">
        <v>0</v>
      </c>
      <c r="Z55" s="36" t="s">
        <v>391</v>
      </c>
      <c r="AA55" s="31">
        <v>88.3820652173913</v>
      </c>
      <c r="AB55" s="31">
        <v>1.4266304347826086</v>
      </c>
      <c r="AC55" s="36">
        <v>1.6141628182975348E-2</v>
      </c>
      <c r="AD55" s="31">
        <v>0</v>
      </c>
      <c r="AE55" s="31">
        <v>0</v>
      </c>
      <c r="AF55" s="36" t="s">
        <v>391</v>
      </c>
      <c r="AG55" s="31">
        <v>0</v>
      </c>
      <c r="AH55" s="31">
        <v>0</v>
      </c>
      <c r="AI55" s="36" t="s">
        <v>391</v>
      </c>
      <c r="AJ55" t="s">
        <v>32</v>
      </c>
      <c r="AK55" s="37">
        <v>1</v>
      </c>
      <c r="AT55"/>
    </row>
    <row r="56" spans="1:46" x14ac:dyDescent="0.25">
      <c r="A56" t="s">
        <v>227</v>
      </c>
      <c r="B56" t="s">
        <v>94</v>
      </c>
      <c r="C56" t="s">
        <v>159</v>
      </c>
      <c r="D56" t="s">
        <v>188</v>
      </c>
      <c r="E56" s="31">
        <v>100.98913043478261</v>
      </c>
      <c r="F56" s="31">
        <v>343.25891304347829</v>
      </c>
      <c r="G56" s="31">
        <v>2.1467391304347827</v>
      </c>
      <c r="H56" s="36">
        <v>6.2539938479700009E-3</v>
      </c>
      <c r="I56" s="31">
        <v>48.627065217391284</v>
      </c>
      <c r="J56" s="31">
        <v>0</v>
      </c>
      <c r="K56" s="36">
        <v>0</v>
      </c>
      <c r="L56" s="31">
        <v>39.171521739130419</v>
      </c>
      <c r="M56" s="31">
        <v>0</v>
      </c>
      <c r="N56" s="36">
        <v>0</v>
      </c>
      <c r="O56" s="31">
        <v>4.1511956521739135</v>
      </c>
      <c r="P56" s="31">
        <v>0</v>
      </c>
      <c r="Q56" s="36">
        <v>0</v>
      </c>
      <c r="R56" s="31">
        <v>5.3043478260869561</v>
      </c>
      <c r="S56" s="31">
        <v>0</v>
      </c>
      <c r="T56" s="36">
        <v>0</v>
      </c>
      <c r="U56" s="31">
        <v>81.25771739130434</v>
      </c>
      <c r="V56" s="31">
        <v>0</v>
      </c>
      <c r="W56" s="36">
        <v>0</v>
      </c>
      <c r="X56" s="31">
        <v>10.414565217391305</v>
      </c>
      <c r="Y56" s="31">
        <v>0</v>
      </c>
      <c r="Z56" s="36">
        <v>0</v>
      </c>
      <c r="AA56" s="31">
        <v>190.08293478260876</v>
      </c>
      <c r="AB56" s="31">
        <v>2.1467391304347827</v>
      </c>
      <c r="AC56" s="36">
        <v>1.1293697316331598E-2</v>
      </c>
      <c r="AD56" s="31">
        <v>0.25021739130434784</v>
      </c>
      <c r="AE56" s="31">
        <v>0</v>
      </c>
      <c r="AF56" s="36">
        <v>0</v>
      </c>
      <c r="AG56" s="31">
        <v>12.626413043478262</v>
      </c>
      <c r="AH56" s="31">
        <v>0</v>
      </c>
      <c r="AI56" s="36">
        <v>0</v>
      </c>
      <c r="AJ56" t="s">
        <v>22</v>
      </c>
      <c r="AK56" s="37">
        <v>1</v>
      </c>
      <c r="AT56"/>
    </row>
    <row r="57" spans="1:46" x14ac:dyDescent="0.25">
      <c r="A57" t="s">
        <v>227</v>
      </c>
      <c r="B57" t="s">
        <v>89</v>
      </c>
      <c r="C57" t="s">
        <v>153</v>
      </c>
      <c r="D57" t="s">
        <v>191</v>
      </c>
      <c r="E57" s="31">
        <v>136.90217391304347</v>
      </c>
      <c r="F57" s="31">
        <v>636.06793478260875</v>
      </c>
      <c r="G57" s="31">
        <v>0</v>
      </c>
      <c r="H57" s="36">
        <v>0</v>
      </c>
      <c r="I57" s="31">
        <v>152.921847826087</v>
      </c>
      <c r="J57" s="31">
        <v>0</v>
      </c>
      <c r="K57" s="36">
        <v>0</v>
      </c>
      <c r="L57" s="31">
        <v>133.76489130434788</v>
      </c>
      <c r="M57" s="31">
        <v>0</v>
      </c>
      <c r="N57" s="36">
        <v>0</v>
      </c>
      <c r="O57" s="31">
        <v>14.515326086956534</v>
      </c>
      <c r="P57" s="31">
        <v>0</v>
      </c>
      <c r="Q57" s="36">
        <v>0</v>
      </c>
      <c r="R57" s="31">
        <v>4.6416304347826083</v>
      </c>
      <c r="S57" s="31">
        <v>0</v>
      </c>
      <c r="T57" s="36">
        <v>0</v>
      </c>
      <c r="U57" s="31">
        <v>101.00630434782606</v>
      </c>
      <c r="V57" s="31">
        <v>0</v>
      </c>
      <c r="W57" s="36">
        <v>0</v>
      </c>
      <c r="X57" s="31">
        <v>0</v>
      </c>
      <c r="Y57" s="31">
        <v>0</v>
      </c>
      <c r="Z57" s="36" t="s">
        <v>391</v>
      </c>
      <c r="AA57" s="31">
        <v>360.00771739130431</v>
      </c>
      <c r="AB57" s="31">
        <v>0</v>
      </c>
      <c r="AC57" s="36">
        <v>0</v>
      </c>
      <c r="AD57" s="31">
        <v>0</v>
      </c>
      <c r="AE57" s="31">
        <v>0</v>
      </c>
      <c r="AF57" s="36" t="s">
        <v>391</v>
      </c>
      <c r="AG57" s="31">
        <v>22.1320652173913</v>
      </c>
      <c r="AH57" s="31">
        <v>0</v>
      </c>
      <c r="AI57" s="36">
        <v>0</v>
      </c>
      <c r="AJ57" t="s">
        <v>17</v>
      </c>
      <c r="AK57" s="37">
        <v>1</v>
      </c>
      <c r="AT57"/>
    </row>
    <row r="58" spans="1:46" x14ac:dyDescent="0.25">
      <c r="A58" t="s">
        <v>227</v>
      </c>
      <c r="B58" t="s">
        <v>91</v>
      </c>
      <c r="C58" t="s">
        <v>172</v>
      </c>
      <c r="D58" t="s">
        <v>193</v>
      </c>
      <c r="E58" s="31">
        <v>51.119565217391305</v>
      </c>
      <c r="F58" s="31">
        <v>299.52586956521731</v>
      </c>
      <c r="G58" s="31">
        <v>0</v>
      </c>
      <c r="H58" s="36">
        <v>0</v>
      </c>
      <c r="I58" s="31">
        <v>76.265978260869559</v>
      </c>
      <c r="J58" s="31">
        <v>0</v>
      </c>
      <c r="K58" s="36">
        <v>0</v>
      </c>
      <c r="L58" s="31">
        <v>54.839673913043477</v>
      </c>
      <c r="M58" s="31">
        <v>0</v>
      </c>
      <c r="N58" s="36">
        <v>0</v>
      </c>
      <c r="O58" s="31">
        <v>8.4752173913043478</v>
      </c>
      <c r="P58" s="31">
        <v>0</v>
      </c>
      <c r="Q58" s="36">
        <v>0</v>
      </c>
      <c r="R58" s="31">
        <v>12.951086956521738</v>
      </c>
      <c r="S58" s="31">
        <v>0</v>
      </c>
      <c r="T58" s="36">
        <v>0</v>
      </c>
      <c r="U58" s="31">
        <v>34.136086956521751</v>
      </c>
      <c r="V58" s="31">
        <v>0</v>
      </c>
      <c r="W58" s="36">
        <v>0</v>
      </c>
      <c r="X58" s="31">
        <v>4.9063043478260866</v>
      </c>
      <c r="Y58" s="31">
        <v>0</v>
      </c>
      <c r="Z58" s="36">
        <v>0</v>
      </c>
      <c r="AA58" s="31">
        <v>172.39413043478254</v>
      </c>
      <c r="AB58" s="31">
        <v>0</v>
      </c>
      <c r="AC58" s="36">
        <v>0</v>
      </c>
      <c r="AD58" s="31">
        <v>0</v>
      </c>
      <c r="AE58" s="31">
        <v>0</v>
      </c>
      <c r="AF58" s="36" t="s">
        <v>391</v>
      </c>
      <c r="AG58" s="31">
        <v>11.823369565217394</v>
      </c>
      <c r="AH58" s="31">
        <v>0</v>
      </c>
      <c r="AI58" s="36">
        <v>0</v>
      </c>
      <c r="AJ58" t="s">
        <v>19</v>
      </c>
      <c r="AK58" s="37">
        <v>1</v>
      </c>
      <c r="AT58"/>
    </row>
    <row r="59" spans="1:46" x14ac:dyDescent="0.25">
      <c r="A59" t="s">
        <v>227</v>
      </c>
      <c r="B59" t="s">
        <v>78</v>
      </c>
      <c r="C59" t="s">
        <v>161</v>
      </c>
      <c r="D59" t="s">
        <v>191</v>
      </c>
      <c r="E59" s="31">
        <v>92.119565217391298</v>
      </c>
      <c r="F59" s="31">
        <v>248.17902173913046</v>
      </c>
      <c r="G59" s="31">
        <v>3.785978260869566</v>
      </c>
      <c r="H59" s="36">
        <v>1.5255029350744796E-2</v>
      </c>
      <c r="I59" s="31">
        <v>44.501630434782612</v>
      </c>
      <c r="J59" s="31">
        <v>0</v>
      </c>
      <c r="K59" s="36">
        <v>0</v>
      </c>
      <c r="L59" s="31">
        <v>28.03902173913044</v>
      </c>
      <c r="M59" s="31">
        <v>0</v>
      </c>
      <c r="N59" s="36">
        <v>0</v>
      </c>
      <c r="O59" s="31">
        <v>12.43</v>
      </c>
      <c r="P59" s="31">
        <v>0</v>
      </c>
      <c r="Q59" s="36">
        <v>0</v>
      </c>
      <c r="R59" s="31">
        <v>4.0326086956521738</v>
      </c>
      <c r="S59" s="31">
        <v>0</v>
      </c>
      <c r="T59" s="36">
        <v>0</v>
      </c>
      <c r="U59" s="31">
        <v>48.376630434782605</v>
      </c>
      <c r="V59" s="31">
        <v>3.785978260869566</v>
      </c>
      <c r="W59" s="36">
        <v>7.8260478806466499E-2</v>
      </c>
      <c r="X59" s="31">
        <v>0</v>
      </c>
      <c r="Y59" s="31">
        <v>0</v>
      </c>
      <c r="Z59" s="36" t="s">
        <v>391</v>
      </c>
      <c r="AA59" s="31">
        <v>145.18500000000003</v>
      </c>
      <c r="AB59" s="31">
        <v>0</v>
      </c>
      <c r="AC59" s="36">
        <v>0</v>
      </c>
      <c r="AD59" s="31">
        <v>0</v>
      </c>
      <c r="AE59" s="31">
        <v>0</v>
      </c>
      <c r="AF59" s="36" t="s">
        <v>391</v>
      </c>
      <c r="AG59" s="31">
        <v>10.115760869565214</v>
      </c>
      <c r="AH59" s="31">
        <v>0</v>
      </c>
      <c r="AI59" s="36">
        <v>0</v>
      </c>
      <c r="AJ59" t="s">
        <v>6</v>
      </c>
      <c r="AK59" s="37">
        <v>1</v>
      </c>
      <c r="AT59"/>
    </row>
    <row r="60" spans="1:46" x14ac:dyDescent="0.25">
      <c r="A60" t="s">
        <v>227</v>
      </c>
      <c r="B60" t="s">
        <v>88</v>
      </c>
      <c r="C60" t="s">
        <v>170</v>
      </c>
      <c r="D60" t="s">
        <v>193</v>
      </c>
      <c r="E60" s="31">
        <v>125.14130434782609</v>
      </c>
      <c r="F60" s="31">
        <v>602.03260869565213</v>
      </c>
      <c r="G60" s="31">
        <v>110.00815217391305</v>
      </c>
      <c r="H60" s="36">
        <v>0.18272789643779228</v>
      </c>
      <c r="I60" s="31">
        <v>115.23641304347827</v>
      </c>
      <c r="J60" s="31">
        <v>3.8342391304347823</v>
      </c>
      <c r="K60" s="36">
        <v>3.327280873440705E-2</v>
      </c>
      <c r="L60" s="31">
        <v>83.005434782608702</v>
      </c>
      <c r="M60" s="31">
        <v>2.4701086956521738</v>
      </c>
      <c r="N60" s="36">
        <v>2.9758397171479076E-2</v>
      </c>
      <c r="O60" s="31">
        <v>26.595108695652176</v>
      </c>
      <c r="P60" s="31">
        <v>1.3641304347826086</v>
      </c>
      <c r="Q60" s="36">
        <v>5.1292530908347803E-2</v>
      </c>
      <c r="R60" s="31">
        <v>5.6358695652173916</v>
      </c>
      <c r="S60" s="31">
        <v>0</v>
      </c>
      <c r="T60" s="36">
        <v>0</v>
      </c>
      <c r="U60" s="31">
        <v>126.57608695652173</v>
      </c>
      <c r="V60" s="31">
        <v>24.461956521739129</v>
      </c>
      <c r="W60" s="36">
        <v>0.19325890940317733</v>
      </c>
      <c r="X60" s="31">
        <v>8.5869565217391308</v>
      </c>
      <c r="Y60" s="31">
        <v>0.13315217391304349</v>
      </c>
      <c r="Z60" s="36">
        <v>1.5506329113924052E-2</v>
      </c>
      <c r="AA60" s="31">
        <v>320.55978260869563</v>
      </c>
      <c r="AB60" s="31">
        <v>81.578804347826093</v>
      </c>
      <c r="AC60" s="36">
        <v>0.25448858145567371</v>
      </c>
      <c r="AD60" s="31">
        <v>2.4619565217391304</v>
      </c>
      <c r="AE60" s="31">
        <v>0</v>
      </c>
      <c r="AF60" s="36">
        <v>0</v>
      </c>
      <c r="AG60" s="31">
        <v>28.611413043478262</v>
      </c>
      <c r="AH60" s="31">
        <v>0</v>
      </c>
      <c r="AI60" s="36">
        <v>0</v>
      </c>
      <c r="AJ60" t="s">
        <v>16</v>
      </c>
      <c r="AK60" s="37">
        <v>1</v>
      </c>
      <c r="AT60"/>
    </row>
    <row r="61" spans="1:46" x14ac:dyDescent="0.25">
      <c r="A61" t="s">
        <v>227</v>
      </c>
      <c r="B61" t="s">
        <v>110</v>
      </c>
      <c r="C61" t="s">
        <v>153</v>
      </c>
      <c r="D61" t="s">
        <v>191</v>
      </c>
      <c r="E61" s="31">
        <v>40.065217391304351</v>
      </c>
      <c r="F61" s="31">
        <v>174.0728260869565</v>
      </c>
      <c r="G61" s="31">
        <v>57.119782608695658</v>
      </c>
      <c r="H61" s="36">
        <v>0.32813727387962316</v>
      </c>
      <c r="I61" s="31">
        <v>37.148369565217394</v>
      </c>
      <c r="J61" s="31">
        <v>7.023586956521739</v>
      </c>
      <c r="K61" s="36">
        <v>0.18906851198923236</v>
      </c>
      <c r="L61" s="31">
        <v>21.463586956521741</v>
      </c>
      <c r="M61" s="31">
        <v>7.023586956521739</v>
      </c>
      <c r="N61" s="36">
        <v>0.32723267414478513</v>
      </c>
      <c r="O61" s="31">
        <v>10.521739130434783</v>
      </c>
      <c r="P61" s="31">
        <v>0</v>
      </c>
      <c r="Q61" s="36">
        <v>0</v>
      </c>
      <c r="R61" s="31">
        <v>5.1630434782608692</v>
      </c>
      <c r="S61" s="31">
        <v>0</v>
      </c>
      <c r="T61" s="36">
        <v>0</v>
      </c>
      <c r="U61" s="31">
        <v>25.863260869565217</v>
      </c>
      <c r="V61" s="31">
        <v>10.113804347826086</v>
      </c>
      <c r="W61" s="36">
        <v>0.39104907918736498</v>
      </c>
      <c r="X61" s="31">
        <v>7.2101086956521732</v>
      </c>
      <c r="Y61" s="31">
        <v>0</v>
      </c>
      <c r="Z61" s="36">
        <v>0</v>
      </c>
      <c r="AA61" s="31">
        <v>94.034999999999968</v>
      </c>
      <c r="AB61" s="31">
        <v>39.982391304347829</v>
      </c>
      <c r="AC61" s="36">
        <v>0.42518627430582062</v>
      </c>
      <c r="AD61" s="31">
        <v>0</v>
      </c>
      <c r="AE61" s="31">
        <v>0</v>
      </c>
      <c r="AF61" s="36" t="s">
        <v>391</v>
      </c>
      <c r="AG61" s="31">
        <v>9.8160869565217386</v>
      </c>
      <c r="AH61" s="31">
        <v>0</v>
      </c>
      <c r="AI61" s="36">
        <v>0</v>
      </c>
      <c r="AJ61" t="s">
        <v>38</v>
      </c>
      <c r="AK61" s="37">
        <v>1</v>
      </c>
      <c r="AT61"/>
    </row>
    <row r="62" spans="1:46" x14ac:dyDescent="0.25">
      <c r="A62" t="s">
        <v>227</v>
      </c>
      <c r="B62" t="s">
        <v>111</v>
      </c>
      <c r="C62" t="s">
        <v>168</v>
      </c>
      <c r="D62" t="s">
        <v>194</v>
      </c>
      <c r="E62" s="31">
        <v>36.173913043478258</v>
      </c>
      <c r="F62" s="31">
        <v>163.94163043478258</v>
      </c>
      <c r="G62" s="31">
        <v>4.6548913043478262</v>
      </c>
      <c r="H62" s="36">
        <v>2.8393589181727595E-2</v>
      </c>
      <c r="I62" s="31">
        <v>33.373695652173907</v>
      </c>
      <c r="J62" s="31">
        <v>0</v>
      </c>
      <c r="K62" s="36">
        <v>0</v>
      </c>
      <c r="L62" s="31">
        <v>17.335543478260867</v>
      </c>
      <c r="M62" s="31">
        <v>0</v>
      </c>
      <c r="N62" s="36">
        <v>0</v>
      </c>
      <c r="O62" s="31">
        <v>10.782717391304347</v>
      </c>
      <c r="P62" s="31">
        <v>0</v>
      </c>
      <c r="Q62" s="36">
        <v>0</v>
      </c>
      <c r="R62" s="31">
        <v>5.2554347826086953</v>
      </c>
      <c r="S62" s="31">
        <v>0</v>
      </c>
      <c r="T62" s="36">
        <v>0</v>
      </c>
      <c r="U62" s="31">
        <v>30.838695652173907</v>
      </c>
      <c r="V62" s="31">
        <v>1.263586956521739</v>
      </c>
      <c r="W62" s="36">
        <v>4.0974072664213511E-2</v>
      </c>
      <c r="X62" s="31">
        <v>4.2445652173913047</v>
      </c>
      <c r="Y62" s="31">
        <v>0</v>
      </c>
      <c r="Z62" s="36">
        <v>0</v>
      </c>
      <c r="AA62" s="31">
        <v>80.728260869565204</v>
      </c>
      <c r="AB62" s="31">
        <v>3.3913043478260869</v>
      </c>
      <c r="AC62" s="36">
        <v>4.2008886495220152E-2</v>
      </c>
      <c r="AD62" s="31">
        <v>0</v>
      </c>
      <c r="AE62" s="31">
        <v>0</v>
      </c>
      <c r="AF62" s="36" t="s">
        <v>391</v>
      </c>
      <c r="AG62" s="31">
        <v>14.756413043478258</v>
      </c>
      <c r="AH62" s="31">
        <v>0</v>
      </c>
      <c r="AI62" s="36">
        <v>0</v>
      </c>
      <c r="AJ62" t="s">
        <v>39</v>
      </c>
      <c r="AK62" s="37">
        <v>1</v>
      </c>
      <c r="AT62"/>
    </row>
    <row r="63" spans="1:46" x14ac:dyDescent="0.25">
      <c r="A63" t="s">
        <v>227</v>
      </c>
      <c r="B63" t="s">
        <v>112</v>
      </c>
      <c r="C63" t="s">
        <v>150</v>
      </c>
      <c r="D63" t="s">
        <v>188</v>
      </c>
      <c r="E63" s="31">
        <v>39.163043478260867</v>
      </c>
      <c r="F63" s="31">
        <v>185.04684782608689</v>
      </c>
      <c r="G63" s="31">
        <v>5.2934782608695654</v>
      </c>
      <c r="H63" s="36">
        <v>2.8606152026132054E-2</v>
      </c>
      <c r="I63" s="31">
        <v>41.392608695652157</v>
      </c>
      <c r="J63" s="31">
        <v>0.72717391304347834</v>
      </c>
      <c r="K63" s="36">
        <v>1.7567723706185739E-2</v>
      </c>
      <c r="L63" s="31">
        <v>27.349130434782591</v>
      </c>
      <c r="M63" s="31">
        <v>0.72717391304347834</v>
      </c>
      <c r="N63" s="36">
        <v>2.6588556984563555E-2</v>
      </c>
      <c r="O63" s="31">
        <v>9.0869565217391308</v>
      </c>
      <c r="P63" s="31">
        <v>0</v>
      </c>
      <c r="Q63" s="36">
        <v>0</v>
      </c>
      <c r="R63" s="31">
        <v>4.9565217391304346</v>
      </c>
      <c r="S63" s="31">
        <v>0</v>
      </c>
      <c r="T63" s="36">
        <v>0</v>
      </c>
      <c r="U63" s="31">
        <v>25.250652173913043</v>
      </c>
      <c r="V63" s="31">
        <v>0</v>
      </c>
      <c r="W63" s="36">
        <v>0</v>
      </c>
      <c r="X63" s="31">
        <v>3.3043478260869565</v>
      </c>
      <c r="Y63" s="31">
        <v>0</v>
      </c>
      <c r="Z63" s="36">
        <v>0</v>
      </c>
      <c r="AA63" s="31">
        <v>106.68858695652172</v>
      </c>
      <c r="AB63" s="31">
        <v>4.5663043478260867</v>
      </c>
      <c r="AC63" s="36">
        <v>4.2800307681335872E-2</v>
      </c>
      <c r="AD63" s="31">
        <v>0</v>
      </c>
      <c r="AE63" s="31">
        <v>0</v>
      </c>
      <c r="AF63" s="36" t="s">
        <v>391</v>
      </c>
      <c r="AG63" s="31">
        <v>8.4106521739130429</v>
      </c>
      <c r="AH63" s="31">
        <v>0</v>
      </c>
      <c r="AI63" s="36">
        <v>0</v>
      </c>
      <c r="AJ63" t="s">
        <v>40</v>
      </c>
      <c r="AK63" s="37">
        <v>1</v>
      </c>
      <c r="AT63"/>
    </row>
    <row r="64" spans="1:46" x14ac:dyDescent="0.25">
      <c r="A64" t="s">
        <v>227</v>
      </c>
      <c r="B64" t="s">
        <v>107</v>
      </c>
      <c r="C64" t="s">
        <v>164</v>
      </c>
      <c r="D64" t="s">
        <v>196</v>
      </c>
      <c r="E64" s="31">
        <v>60.173913043478258</v>
      </c>
      <c r="F64" s="31">
        <v>258.09532608695656</v>
      </c>
      <c r="G64" s="31">
        <v>30.589130434782611</v>
      </c>
      <c r="H64" s="36">
        <v>0.1185187306510023</v>
      </c>
      <c r="I64" s="31">
        <v>25.520543478260869</v>
      </c>
      <c r="J64" s="31">
        <v>0</v>
      </c>
      <c r="K64" s="36">
        <v>0</v>
      </c>
      <c r="L64" s="31">
        <v>13.580217391304346</v>
      </c>
      <c r="M64" s="31">
        <v>0</v>
      </c>
      <c r="N64" s="36">
        <v>0</v>
      </c>
      <c r="O64" s="31">
        <v>7.2609782608695648</v>
      </c>
      <c r="P64" s="31">
        <v>0</v>
      </c>
      <c r="Q64" s="36">
        <v>0</v>
      </c>
      <c r="R64" s="31">
        <v>4.6793478260869561</v>
      </c>
      <c r="S64" s="31">
        <v>0</v>
      </c>
      <c r="T64" s="36">
        <v>0</v>
      </c>
      <c r="U64" s="31">
        <v>47.735217391304353</v>
      </c>
      <c r="V64" s="31">
        <v>11.861413043478262</v>
      </c>
      <c r="W64" s="36">
        <v>0.24848348225264366</v>
      </c>
      <c r="X64" s="31">
        <v>6.8431521739130465</v>
      </c>
      <c r="Y64" s="31">
        <v>0</v>
      </c>
      <c r="Z64" s="36">
        <v>0</v>
      </c>
      <c r="AA64" s="31">
        <v>146.34467391304349</v>
      </c>
      <c r="AB64" s="31">
        <v>18.727717391304349</v>
      </c>
      <c r="AC64" s="36">
        <v>0.12796992805103496</v>
      </c>
      <c r="AD64" s="31">
        <v>0</v>
      </c>
      <c r="AE64" s="31">
        <v>0</v>
      </c>
      <c r="AF64" s="36" t="s">
        <v>391</v>
      </c>
      <c r="AG64" s="31">
        <v>31.651739130434777</v>
      </c>
      <c r="AH64" s="31">
        <v>0</v>
      </c>
      <c r="AI64" s="36">
        <v>0</v>
      </c>
      <c r="AJ64" t="s">
        <v>35</v>
      </c>
      <c r="AK64" s="37">
        <v>1</v>
      </c>
      <c r="AT64"/>
    </row>
    <row r="65" spans="1:46" x14ac:dyDescent="0.25">
      <c r="A65" t="s">
        <v>227</v>
      </c>
      <c r="B65" t="s">
        <v>99</v>
      </c>
      <c r="C65" t="s">
        <v>144</v>
      </c>
      <c r="D65" t="s">
        <v>193</v>
      </c>
      <c r="E65" s="31">
        <v>81.423913043478265</v>
      </c>
      <c r="F65" s="31">
        <v>344.60597826086956</v>
      </c>
      <c r="G65" s="31">
        <v>0</v>
      </c>
      <c r="H65" s="36">
        <v>0</v>
      </c>
      <c r="I65" s="31">
        <v>70.119565217391312</v>
      </c>
      <c r="J65" s="31">
        <v>0</v>
      </c>
      <c r="K65" s="36">
        <v>0</v>
      </c>
      <c r="L65" s="31">
        <v>50.779891304347828</v>
      </c>
      <c r="M65" s="31">
        <v>0</v>
      </c>
      <c r="N65" s="36">
        <v>0</v>
      </c>
      <c r="O65" s="31">
        <v>14.817934782608695</v>
      </c>
      <c r="P65" s="31">
        <v>0</v>
      </c>
      <c r="Q65" s="36">
        <v>0</v>
      </c>
      <c r="R65" s="31">
        <v>4.5217391304347823</v>
      </c>
      <c r="S65" s="31">
        <v>0</v>
      </c>
      <c r="T65" s="36">
        <v>0</v>
      </c>
      <c r="U65" s="31">
        <v>75.858695652173907</v>
      </c>
      <c r="V65" s="31">
        <v>0</v>
      </c>
      <c r="W65" s="36">
        <v>0</v>
      </c>
      <c r="X65" s="31">
        <v>0</v>
      </c>
      <c r="Y65" s="31">
        <v>0</v>
      </c>
      <c r="Z65" s="36" t="s">
        <v>391</v>
      </c>
      <c r="AA65" s="31">
        <v>198.62771739130434</v>
      </c>
      <c r="AB65" s="31">
        <v>0</v>
      </c>
      <c r="AC65" s="36">
        <v>0</v>
      </c>
      <c r="AD65" s="31">
        <v>0</v>
      </c>
      <c r="AE65" s="31">
        <v>0</v>
      </c>
      <c r="AF65" s="36" t="s">
        <v>391</v>
      </c>
      <c r="AG65" s="31">
        <v>0</v>
      </c>
      <c r="AH65" s="31">
        <v>0</v>
      </c>
      <c r="AI65" s="36" t="s">
        <v>391</v>
      </c>
      <c r="AJ65" t="s">
        <v>27</v>
      </c>
      <c r="AK65" s="37">
        <v>1</v>
      </c>
      <c r="AT65"/>
    </row>
    <row r="66" spans="1:46" x14ac:dyDescent="0.25">
      <c r="A66" t="s">
        <v>227</v>
      </c>
      <c r="B66" t="s">
        <v>128</v>
      </c>
      <c r="C66" t="s">
        <v>150</v>
      </c>
      <c r="D66" t="s">
        <v>188</v>
      </c>
      <c r="E66" s="31">
        <v>21.184782608695652</v>
      </c>
      <c r="F66" s="31">
        <v>106.20978260869563</v>
      </c>
      <c r="G66" s="31">
        <v>0</v>
      </c>
      <c r="H66" s="36">
        <v>0</v>
      </c>
      <c r="I66" s="31">
        <v>20.10586956521739</v>
      </c>
      <c r="J66" s="31">
        <v>0</v>
      </c>
      <c r="K66" s="36">
        <v>0</v>
      </c>
      <c r="L66" s="31">
        <v>7.9848913043478236</v>
      </c>
      <c r="M66" s="31">
        <v>0</v>
      </c>
      <c r="N66" s="36">
        <v>0</v>
      </c>
      <c r="O66" s="31">
        <v>7.387282608695652</v>
      </c>
      <c r="P66" s="31">
        <v>0</v>
      </c>
      <c r="Q66" s="36">
        <v>0</v>
      </c>
      <c r="R66" s="31">
        <v>4.7336956521739131</v>
      </c>
      <c r="S66" s="31">
        <v>0</v>
      </c>
      <c r="T66" s="36">
        <v>0</v>
      </c>
      <c r="U66" s="31">
        <v>16.756195652173915</v>
      </c>
      <c r="V66" s="31">
        <v>0</v>
      </c>
      <c r="W66" s="36">
        <v>0</v>
      </c>
      <c r="X66" s="31">
        <v>2.222826086956522</v>
      </c>
      <c r="Y66" s="31">
        <v>0</v>
      </c>
      <c r="Z66" s="36">
        <v>0</v>
      </c>
      <c r="AA66" s="31">
        <v>60.692499999999981</v>
      </c>
      <c r="AB66" s="31">
        <v>0</v>
      </c>
      <c r="AC66" s="36">
        <v>0</v>
      </c>
      <c r="AD66" s="31">
        <v>0</v>
      </c>
      <c r="AE66" s="31">
        <v>0</v>
      </c>
      <c r="AF66" s="36" t="s">
        <v>391</v>
      </c>
      <c r="AG66" s="31">
        <v>6.4323913043478234</v>
      </c>
      <c r="AH66" s="31">
        <v>0</v>
      </c>
      <c r="AI66" s="36">
        <v>0</v>
      </c>
      <c r="AJ66" t="s">
        <v>56</v>
      </c>
      <c r="AK66" s="37">
        <v>1</v>
      </c>
      <c r="AT66"/>
    </row>
    <row r="67" spans="1:46" x14ac:dyDescent="0.25">
      <c r="A67" t="s">
        <v>227</v>
      </c>
      <c r="B67" t="s">
        <v>132</v>
      </c>
      <c r="C67" t="s">
        <v>182</v>
      </c>
      <c r="D67" t="s">
        <v>189</v>
      </c>
      <c r="E67" s="31">
        <v>111.28260869565217</v>
      </c>
      <c r="F67" s="31">
        <v>515.05630434782609</v>
      </c>
      <c r="G67" s="31">
        <v>127.57097826086959</v>
      </c>
      <c r="H67" s="36">
        <v>0.24768355844591078</v>
      </c>
      <c r="I67" s="31">
        <v>68.167934782608697</v>
      </c>
      <c r="J67" s="31">
        <v>0</v>
      </c>
      <c r="K67" s="36">
        <v>0</v>
      </c>
      <c r="L67" s="31">
        <v>48.241521739130427</v>
      </c>
      <c r="M67" s="31">
        <v>0</v>
      </c>
      <c r="N67" s="36">
        <v>0</v>
      </c>
      <c r="O67" s="31">
        <v>14.85304347826087</v>
      </c>
      <c r="P67" s="31">
        <v>0</v>
      </c>
      <c r="Q67" s="36">
        <v>0</v>
      </c>
      <c r="R67" s="31">
        <v>5.0733695652173916</v>
      </c>
      <c r="S67" s="31">
        <v>0</v>
      </c>
      <c r="T67" s="36">
        <v>0</v>
      </c>
      <c r="U67" s="31">
        <v>96.310543478260826</v>
      </c>
      <c r="V67" s="31">
        <v>21.525434782608691</v>
      </c>
      <c r="W67" s="36">
        <v>0.22350029399914459</v>
      </c>
      <c r="X67" s="31">
        <v>19.866847826086957</v>
      </c>
      <c r="Y67" s="31">
        <v>0</v>
      </c>
      <c r="Z67" s="36">
        <v>0</v>
      </c>
      <c r="AA67" s="31">
        <v>303.89282608695657</v>
      </c>
      <c r="AB67" s="31">
        <v>106.0455434782609</v>
      </c>
      <c r="AC67" s="36">
        <v>0.34895704792951177</v>
      </c>
      <c r="AD67" s="31">
        <v>6.0815217391304346</v>
      </c>
      <c r="AE67" s="31">
        <v>0</v>
      </c>
      <c r="AF67" s="36">
        <v>0</v>
      </c>
      <c r="AG67" s="31">
        <v>20.736630434782608</v>
      </c>
      <c r="AH67" s="31">
        <v>0</v>
      </c>
      <c r="AI67" s="36">
        <v>0</v>
      </c>
      <c r="AJ67" t="s">
        <v>60</v>
      </c>
      <c r="AK67" s="37">
        <v>1</v>
      </c>
      <c r="AT67"/>
    </row>
    <row r="68" spans="1:46" x14ac:dyDescent="0.25">
      <c r="A68" t="s">
        <v>227</v>
      </c>
      <c r="B68" t="s">
        <v>109</v>
      </c>
      <c r="C68" t="s">
        <v>151</v>
      </c>
      <c r="D68" t="s">
        <v>188</v>
      </c>
      <c r="E68" s="31">
        <v>46.282608695652172</v>
      </c>
      <c r="F68" s="31">
        <v>147.94391304347823</v>
      </c>
      <c r="G68" s="31">
        <v>1.2943478260869565</v>
      </c>
      <c r="H68" s="36">
        <v>8.7489089578600601E-3</v>
      </c>
      <c r="I68" s="31">
        <v>31.687065217391311</v>
      </c>
      <c r="J68" s="31">
        <v>0</v>
      </c>
      <c r="K68" s="36">
        <v>0</v>
      </c>
      <c r="L68" s="31">
        <v>16.768586956521744</v>
      </c>
      <c r="M68" s="31">
        <v>0</v>
      </c>
      <c r="N68" s="36">
        <v>0</v>
      </c>
      <c r="O68" s="31">
        <v>9.9402173913043477</v>
      </c>
      <c r="P68" s="31">
        <v>0</v>
      </c>
      <c r="Q68" s="36">
        <v>0</v>
      </c>
      <c r="R68" s="31">
        <v>4.9782608695652177</v>
      </c>
      <c r="S68" s="31">
        <v>0</v>
      </c>
      <c r="T68" s="36">
        <v>0</v>
      </c>
      <c r="U68" s="31">
        <v>20.634347826086952</v>
      </c>
      <c r="V68" s="31">
        <v>0</v>
      </c>
      <c r="W68" s="36">
        <v>0</v>
      </c>
      <c r="X68" s="31">
        <v>0</v>
      </c>
      <c r="Y68" s="31">
        <v>0</v>
      </c>
      <c r="Z68" s="36" t="s">
        <v>391</v>
      </c>
      <c r="AA68" s="31">
        <v>79.68989130434781</v>
      </c>
      <c r="AB68" s="31">
        <v>1.2943478260869565</v>
      </c>
      <c r="AC68" s="36">
        <v>1.6242308841201019E-2</v>
      </c>
      <c r="AD68" s="31">
        <v>0.32750000000000001</v>
      </c>
      <c r="AE68" s="31">
        <v>0</v>
      </c>
      <c r="AF68" s="36">
        <v>0</v>
      </c>
      <c r="AG68" s="31">
        <v>15.605108695652167</v>
      </c>
      <c r="AH68" s="31">
        <v>0</v>
      </c>
      <c r="AI68" s="36">
        <v>0</v>
      </c>
      <c r="AJ68" t="s">
        <v>37</v>
      </c>
      <c r="AK68" s="37">
        <v>1</v>
      </c>
      <c r="AT68"/>
    </row>
    <row r="69" spans="1:46" x14ac:dyDescent="0.25">
      <c r="A69" t="s">
        <v>227</v>
      </c>
      <c r="B69" t="s">
        <v>119</v>
      </c>
      <c r="C69" t="s">
        <v>150</v>
      </c>
      <c r="D69" t="s">
        <v>188</v>
      </c>
      <c r="E69" s="31">
        <v>111.73913043478261</v>
      </c>
      <c r="F69" s="31">
        <v>424.6698913043478</v>
      </c>
      <c r="G69" s="31">
        <v>70.169673913043482</v>
      </c>
      <c r="H69" s="36">
        <v>0.1652334562676944</v>
      </c>
      <c r="I69" s="31">
        <v>63.99902173913042</v>
      </c>
      <c r="J69" s="31">
        <v>2.6484782608695654</v>
      </c>
      <c r="K69" s="36">
        <v>4.1383105380347202E-2</v>
      </c>
      <c r="L69" s="31">
        <v>47.727282608695639</v>
      </c>
      <c r="M69" s="31">
        <v>2.6484782608695654</v>
      </c>
      <c r="N69" s="36">
        <v>5.5491913976829427E-2</v>
      </c>
      <c r="O69" s="31">
        <v>11.130434782608695</v>
      </c>
      <c r="P69" s="31">
        <v>0</v>
      </c>
      <c r="Q69" s="36">
        <v>0</v>
      </c>
      <c r="R69" s="31">
        <v>5.1413043478260869</v>
      </c>
      <c r="S69" s="31">
        <v>0</v>
      </c>
      <c r="T69" s="36">
        <v>0</v>
      </c>
      <c r="U69" s="31">
        <v>121.43543478260865</v>
      </c>
      <c r="V69" s="31">
        <v>9.3699999999999992</v>
      </c>
      <c r="W69" s="36">
        <v>7.7160344645481702E-2</v>
      </c>
      <c r="X69" s="31">
        <v>0</v>
      </c>
      <c r="Y69" s="31">
        <v>0</v>
      </c>
      <c r="Z69" s="36" t="s">
        <v>391</v>
      </c>
      <c r="AA69" s="31">
        <v>237.02619565217395</v>
      </c>
      <c r="AB69" s="31">
        <v>58.151195652173911</v>
      </c>
      <c r="AC69" s="36">
        <v>0.24533657763932709</v>
      </c>
      <c r="AD69" s="31">
        <v>2.2092391304347827</v>
      </c>
      <c r="AE69" s="31">
        <v>0</v>
      </c>
      <c r="AF69" s="36">
        <v>0</v>
      </c>
      <c r="AG69" s="31">
        <v>0</v>
      </c>
      <c r="AH69" s="31">
        <v>0</v>
      </c>
      <c r="AI69" s="36" t="s">
        <v>391</v>
      </c>
      <c r="AJ69" t="s">
        <v>47</v>
      </c>
      <c r="AK69" s="37">
        <v>1</v>
      </c>
      <c r="AT69"/>
    </row>
    <row r="70" spans="1:46" x14ac:dyDescent="0.25">
      <c r="A70" t="s">
        <v>227</v>
      </c>
      <c r="B70" t="s">
        <v>85</v>
      </c>
      <c r="C70" t="s">
        <v>152</v>
      </c>
      <c r="D70" t="s">
        <v>193</v>
      </c>
      <c r="E70" s="31">
        <v>27.130434782608695</v>
      </c>
      <c r="F70" s="31">
        <v>111.00163043478261</v>
      </c>
      <c r="G70" s="31">
        <v>1.3557608695652172</v>
      </c>
      <c r="H70" s="36">
        <v>1.2213882483120594E-2</v>
      </c>
      <c r="I70" s="31">
        <v>27.566521739130437</v>
      </c>
      <c r="J70" s="31">
        <v>8.510869565217391E-2</v>
      </c>
      <c r="K70" s="36">
        <v>3.0873933410091002E-3</v>
      </c>
      <c r="L70" s="31">
        <v>16.387173913043483</v>
      </c>
      <c r="M70" s="31">
        <v>8.510869565217391E-2</v>
      </c>
      <c r="N70" s="36">
        <v>5.1936164285429996E-3</v>
      </c>
      <c r="O70" s="31">
        <v>5.8913043478260869</v>
      </c>
      <c r="P70" s="31">
        <v>0</v>
      </c>
      <c r="Q70" s="36">
        <v>0</v>
      </c>
      <c r="R70" s="31">
        <v>5.2880434782608692</v>
      </c>
      <c r="S70" s="31">
        <v>0</v>
      </c>
      <c r="T70" s="36">
        <v>0</v>
      </c>
      <c r="U70" s="31">
        <v>25.563586956521739</v>
      </c>
      <c r="V70" s="31">
        <v>1.1347826086956521</v>
      </c>
      <c r="W70" s="36">
        <v>4.4390586134319787E-2</v>
      </c>
      <c r="X70" s="31">
        <v>0</v>
      </c>
      <c r="Y70" s="31">
        <v>0</v>
      </c>
      <c r="Z70" s="36" t="s">
        <v>391</v>
      </c>
      <c r="AA70" s="31">
        <v>57.871521739130436</v>
      </c>
      <c r="AB70" s="31">
        <v>0.1358695652173913</v>
      </c>
      <c r="AC70" s="36">
        <v>2.3477793763546687E-3</v>
      </c>
      <c r="AD70" s="31">
        <v>0</v>
      </c>
      <c r="AE70" s="31">
        <v>0</v>
      </c>
      <c r="AF70" s="36" t="s">
        <v>391</v>
      </c>
      <c r="AG70" s="31">
        <v>0</v>
      </c>
      <c r="AH70" s="31">
        <v>0</v>
      </c>
      <c r="AI70" s="36" t="s">
        <v>391</v>
      </c>
      <c r="AJ70" t="s">
        <v>13</v>
      </c>
      <c r="AK70" s="37">
        <v>1</v>
      </c>
      <c r="AT70"/>
    </row>
    <row r="71" spans="1:46" x14ac:dyDescent="0.25">
      <c r="A71" t="s">
        <v>227</v>
      </c>
      <c r="B71" t="s">
        <v>137</v>
      </c>
      <c r="C71" t="s">
        <v>184</v>
      </c>
      <c r="D71" t="s">
        <v>193</v>
      </c>
      <c r="E71" s="31">
        <v>37.260869565217391</v>
      </c>
      <c r="F71" s="31">
        <v>196.19565217391306</v>
      </c>
      <c r="G71" s="31">
        <v>22.024456521739133</v>
      </c>
      <c r="H71" s="36">
        <v>0.11225761772853186</v>
      </c>
      <c r="I71" s="31">
        <v>48.850543478260875</v>
      </c>
      <c r="J71" s="31">
        <v>2.7880434782608696</v>
      </c>
      <c r="K71" s="36">
        <v>5.7072926517216439E-2</v>
      </c>
      <c r="L71" s="31">
        <v>33.168478260869563</v>
      </c>
      <c r="M71" s="31">
        <v>2.7880434782608696</v>
      </c>
      <c r="N71" s="36">
        <v>8.4057021137145679E-2</v>
      </c>
      <c r="O71" s="31">
        <v>10.986413043478262</v>
      </c>
      <c r="P71" s="31">
        <v>0</v>
      </c>
      <c r="Q71" s="36">
        <v>0</v>
      </c>
      <c r="R71" s="31">
        <v>4.6956521739130439</v>
      </c>
      <c r="S71" s="31">
        <v>0</v>
      </c>
      <c r="T71" s="36">
        <v>0</v>
      </c>
      <c r="U71" s="31">
        <v>19.051630434782609</v>
      </c>
      <c r="V71" s="31">
        <v>0</v>
      </c>
      <c r="W71" s="36">
        <v>0</v>
      </c>
      <c r="X71" s="31">
        <v>1.2907608695652173</v>
      </c>
      <c r="Y71" s="31">
        <v>0</v>
      </c>
      <c r="Z71" s="36">
        <v>0</v>
      </c>
      <c r="AA71" s="31">
        <v>120.90489130434783</v>
      </c>
      <c r="AB71" s="31">
        <v>19.236413043478262</v>
      </c>
      <c r="AC71" s="36">
        <v>0.15910367923044075</v>
      </c>
      <c r="AD71" s="31">
        <v>0</v>
      </c>
      <c r="AE71" s="31">
        <v>0</v>
      </c>
      <c r="AF71" s="36" t="s">
        <v>391</v>
      </c>
      <c r="AG71" s="31">
        <v>6.0978260869565215</v>
      </c>
      <c r="AH71" s="31">
        <v>0</v>
      </c>
      <c r="AI71" s="36">
        <v>0</v>
      </c>
      <c r="AJ71" t="s">
        <v>65</v>
      </c>
      <c r="AK71" s="37">
        <v>1</v>
      </c>
      <c r="AT71"/>
    </row>
    <row r="72" spans="1:46" x14ac:dyDescent="0.25">
      <c r="A72" t="s">
        <v>227</v>
      </c>
      <c r="B72" t="s">
        <v>123</v>
      </c>
      <c r="C72" t="s">
        <v>179</v>
      </c>
      <c r="D72" t="s">
        <v>187</v>
      </c>
      <c r="E72" s="31">
        <v>78.913043478260875</v>
      </c>
      <c r="F72" s="31">
        <v>283.81663043478261</v>
      </c>
      <c r="G72" s="31">
        <v>15.634239130434786</v>
      </c>
      <c r="H72" s="36">
        <v>5.5085704831617795E-2</v>
      </c>
      <c r="I72" s="31">
        <v>38.232934782608702</v>
      </c>
      <c r="J72" s="31">
        <v>0</v>
      </c>
      <c r="K72" s="36">
        <v>0</v>
      </c>
      <c r="L72" s="31">
        <v>25.567717391304349</v>
      </c>
      <c r="M72" s="31">
        <v>0</v>
      </c>
      <c r="N72" s="36">
        <v>0</v>
      </c>
      <c r="O72" s="31">
        <v>6.4695652173913052</v>
      </c>
      <c r="P72" s="31">
        <v>0</v>
      </c>
      <c r="Q72" s="36">
        <v>0</v>
      </c>
      <c r="R72" s="31">
        <v>6.1956521739130439</v>
      </c>
      <c r="S72" s="31">
        <v>0</v>
      </c>
      <c r="T72" s="36">
        <v>0</v>
      </c>
      <c r="U72" s="31">
        <v>83.909130434782625</v>
      </c>
      <c r="V72" s="31">
        <v>6.8918478260869582</v>
      </c>
      <c r="W72" s="36">
        <v>8.2134659129182191E-2</v>
      </c>
      <c r="X72" s="31">
        <v>8.7071739130434782</v>
      </c>
      <c r="Y72" s="31">
        <v>0</v>
      </c>
      <c r="Z72" s="36">
        <v>0</v>
      </c>
      <c r="AA72" s="31">
        <v>143.8711956521739</v>
      </c>
      <c r="AB72" s="31">
        <v>8.7423913043478283</v>
      </c>
      <c r="AC72" s="36">
        <v>6.0765403837218547E-2</v>
      </c>
      <c r="AD72" s="31">
        <v>0.36945652173913041</v>
      </c>
      <c r="AE72" s="31">
        <v>0</v>
      </c>
      <c r="AF72" s="36">
        <v>0</v>
      </c>
      <c r="AG72" s="31">
        <v>8.7267391304347797</v>
      </c>
      <c r="AH72" s="31">
        <v>0</v>
      </c>
      <c r="AI72" s="36">
        <v>0</v>
      </c>
      <c r="AJ72" t="s">
        <v>51</v>
      </c>
      <c r="AK72" s="37">
        <v>1</v>
      </c>
      <c r="AT72"/>
    </row>
    <row r="73" spans="1:46" x14ac:dyDescent="0.25">
      <c r="A73" t="s">
        <v>227</v>
      </c>
      <c r="B73" t="s">
        <v>136</v>
      </c>
      <c r="C73" t="s">
        <v>145</v>
      </c>
      <c r="D73" t="s">
        <v>189</v>
      </c>
      <c r="E73" s="31">
        <v>50.934782608695649</v>
      </c>
      <c r="F73" s="31">
        <v>194.4788043478261</v>
      </c>
      <c r="G73" s="31">
        <v>0</v>
      </c>
      <c r="H73" s="36">
        <v>0</v>
      </c>
      <c r="I73" s="31">
        <v>17.41836956521739</v>
      </c>
      <c r="J73" s="31">
        <v>0</v>
      </c>
      <c r="K73" s="36">
        <v>0</v>
      </c>
      <c r="L73" s="31">
        <v>15.170869565217389</v>
      </c>
      <c r="M73" s="31">
        <v>0</v>
      </c>
      <c r="N73" s="36">
        <v>0</v>
      </c>
      <c r="O73" s="31">
        <v>2.152173913043478</v>
      </c>
      <c r="P73" s="31">
        <v>0</v>
      </c>
      <c r="Q73" s="36">
        <v>0</v>
      </c>
      <c r="R73" s="31">
        <v>9.5326086956521741E-2</v>
      </c>
      <c r="S73" s="31">
        <v>0</v>
      </c>
      <c r="T73" s="36">
        <v>0</v>
      </c>
      <c r="U73" s="31">
        <v>34.161956521739135</v>
      </c>
      <c r="V73" s="31">
        <v>0</v>
      </c>
      <c r="W73" s="36">
        <v>0</v>
      </c>
      <c r="X73" s="31">
        <v>2.8738043478260868</v>
      </c>
      <c r="Y73" s="31">
        <v>0</v>
      </c>
      <c r="Z73" s="36">
        <v>0</v>
      </c>
      <c r="AA73" s="31">
        <v>140.02467391304347</v>
      </c>
      <c r="AB73" s="31">
        <v>0</v>
      </c>
      <c r="AC73" s="36">
        <v>0</v>
      </c>
      <c r="AD73" s="31">
        <v>0</v>
      </c>
      <c r="AE73" s="31">
        <v>0</v>
      </c>
      <c r="AF73" s="36" t="s">
        <v>391</v>
      </c>
      <c r="AG73" s="31">
        <v>0</v>
      </c>
      <c r="AH73" s="31">
        <v>0</v>
      </c>
      <c r="AI73" s="36" t="s">
        <v>391</v>
      </c>
      <c r="AJ73" t="s">
        <v>64</v>
      </c>
      <c r="AK73" s="37">
        <v>1</v>
      </c>
      <c r="AT73"/>
    </row>
    <row r="74" spans="1:46" x14ac:dyDescent="0.25">
      <c r="E74" s="31"/>
      <c r="F74" s="31"/>
      <c r="G74" s="31"/>
      <c r="I74" s="31"/>
      <c r="J74" s="31"/>
      <c r="L74" s="31"/>
      <c r="M74" s="31"/>
      <c r="O74" s="31"/>
      <c r="R74" s="31"/>
      <c r="U74" s="31"/>
      <c r="X74" s="31"/>
      <c r="AA74" s="31"/>
      <c r="AD74" s="31"/>
      <c r="AG74" s="31"/>
      <c r="AT74"/>
    </row>
    <row r="75" spans="1:46" x14ac:dyDescent="0.25">
      <c r="AT75"/>
    </row>
    <row r="76" spans="1:46" x14ac:dyDescent="0.25">
      <c r="AT76"/>
    </row>
    <row r="77" spans="1:46" x14ac:dyDescent="0.25">
      <c r="AT77"/>
    </row>
    <row r="78" spans="1:46" x14ac:dyDescent="0.25">
      <c r="AT78"/>
    </row>
    <row r="79" spans="1:46" x14ac:dyDescent="0.25">
      <c r="AT79"/>
    </row>
    <row r="86" spans="38:44" x14ac:dyDescent="0.25">
      <c r="AL86" s="31"/>
      <c r="AM86" s="31"/>
      <c r="AN86" s="31"/>
      <c r="AO86" s="31"/>
      <c r="AP86" s="31"/>
      <c r="AQ86" s="31"/>
      <c r="AR86" s="31"/>
    </row>
  </sheetData>
  <pageMargins left="0.7" right="0.7" top="0.75" bottom="0.75" header="0.3" footer="0.3"/>
  <pageSetup orientation="portrait" horizontalDpi="1200" verticalDpi="1200" r:id="rId1"/>
  <ignoredErrors>
    <ignoredError sqref="AJ2:AJ73"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E0228-25A5-40CF-BAED-B553557915A7}">
  <sheetPr codeName="Sheet3"/>
  <dimension ref="A1:AI73"/>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5703125" customWidth="1"/>
    <col min="13" max="14" width="12.5703125" hidden="1" customWidth="1" outlineLevel="1"/>
    <col min="15" max="15" width="12.5703125" customWidth="1" collapsed="1"/>
    <col min="16" max="17" width="12.5703125" hidden="1" customWidth="1" outlineLevel="1"/>
    <col min="18" max="18" width="12.5703125" customWidth="1" collapsed="1"/>
    <col min="19" max="21" width="12.5703125" hidden="1" customWidth="1" outlineLevel="1"/>
    <col min="22" max="22" width="12.5703125" customWidth="1" collapsed="1"/>
    <col min="23" max="25" width="12.5703125" hidden="1" customWidth="1" outlineLevel="1"/>
    <col min="26" max="26" width="12.5703125" customWidth="1" collapsed="1"/>
    <col min="27" max="34" width="12.5703125" customWidth="1"/>
    <col min="35" max="35" width="12.5703125" style="2" customWidth="1"/>
    <col min="36" max="36" width="11.85546875" customWidth="1"/>
    <col min="38" max="38" width="12.5703125" customWidth="1"/>
    <col min="40" max="48" width="12.5703125" customWidth="1"/>
    <col min="49" max="49" width="18.5703125" customWidth="1"/>
    <col min="51" max="51" width="22.140625" customWidth="1"/>
  </cols>
  <sheetData>
    <row r="1" spans="1:35" s="1" customFormat="1" ht="189.95" customHeight="1" x14ac:dyDescent="0.25">
      <c r="A1" s="1" t="s">
        <v>248</v>
      </c>
      <c r="B1" s="1" t="s">
        <v>315</v>
      </c>
      <c r="C1" s="1" t="s">
        <v>251</v>
      </c>
      <c r="D1" s="1" t="s">
        <v>250</v>
      </c>
      <c r="E1" s="1" t="s">
        <v>252</v>
      </c>
      <c r="F1" s="1" t="s">
        <v>362</v>
      </c>
      <c r="G1" s="1" t="s">
        <v>363</v>
      </c>
      <c r="H1" s="1" t="s">
        <v>364</v>
      </c>
      <c r="I1" s="1" t="s">
        <v>365</v>
      </c>
      <c r="J1" s="1" t="s">
        <v>366</v>
      </c>
      <c r="K1" s="1" t="s">
        <v>367</v>
      </c>
      <c r="L1" s="1" t="s">
        <v>368</v>
      </c>
      <c r="M1" s="1" t="s">
        <v>369</v>
      </c>
      <c r="N1" s="1" t="s">
        <v>370</v>
      </c>
      <c r="O1" s="1" t="s">
        <v>371</v>
      </c>
      <c r="P1" s="1" t="s">
        <v>372</v>
      </c>
      <c r="Q1" s="1" t="s">
        <v>373</v>
      </c>
      <c r="R1" s="1" t="s">
        <v>374</v>
      </c>
      <c r="S1" s="1" t="s">
        <v>375</v>
      </c>
      <c r="T1" s="1" t="s">
        <v>376</v>
      </c>
      <c r="U1" s="1" t="s">
        <v>377</v>
      </c>
      <c r="V1" s="1" t="s">
        <v>378</v>
      </c>
      <c r="W1" s="1" t="s">
        <v>379</v>
      </c>
      <c r="X1" s="1" t="s">
        <v>380</v>
      </c>
      <c r="Y1" s="1" t="s">
        <v>381</v>
      </c>
      <c r="Z1" s="1" t="s">
        <v>382</v>
      </c>
      <c r="AA1" s="1" t="s">
        <v>383</v>
      </c>
      <c r="AB1" s="1" t="s">
        <v>384</v>
      </c>
      <c r="AC1" s="1" t="s">
        <v>385</v>
      </c>
      <c r="AD1" s="1" t="s">
        <v>386</v>
      </c>
      <c r="AE1" s="1" t="s">
        <v>387</v>
      </c>
      <c r="AF1" s="1" t="s">
        <v>388</v>
      </c>
      <c r="AG1" s="1" t="s">
        <v>389</v>
      </c>
      <c r="AH1" s="1" t="s">
        <v>249</v>
      </c>
      <c r="AI1" s="38" t="s">
        <v>390</v>
      </c>
    </row>
    <row r="2" spans="1:35" x14ac:dyDescent="0.25">
      <c r="A2" t="s">
        <v>227</v>
      </c>
      <c r="B2" t="s">
        <v>103</v>
      </c>
      <c r="C2" t="s">
        <v>173</v>
      </c>
      <c r="D2" t="s">
        <v>195</v>
      </c>
      <c r="E2" s="2">
        <v>71.663043478260875</v>
      </c>
      <c r="F2" s="2">
        <v>0</v>
      </c>
      <c r="G2" s="2">
        <v>0</v>
      </c>
      <c r="H2" s="2">
        <v>0</v>
      </c>
      <c r="I2" s="2">
        <v>0</v>
      </c>
      <c r="J2" s="2">
        <v>0</v>
      </c>
      <c r="K2" s="2">
        <v>0</v>
      </c>
      <c r="L2" s="2">
        <v>0</v>
      </c>
      <c r="M2" s="2">
        <v>2.0380434782608696</v>
      </c>
      <c r="N2" s="2">
        <v>0</v>
      </c>
      <c r="O2" s="2">
        <v>2.8439253753981493E-2</v>
      </c>
      <c r="P2" s="2">
        <v>0</v>
      </c>
      <c r="Q2" s="2">
        <v>13.445652173913043</v>
      </c>
      <c r="R2" s="2">
        <v>0.18762323676626724</v>
      </c>
      <c r="S2" s="2">
        <v>4.6147826086956529</v>
      </c>
      <c r="T2" s="2">
        <v>6.3631521739130434</v>
      </c>
      <c r="U2" s="2">
        <v>0</v>
      </c>
      <c r="V2" s="2">
        <v>0.15318822994084633</v>
      </c>
      <c r="W2" s="2">
        <v>0.91249999999999987</v>
      </c>
      <c r="X2" s="2">
        <v>3.9680434782608689</v>
      </c>
      <c r="Y2" s="2">
        <v>8.1521739130434784E-2</v>
      </c>
      <c r="Z2" s="2">
        <v>6.9241619899893803E-2</v>
      </c>
      <c r="AA2" s="2">
        <v>0</v>
      </c>
      <c r="AB2" s="2">
        <v>10.385869565217391</v>
      </c>
      <c r="AC2" s="2">
        <v>5.3804347826086953</v>
      </c>
      <c r="AD2" s="2">
        <v>0</v>
      </c>
      <c r="AE2" s="2">
        <v>0</v>
      </c>
      <c r="AF2" s="2">
        <v>0</v>
      </c>
      <c r="AG2" s="2">
        <v>0</v>
      </c>
      <c r="AH2" t="s">
        <v>31</v>
      </c>
      <c r="AI2">
        <v>1</v>
      </c>
    </row>
    <row r="3" spans="1:35" x14ac:dyDescent="0.25">
      <c r="A3" t="s">
        <v>227</v>
      </c>
      <c r="B3" t="s">
        <v>106</v>
      </c>
      <c r="C3" t="s">
        <v>158</v>
      </c>
      <c r="D3" t="s">
        <v>195</v>
      </c>
      <c r="E3" s="2">
        <v>67.902173913043484</v>
      </c>
      <c r="F3" s="2">
        <v>5.1304347826086953</v>
      </c>
      <c r="G3" s="2">
        <v>0.22608695652173913</v>
      </c>
      <c r="H3" s="2">
        <v>0.35445652173913045</v>
      </c>
      <c r="I3" s="2">
        <v>1.0733695652173914</v>
      </c>
      <c r="J3" s="2">
        <v>0</v>
      </c>
      <c r="K3" s="2">
        <v>0</v>
      </c>
      <c r="L3" s="2">
        <v>2.2348913043478258</v>
      </c>
      <c r="M3" s="2">
        <v>5.1001086956521737</v>
      </c>
      <c r="N3" s="2">
        <v>0</v>
      </c>
      <c r="O3" s="2">
        <v>7.5109652633263954E-2</v>
      </c>
      <c r="P3" s="2">
        <v>0</v>
      </c>
      <c r="Q3" s="2">
        <v>11.266847826086959</v>
      </c>
      <c r="R3" s="2">
        <v>0.1659276452697295</v>
      </c>
      <c r="S3" s="2">
        <v>10.312608695652173</v>
      </c>
      <c r="T3" s="2">
        <v>2.1271739130434781</v>
      </c>
      <c r="U3" s="2">
        <v>0</v>
      </c>
      <c r="V3" s="2">
        <v>0.18320153673763404</v>
      </c>
      <c r="W3" s="2">
        <v>3.35445652173913</v>
      </c>
      <c r="X3" s="2">
        <v>6.7594565217391303</v>
      </c>
      <c r="Y3" s="2">
        <v>0</v>
      </c>
      <c r="Z3" s="2">
        <v>0.14894829518168717</v>
      </c>
      <c r="AA3" s="2">
        <v>0</v>
      </c>
      <c r="AB3" s="2">
        <v>0.1376086956521739</v>
      </c>
      <c r="AC3" s="2">
        <v>0</v>
      </c>
      <c r="AD3" s="2">
        <v>0</v>
      </c>
      <c r="AE3" s="2">
        <v>0</v>
      </c>
      <c r="AF3" s="2">
        <v>0</v>
      </c>
      <c r="AG3" s="2">
        <v>0</v>
      </c>
      <c r="AH3" t="s">
        <v>34</v>
      </c>
      <c r="AI3">
        <v>1</v>
      </c>
    </row>
    <row r="4" spans="1:35" x14ac:dyDescent="0.25">
      <c r="A4" t="s">
        <v>227</v>
      </c>
      <c r="B4" t="s">
        <v>101</v>
      </c>
      <c r="C4" t="s">
        <v>159</v>
      </c>
      <c r="D4" t="s">
        <v>188</v>
      </c>
      <c r="E4" s="2">
        <v>131.08695652173913</v>
      </c>
      <c r="F4" s="2">
        <v>3.4782608695652173</v>
      </c>
      <c r="G4" s="2">
        <v>0.78804347826086951</v>
      </c>
      <c r="H4" s="2">
        <v>0.76586956521739114</v>
      </c>
      <c r="I4" s="2">
        <v>4.3913043478260869</v>
      </c>
      <c r="J4" s="2">
        <v>0</v>
      </c>
      <c r="K4" s="2">
        <v>0</v>
      </c>
      <c r="L4" s="2">
        <v>8.3286956521739111</v>
      </c>
      <c r="M4" s="2">
        <v>11.14413043478261</v>
      </c>
      <c r="N4" s="2">
        <v>0</v>
      </c>
      <c r="O4" s="2">
        <v>8.5013266998341636E-2</v>
      </c>
      <c r="P4" s="2">
        <v>0</v>
      </c>
      <c r="Q4" s="2">
        <v>19.344673913043472</v>
      </c>
      <c r="R4" s="2">
        <v>0.14757131011608621</v>
      </c>
      <c r="S4" s="2">
        <v>11.726304347826082</v>
      </c>
      <c r="T4" s="2">
        <v>11.054782608695653</v>
      </c>
      <c r="U4" s="2">
        <v>0</v>
      </c>
      <c r="V4" s="2">
        <v>0.17378606965174126</v>
      </c>
      <c r="W4" s="2">
        <v>11.060869565217391</v>
      </c>
      <c r="X4" s="2">
        <v>15.766413043478263</v>
      </c>
      <c r="Y4" s="2">
        <v>0</v>
      </c>
      <c r="Z4" s="2">
        <v>0.20465257048092872</v>
      </c>
      <c r="AA4" s="2">
        <v>0</v>
      </c>
      <c r="AB4" s="2">
        <v>4.1879347826086954</v>
      </c>
      <c r="AC4" s="2">
        <v>0</v>
      </c>
      <c r="AD4" s="2">
        <v>0</v>
      </c>
      <c r="AE4" s="2">
        <v>8.6195652173913034E-2</v>
      </c>
      <c r="AF4" s="2">
        <v>0</v>
      </c>
      <c r="AG4" s="2">
        <v>0</v>
      </c>
      <c r="AH4" t="s">
        <v>29</v>
      </c>
      <c r="AI4">
        <v>1</v>
      </c>
    </row>
    <row r="5" spans="1:35" x14ac:dyDescent="0.25">
      <c r="A5" t="s">
        <v>227</v>
      </c>
      <c r="B5" t="s">
        <v>126</v>
      </c>
      <c r="C5" t="s">
        <v>159</v>
      </c>
      <c r="D5" t="s">
        <v>188</v>
      </c>
      <c r="E5" s="2">
        <v>69.967391304347828</v>
      </c>
      <c r="F5" s="2">
        <v>14.925869565217385</v>
      </c>
      <c r="G5" s="2">
        <v>0</v>
      </c>
      <c r="H5" s="2">
        <v>0</v>
      </c>
      <c r="I5" s="2">
        <v>0</v>
      </c>
      <c r="J5" s="2">
        <v>0</v>
      </c>
      <c r="K5" s="2">
        <v>0</v>
      </c>
      <c r="L5" s="2">
        <v>10.333152173913044</v>
      </c>
      <c r="M5" s="2">
        <v>0</v>
      </c>
      <c r="N5" s="2">
        <v>0</v>
      </c>
      <c r="O5" s="2">
        <v>0</v>
      </c>
      <c r="P5" s="2">
        <v>0</v>
      </c>
      <c r="Q5" s="2">
        <v>8.9065217391304365</v>
      </c>
      <c r="R5" s="2">
        <v>0.12729532390865311</v>
      </c>
      <c r="S5" s="2">
        <v>10.004021739130438</v>
      </c>
      <c r="T5" s="2">
        <v>0</v>
      </c>
      <c r="U5" s="2">
        <v>0</v>
      </c>
      <c r="V5" s="2">
        <v>0.14298120242348925</v>
      </c>
      <c r="W5" s="2">
        <v>14.214456521739134</v>
      </c>
      <c r="X5" s="2">
        <v>0</v>
      </c>
      <c r="Y5" s="2">
        <v>0</v>
      </c>
      <c r="Z5" s="2">
        <v>0.2031583035575579</v>
      </c>
      <c r="AA5" s="2">
        <v>0</v>
      </c>
      <c r="AB5" s="2">
        <v>0</v>
      </c>
      <c r="AC5" s="2">
        <v>0</v>
      </c>
      <c r="AD5" s="2">
        <v>0</v>
      </c>
      <c r="AE5" s="2">
        <v>0</v>
      </c>
      <c r="AF5" s="2">
        <v>0</v>
      </c>
      <c r="AG5" s="2">
        <v>0</v>
      </c>
      <c r="AH5" t="s">
        <v>54</v>
      </c>
      <c r="AI5">
        <v>1</v>
      </c>
    </row>
    <row r="6" spans="1:35" x14ac:dyDescent="0.25">
      <c r="A6" t="s">
        <v>227</v>
      </c>
      <c r="B6" t="s">
        <v>135</v>
      </c>
      <c r="C6" t="s">
        <v>171</v>
      </c>
      <c r="D6" t="s">
        <v>188</v>
      </c>
      <c r="E6" s="2">
        <v>30.282608695652176</v>
      </c>
      <c r="F6" s="2">
        <v>11.478260869565217</v>
      </c>
      <c r="G6" s="2">
        <v>0</v>
      </c>
      <c r="H6" s="2">
        <v>0</v>
      </c>
      <c r="I6" s="2">
        <v>3.7173913043478262</v>
      </c>
      <c r="J6" s="2">
        <v>0</v>
      </c>
      <c r="K6" s="2">
        <v>0</v>
      </c>
      <c r="L6" s="2">
        <v>1.7242391304347826</v>
      </c>
      <c r="M6" s="2">
        <v>0</v>
      </c>
      <c r="N6" s="2">
        <v>0</v>
      </c>
      <c r="O6" s="2">
        <v>0</v>
      </c>
      <c r="P6" s="2">
        <v>0</v>
      </c>
      <c r="Q6" s="2">
        <v>5.9157608695652177</v>
      </c>
      <c r="R6" s="2">
        <v>0.19535175879396985</v>
      </c>
      <c r="S6" s="2">
        <v>5.1138043478260871</v>
      </c>
      <c r="T6" s="2">
        <v>1.4959782608695651</v>
      </c>
      <c r="U6" s="2">
        <v>0</v>
      </c>
      <c r="V6" s="2">
        <v>0.21826992103374013</v>
      </c>
      <c r="W6" s="2">
        <v>2.6840217391304346</v>
      </c>
      <c r="X6" s="2">
        <v>2.5485869565217389</v>
      </c>
      <c r="Y6" s="2">
        <v>0</v>
      </c>
      <c r="Z6" s="2">
        <v>0.17279253409906672</v>
      </c>
      <c r="AA6" s="2">
        <v>0</v>
      </c>
      <c r="AB6" s="2">
        <v>0</v>
      </c>
      <c r="AC6" s="2">
        <v>0</v>
      </c>
      <c r="AD6" s="2">
        <v>0</v>
      </c>
      <c r="AE6" s="2">
        <v>0</v>
      </c>
      <c r="AF6" s="2">
        <v>0</v>
      </c>
      <c r="AG6" s="2">
        <v>0</v>
      </c>
      <c r="AH6" t="s">
        <v>63</v>
      </c>
      <c r="AI6">
        <v>1</v>
      </c>
    </row>
    <row r="7" spans="1:35" x14ac:dyDescent="0.25">
      <c r="A7" t="s">
        <v>227</v>
      </c>
      <c r="B7" t="s">
        <v>139</v>
      </c>
      <c r="C7" t="s">
        <v>168</v>
      </c>
      <c r="D7" t="s">
        <v>194</v>
      </c>
      <c r="E7" s="2">
        <v>65.945652173913047</v>
      </c>
      <c r="F7" s="2">
        <v>5.4619565217391308</v>
      </c>
      <c r="G7" s="2">
        <v>0.91304347826086951</v>
      </c>
      <c r="H7" s="2">
        <v>0</v>
      </c>
      <c r="I7" s="2">
        <v>1.3695652173913044</v>
      </c>
      <c r="J7" s="2">
        <v>0</v>
      </c>
      <c r="K7" s="2">
        <v>0</v>
      </c>
      <c r="L7" s="2">
        <v>2.4848913043478258</v>
      </c>
      <c r="M7" s="2">
        <v>5.4619565217391308</v>
      </c>
      <c r="N7" s="2">
        <v>0</v>
      </c>
      <c r="O7" s="2">
        <v>8.2825119498928637E-2</v>
      </c>
      <c r="P7" s="2">
        <v>5.4619565217391308</v>
      </c>
      <c r="Q7" s="2">
        <v>6.362826086956523</v>
      </c>
      <c r="R7" s="2">
        <v>0.17931102686665568</v>
      </c>
      <c r="S7" s="2">
        <v>4.9746739130434783</v>
      </c>
      <c r="T7" s="2">
        <v>2.4405434782608695</v>
      </c>
      <c r="U7" s="2">
        <v>0</v>
      </c>
      <c r="V7" s="2">
        <v>0.11244437118839623</v>
      </c>
      <c r="W7" s="2">
        <v>4.4546739130434778</v>
      </c>
      <c r="X7" s="2">
        <v>7.2026086956521729</v>
      </c>
      <c r="Y7" s="2">
        <v>0</v>
      </c>
      <c r="Z7" s="2">
        <v>0.17677105653535516</v>
      </c>
      <c r="AA7" s="2">
        <v>0</v>
      </c>
      <c r="AB7" s="2">
        <v>0</v>
      </c>
      <c r="AC7" s="2">
        <v>0</v>
      </c>
      <c r="AD7" s="2">
        <v>0</v>
      </c>
      <c r="AE7" s="2">
        <v>0</v>
      </c>
      <c r="AF7" s="2">
        <v>0</v>
      </c>
      <c r="AG7" s="2">
        <v>0</v>
      </c>
      <c r="AH7" t="s">
        <v>67</v>
      </c>
      <c r="AI7">
        <v>1</v>
      </c>
    </row>
    <row r="8" spans="1:35" x14ac:dyDescent="0.25">
      <c r="A8" t="s">
        <v>227</v>
      </c>
      <c r="B8" t="s">
        <v>121</v>
      </c>
      <c r="C8" t="s">
        <v>161</v>
      </c>
      <c r="D8" t="s">
        <v>191</v>
      </c>
      <c r="E8" s="2">
        <v>54.347826086956523</v>
      </c>
      <c r="F8" s="2">
        <v>0</v>
      </c>
      <c r="G8" s="2">
        <v>0</v>
      </c>
      <c r="H8" s="2">
        <v>0</v>
      </c>
      <c r="I8" s="2">
        <v>0</v>
      </c>
      <c r="J8" s="2">
        <v>0</v>
      </c>
      <c r="K8" s="2">
        <v>0</v>
      </c>
      <c r="L8" s="2">
        <v>5.6521739130434785</v>
      </c>
      <c r="M8" s="2">
        <v>0</v>
      </c>
      <c r="N8" s="2">
        <v>0</v>
      </c>
      <c r="O8" s="2">
        <v>0</v>
      </c>
      <c r="P8" s="2">
        <v>0</v>
      </c>
      <c r="Q8" s="2">
        <v>5.1114130434782608</v>
      </c>
      <c r="R8" s="2">
        <v>9.4049999999999995E-2</v>
      </c>
      <c r="S8" s="2">
        <v>5.1673913043478255</v>
      </c>
      <c r="T8" s="2">
        <v>0</v>
      </c>
      <c r="U8" s="2">
        <v>0</v>
      </c>
      <c r="V8" s="2">
        <v>9.5079999999999984E-2</v>
      </c>
      <c r="W8" s="2">
        <v>6.0123913043478261</v>
      </c>
      <c r="X8" s="2">
        <v>0</v>
      </c>
      <c r="Y8" s="2">
        <v>0</v>
      </c>
      <c r="Z8" s="2">
        <v>0.11062799999999999</v>
      </c>
      <c r="AA8" s="2">
        <v>0</v>
      </c>
      <c r="AB8" s="2">
        <v>5.2554347826086953</v>
      </c>
      <c r="AC8" s="2">
        <v>0</v>
      </c>
      <c r="AD8" s="2">
        <v>0</v>
      </c>
      <c r="AE8" s="2">
        <v>0</v>
      </c>
      <c r="AF8" s="2">
        <v>0</v>
      </c>
      <c r="AG8" s="2">
        <v>0</v>
      </c>
      <c r="AH8" t="s">
        <v>49</v>
      </c>
      <c r="AI8">
        <v>1</v>
      </c>
    </row>
    <row r="9" spans="1:35" x14ac:dyDescent="0.25">
      <c r="A9" t="s">
        <v>227</v>
      </c>
      <c r="B9" t="s">
        <v>122</v>
      </c>
      <c r="C9" t="s">
        <v>166</v>
      </c>
      <c r="D9" t="s">
        <v>193</v>
      </c>
      <c r="E9" s="2">
        <v>85.913043478260875</v>
      </c>
      <c r="F9" s="2">
        <v>0</v>
      </c>
      <c r="G9" s="2">
        <v>0</v>
      </c>
      <c r="H9" s="2">
        <v>0</v>
      </c>
      <c r="I9" s="2">
        <v>0</v>
      </c>
      <c r="J9" s="2">
        <v>0</v>
      </c>
      <c r="K9" s="2">
        <v>0</v>
      </c>
      <c r="L9" s="2">
        <v>4.3030434782608706</v>
      </c>
      <c r="M9" s="2">
        <v>9.1766304347826093</v>
      </c>
      <c r="N9" s="2">
        <v>0</v>
      </c>
      <c r="O9" s="2">
        <v>0.1068130060728745</v>
      </c>
      <c r="P9" s="2">
        <v>0</v>
      </c>
      <c r="Q9" s="2">
        <v>15.016304347826088</v>
      </c>
      <c r="R9" s="2">
        <v>0.17478491902834009</v>
      </c>
      <c r="S9" s="2">
        <v>5.517282608695651</v>
      </c>
      <c r="T9" s="2">
        <v>3.859021739130434</v>
      </c>
      <c r="U9" s="2">
        <v>0</v>
      </c>
      <c r="V9" s="2">
        <v>0.10913714574898783</v>
      </c>
      <c r="W9" s="2">
        <v>5.0408695652173918</v>
      </c>
      <c r="X9" s="2">
        <v>3.8854347826086961</v>
      </c>
      <c r="Y9" s="2">
        <v>0</v>
      </c>
      <c r="Z9" s="2">
        <v>0.10389929149797572</v>
      </c>
      <c r="AA9" s="2">
        <v>0</v>
      </c>
      <c r="AB9" s="2">
        <v>12.192934782608695</v>
      </c>
      <c r="AC9" s="2">
        <v>3.5869565217391304</v>
      </c>
      <c r="AD9" s="2">
        <v>0</v>
      </c>
      <c r="AE9" s="2">
        <v>0</v>
      </c>
      <c r="AF9" s="2">
        <v>0</v>
      </c>
      <c r="AG9" s="2">
        <v>0</v>
      </c>
      <c r="AH9" t="s">
        <v>50</v>
      </c>
      <c r="AI9">
        <v>1</v>
      </c>
    </row>
    <row r="10" spans="1:35" x14ac:dyDescent="0.25">
      <c r="A10" t="s">
        <v>227</v>
      </c>
      <c r="B10" t="s">
        <v>95</v>
      </c>
      <c r="C10" t="s">
        <v>163</v>
      </c>
      <c r="D10" t="s">
        <v>195</v>
      </c>
      <c r="E10" s="2">
        <v>102.40217391304348</v>
      </c>
      <c r="F10" s="2">
        <v>4.5217391304347823</v>
      </c>
      <c r="G10" s="2">
        <v>0</v>
      </c>
      <c r="H10" s="2">
        <v>0.20380434782608695</v>
      </c>
      <c r="I10" s="2">
        <v>0</v>
      </c>
      <c r="J10" s="2">
        <v>0</v>
      </c>
      <c r="K10" s="2">
        <v>0</v>
      </c>
      <c r="L10" s="2">
        <v>4.9565217391304346</v>
      </c>
      <c r="M10" s="2">
        <v>18.956521739130434</v>
      </c>
      <c r="N10" s="2">
        <v>0</v>
      </c>
      <c r="O10" s="2">
        <v>0.18511835261649504</v>
      </c>
      <c r="P10" s="2">
        <v>4.8695652173913047</v>
      </c>
      <c r="Q10" s="2">
        <v>28.652173913043477</v>
      </c>
      <c r="R10" s="2">
        <v>0.32735378409935251</v>
      </c>
      <c r="S10" s="2">
        <v>8.3342391304347831</v>
      </c>
      <c r="T10" s="2">
        <v>0</v>
      </c>
      <c r="U10" s="2">
        <v>4.3532608695652177</v>
      </c>
      <c r="V10" s="2">
        <v>0.12389873686445176</v>
      </c>
      <c r="W10" s="2">
        <v>11.6875</v>
      </c>
      <c r="X10" s="2">
        <v>4.4021739130434785</v>
      </c>
      <c r="Y10" s="2">
        <v>4.4619565217391308</v>
      </c>
      <c r="Z10" s="2">
        <v>0.20069525528075574</v>
      </c>
      <c r="AA10" s="2">
        <v>0</v>
      </c>
      <c r="AB10" s="2">
        <v>3.7554347826086958</v>
      </c>
      <c r="AC10" s="2">
        <v>0</v>
      </c>
      <c r="AD10" s="2">
        <v>0</v>
      </c>
      <c r="AE10" s="2">
        <v>0</v>
      </c>
      <c r="AF10" s="2">
        <v>0</v>
      </c>
      <c r="AG10" s="2">
        <v>0</v>
      </c>
      <c r="AH10" t="s">
        <v>23</v>
      </c>
      <c r="AI10">
        <v>1</v>
      </c>
    </row>
    <row r="11" spans="1:35" x14ac:dyDescent="0.25">
      <c r="A11" t="s">
        <v>227</v>
      </c>
      <c r="B11" t="s">
        <v>130</v>
      </c>
      <c r="C11" t="s">
        <v>148</v>
      </c>
      <c r="D11" t="s">
        <v>193</v>
      </c>
      <c r="E11" s="2">
        <v>37.032608695652172</v>
      </c>
      <c r="F11" s="2">
        <v>11.130434782608695</v>
      </c>
      <c r="G11" s="2">
        <v>1.7934782608695652</v>
      </c>
      <c r="H11" s="2">
        <v>0</v>
      </c>
      <c r="I11" s="2">
        <v>1.2527173913043479</v>
      </c>
      <c r="J11" s="2">
        <v>0</v>
      </c>
      <c r="K11" s="2">
        <v>0</v>
      </c>
      <c r="L11" s="2">
        <v>3.8685869565217375</v>
      </c>
      <c r="M11" s="2">
        <v>5.9130434782608692</v>
      </c>
      <c r="N11" s="2">
        <v>0</v>
      </c>
      <c r="O11" s="2">
        <v>0.15967126504255943</v>
      </c>
      <c r="P11" s="2">
        <v>5.1643478260869564</v>
      </c>
      <c r="Q11" s="2">
        <v>9.0521739130434806</v>
      </c>
      <c r="R11" s="2">
        <v>0.38389198708541244</v>
      </c>
      <c r="S11" s="2">
        <v>7.8851086956521712</v>
      </c>
      <c r="T11" s="2">
        <v>2.9869565217391307</v>
      </c>
      <c r="U11" s="2">
        <v>0</v>
      </c>
      <c r="V11" s="2">
        <v>0.29358086292926322</v>
      </c>
      <c r="W11" s="2">
        <v>15.194673913043474</v>
      </c>
      <c r="X11" s="2">
        <v>2.3909782608695651</v>
      </c>
      <c r="Y11" s="2">
        <v>0</v>
      </c>
      <c r="Z11" s="2">
        <v>0.47486938655708827</v>
      </c>
      <c r="AA11" s="2">
        <v>0</v>
      </c>
      <c r="AB11" s="2">
        <v>0</v>
      </c>
      <c r="AC11" s="2">
        <v>0</v>
      </c>
      <c r="AD11" s="2">
        <v>0</v>
      </c>
      <c r="AE11" s="2">
        <v>0</v>
      </c>
      <c r="AF11" s="2">
        <v>0</v>
      </c>
      <c r="AG11" s="2">
        <v>0.15217391304347827</v>
      </c>
      <c r="AH11" t="s">
        <v>58</v>
      </c>
      <c r="AI11">
        <v>1</v>
      </c>
    </row>
    <row r="12" spans="1:35" x14ac:dyDescent="0.25">
      <c r="A12" t="s">
        <v>227</v>
      </c>
      <c r="B12" t="s">
        <v>140</v>
      </c>
      <c r="C12" t="s">
        <v>164</v>
      </c>
      <c r="D12" t="s">
        <v>196</v>
      </c>
      <c r="E12" s="2">
        <v>76.086956521739125</v>
      </c>
      <c r="F12" s="2">
        <v>4.6521739130434785</v>
      </c>
      <c r="G12" s="2">
        <v>0</v>
      </c>
      <c r="H12" s="2">
        <v>0.375</v>
      </c>
      <c r="I12" s="2">
        <v>1.0434782608695652</v>
      </c>
      <c r="J12" s="2">
        <v>0</v>
      </c>
      <c r="K12" s="2">
        <v>0</v>
      </c>
      <c r="L12" s="2">
        <v>4.1561956521739116</v>
      </c>
      <c r="M12" s="2">
        <v>9.9538043478260878</v>
      </c>
      <c r="N12" s="2">
        <v>0</v>
      </c>
      <c r="O12" s="2">
        <v>0.13082142857142859</v>
      </c>
      <c r="P12" s="2">
        <v>4.1576086956521738</v>
      </c>
      <c r="Q12" s="2">
        <v>24.657608695652176</v>
      </c>
      <c r="R12" s="2">
        <v>0.37871428571428578</v>
      </c>
      <c r="S12" s="2">
        <v>2.6461956521739132</v>
      </c>
      <c r="T12" s="2">
        <v>0</v>
      </c>
      <c r="U12" s="2">
        <v>0</v>
      </c>
      <c r="V12" s="2">
        <v>3.477857142857143E-2</v>
      </c>
      <c r="W12" s="2">
        <v>5.3291304347826083</v>
      </c>
      <c r="X12" s="2">
        <v>1.0352173913043479</v>
      </c>
      <c r="Y12" s="2">
        <v>0</v>
      </c>
      <c r="Z12" s="2">
        <v>8.3645714285714282E-2</v>
      </c>
      <c r="AA12" s="2">
        <v>0.27717391304347827</v>
      </c>
      <c r="AB12" s="2">
        <v>0.44565217391304346</v>
      </c>
      <c r="AC12" s="2">
        <v>0</v>
      </c>
      <c r="AD12" s="2">
        <v>0.26630434782608697</v>
      </c>
      <c r="AE12" s="2">
        <v>0</v>
      </c>
      <c r="AF12" s="2">
        <v>0</v>
      </c>
      <c r="AG12" s="2">
        <v>0</v>
      </c>
      <c r="AH12" t="s">
        <v>68</v>
      </c>
      <c r="AI12">
        <v>1</v>
      </c>
    </row>
    <row r="13" spans="1:35" x14ac:dyDescent="0.25">
      <c r="A13" t="s">
        <v>227</v>
      </c>
      <c r="B13" t="s">
        <v>143</v>
      </c>
      <c r="C13" t="s">
        <v>186</v>
      </c>
      <c r="D13" t="s">
        <v>196</v>
      </c>
      <c r="E13" s="2">
        <v>54.184782608695649</v>
      </c>
      <c r="F13" s="2">
        <v>12.089673913043478</v>
      </c>
      <c r="G13" s="2">
        <v>3.2608695652173912E-2</v>
      </c>
      <c r="H13" s="2">
        <v>0.26630434782608697</v>
      </c>
      <c r="I13" s="2">
        <v>0.69565217391304346</v>
      </c>
      <c r="J13" s="2">
        <v>0</v>
      </c>
      <c r="K13" s="2">
        <v>0</v>
      </c>
      <c r="L13" s="2">
        <v>0.15489130434782608</v>
      </c>
      <c r="M13" s="2">
        <v>4.3641304347826084</v>
      </c>
      <c r="N13" s="2">
        <v>0.28260869565217389</v>
      </c>
      <c r="O13" s="2">
        <v>8.5757271815446331E-2</v>
      </c>
      <c r="P13" s="2">
        <v>27.453804347826086</v>
      </c>
      <c r="Q13" s="2">
        <v>12.891304347826088</v>
      </c>
      <c r="R13" s="2">
        <v>0.74458375125376131</v>
      </c>
      <c r="S13" s="2">
        <v>9.2391304347826081E-2</v>
      </c>
      <c r="T13" s="2">
        <v>0</v>
      </c>
      <c r="U13" s="2">
        <v>0</v>
      </c>
      <c r="V13" s="2">
        <v>1.7051153460381143E-3</v>
      </c>
      <c r="W13" s="2">
        <v>0.10597826086956522</v>
      </c>
      <c r="X13" s="2">
        <v>0</v>
      </c>
      <c r="Y13" s="2">
        <v>0</v>
      </c>
      <c r="Z13" s="2">
        <v>1.9558676028084252E-3</v>
      </c>
      <c r="AA13" s="2">
        <v>0</v>
      </c>
      <c r="AB13" s="2">
        <v>0</v>
      </c>
      <c r="AC13" s="2">
        <v>0</v>
      </c>
      <c r="AD13" s="2">
        <v>0</v>
      </c>
      <c r="AE13" s="2">
        <v>0</v>
      </c>
      <c r="AF13" s="2">
        <v>0</v>
      </c>
      <c r="AG13" s="2">
        <v>0.19565217391304349</v>
      </c>
      <c r="AH13" t="s">
        <v>71</v>
      </c>
      <c r="AI13">
        <v>1</v>
      </c>
    </row>
    <row r="14" spans="1:35" x14ac:dyDescent="0.25">
      <c r="A14" t="s">
        <v>227</v>
      </c>
      <c r="B14" t="s">
        <v>116</v>
      </c>
      <c r="C14" t="s">
        <v>149</v>
      </c>
      <c r="D14" t="s">
        <v>196</v>
      </c>
      <c r="E14" s="2">
        <v>69.739130434782609</v>
      </c>
      <c r="F14" s="2">
        <v>5.2173913043478262</v>
      </c>
      <c r="G14" s="2">
        <v>0.2391304347826087</v>
      </c>
      <c r="H14" s="2">
        <v>0.31641304347826088</v>
      </c>
      <c r="I14" s="2">
        <v>1.1440217391304348</v>
      </c>
      <c r="J14" s="2">
        <v>0</v>
      </c>
      <c r="K14" s="2">
        <v>0</v>
      </c>
      <c r="L14" s="2">
        <v>1.5858695652173913</v>
      </c>
      <c r="M14" s="2">
        <v>4.5385869565217396</v>
      </c>
      <c r="N14" s="2">
        <v>0</v>
      </c>
      <c r="O14" s="2">
        <v>6.5079488778054875E-2</v>
      </c>
      <c r="P14" s="2">
        <v>0</v>
      </c>
      <c r="Q14" s="2">
        <v>11.35108695652174</v>
      </c>
      <c r="R14" s="2">
        <v>0.16276496259351622</v>
      </c>
      <c r="S14" s="2">
        <v>10.270217391304346</v>
      </c>
      <c r="T14" s="2">
        <v>0</v>
      </c>
      <c r="U14" s="2">
        <v>0</v>
      </c>
      <c r="V14" s="2">
        <v>0.1472662094763092</v>
      </c>
      <c r="W14" s="2">
        <v>4.295108695652174</v>
      </c>
      <c r="X14" s="2">
        <v>2.1231521739130432</v>
      </c>
      <c r="Y14" s="2">
        <v>0</v>
      </c>
      <c r="Z14" s="2">
        <v>9.2032418952618447E-2</v>
      </c>
      <c r="AA14" s="2">
        <v>0</v>
      </c>
      <c r="AB14" s="2">
        <v>3.9094565217391311</v>
      </c>
      <c r="AC14" s="2">
        <v>0</v>
      </c>
      <c r="AD14" s="2">
        <v>0</v>
      </c>
      <c r="AE14" s="2">
        <v>34.645434782608696</v>
      </c>
      <c r="AF14" s="2">
        <v>0</v>
      </c>
      <c r="AG14" s="2">
        <v>0</v>
      </c>
      <c r="AH14" t="s">
        <v>44</v>
      </c>
      <c r="AI14">
        <v>1</v>
      </c>
    </row>
    <row r="15" spans="1:35" x14ac:dyDescent="0.25">
      <c r="A15" t="s">
        <v>227</v>
      </c>
      <c r="B15" t="s">
        <v>98</v>
      </c>
      <c r="C15" t="s">
        <v>150</v>
      </c>
      <c r="D15" t="s">
        <v>188</v>
      </c>
      <c r="E15" s="2">
        <v>63.119565217391305</v>
      </c>
      <c r="F15" s="2">
        <v>4.7826086956521738</v>
      </c>
      <c r="G15" s="2">
        <v>0.2608695652173913</v>
      </c>
      <c r="H15" s="2">
        <v>0.36956521739130432</v>
      </c>
      <c r="I15" s="2">
        <v>7.8668478260869561</v>
      </c>
      <c r="J15" s="2">
        <v>0</v>
      </c>
      <c r="K15" s="2">
        <v>0</v>
      </c>
      <c r="L15" s="2">
        <v>5.1488043478260872</v>
      </c>
      <c r="M15" s="2">
        <v>5.7010869565217392</v>
      </c>
      <c r="N15" s="2">
        <v>0</v>
      </c>
      <c r="O15" s="2">
        <v>9.0322025142069912E-2</v>
      </c>
      <c r="P15" s="2">
        <v>0</v>
      </c>
      <c r="Q15" s="2">
        <v>11.875</v>
      </c>
      <c r="R15" s="2">
        <v>0.18813500947132772</v>
      </c>
      <c r="S15" s="2">
        <v>5.0221739130434795</v>
      </c>
      <c r="T15" s="2">
        <v>4.3478260869565216E-2</v>
      </c>
      <c r="U15" s="2">
        <v>5.300434782608697</v>
      </c>
      <c r="V15" s="2">
        <v>0.16422937833649048</v>
      </c>
      <c r="W15" s="2">
        <v>12.992608695652178</v>
      </c>
      <c r="X15" s="2">
        <v>0</v>
      </c>
      <c r="Y15" s="2">
        <v>0</v>
      </c>
      <c r="Z15" s="2">
        <v>0.20584122610642336</v>
      </c>
      <c r="AA15" s="2">
        <v>0</v>
      </c>
      <c r="AB15" s="2">
        <v>0</v>
      </c>
      <c r="AC15" s="2">
        <v>0</v>
      </c>
      <c r="AD15" s="2">
        <v>0</v>
      </c>
      <c r="AE15" s="2">
        <v>0</v>
      </c>
      <c r="AF15" s="2">
        <v>0</v>
      </c>
      <c r="AG15" s="2">
        <v>0</v>
      </c>
      <c r="AH15" t="s">
        <v>26</v>
      </c>
      <c r="AI15">
        <v>1</v>
      </c>
    </row>
    <row r="16" spans="1:35" x14ac:dyDescent="0.25">
      <c r="A16" t="s">
        <v>227</v>
      </c>
      <c r="B16" t="s">
        <v>80</v>
      </c>
      <c r="C16" t="s">
        <v>165</v>
      </c>
      <c r="D16" t="s">
        <v>188</v>
      </c>
      <c r="E16" s="2">
        <v>69.293478260869563</v>
      </c>
      <c r="F16" s="2">
        <v>5.5652173913043477</v>
      </c>
      <c r="G16" s="2">
        <v>0.69565217391304346</v>
      </c>
      <c r="H16" s="2">
        <v>0.34782608695652173</v>
      </c>
      <c r="I16" s="2">
        <v>6.3043478260869561</v>
      </c>
      <c r="J16" s="2">
        <v>0</v>
      </c>
      <c r="K16" s="2">
        <v>0</v>
      </c>
      <c r="L16" s="2">
        <v>5.1031521739130419</v>
      </c>
      <c r="M16" s="2">
        <v>0</v>
      </c>
      <c r="N16" s="2">
        <v>5.3913043478260869</v>
      </c>
      <c r="O16" s="2">
        <v>7.7803921568627449E-2</v>
      </c>
      <c r="P16" s="2">
        <v>0</v>
      </c>
      <c r="Q16" s="2">
        <v>11.788043478260869</v>
      </c>
      <c r="R16" s="2">
        <v>0.17011764705882354</v>
      </c>
      <c r="S16" s="2">
        <v>6.1728260869565199</v>
      </c>
      <c r="T16" s="2">
        <v>6.1267391304347827</v>
      </c>
      <c r="U16" s="2">
        <v>0</v>
      </c>
      <c r="V16" s="2">
        <v>0.17749960784313723</v>
      </c>
      <c r="W16" s="2">
        <v>10.030326086956519</v>
      </c>
      <c r="X16" s="2">
        <v>2.8376086956521731</v>
      </c>
      <c r="Y16" s="2">
        <v>0</v>
      </c>
      <c r="Z16" s="2">
        <v>0.1857019607843137</v>
      </c>
      <c r="AA16" s="2">
        <v>0</v>
      </c>
      <c r="AB16" s="2">
        <v>0</v>
      </c>
      <c r="AC16" s="2">
        <v>0</v>
      </c>
      <c r="AD16" s="2">
        <v>0</v>
      </c>
      <c r="AE16" s="2">
        <v>0</v>
      </c>
      <c r="AF16" s="2">
        <v>0</v>
      </c>
      <c r="AG16" s="2">
        <v>0</v>
      </c>
      <c r="AH16" t="s">
        <v>8</v>
      </c>
      <c r="AI16">
        <v>1</v>
      </c>
    </row>
    <row r="17" spans="1:35" x14ac:dyDescent="0.25">
      <c r="A17" t="s">
        <v>227</v>
      </c>
      <c r="B17" t="s">
        <v>102</v>
      </c>
      <c r="C17" t="s">
        <v>151</v>
      </c>
      <c r="D17" t="s">
        <v>188</v>
      </c>
      <c r="E17" s="2">
        <v>69.510869565217391</v>
      </c>
      <c r="F17" s="2">
        <v>4.7826086956521738</v>
      </c>
      <c r="G17" s="2">
        <v>0.19565217391304349</v>
      </c>
      <c r="H17" s="2">
        <v>0.42326086956521736</v>
      </c>
      <c r="I17" s="2">
        <v>1.1576086956521738</v>
      </c>
      <c r="J17" s="2">
        <v>0</v>
      </c>
      <c r="K17" s="2">
        <v>0</v>
      </c>
      <c r="L17" s="2">
        <v>2.3127173913043482</v>
      </c>
      <c r="M17" s="2">
        <v>5.0211956521739127</v>
      </c>
      <c r="N17" s="2">
        <v>0</v>
      </c>
      <c r="O17" s="2">
        <v>7.223612197028928E-2</v>
      </c>
      <c r="P17" s="2">
        <v>0</v>
      </c>
      <c r="Q17" s="2">
        <v>4.5832608695652173</v>
      </c>
      <c r="R17" s="2">
        <v>6.593588741204065E-2</v>
      </c>
      <c r="S17" s="2">
        <v>3.0706521739130439</v>
      </c>
      <c r="T17" s="2">
        <v>3.7230434782608692</v>
      </c>
      <c r="U17" s="2">
        <v>0</v>
      </c>
      <c r="V17" s="2">
        <v>9.7735731039874901E-2</v>
      </c>
      <c r="W17" s="2">
        <v>4.8691304347826092</v>
      </c>
      <c r="X17" s="2">
        <v>4.6764130434782594</v>
      </c>
      <c r="Y17" s="2">
        <v>0</v>
      </c>
      <c r="Z17" s="2">
        <v>0.13732447224394057</v>
      </c>
      <c r="AA17" s="2">
        <v>0</v>
      </c>
      <c r="AB17" s="2">
        <v>3.7792391304347825</v>
      </c>
      <c r="AC17" s="2">
        <v>0</v>
      </c>
      <c r="AD17" s="2">
        <v>0</v>
      </c>
      <c r="AE17" s="2">
        <v>0</v>
      </c>
      <c r="AF17" s="2">
        <v>0</v>
      </c>
      <c r="AG17" s="2">
        <v>0</v>
      </c>
      <c r="AH17" t="s">
        <v>30</v>
      </c>
      <c r="AI17">
        <v>1</v>
      </c>
    </row>
    <row r="18" spans="1:35" x14ac:dyDescent="0.25">
      <c r="A18" t="s">
        <v>227</v>
      </c>
      <c r="B18" t="s">
        <v>134</v>
      </c>
      <c r="C18" t="s">
        <v>167</v>
      </c>
      <c r="D18" t="s">
        <v>193</v>
      </c>
      <c r="E18" s="2">
        <v>46.641304347826086</v>
      </c>
      <c r="F18" s="2">
        <v>5.0434782608695654</v>
      </c>
      <c r="G18" s="2">
        <v>0</v>
      </c>
      <c r="H18" s="2">
        <v>0</v>
      </c>
      <c r="I18" s="2">
        <v>1.1684782608695652</v>
      </c>
      <c r="J18" s="2">
        <v>0</v>
      </c>
      <c r="K18" s="2">
        <v>0</v>
      </c>
      <c r="L18" s="2">
        <v>9.7826086956521747E-3</v>
      </c>
      <c r="M18" s="2">
        <v>4.7956521739130427</v>
      </c>
      <c r="N18" s="2">
        <v>0</v>
      </c>
      <c r="O18" s="2">
        <v>0.10281985551153576</v>
      </c>
      <c r="P18" s="2">
        <v>5.1551086956521717</v>
      </c>
      <c r="Q18" s="2">
        <v>3.090652173913043</v>
      </c>
      <c r="R18" s="2">
        <v>0.17679095781869023</v>
      </c>
      <c r="S18" s="2">
        <v>5.2953260869565222</v>
      </c>
      <c r="T18" s="2">
        <v>3.4304347826086965</v>
      </c>
      <c r="U18" s="2">
        <v>0</v>
      </c>
      <c r="V18" s="2">
        <v>0.18708226520624568</v>
      </c>
      <c r="W18" s="2">
        <v>4.8049999999999997</v>
      </c>
      <c r="X18" s="2">
        <v>0.51521739130434785</v>
      </c>
      <c r="Y18" s="2">
        <v>1.4404347826086958</v>
      </c>
      <c r="Z18" s="2">
        <v>0.14494989512934048</v>
      </c>
      <c r="AA18" s="2">
        <v>0</v>
      </c>
      <c r="AB18" s="2">
        <v>0</v>
      </c>
      <c r="AC18" s="2">
        <v>0</v>
      </c>
      <c r="AD18" s="2">
        <v>0</v>
      </c>
      <c r="AE18" s="2">
        <v>0</v>
      </c>
      <c r="AF18" s="2">
        <v>0</v>
      </c>
      <c r="AG18" s="2">
        <v>0.32608695652173914</v>
      </c>
      <c r="AH18" t="s">
        <v>62</v>
      </c>
      <c r="AI18">
        <v>1</v>
      </c>
    </row>
    <row r="19" spans="1:35" x14ac:dyDescent="0.25">
      <c r="A19" t="s">
        <v>227</v>
      </c>
      <c r="B19" t="s">
        <v>75</v>
      </c>
      <c r="C19" t="s">
        <v>153</v>
      </c>
      <c r="D19" t="s">
        <v>191</v>
      </c>
      <c r="E19" s="2">
        <v>80.217391304347828</v>
      </c>
      <c r="F19" s="2">
        <v>5.2173913043478262</v>
      </c>
      <c r="G19" s="2">
        <v>0.93478260869565222</v>
      </c>
      <c r="H19" s="2">
        <v>0.47282608695652173</v>
      </c>
      <c r="I19" s="2">
        <v>4.0869565217391308</v>
      </c>
      <c r="J19" s="2">
        <v>0</v>
      </c>
      <c r="K19" s="2">
        <v>0</v>
      </c>
      <c r="L19" s="2">
        <v>6.7309782608695654</v>
      </c>
      <c r="M19" s="2">
        <v>4.7364130434782608</v>
      </c>
      <c r="N19" s="2">
        <v>0</v>
      </c>
      <c r="O19" s="2">
        <v>5.9044715447154471E-2</v>
      </c>
      <c r="P19" s="2">
        <v>5.0434782608695654</v>
      </c>
      <c r="Q19" s="2">
        <v>7.8913043478260869</v>
      </c>
      <c r="R19" s="2">
        <v>0.16124661246612465</v>
      </c>
      <c r="S19" s="2">
        <v>7.2336956521739131</v>
      </c>
      <c r="T19" s="2">
        <v>6.5217391304347824E-2</v>
      </c>
      <c r="U19" s="2">
        <v>0</v>
      </c>
      <c r="V19" s="2">
        <v>9.0989159891598906E-2</v>
      </c>
      <c r="W19" s="2">
        <v>8.6005434782608692</v>
      </c>
      <c r="X19" s="2">
        <v>4.3288043478260869</v>
      </c>
      <c r="Y19" s="2">
        <v>0</v>
      </c>
      <c r="Z19" s="2">
        <v>0.1611788617886179</v>
      </c>
      <c r="AA19" s="2">
        <v>0</v>
      </c>
      <c r="AB19" s="2">
        <v>0</v>
      </c>
      <c r="AC19" s="2">
        <v>0</v>
      </c>
      <c r="AD19" s="2">
        <v>0</v>
      </c>
      <c r="AE19" s="2">
        <v>4.9565217391304346</v>
      </c>
      <c r="AF19" s="2">
        <v>0</v>
      </c>
      <c r="AG19" s="2">
        <v>0</v>
      </c>
      <c r="AH19" t="s">
        <v>3</v>
      </c>
      <c r="AI19">
        <v>1</v>
      </c>
    </row>
    <row r="20" spans="1:35" x14ac:dyDescent="0.25">
      <c r="A20" t="s">
        <v>227</v>
      </c>
      <c r="B20" t="s">
        <v>77</v>
      </c>
      <c r="C20" t="s">
        <v>166</v>
      </c>
      <c r="D20" t="s">
        <v>193</v>
      </c>
      <c r="E20" s="2">
        <v>81.260869565217391</v>
      </c>
      <c r="F20" s="2">
        <v>3.5652173913043477</v>
      </c>
      <c r="G20" s="2">
        <v>8.1521739130434784E-2</v>
      </c>
      <c r="H20" s="2">
        <v>0</v>
      </c>
      <c r="I20" s="2">
        <v>1.5684782608695651</v>
      </c>
      <c r="J20" s="2">
        <v>0</v>
      </c>
      <c r="K20" s="2">
        <v>0</v>
      </c>
      <c r="L20" s="2">
        <v>1.2536956521739131</v>
      </c>
      <c r="M20" s="2">
        <v>6.7793478260869566</v>
      </c>
      <c r="N20" s="2">
        <v>4.3213043478260857</v>
      </c>
      <c r="O20" s="2">
        <v>0.13660513643659711</v>
      </c>
      <c r="P20" s="2">
        <v>0</v>
      </c>
      <c r="Q20" s="2">
        <v>5.692173913043475</v>
      </c>
      <c r="R20" s="2">
        <v>7.0048154093097878E-2</v>
      </c>
      <c r="S20" s="2">
        <v>11.309565217391302</v>
      </c>
      <c r="T20" s="2">
        <v>0</v>
      </c>
      <c r="U20" s="2">
        <v>0</v>
      </c>
      <c r="V20" s="2">
        <v>0.1391760299625468</v>
      </c>
      <c r="W20" s="2">
        <v>8.0278260869565212</v>
      </c>
      <c r="X20" s="2">
        <v>0</v>
      </c>
      <c r="Y20" s="2">
        <v>0</v>
      </c>
      <c r="Z20" s="2">
        <v>9.8790797217763501E-2</v>
      </c>
      <c r="AA20" s="2">
        <v>0</v>
      </c>
      <c r="AB20" s="2">
        <v>0</v>
      </c>
      <c r="AC20" s="2">
        <v>0</v>
      </c>
      <c r="AD20" s="2">
        <v>57.94869565217391</v>
      </c>
      <c r="AE20" s="2">
        <v>0.48663043478260865</v>
      </c>
      <c r="AF20" s="2">
        <v>0</v>
      </c>
      <c r="AG20" s="2">
        <v>0</v>
      </c>
      <c r="AH20" t="s">
        <v>5</v>
      </c>
      <c r="AI20">
        <v>1</v>
      </c>
    </row>
    <row r="21" spans="1:35" x14ac:dyDescent="0.25">
      <c r="A21" t="s">
        <v>227</v>
      </c>
      <c r="B21" t="s">
        <v>84</v>
      </c>
      <c r="C21" t="s">
        <v>147</v>
      </c>
      <c r="D21" t="s">
        <v>189</v>
      </c>
      <c r="E21" s="2">
        <v>64.293478260869563</v>
      </c>
      <c r="F21" s="2">
        <v>4.4021739130434785</v>
      </c>
      <c r="G21" s="2">
        <v>0.34782608695652173</v>
      </c>
      <c r="H21" s="2">
        <v>0.29336956521739127</v>
      </c>
      <c r="I21" s="2">
        <v>1.2146739130434783</v>
      </c>
      <c r="J21" s="2">
        <v>0</v>
      </c>
      <c r="K21" s="2">
        <v>0</v>
      </c>
      <c r="L21" s="2">
        <v>2.8245652173913052</v>
      </c>
      <c r="M21" s="2">
        <v>5.6957608695652189</v>
      </c>
      <c r="N21" s="2">
        <v>0</v>
      </c>
      <c r="O21" s="2">
        <v>8.8590025359256155E-2</v>
      </c>
      <c r="P21" s="2">
        <v>0</v>
      </c>
      <c r="Q21" s="2">
        <v>6.2904347826086919</v>
      </c>
      <c r="R21" s="2">
        <v>9.7839391377852858E-2</v>
      </c>
      <c r="S21" s="2">
        <v>2.3068478260869565</v>
      </c>
      <c r="T21" s="2">
        <v>4.7517391304347827</v>
      </c>
      <c r="U21" s="2">
        <v>0</v>
      </c>
      <c r="V21" s="2">
        <v>0.10978698224852071</v>
      </c>
      <c r="W21" s="2">
        <v>1.0301086956521741</v>
      </c>
      <c r="X21" s="2">
        <v>9.3136956521739105</v>
      </c>
      <c r="Y21" s="2">
        <v>0</v>
      </c>
      <c r="Z21" s="2">
        <v>0.16088419273034654</v>
      </c>
      <c r="AA21" s="2">
        <v>0</v>
      </c>
      <c r="AB21" s="2">
        <v>6.030869565217392</v>
      </c>
      <c r="AC21" s="2">
        <v>0</v>
      </c>
      <c r="AD21" s="2">
        <v>0</v>
      </c>
      <c r="AE21" s="2">
        <v>0</v>
      </c>
      <c r="AF21" s="2">
        <v>0</v>
      </c>
      <c r="AG21" s="2">
        <v>0</v>
      </c>
      <c r="AH21" t="s">
        <v>12</v>
      </c>
      <c r="AI21">
        <v>1</v>
      </c>
    </row>
    <row r="22" spans="1:35" x14ac:dyDescent="0.25">
      <c r="A22" t="s">
        <v>227</v>
      </c>
      <c r="B22" t="s">
        <v>120</v>
      </c>
      <c r="C22" t="s">
        <v>178</v>
      </c>
      <c r="D22" t="s">
        <v>190</v>
      </c>
      <c r="E22" s="2">
        <v>81.956521739130437</v>
      </c>
      <c r="F22" s="2">
        <v>4.8695652173913047</v>
      </c>
      <c r="G22" s="2">
        <v>0.39130434782608697</v>
      </c>
      <c r="H22" s="2">
        <v>0.39130434782608697</v>
      </c>
      <c r="I22" s="2">
        <v>5.2173913043478262</v>
      </c>
      <c r="J22" s="2">
        <v>0</v>
      </c>
      <c r="K22" s="2">
        <v>0</v>
      </c>
      <c r="L22" s="2">
        <v>0.63043478260869568</v>
      </c>
      <c r="M22" s="2">
        <v>4.7038043478260869</v>
      </c>
      <c r="N22" s="2">
        <v>4.5027173913043477</v>
      </c>
      <c r="O22" s="2">
        <v>0.11233421750663128</v>
      </c>
      <c r="P22" s="2">
        <v>5.5652173913043477</v>
      </c>
      <c r="Q22" s="2">
        <v>10.293478260869565</v>
      </c>
      <c r="R22" s="2">
        <v>0.19350132625994693</v>
      </c>
      <c r="S22" s="2">
        <v>4.9510869565217392</v>
      </c>
      <c r="T22" s="2">
        <v>0.86956521739130432</v>
      </c>
      <c r="U22" s="2">
        <v>0</v>
      </c>
      <c r="V22" s="2">
        <v>7.1021220159151202E-2</v>
      </c>
      <c r="W22" s="2">
        <v>0.81793478260869568</v>
      </c>
      <c r="X22" s="2">
        <v>4.8315217391304346</v>
      </c>
      <c r="Y22" s="2">
        <v>0</v>
      </c>
      <c r="Z22" s="2">
        <v>6.8932360742705562E-2</v>
      </c>
      <c r="AA22" s="2">
        <v>0</v>
      </c>
      <c r="AB22" s="2">
        <v>0</v>
      </c>
      <c r="AC22" s="2">
        <v>0</v>
      </c>
      <c r="AD22" s="2">
        <v>0</v>
      </c>
      <c r="AE22" s="2">
        <v>0</v>
      </c>
      <c r="AF22" s="2">
        <v>0</v>
      </c>
      <c r="AG22" s="2">
        <v>0.52173913043478259</v>
      </c>
      <c r="AH22" t="s">
        <v>48</v>
      </c>
      <c r="AI22">
        <v>1</v>
      </c>
    </row>
    <row r="23" spans="1:35" x14ac:dyDescent="0.25">
      <c r="A23" t="s">
        <v>227</v>
      </c>
      <c r="B23" t="s">
        <v>105</v>
      </c>
      <c r="C23" t="s">
        <v>172</v>
      </c>
      <c r="D23" t="s">
        <v>193</v>
      </c>
      <c r="E23" s="2">
        <v>68.630434782608702</v>
      </c>
      <c r="F23" s="2">
        <v>3.6911956521739135</v>
      </c>
      <c r="G23" s="2">
        <v>0.20652173913043478</v>
      </c>
      <c r="H23" s="2">
        <v>0.42021739130434776</v>
      </c>
      <c r="I23" s="2">
        <v>1.7608695652173914</v>
      </c>
      <c r="J23" s="2">
        <v>0</v>
      </c>
      <c r="K23" s="2">
        <v>0</v>
      </c>
      <c r="L23" s="2">
        <v>4.8600000000000003</v>
      </c>
      <c r="M23" s="2">
        <v>9.453804347826086</v>
      </c>
      <c r="N23" s="2">
        <v>0</v>
      </c>
      <c r="O23" s="2">
        <v>0.13774944567627492</v>
      </c>
      <c r="P23" s="2">
        <v>0</v>
      </c>
      <c r="Q23" s="2">
        <v>4.9451086956521735</v>
      </c>
      <c r="R23" s="2">
        <v>7.2054165346848262E-2</v>
      </c>
      <c r="S23" s="2">
        <v>4.9980434782608691</v>
      </c>
      <c r="T23" s="2">
        <v>4.6193478260869556</v>
      </c>
      <c r="U23" s="2">
        <v>0</v>
      </c>
      <c r="V23" s="2">
        <v>0.14013303769401328</v>
      </c>
      <c r="W23" s="2">
        <v>4.6606521739130446</v>
      </c>
      <c r="X23" s="2">
        <v>10.106521739130432</v>
      </c>
      <c r="Y23" s="2">
        <v>0</v>
      </c>
      <c r="Z23" s="2">
        <v>0.21516946468165976</v>
      </c>
      <c r="AA23" s="2">
        <v>0</v>
      </c>
      <c r="AB23" s="2">
        <v>5.1725000000000003</v>
      </c>
      <c r="AC23" s="2">
        <v>0</v>
      </c>
      <c r="AD23" s="2">
        <v>0</v>
      </c>
      <c r="AE23" s="2">
        <v>0</v>
      </c>
      <c r="AF23" s="2">
        <v>0</v>
      </c>
      <c r="AG23" s="2">
        <v>0</v>
      </c>
      <c r="AH23" t="s">
        <v>33</v>
      </c>
      <c r="AI23">
        <v>1</v>
      </c>
    </row>
    <row r="24" spans="1:35" x14ac:dyDescent="0.25">
      <c r="A24" t="s">
        <v>227</v>
      </c>
      <c r="B24" t="s">
        <v>138</v>
      </c>
      <c r="C24" t="s">
        <v>154</v>
      </c>
      <c r="D24" t="s">
        <v>188</v>
      </c>
      <c r="E24" s="2">
        <v>92.130434782608702</v>
      </c>
      <c r="F24" s="2">
        <v>4.7826086956521738</v>
      </c>
      <c r="G24" s="2">
        <v>0</v>
      </c>
      <c r="H24" s="2">
        <v>0</v>
      </c>
      <c r="I24" s="2">
        <v>4.4021739130434785</v>
      </c>
      <c r="J24" s="2">
        <v>0</v>
      </c>
      <c r="K24" s="2">
        <v>0</v>
      </c>
      <c r="L24" s="2">
        <v>3.4067391304347838</v>
      </c>
      <c r="M24" s="2">
        <v>0</v>
      </c>
      <c r="N24" s="2">
        <v>9.4972826086956523</v>
      </c>
      <c r="O24" s="2">
        <v>0.10308518168947617</v>
      </c>
      <c r="P24" s="2">
        <v>4.5815217391304346</v>
      </c>
      <c r="Q24" s="2">
        <v>21.293478260869566</v>
      </c>
      <c r="R24" s="2">
        <v>0.28085181689476169</v>
      </c>
      <c r="S24" s="2">
        <v>13.997608695652174</v>
      </c>
      <c r="T24" s="2">
        <v>7.8952173913043495</v>
      </c>
      <c r="U24" s="2">
        <v>0</v>
      </c>
      <c r="V24" s="2">
        <v>0.23762859839546957</v>
      </c>
      <c r="W24" s="2">
        <v>5.1760869565217398</v>
      </c>
      <c r="X24" s="2">
        <v>11.425869565217392</v>
      </c>
      <c r="Y24" s="2">
        <v>0</v>
      </c>
      <c r="Z24" s="2">
        <v>0.18020056630486081</v>
      </c>
      <c r="AA24" s="2">
        <v>0</v>
      </c>
      <c r="AB24" s="2">
        <v>0</v>
      </c>
      <c r="AC24" s="2">
        <v>0</v>
      </c>
      <c r="AD24" s="2">
        <v>0</v>
      </c>
      <c r="AE24" s="2">
        <v>0</v>
      </c>
      <c r="AF24" s="2">
        <v>0</v>
      </c>
      <c r="AG24" s="2">
        <v>0</v>
      </c>
      <c r="AH24" t="s">
        <v>66</v>
      </c>
      <c r="AI24">
        <v>1</v>
      </c>
    </row>
    <row r="25" spans="1:35" x14ac:dyDescent="0.25">
      <c r="A25" t="s">
        <v>227</v>
      </c>
      <c r="B25" t="s">
        <v>141</v>
      </c>
      <c r="C25" t="s">
        <v>185</v>
      </c>
      <c r="D25" t="s">
        <v>192</v>
      </c>
      <c r="E25" s="2">
        <v>87.565217391304344</v>
      </c>
      <c r="F25" s="2">
        <v>10.021739130434783</v>
      </c>
      <c r="G25" s="2">
        <v>0</v>
      </c>
      <c r="H25" s="2">
        <v>0</v>
      </c>
      <c r="I25" s="2">
        <v>0</v>
      </c>
      <c r="J25" s="2">
        <v>0</v>
      </c>
      <c r="K25" s="2">
        <v>0</v>
      </c>
      <c r="L25" s="2">
        <v>0</v>
      </c>
      <c r="M25" s="2">
        <v>4.3913043478260869</v>
      </c>
      <c r="N25" s="2">
        <v>9.6114130434782616</v>
      </c>
      <c r="O25" s="2">
        <v>0.15991186693147966</v>
      </c>
      <c r="P25" s="2">
        <v>4.0896739130434785</v>
      </c>
      <c r="Q25" s="2">
        <v>25.656739130434783</v>
      </c>
      <c r="R25" s="2">
        <v>0.33970580933465744</v>
      </c>
      <c r="S25" s="2">
        <v>0</v>
      </c>
      <c r="T25" s="2">
        <v>0</v>
      </c>
      <c r="U25" s="2">
        <v>0</v>
      </c>
      <c r="V25" s="2">
        <v>0</v>
      </c>
      <c r="W25" s="2">
        <v>0</v>
      </c>
      <c r="X25" s="2">
        <v>0</v>
      </c>
      <c r="Y25" s="2">
        <v>0</v>
      </c>
      <c r="Z25" s="2">
        <v>0</v>
      </c>
      <c r="AA25" s="2">
        <v>15.567934782608695</v>
      </c>
      <c r="AB25" s="2">
        <v>0</v>
      </c>
      <c r="AC25" s="2">
        <v>0</v>
      </c>
      <c r="AD25" s="2">
        <v>0</v>
      </c>
      <c r="AE25" s="2">
        <v>0</v>
      </c>
      <c r="AF25" s="2">
        <v>0</v>
      </c>
      <c r="AG25" s="2">
        <v>0</v>
      </c>
      <c r="AH25" t="s">
        <v>69</v>
      </c>
      <c r="AI25">
        <v>1</v>
      </c>
    </row>
    <row r="26" spans="1:35" x14ac:dyDescent="0.25">
      <c r="A26" t="s">
        <v>227</v>
      </c>
      <c r="B26" t="s">
        <v>86</v>
      </c>
      <c r="C26" t="s">
        <v>169</v>
      </c>
      <c r="D26" t="s">
        <v>194</v>
      </c>
      <c r="E26" s="2">
        <v>67.391304347826093</v>
      </c>
      <c r="F26" s="2">
        <v>9.945652173913043</v>
      </c>
      <c r="G26" s="2">
        <v>0</v>
      </c>
      <c r="H26" s="2">
        <v>0.34782608695652173</v>
      </c>
      <c r="I26" s="2">
        <v>2.1358695652173911</v>
      </c>
      <c r="J26" s="2">
        <v>0</v>
      </c>
      <c r="K26" s="2">
        <v>0</v>
      </c>
      <c r="L26" s="2">
        <v>4.8831521739130439</v>
      </c>
      <c r="M26" s="2">
        <v>0</v>
      </c>
      <c r="N26" s="2">
        <v>5.0923913043478262</v>
      </c>
      <c r="O26" s="2">
        <v>7.5564516129032255E-2</v>
      </c>
      <c r="P26" s="2">
        <v>0</v>
      </c>
      <c r="Q26" s="2">
        <v>0</v>
      </c>
      <c r="R26" s="2">
        <v>0</v>
      </c>
      <c r="S26" s="2">
        <v>22.567934782608695</v>
      </c>
      <c r="T26" s="2">
        <v>0</v>
      </c>
      <c r="U26" s="2">
        <v>0</v>
      </c>
      <c r="V26" s="2">
        <v>0.33487903225806448</v>
      </c>
      <c r="W26" s="2">
        <v>7.1385869565217392</v>
      </c>
      <c r="X26" s="2">
        <v>14.853260869565217</v>
      </c>
      <c r="Y26" s="2">
        <v>0</v>
      </c>
      <c r="Z26" s="2">
        <v>0.32633064516129029</v>
      </c>
      <c r="AA26" s="2">
        <v>0</v>
      </c>
      <c r="AB26" s="2">
        <v>0</v>
      </c>
      <c r="AC26" s="2">
        <v>0</v>
      </c>
      <c r="AD26" s="2">
        <v>0</v>
      </c>
      <c r="AE26" s="2">
        <v>0</v>
      </c>
      <c r="AF26" s="2">
        <v>0</v>
      </c>
      <c r="AG26" s="2">
        <v>0</v>
      </c>
      <c r="AH26" t="s">
        <v>14</v>
      </c>
      <c r="AI26">
        <v>1</v>
      </c>
    </row>
    <row r="27" spans="1:35" x14ac:dyDescent="0.25">
      <c r="A27" t="s">
        <v>227</v>
      </c>
      <c r="B27" t="s">
        <v>72</v>
      </c>
      <c r="C27" t="s">
        <v>165</v>
      </c>
      <c r="D27" t="s">
        <v>188</v>
      </c>
      <c r="E27" s="2">
        <v>194.84782608695653</v>
      </c>
      <c r="F27" s="2">
        <v>5.6521739130434785</v>
      </c>
      <c r="G27" s="2">
        <v>0</v>
      </c>
      <c r="H27" s="2">
        <v>0</v>
      </c>
      <c r="I27" s="2">
        <v>5.3260869565217392</v>
      </c>
      <c r="J27" s="2">
        <v>0</v>
      </c>
      <c r="K27" s="2">
        <v>0</v>
      </c>
      <c r="L27" s="2">
        <v>8.2899999999999974</v>
      </c>
      <c r="M27" s="2">
        <v>0</v>
      </c>
      <c r="N27" s="2">
        <v>23.170108695652171</v>
      </c>
      <c r="O27" s="2">
        <v>0.11891386812451187</v>
      </c>
      <c r="P27" s="2">
        <v>0</v>
      </c>
      <c r="Q27" s="2">
        <v>18.589673913043477</v>
      </c>
      <c r="R27" s="2">
        <v>9.5406114024322197E-2</v>
      </c>
      <c r="S27" s="2">
        <v>9.2042391304347824</v>
      </c>
      <c r="T27" s="2">
        <v>14.444782608695652</v>
      </c>
      <c r="U27" s="2">
        <v>0</v>
      </c>
      <c r="V27" s="2">
        <v>0.12137175052995647</v>
      </c>
      <c r="W27" s="2">
        <v>10.882608695652175</v>
      </c>
      <c r="X27" s="2">
        <v>20.267391304347825</v>
      </c>
      <c r="Y27" s="2">
        <v>2.45945652173913</v>
      </c>
      <c r="Z27" s="2">
        <v>0.17249079549258059</v>
      </c>
      <c r="AA27" s="2">
        <v>0</v>
      </c>
      <c r="AB27" s="2">
        <v>7.3913043478260869</v>
      </c>
      <c r="AC27" s="2">
        <v>0</v>
      </c>
      <c r="AD27" s="2">
        <v>0</v>
      </c>
      <c r="AE27" s="2">
        <v>0</v>
      </c>
      <c r="AF27" s="2">
        <v>0</v>
      </c>
      <c r="AG27" s="2">
        <v>0</v>
      </c>
      <c r="AH27" t="s">
        <v>0</v>
      </c>
      <c r="AI27">
        <v>1</v>
      </c>
    </row>
    <row r="28" spans="1:35" x14ac:dyDescent="0.25">
      <c r="A28" t="s">
        <v>227</v>
      </c>
      <c r="B28" t="s">
        <v>81</v>
      </c>
      <c r="C28" t="s">
        <v>150</v>
      </c>
      <c r="D28" t="s">
        <v>188</v>
      </c>
      <c r="E28" s="2">
        <v>61.793478260869563</v>
      </c>
      <c r="F28" s="2">
        <v>5.2173913043478262</v>
      </c>
      <c r="G28" s="2">
        <v>0.36956521739130432</v>
      </c>
      <c r="H28" s="2">
        <v>0.59510869565217384</v>
      </c>
      <c r="I28" s="2">
        <v>2.7255434782608696</v>
      </c>
      <c r="J28" s="2">
        <v>0</v>
      </c>
      <c r="K28" s="2">
        <v>8.1739130434782616</v>
      </c>
      <c r="L28" s="2">
        <v>4.8730434782608691</v>
      </c>
      <c r="M28" s="2">
        <v>7.6794565217391302</v>
      </c>
      <c r="N28" s="2">
        <v>0</v>
      </c>
      <c r="O28" s="2">
        <v>0.12427616534740546</v>
      </c>
      <c r="P28" s="2">
        <v>0</v>
      </c>
      <c r="Q28" s="2">
        <v>6.0845652173913027</v>
      </c>
      <c r="R28" s="2">
        <v>9.8466138962181163E-2</v>
      </c>
      <c r="S28" s="2">
        <v>9.9361956521739163</v>
      </c>
      <c r="T28" s="2">
        <v>9.0357608695652178</v>
      </c>
      <c r="U28" s="2">
        <v>0</v>
      </c>
      <c r="V28" s="2">
        <v>0.30702198768689543</v>
      </c>
      <c r="W28" s="2">
        <v>5.6579347826086925</v>
      </c>
      <c r="X28" s="2">
        <v>8.1751086956521739</v>
      </c>
      <c r="Y28" s="2">
        <v>0</v>
      </c>
      <c r="Z28" s="2">
        <v>0.22385927880386977</v>
      </c>
      <c r="AA28" s="2">
        <v>0</v>
      </c>
      <c r="AB28" s="2">
        <v>5.497826086956521</v>
      </c>
      <c r="AC28" s="2">
        <v>0</v>
      </c>
      <c r="AD28" s="2">
        <v>0</v>
      </c>
      <c r="AE28" s="2">
        <v>2.1956521739130434E-2</v>
      </c>
      <c r="AF28" s="2">
        <v>0</v>
      </c>
      <c r="AG28" s="2">
        <v>0</v>
      </c>
      <c r="AH28" t="s">
        <v>9</v>
      </c>
      <c r="AI28">
        <v>1</v>
      </c>
    </row>
    <row r="29" spans="1:35" x14ac:dyDescent="0.25">
      <c r="A29" t="s">
        <v>227</v>
      </c>
      <c r="B29" t="s">
        <v>73</v>
      </c>
      <c r="C29" t="s">
        <v>150</v>
      </c>
      <c r="D29" t="s">
        <v>188</v>
      </c>
      <c r="E29" s="2">
        <v>109.79347826086956</v>
      </c>
      <c r="F29" s="2">
        <v>11.391304347826088</v>
      </c>
      <c r="G29" s="2">
        <v>1.173913043478261</v>
      </c>
      <c r="H29" s="2">
        <v>0.65217391304347827</v>
      </c>
      <c r="I29" s="2">
        <v>3.1956521739130435</v>
      </c>
      <c r="J29" s="2">
        <v>0</v>
      </c>
      <c r="K29" s="2">
        <v>5.7391304347826084</v>
      </c>
      <c r="L29" s="2">
        <v>4.8260869565217392</v>
      </c>
      <c r="M29" s="2">
        <v>10.005434782608695</v>
      </c>
      <c r="N29" s="2">
        <v>0</v>
      </c>
      <c r="O29" s="2">
        <v>9.1129591129591125E-2</v>
      </c>
      <c r="P29" s="2">
        <v>9.9782608695652169</v>
      </c>
      <c r="Q29" s="2">
        <v>0</v>
      </c>
      <c r="R29" s="2">
        <v>9.0882090882090885E-2</v>
      </c>
      <c r="S29" s="2">
        <v>9.2527173913043477</v>
      </c>
      <c r="T29" s="2">
        <v>4.4728260869565215</v>
      </c>
      <c r="U29" s="2">
        <v>0</v>
      </c>
      <c r="V29" s="2">
        <v>0.125012375012375</v>
      </c>
      <c r="W29" s="2">
        <v>16.8125</v>
      </c>
      <c r="X29" s="2">
        <v>5.8354347826086945</v>
      </c>
      <c r="Y29" s="2">
        <v>0</v>
      </c>
      <c r="Z29" s="2">
        <v>0.20627759627759626</v>
      </c>
      <c r="AA29" s="2">
        <v>0</v>
      </c>
      <c r="AB29" s="2">
        <v>0</v>
      </c>
      <c r="AC29" s="2">
        <v>0</v>
      </c>
      <c r="AD29" s="2">
        <v>0</v>
      </c>
      <c r="AE29" s="2">
        <v>0</v>
      </c>
      <c r="AF29" s="2">
        <v>0</v>
      </c>
      <c r="AG29" s="2">
        <v>0</v>
      </c>
      <c r="AH29" t="s">
        <v>1</v>
      </c>
      <c r="AI29">
        <v>1</v>
      </c>
    </row>
    <row r="30" spans="1:35" x14ac:dyDescent="0.25">
      <c r="A30" t="s">
        <v>227</v>
      </c>
      <c r="B30" t="s">
        <v>76</v>
      </c>
      <c r="C30" t="s">
        <v>160</v>
      </c>
      <c r="D30" t="s">
        <v>192</v>
      </c>
      <c r="E30" s="2">
        <v>62.793478260869563</v>
      </c>
      <c r="F30" s="2">
        <v>5.3260869565217392</v>
      </c>
      <c r="G30" s="2">
        <v>0.78260869565217395</v>
      </c>
      <c r="H30" s="2">
        <v>0.22826086956521738</v>
      </c>
      <c r="I30" s="2">
        <v>1.0217391304347827</v>
      </c>
      <c r="J30" s="2">
        <v>0</v>
      </c>
      <c r="K30" s="2">
        <v>0</v>
      </c>
      <c r="L30" s="2">
        <v>0.21902173913043477</v>
      </c>
      <c r="M30" s="2">
        <v>5.1304347826086953</v>
      </c>
      <c r="N30" s="2">
        <v>0</v>
      </c>
      <c r="O30" s="2">
        <v>8.1703306214298083E-2</v>
      </c>
      <c r="P30" s="2">
        <v>5.3043478260869561</v>
      </c>
      <c r="Q30" s="2">
        <v>10.847826086956522</v>
      </c>
      <c r="R30" s="2">
        <v>0.25722693439501471</v>
      </c>
      <c r="S30" s="2">
        <v>9.7392391304347843</v>
      </c>
      <c r="T30" s="2">
        <v>0.25010869565217392</v>
      </c>
      <c r="U30" s="2">
        <v>0</v>
      </c>
      <c r="V30" s="2">
        <v>0.15908256880733948</v>
      </c>
      <c r="W30" s="2">
        <v>2.8672826086956524</v>
      </c>
      <c r="X30" s="2">
        <v>9.908043478260872</v>
      </c>
      <c r="Y30" s="2">
        <v>0</v>
      </c>
      <c r="Z30" s="2">
        <v>0.20344988748485379</v>
      </c>
      <c r="AA30" s="2">
        <v>0.39130434782608697</v>
      </c>
      <c r="AB30" s="2">
        <v>0</v>
      </c>
      <c r="AC30" s="2">
        <v>0</v>
      </c>
      <c r="AD30" s="2">
        <v>51.057065217391305</v>
      </c>
      <c r="AE30" s="2">
        <v>0</v>
      </c>
      <c r="AF30" s="2">
        <v>0</v>
      </c>
      <c r="AG30" s="2">
        <v>0</v>
      </c>
      <c r="AH30" t="s">
        <v>4</v>
      </c>
      <c r="AI30">
        <v>1</v>
      </c>
    </row>
    <row r="31" spans="1:35" x14ac:dyDescent="0.25">
      <c r="A31" t="s">
        <v>227</v>
      </c>
      <c r="B31" t="s">
        <v>118</v>
      </c>
      <c r="C31" t="s">
        <v>146</v>
      </c>
      <c r="D31" t="s">
        <v>190</v>
      </c>
      <c r="E31" s="2">
        <v>81.847826086956516</v>
      </c>
      <c r="F31" s="2">
        <v>5.3043478260869561</v>
      </c>
      <c r="G31" s="2">
        <v>0.20108695652173914</v>
      </c>
      <c r="H31" s="2">
        <v>0.45880434782608681</v>
      </c>
      <c r="I31" s="2">
        <v>1.6277173913043479</v>
      </c>
      <c r="J31" s="2">
        <v>0</v>
      </c>
      <c r="K31" s="2">
        <v>0</v>
      </c>
      <c r="L31" s="2">
        <v>5.052282608695652</v>
      </c>
      <c r="M31" s="2">
        <v>6.221195652173912</v>
      </c>
      <c r="N31" s="2">
        <v>0</v>
      </c>
      <c r="O31" s="2">
        <v>7.6009296148738373E-2</v>
      </c>
      <c r="P31" s="2">
        <v>0</v>
      </c>
      <c r="Q31" s="2">
        <v>9.5388043478260904</v>
      </c>
      <c r="R31" s="2">
        <v>0.11654316069057109</v>
      </c>
      <c r="S31" s="2">
        <v>9.340869565217389</v>
      </c>
      <c r="T31" s="2">
        <v>7.9304347826086943</v>
      </c>
      <c r="U31" s="2">
        <v>0</v>
      </c>
      <c r="V31" s="2">
        <v>0.21101726427622836</v>
      </c>
      <c r="W31" s="2">
        <v>5.3244565217391298</v>
      </c>
      <c r="X31" s="2">
        <v>7.6686956521739127</v>
      </c>
      <c r="Y31" s="2">
        <v>0</v>
      </c>
      <c r="Z31" s="2">
        <v>0.15874767596281542</v>
      </c>
      <c r="AA31" s="2">
        <v>0</v>
      </c>
      <c r="AB31" s="2">
        <v>5.2120652173913022</v>
      </c>
      <c r="AC31" s="2">
        <v>0</v>
      </c>
      <c r="AD31" s="2">
        <v>0</v>
      </c>
      <c r="AE31" s="2">
        <v>1.7717391304347824E-2</v>
      </c>
      <c r="AF31" s="2">
        <v>0</v>
      </c>
      <c r="AG31" s="2">
        <v>0</v>
      </c>
      <c r="AH31" t="s">
        <v>46</v>
      </c>
      <c r="AI31">
        <v>1</v>
      </c>
    </row>
    <row r="32" spans="1:35" x14ac:dyDescent="0.25">
      <c r="A32" t="s">
        <v>227</v>
      </c>
      <c r="B32" t="s">
        <v>74</v>
      </c>
      <c r="C32" t="s">
        <v>146</v>
      </c>
      <c r="D32" t="s">
        <v>190</v>
      </c>
      <c r="E32" s="2">
        <v>65.826086956521735</v>
      </c>
      <c r="F32" s="2">
        <v>4.8695652173913047</v>
      </c>
      <c r="G32" s="2">
        <v>0.28260869565217389</v>
      </c>
      <c r="H32" s="2">
        <v>0.52173913043478259</v>
      </c>
      <c r="I32" s="2">
        <v>2.7765217391304358</v>
      </c>
      <c r="J32" s="2">
        <v>0</v>
      </c>
      <c r="K32" s="2">
        <v>0</v>
      </c>
      <c r="L32" s="2">
        <v>1.0561956521739129</v>
      </c>
      <c r="M32" s="2">
        <v>8.4477173913043497</v>
      </c>
      <c r="N32" s="2">
        <v>0</v>
      </c>
      <c r="O32" s="2">
        <v>0.12833388375165128</v>
      </c>
      <c r="P32" s="2">
        <v>2.4769565217391301</v>
      </c>
      <c r="Q32" s="2">
        <v>0</v>
      </c>
      <c r="R32" s="2">
        <v>3.7628797886393658E-2</v>
      </c>
      <c r="S32" s="2">
        <v>4.9591304347826091</v>
      </c>
      <c r="T32" s="2">
        <v>0</v>
      </c>
      <c r="U32" s="2">
        <v>0</v>
      </c>
      <c r="V32" s="2">
        <v>7.533685601056804E-2</v>
      </c>
      <c r="W32" s="2">
        <v>9.7285869565217382</v>
      </c>
      <c r="X32" s="2">
        <v>0</v>
      </c>
      <c r="Y32" s="2">
        <v>0</v>
      </c>
      <c r="Z32" s="2">
        <v>0.14779227212681637</v>
      </c>
      <c r="AA32" s="2">
        <v>0</v>
      </c>
      <c r="AB32" s="2">
        <v>3.4078260869565216</v>
      </c>
      <c r="AC32" s="2">
        <v>0</v>
      </c>
      <c r="AD32" s="2">
        <v>0</v>
      </c>
      <c r="AE32" s="2">
        <v>0</v>
      </c>
      <c r="AF32" s="2">
        <v>0</v>
      </c>
      <c r="AG32" s="2">
        <v>0</v>
      </c>
      <c r="AH32" t="s">
        <v>2</v>
      </c>
      <c r="AI32">
        <v>1</v>
      </c>
    </row>
    <row r="33" spans="1:35" x14ac:dyDescent="0.25">
      <c r="A33" t="s">
        <v>227</v>
      </c>
      <c r="B33" t="s">
        <v>131</v>
      </c>
      <c r="C33" t="s">
        <v>156</v>
      </c>
      <c r="D33" t="s">
        <v>188</v>
      </c>
      <c r="E33" s="2">
        <v>25.021739130434781</v>
      </c>
      <c r="F33" s="2">
        <v>0</v>
      </c>
      <c r="G33" s="2">
        <v>0</v>
      </c>
      <c r="H33" s="2">
        <v>0</v>
      </c>
      <c r="I33" s="2">
        <v>0</v>
      </c>
      <c r="J33" s="2">
        <v>0</v>
      </c>
      <c r="K33" s="2">
        <v>0</v>
      </c>
      <c r="L33" s="2">
        <v>0</v>
      </c>
      <c r="M33" s="2">
        <v>0</v>
      </c>
      <c r="N33" s="2">
        <v>0</v>
      </c>
      <c r="O33" s="2">
        <v>0</v>
      </c>
      <c r="P33" s="2">
        <v>0</v>
      </c>
      <c r="Q33" s="2">
        <v>0</v>
      </c>
      <c r="R33" s="2">
        <v>0</v>
      </c>
      <c r="S33" s="2">
        <v>0</v>
      </c>
      <c r="T33" s="2">
        <v>0</v>
      </c>
      <c r="U33" s="2">
        <v>0</v>
      </c>
      <c r="V33" s="2">
        <v>0</v>
      </c>
      <c r="W33" s="2">
        <v>0</v>
      </c>
      <c r="X33" s="2">
        <v>0</v>
      </c>
      <c r="Y33" s="2">
        <v>0</v>
      </c>
      <c r="Z33" s="2">
        <v>0</v>
      </c>
      <c r="AA33" s="2">
        <v>0</v>
      </c>
      <c r="AB33" s="2">
        <v>0</v>
      </c>
      <c r="AC33" s="2">
        <v>0</v>
      </c>
      <c r="AD33" s="2">
        <v>0</v>
      </c>
      <c r="AE33" s="2">
        <v>0</v>
      </c>
      <c r="AF33" s="2">
        <v>0</v>
      </c>
      <c r="AG33" s="2">
        <v>0</v>
      </c>
      <c r="AH33" t="s">
        <v>59</v>
      </c>
      <c r="AI33">
        <v>1</v>
      </c>
    </row>
    <row r="34" spans="1:35" x14ac:dyDescent="0.25">
      <c r="A34" t="s">
        <v>227</v>
      </c>
      <c r="B34" t="s">
        <v>90</v>
      </c>
      <c r="C34" t="s">
        <v>171</v>
      </c>
      <c r="D34" t="s">
        <v>188</v>
      </c>
      <c r="E34" s="2">
        <v>249.39130434782609</v>
      </c>
      <c r="F34" s="2">
        <v>5.0434782608695654</v>
      </c>
      <c r="G34" s="2">
        <v>6.4347826086956523</v>
      </c>
      <c r="H34" s="2">
        <v>0.94021739130434778</v>
      </c>
      <c r="I34" s="2">
        <v>0</v>
      </c>
      <c r="J34" s="2">
        <v>0</v>
      </c>
      <c r="K34" s="2">
        <v>0</v>
      </c>
      <c r="L34" s="2">
        <v>19.777173913043477</v>
      </c>
      <c r="M34" s="2">
        <v>27.247282608695652</v>
      </c>
      <c r="N34" s="2">
        <v>0</v>
      </c>
      <c r="O34" s="2">
        <v>0.10925514295676429</v>
      </c>
      <c r="P34" s="2">
        <v>4.5353260869565215</v>
      </c>
      <c r="Q34" s="2">
        <v>56.505434782608695</v>
      </c>
      <c r="R34" s="2">
        <v>0.24475897838214783</v>
      </c>
      <c r="S34" s="2">
        <v>24.331521739130434</v>
      </c>
      <c r="T34" s="2">
        <v>0</v>
      </c>
      <c r="U34" s="2">
        <v>0</v>
      </c>
      <c r="V34" s="2">
        <v>9.7563633193863311E-2</v>
      </c>
      <c r="W34" s="2">
        <v>11.0625</v>
      </c>
      <c r="X34" s="2">
        <v>27.690217391304348</v>
      </c>
      <c r="Y34" s="2">
        <v>0</v>
      </c>
      <c r="Z34" s="2">
        <v>0.15538920850767082</v>
      </c>
      <c r="AA34" s="2">
        <v>7.6086956521739135E-2</v>
      </c>
      <c r="AB34" s="2">
        <v>0</v>
      </c>
      <c r="AC34" s="2">
        <v>0</v>
      </c>
      <c r="AD34" s="2">
        <v>0</v>
      </c>
      <c r="AE34" s="2">
        <v>2.1739130434782608E-2</v>
      </c>
      <c r="AF34" s="2">
        <v>0</v>
      </c>
      <c r="AG34" s="2">
        <v>0</v>
      </c>
      <c r="AH34" t="s">
        <v>18</v>
      </c>
      <c r="AI34">
        <v>1</v>
      </c>
    </row>
    <row r="35" spans="1:35" x14ac:dyDescent="0.25">
      <c r="A35" t="s">
        <v>227</v>
      </c>
      <c r="B35" t="s">
        <v>114</v>
      </c>
      <c r="C35" t="s">
        <v>150</v>
      </c>
      <c r="D35" t="s">
        <v>188</v>
      </c>
      <c r="E35" s="2">
        <v>23.163043478260871</v>
      </c>
      <c r="F35" s="2">
        <v>14.052499999999998</v>
      </c>
      <c r="G35" s="2">
        <v>0.20652173913043478</v>
      </c>
      <c r="H35" s="2">
        <v>0.12684782608695652</v>
      </c>
      <c r="I35" s="2">
        <v>0.85369565217391297</v>
      </c>
      <c r="J35" s="2">
        <v>0</v>
      </c>
      <c r="K35" s="2">
        <v>0</v>
      </c>
      <c r="L35" s="2">
        <v>0.4760869565217391</v>
      </c>
      <c r="M35" s="2">
        <v>4.6467391304347823</v>
      </c>
      <c r="N35" s="2">
        <v>0</v>
      </c>
      <c r="O35" s="2">
        <v>0.20061004223369308</v>
      </c>
      <c r="P35" s="2">
        <v>0</v>
      </c>
      <c r="Q35" s="2">
        <v>0</v>
      </c>
      <c r="R35" s="2">
        <v>0</v>
      </c>
      <c r="S35" s="2">
        <v>3.8183695652173903</v>
      </c>
      <c r="T35" s="2">
        <v>0</v>
      </c>
      <c r="U35" s="2">
        <v>0</v>
      </c>
      <c r="V35" s="2">
        <v>0.16484748944157668</v>
      </c>
      <c r="W35" s="2">
        <v>0.95380434782608681</v>
      </c>
      <c r="X35" s="2">
        <v>5.8732608695652191</v>
      </c>
      <c r="Y35" s="2">
        <v>0</v>
      </c>
      <c r="Z35" s="2">
        <v>0.29473955889253878</v>
      </c>
      <c r="AA35" s="2">
        <v>0.22858695652173913</v>
      </c>
      <c r="AB35" s="2">
        <v>0</v>
      </c>
      <c r="AC35" s="2">
        <v>0</v>
      </c>
      <c r="AD35" s="2">
        <v>0</v>
      </c>
      <c r="AE35" s="2">
        <v>0</v>
      </c>
      <c r="AF35" s="2">
        <v>0</v>
      </c>
      <c r="AG35" s="2">
        <v>0</v>
      </c>
      <c r="AH35" t="s">
        <v>42</v>
      </c>
      <c r="AI35">
        <v>1</v>
      </c>
    </row>
    <row r="36" spans="1:35" x14ac:dyDescent="0.25">
      <c r="A36" t="s">
        <v>227</v>
      </c>
      <c r="B36" t="s">
        <v>113</v>
      </c>
      <c r="C36" t="s">
        <v>176</v>
      </c>
      <c r="D36" t="s">
        <v>195</v>
      </c>
      <c r="E36" s="2">
        <v>58.271739130434781</v>
      </c>
      <c r="F36" s="2">
        <v>5.1304347826086953</v>
      </c>
      <c r="G36" s="2">
        <v>0.25543478260869568</v>
      </c>
      <c r="H36" s="2">
        <v>0.28260869565217389</v>
      </c>
      <c r="I36" s="2">
        <v>1.3016304347826086</v>
      </c>
      <c r="J36" s="2">
        <v>0</v>
      </c>
      <c r="K36" s="2">
        <v>0</v>
      </c>
      <c r="L36" s="2">
        <v>2.5283695652173916</v>
      </c>
      <c r="M36" s="2">
        <v>5.0434782608695654</v>
      </c>
      <c r="N36" s="2">
        <v>0</v>
      </c>
      <c r="O36" s="2">
        <v>8.6551016601380343E-2</v>
      </c>
      <c r="P36" s="2">
        <v>4.8695652173913047</v>
      </c>
      <c r="Q36" s="2">
        <v>10.078804347826088</v>
      </c>
      <c r="R36" s="2">
        <v>0.25652863271777654</v>
      </c>
      <c r="S36" s="2">
        <v>2.6391304347826092</v>
      </c>
      <c r="T36" s="2">
        <v>1.7663043478260869</v>
      </c>
      <c r="U36" s="2">
        <v>0</v>
      </c>
      <c r="V36" s="2">
        <v>7.5601566871852266E-2</v>
      </c>
      <c r="W36" s="2">
        <v>2.4280434782608702</v>
      </c>
      <c r="X36" s="2">
        <v>5.775543478260869</v>
      </c>
      <c r="Y36" s="2">
        <v>0</v>
      </c>
      <c r="Z36" s="2">
        <v>0.14078157060249955</v>
      </c>
      <c r="AA36" s="2">
        <v>0</v>
      </c>
      <c r="AB36" s="2">
        <v>0</v>
      </c>
      <c r="AC36" s="2">
        <v>0</v>
      </c>
      <c r="AD36" s="2">
        <v>0</v>
      </c>
      <c r="AE36" s="2">
        <v>0</v>
      </c>
      <c r="AF36" s="2">
        <v>0</v>
      </c>
      <c r="AG36" s="2">
        <v>0</v>
      </c>
      <c r="AH36" t="s">
        <v>41</v>
      </c>
      <c r="AI36">
        <v>1</v>
      </c>
    </row>
    <row r="37" spans="1:35" x14ac:dyDescent="0.25">
      <c r="A37" t="s">
        <v>227</v>
      </c>
      <c r="B37" t="s">
        <v>93</v>
      </c>
      <c r="C37" t="s">
        <v>173</v>
      </c>
      <c r="D37" t="s">
        <v>195</v>
      </c>
      <c r="E37" s="2">
        <v>91.934782608695656</v>
      </c>
      <c r="F37" s="2">
        <v>5.1304347826086953</v>
      </c>
      <c r="G37" s="2">
        <v>0.10652173913043479</v>
      </c>
      <c r="H37" s="2">
        <v>0.44032608695652165</v>
      </c>
      <c r="I37" s="2">
        <v>2.0135869565217392</v>
      </c>
      <c r="J37" s="2">
        <v>0</v>
      </c>
      <c r="K37" s="2">
        <v>0</v>
      </c>
      <c r="L37" s="2">
        <v>4.3707608695652178</v>
      </c>
      <c r="M37" s="2">
        <v>5.2092391304347823</v>
      </c>
      <c r="N37" s="2">
        <v>0</v>
      </c>
      <c r="O37" s="2">
        <v>5.6662331520454003E-2</v>
      </c>
      <c r="P37" s="2">
        <v>0</v>
      </c>
      <c r="Q37" s="2">
        <v>10.951847826086961</v>
      </c>
      <c r="R37" s="2">
        <v>0.11912627098604876</v>
      </c>
      <c r="S37" s="2">
        <v>8.0328260869565202</v>
      </c>
      <c r="T37" s="2">
        <v>5.3857608695652184</v>
      </c>
      <c r="U37" s="2">
        <v>0</v>
      </c>
      <c r="V37" s="2">
        <v>0.14595767320879641</v>
      </c>
      <c r="W37" s="2">
        <v>5.2681521739130428</v>
      </c>
      <c r="X37" s="2">
        <v>7.1501086956521718</v>
      </c>
      <c r="Y37" s="2">
        <v>0</v>
      </c>
      <c r="Z37" s="2">
        <v>0.13507685031922437</v>
      </c>
      <c r="AA37" s="2">
        <v>0</v>
      </c>
      <c r="AB37" s="2">
        <v>4.547065217391304</v>
      </c>
      <c r="AC37" s="2">
        <v>0</v>
      </c>
      <c r="AD37" s="2">
        <v>0</v>
      </c>
      <c r="AE37" s="2">
        <v>0.10043478260869565</v>
      </c>
      <c r="AF37" s="2">
        <v>0</v>
      </c>
      <c r="AG37" s="2">
        <v>0</v>
      </c>
      <c r="AH37" t="s">
        <v>21</v>
      </c>
      <c r="AI37">
        <v>1</v>
      </c>
    </row>
    <row r="38" spans="1:35" x14ac:dyDescent="0.25">
      <c r="A38" t="s">
        <v>227</v>
      </c>
      <c r="B38" t="s">
        <v>83</v>
      </c>
      <c r="C38" t="s">
        <v>168</v>
      </c>
      <c r="D38" t="s">
        <v>194</v>
      </c>
      <c r="E38" s="2">
        <v>101.51086956521739</v>
      </c>
      <c r="F38" s="2">
        <v>5.2173913043478262</v>
      </c>
      <c r="G38" s="2">
        <v>0.45923913043478259</v>
      </c>
      <c r="H38" s="2">
        <v>0.51717391304347815</v>
      </c>
      <c r="I38" s="2">
        <v>2.4565217391304346</v>
      </c>
      <c r="J38" s="2">
        <v>0</v>
      </c>
      <c r="K38" s="2">
        <v>4.5217391304347823</v>
      </c>
      <c r="L38" s="2">
        <v>5.2251086956521737</v>
      </c>
      <c r="M38" s="2">
        <v>12.485869565217394</v>
      </c>
      <c r="N38" s="2">
        <v>0</v>
      </c>
      <c r="O38" s="2">
        <v>0.12300032123353681</v>
      </c>
      <c r="P38" s="2">
        <v>0</v>
      </c>
      <c r="Q38" s="2">
        <v>13.013369565217388</v>
      </c>
      <c r="R38" s="2">
        <v>0.12819680908020128</v>
      </c>
      <c r="S38" s="2">
        <v>11.161630434782607</v>
      </c>
      <c r="T38" s="2">
        <v>0.22228260869565217</v>
      </c>
      <c r="U38" s="2">
        <v>0</v>
      </c>
      <c r="V38" s="2">
        <v>0.11214476924724273</v>
      </c>
      <c r="W38" s="2">
        <v>7.2122826086956531</v>
      </c>
      <c r="X38" s="2">
        <v>6.7402173913043493</v>
      </c>
      <c r="Y38" s="2">
        <v>0</v>
      </c>
      <c r="Z38" s="2">
        <v>0.13744833493950104</v>
      </c>
      <c r="AA38" s="2">
        <v>0</v>
      </c>
      <c r="AB38" s="2">
        <v>4.048043478260869</v>
      </c>
      <c r="AC38" s="2">
        <v>0</v>
      </c>
      <c r="AD38" s="2">
        <v>0</v>
      </c>
      <c r="AE38" s="2">
        <v>30.553260869565214</v>
      </c>
      <c r="AF38" s="2">
        <v>0</v>
      </c>
      <c r="AG38" s="2">
        <v>0</v>
      </c>
      <c r="AH38" t="s">
        <v>11</v>
      </c>
      <c r="AI38">
        <v>1</v>
      </c>
    </row>
    <row r="39" spans="1:35" x14ac:dyDescent="0.25">
      <c r="A39" t="s">
        <v>227</v>
      </c>
      <c r="B39" t="s">
        <v>117</v>
      </c>
      <c r="C39" t="s">
        <v>177</v>
      </c>
      <c r="D39" t="s">
        <v>192</v>
      </c>
      <c r="E39" s="2">
        <v>55.021739130434781</v>
      </c>
      <c r="F39" s="2">
        <v>4.8804347826086953</v>
      </c>
      <c r="G39" s="2">
        <v>0</v>
      </c>
      <c r="H39" s="2">
        <v>0</v>
      </c>
      <c r="I39" s="2">
        <v>0</v>
      </c>
      <c r="J39" s="2">
        <v>0</v>
      </c>
      <c r="K39" s="2">
        <v>0</v>
      </c>
      <c r="L39" s="2">
        <v>0</v>
      </c>
      <c r="M39" s="2">
        <v>5.3315217391304346</v>
      </c>
      <c r="N39" s="2">
        <v>0</v>
      </c>
      <c r="O39" s="2">
        <v>9.6898459107072302E-2</v>
      </c>
      <c r="P39" s="2">
        <v>4.7255434782608692</v>
      </c>
      <c r="Q39" s="2">
        <v>8.741847826086957</v>
      </c>
      <c r="R39" s="2">
        <v>0.24476491505333861</v>
      </c>
      <c r="S39" s="2">
        <v>0</v>
      </c>
      <c r="T39" s="2">
        <v>0</v>
      </c>
      <c r="U39" s="2">
        <v>0</v>
      </c>
      <c r="V39" s="2">
        <v>0</v>
      </c>
      <c r="W39" s="2">
        <v>0</v>
      </c>
      <c r="X39" s="2">
        <v>0</v>
      </c>
      <c r="Y39" s="2">
        <v>0</v>
      </c>
      <c r="Z39" s="2">
        <v>0</v>
      </c>
      <c r="AA39" s="2">
        <v>0</v>
      </c>
      <c r="AB39" s="2">
        <v>0</v>
      </c>
      <c r="AC39" s="2">
        <v>0</v>
      </c>
      <c r="AD39" s="2">
        <v>0</v>
      </c>
      <c r="AE39" s="2">
        <v>0</v>
      </c>
      <c r="AF39" s="2">
        <v>0</v>
      </c>
      <c r="AG39" s="2">
        <v>0</v>
      </c>
      <c r="AH39" t="s">
        <v>45</v>
      </c>
      <c r="AI39">
        <v>1</v>
      </c>
    </row>
    <row r="40" spans="1:35" x14ac:dyDescent="0.25">
      <c r="A40" t="s">
        <v>227</v>
      </c>
      <c r="B40" t="s">
        <v>129</v>
      </c>
      <c r="C40" t="s">
        <v>153</v>
      </c>
      <c r="D40" t="s">
        <v>191</v>
      </c>
      <c r="E40" s="2">
        <v>19.891304347826086</v>
      </c>
      <c r="F40" s="2">
        <v>5.4782608695652177</v>
      </c>
      <c r="G40" s="2">
        <v>0.27717391304347827</v>
      </c>
      <c r="H40" s="2">
        <v>0.27076086956521739</v>
      </c>
      <c r="I40" s="2">
        <v>1.1195652173913044</v>
      </c>
      <c r="J40" s="2">
        <v>0</v>
      </c>
      <c r="K40" s="2">
        <v>0</v>
      </c>
      <c r="L40" s="2">
        <v>2.0648913043478259</v>
      </c>
      <c r="M40" s="2">
        <v>4.9731521739130438</v>
      </c>
      <c r="N40" s="2">
        <v>0</v>
      </c>
      <c r="O40" s="2">
        <v>0.250016393442623</v>
      </c>
      <c r="P40" s="2">
        <v>0</v>
      </c>
      <c r="Q40" s="2">
        <v>17.259891304347821</v>
      </c>
      <c r="R40" s="2">
        <v>0.86771038251366095</v>
      </c>
      <c r="S40" s="2">
        <v>9.3844565217391267</v>
      </c>
      <c r="T40" s="2">
        <v>4.0158695652173906</v>
      </c>
      <c r="U40" s="2">
        <v>0</v>
      </c>
      <c r="V40" s="2">
        <v>0.67367759562841512</v>
      </c>
      <c r="W40" s="2">
        <v>3.7671739130434791</v>
      </c>
      <c r="X40" s="2">
        <v>7.0315217391304357</v>
      </c>
      <c r="Y40" s="2">
        <v>0</v>
      </c>
      <c r="Z40" s="2">
        <v>0.54288524590163945</v>
      </c>
      <c r="AA40" s="2">
        <v>0</v>
      </c>
      <c r="AB40" s="2">
        <v>4.5968478260869583</v>
      </c>
      <c r="AC40" s="2">
        <v>0</v>
      </c>
      <c r="AD40" s="2">
        <v>0</v>
      </c>
      <c r="AE40" s="2">
        <v>0</v>
      </c>
      <c r="AF40" s="2">
        <v>0</v>
      </c>
      <c r="AG40" s="2">
        <v>0</v>
      </c>
      <c r="AH40" t="s">
        <v>57</v>
      </c>
      <c r="AI40">
        <v>1</v>
      </c>
    </row>
    <row r="41" spans="1:35" x14ac:dyDescent="0.25">
      <c r="A41" t="s">
        <v>227</v>
      </c>
      <c r="B41" t="s">
        <v>125</v>
      </c>
      <c r="C41" t="s">
        <v>173</v>
      </c>
      <c r="D41" t="s">
        <v>195</v>
      </c>
      <c r="E41" s="2">
        <v>22.315217391304348</v>
      </c>
      <c r="F41" s="2">
        <v>5.3913043478260869</v>
      </c>
      <c r="G41" s="2">
        <v>4.3478260869565216E-2</v>
      </c>
      <c r="H41" s="2">
        <v>0.16521739130434776</v>
      </c>
      <c r="I41" s="2">
        <v>0.91847826086956519</v>
      </c>
      <c r="J41" s="2">
        <v>0</v>
      </c>
      <c r="K41" s="2">
        <v>0</v>
      </c>
      <c r="L41" s="2">
        <v>4.5367391304347819</v>
      </c>
      <c r="M41" s="2">
        <v>7.9561956521739123</v>
      </c>
      <c r="N41" s="2">
        <v>0</v>
      </c>
      <c r="O41" s="2">
        <v>0.35653677545056012</v>
      </c>
      <c r="P41" s="2">
        <v>0</v>
      </c>
      <c r="Q41" s="2">
        <v>16.071847826086959</v>
      </c>
      <c r="R41" s="2">
        <v>0.72021919142717983</v>
      </c>
      <c r="S41" s="2">
        <v>5.4174999999999978</v>
      </c>
      <c r="T41" s="2">
        <v>4.6759782608695648</v>
      </c>
      <c r="U41" s="2">
        <v>0</v>
      </c>
      <c r="V41" s="2">
        <v>0.45231368728689714</v>
      </c>
      <c r="W41" s="2">
        <v>3.979891304347825</v>
      </c>
      <c r="X41" s="2">
        <v>7.076956521739131</v>
      </c>
      <c r="Y41" s="2">
        <v>0</v>
      </c>
      <c r="Z41" s="2">
        <v>0.49548465660009744</v>
      </c>
      <c r="AA41" s="2">
        <v>0</v>
      </c>
      <c r="AB41" s="2">
        <v>4.8835869565217402</v>
      </c>
      <c r="AC41" s="2">
        <v>0</v>
      </c>
      <c r="AD41" s="2">
        <v>0</v>
      </c>
      <c r="AE41" s="2">
        <v>0</v>
      </c>
      <c r="AF41" s="2">
        <v>0</v>
      </c>
      <c r="AG41" s="2">
        <v>0</v>
      </c>
      <c r="AH41" t="s">
        <v>53</v>
      </c>
      <c r="AI41">
        <v>1</v>
      </c>
    </row>
    <row r="42" spans="1:35" x14ac:dyDescent="0.25">
      <c r="A42" t="s">
        <v>227</v>
      </c>
      <c r="B42" t="s">
        <v>92</v>
      </c>
      <c r="C42" t="s">
        <v>157</v>
      </c>
      <c r="D42" t="s">
        <v>192</v>
      </c>
      <c r="E42" s="2">
        <v>97.608695652173907</v>
      </c>
      <c r="F42" s="2">
        <v>5.0434782608695654</v>
      </c>
      <c r="G42" s="2">
        <v>0.47826086956521741</v>
      </c>
      <c r="H42" s="2">
        <v>0.50336956521739129</v>
      </c>
      <c r="I42" s="2">
        <v>2.6059782608695654</v>
      </c>
      <c r="J42" s="2">
        <v>0</v>
      </c>
      <c r="K42" s="2">
        <v>0</v>
      </c>
      <c r="L42" s="2">
        <v>2.0336956521739129</v>
      </c>
      <c r="M42" s="2">
        <v>11.770652173913048</v>
      </c>
      <c r="N42" s="2">
        <v>0</v>
      </c>
      <c r="O42" s="2">
        <v>0.12059020044543435</v>
      </c>
      <c r="P42" s="2">
        <v>0</v>
      </c>
      <c r="Q42" s="2">
        <v>18.205760869565211</v>
      </c>
      <c r="R42" s="2">
        <v>0.18651781737193759</v>
      </c>
      <c r="S42" s="2">
        <v>6.2228260869565242</v>
      </c>
      <c r="T42" s="2">
        <v>8.7358695652173886</v>
      </c>
      <c r="U42" s="2">
        <v>0</v>
      </c>
      <c r="V42" s="2">
        <v>0.15325167037861914</v>
      </c>
      <c r="W42" s="2">
        <v>5.7451086956521751</v>
      </c>
      <c r="X42" s="2">
        <v>9.5003260869565196</v>
      </c>
      <c r="Y42" s="2">
        <v>0</v>
      </c>
      <c r="Z42" s="2">
        <v>0.15618930957683741</v>
      </c>
      <c r="AA42" s="2">
        <v>0</v>
      </c>
      <c r="AB42" s="2">
        <v>6.0489130434782608</v>
      </c>
      <c r="AC42" s="2">
        <v>0</v>
      </c>
      <c r="AD42" s="2">
        <v>0</v>
      </c>
      <c r="AE42" s="2">
        <v>5.6304347826086953E-2</v>
      </c>
      <c r="AF42" s="2">
        <v>0</v>
      </c>
      <c r="AG42" s="2">
        <v>0</v>
      </c>
      <c r="AH42" t="s">
        <v>20</v>
      </c>
      <c r="AI42">
        <v>1</v>
      </c>
    </row>
    <row r="43" spans="1:35" x14ac:dyDescent="0.25">
      <c r="A43" t="s">
        <v>227</v>
      </c>
      <c r="B43" t="s">
        <v>79</v>
      </c>
      <c r="C43" t="s">
        <v>150</v>
      </c>
      <c r="D43" t="s">
        <v>188</v>
      </c>
      <c r="E43" s="2">
        <v>98.554347826086953</v>
      </c>
      <c r="F43" s="2">
        <v>5.0434782608695654</v>
      </c>
      <c r="G43" s="2">
        <v>0.13043478260869565</v>
      </c>
      <c r="H43" s="2">
        <v>0.50815217391304346</v>
      </c>
      <c r="I43" s="2">
        <v>2.0625</v>
      </c>
      <c r="J43" s="2">
        <v>0</v>
      </c>
      <c r="K43" s="2">
        <v>0</v>
      </c>
      <c r="L43" s="2">
        <v>1.3804347826086956</v>
      </c>
      <c r="M43" s="2">
        <v>4.7798913043478262</v>
      </c>
      <c r="N43" s="2">
        <v>5.0434782608695654</v>
      </c>
      <c r="O43" s="2">
        <v>9.9674644314547256E-2</v>
      </c>
      <c r="P43" s="2">
        <v>5.3043478260869561</v>
      </c>
      <c r="Q43" s="2">
        <v>7.1222826086956523</v>
      </c>
      <c r="R43" s="2">
        <v>0.1260891143707952</v>
      </c>
      <c r="S43" s="2">
        <v>4.9456521739130439</v>
      </c>
      <c r="T43" s="2">
        <v>5.7554347826086953</v>
      </c>
      <c r="U43" s="2">
        <v>0</v>
      </c>
      <c r="V43" s="2">
        <v>0.10858056689092313</v>
      </c>
      <c r="W43" s="2">
        <v>5.8125</v>
      </c>
      <c r="X43" s="2">
        <v>5.1875</v>
      </c>
      <c r="Y43" s="2">
        <v>0</v>
      </c>
      <c r="Z43" s="2">
        <v>0.11161354361971987</v>
      </c>
      <c r="AA43" s="2">
        <v>0</v>
      </c>
      <c r="AB43" s="2">
        <v>0</v>
      </c>
      <c r="AC43" s="2">
        <v>0</v>
      </c>
      <c r="AD43" s="2">
        <v>0</v>
      </c>
      <c r="AE43" s="2">
        <v>1.0869565217391304E-2</v>
      </c>
      <c r="AF43" s="2">
        <v>0</v>
      </c>
      <c r="AG43" s="2">
        <v>0</v>
      </c>
      <c r="AH43" t="s">
        <v>7</v>
      </c>
      <c r="AI43">
        <v>1</v>
      </c>
    </row>
    <row r="44" spans="1:35" x14ac:dyDescent="0.25">
      <c r="A44" t="s">
        <v>227</v>
      </c>
      <c r="B44" t="s">
        <v>97</v>
      </c>
      <c r="C44" t="s">
        <v>174</v>
      </c>
      <c r="D44" t="s">
        <v>190</v>
      </c>
      <c r="E44" s="2">
        <v>197.22826086956522</v>
      </c>
      <c r="F44" s="2">
        <v>4.9728260869565215</v>
      </c>
      <c r="G44" s="2">
        <v>2.6983695652173911</v>
      </c>
      <c r="H44" s="2">
        <v>0</v>
      </c>
      <c r="I44" s="2">
        <v>7.3016304347826084</v>
      </c>
      <c r="J44" s="2">
        <v>0</v>
      </c>
      <c r="K44" s="2">
        <v>2.9619565217391304</v>
      </c>
      <c r="L44" s="2">
        <v>3.1042391304347832</v>
      </c>
      <c r="M44" s="2">
        <v>3.875</v>
      </c>
      <c r="N44" s="2">
        <v>19.086956521739129</v>
      </c>
      <c r="O44" s="2">
        <v>0.11642325709561863</v>
      </c>
      <c r="P44" s="2">
        <v>3.714673913043478</v>
      </c>
      <c r="Q44" s="2">
        <v>51.820652173913047</v>
      </c>
      <c r="R44" s="2">
        <v>0.28157894736842104</v>
      </c>
      <c r="S44" s="2">
        <v>10.082282608695653</v>
      </c>
      <c r="T44" s="2">
        <v>6.5038043478260876</v>
      </c>
      <c r="U44" s="2">
        <v>0</v>
      </c>
      <c r="V44" s="2">
        <v>8.4095894185726106E-2</v>
      </c>
      <c r="W44" s="2">
        <v>6.1746739130434785</v>
      </c>
      <c r="X44" s="2">
        <v>11.664999999999996</v>
      </c>
      <c r="Y44" s="2">
        <v>0</v>
      </c>
      <c r="Z44" s="2">
        <v>9.0451915128134441E-2</v>
      </c>
      <c r="AA44" s="2">
        <v>0</v>
      </c>
      <c r="AB44" s="2">
        <v>0</v>
      </c>
      <c r="AC44" s="2">
        <v>0</v>
      </c>
      <c r="AD44" s="2">
        <v>0</v>
      </c>
      <c r="AE44" s="2">
        <v>4.3478260869565216E-2</v>
      </c>
      <c r="AF44" s="2">
        <v>0</v>
      </c>
      <c r="AG44" s="2">
        <v>0</v>
      </c>
      <c r="AH44" t="s">
        <v>25</v>
      </c>
      <c r="AI44">
        <v>1</v>
      </c>
    </row>
    <row r="45" spans="1:35" x14ac:dyDescent="0.25">
      <c r="A45" t="s">
        <v>227</v>
      </c>
      <c r="B45" t="s">
        <v>142</v>
      </c>
      <c r="C45" t="s">
        <v>180</v>
      </c>
      <c r="D45" t="s">
        <v>187</v>
      </c>
      <c r="E45" s="2">
        <v>38.663043478260867</v>
      </c>
      <c r="F45" s="2">
        <v>4.3641304347826084</v>
      </c>
      <c r="G45" s="2">
        <v>8.6956521739130432E-2</v>
      </c>
      <c r="H45" s="2">
        <v>0.12228260869565218</v>
      </c>
      <c r="I45" s="2">
        <v>1.1304347826086956</v>
      </c>
      <c r="J45" s="2">
        <v>0</v>
      </c>
      <c r="K45" s="2">
        <v>0</v>
      </c>
      <c r="L45" s="2">
        <v>0</v>
      </c>
      <c r="M45" s="2">
        <v>0</v>
      </c>
      <c r="N45" s="2">
        <v>0</v>
      </c>
      <c r="O45" s="2">
        <v>0</v>
      </c>
      <c r="P45" s="2">
        <v>5.4646739130434785</v>
      </c>
      <c r="Q45" s="2">
        <v>9.5217391304347831</v>
      </c>
      <c r="R45" s="2">
        <v>0.38761596851279173</v>
      </c>
      <c r="S45" s="2">
        <v>0</v>
      </c>
      <c r="T45" s="2">
        <v>0</v>
      </c>
      <c r="U45" s="2">
        <v>0</v>
      </c>
      <c r="V45" s="2">
        <v>0</v>
      </c>
      <c r="W45" s="2">
        <v>0.1358695652173913</v>
      </c>
      <c r="X45" s="2">
        <v>0</v>
      </c>
      <c r="Y45" s="2">
        <v>0</v>
      </c>
      <c r="Z45" s="2">
        <v>3.5141973573235871E-3</v>
      </c>
      <c r="AA45" s="2">
        <v>0</v>
      </c>
      <c r="AB45" s="2">
        <v>0</v>
      </c>
      <c r="AC45" s="2">
        <v>0</v>
      </c>
      <c r="AD45" s="2">
        <v>0</v>
      </c>
      <c r="AE45" s="2">
        <v>0</v>
      </c>
      <c r="AF45" s="2">
        <v>0</v>
      </c>
      <c r="AG45" s="2">
        <v>0</v>
      </c>
      <c r="AH45" t="s">
        <v>70</v>
      </c>
      <c r="AI45">
        <v>1</v>
      </c>
    </row>
    <row r="46" spans="1:35" x14ac:dyDescent="0.25">
      <c r="A46" t="s">
        <v>227</v>
      </c>
      <c r="B46" t="s">
        <v>124</v>
      </c>
      <c r="C46" t="s">
        <v>180</v>
      </c>
      <c r="D46" t="s">
        <v>187</v>
      </c>
      <c r="E46" s="2">
        <v>77.076086956521735</v>
      </c>
      <c r="F46" s="2">
        <v>1.2173913043478262</v>
      </c>
      <c r="G46" s="2">
        <v>0.10597826086956522</v>
      </c>
      <c r="H46" s="2">
        <v>0.41163043478260858</v>
      </c>
      <c r="I46" s="2">
        <v>1.2190217391304348</v>
      </c>
      <c r="J46" s="2">
        <v>0</v>
      </c>
      <c r="K46" s="2">
        <v>5.0434782608695654</v>
      </c>
      <c r="L46" s="2">
        <v>4.5565217391304351</v>
      </c>
      <c r="M46" s="2">
        <v>4.9575000000000005</v>
      </c>
      <c r="N46" s="2">
        <v>0</v>
      </c>
      <c r="O46" s="2">
        <v>6.4319560005640958E-2</v>
      </c>
      <c r="P46" s="2">
        <v>0</v>
      </c>
      <c r="Q46" s="2">
        <v>8.3026086956521734</v>
      </c>
      <c r="R46" s="2">
        <v>0.10771964461994077</v>
      </c>
      <c r="S46" s="2">
        <v>9.5951086956521721</v>
      </c>
      <c r="T46" s="2">
        <v>1.8973913043478263</v>
      </c>
      <c r="U46" s="2">
        <v>0</v>
      </c>
      <c r="V46" s="2">
        <v>0.14910590889860384</v>
      </c>
      <c r="W46" s="2">
        <v>3.0868478260869572</v>
      </c>
      <c r="X46" s="2">
        <v>7.550217391304348</v>
      </c>
      <c r="Y46" s="2">
        <v>0</v>
      </c>
      <c r="Z46" s="2">
        <v>0.13800733323931746</v>
      </c>
      <c r="AA46" s="2">
        <v>0</v>
      </c>
      <c r="AB46" s="2">
        <v>5.773695652173914</v>
      </c>
      <c r="AC46" s="2">
        <v>0</v>
      </c>
      <c r="AD46" s="2">
        <v>0</v>
      </c>
      <c r="AE46" s="2">
        <v>0</v>
      </c>
      <c r="AF46" s="2">
        <v>0</v>
      </c>
      <c r="AG46" s="2">
        <v>0</v>
      </c>
      <c r="AH46" t="s">
        <v>52</v>
      </c>
      <c r="AI46">
        <v>1</v>
      </c>
    </row>
    <row r="47" spans="1:35" x14ac:dyDescent="0.25">
      <c r="A47" t="s">
        <v>227</v>
      </c>
      <c r="B47" t="s">
        <v>133</v>
      </c>
      <c r="C47" t="s">
        <v>183</v>
      </c>
      <c r="D47" t="s">
        <v>196</v>
      </c>
      <c r="E47" s="2">
        <v>49.054347826086953</v>
      </c>
      <c r="F47" s="2">
        <v>0</v>
      </c>
      <c r="G47" s="2">
        <v>0.15217391304347827</v>
      </c>
      <c r="H47" s="2">
        <v>0.23369565217391305</v>
      </c>
      <c r="I47" s="2">
        <v>0.68478260869565222</v>
      </c>
      <c r="J47" s="2">
        <v>0</v>
      </c>
      <c r="K47" s="2">
        <v>0</v>
      </c>
      <c r="L47" s="2">
        <v>0.6343478260869565</v>
      </c>
      <c r="M47" s="2">
        <v>5.0434782608695654</v>
      </c>
      <c r="N47" s="2">
        <v>0</v>
      </c>
      <c r="O47" s="2">
        <v>0.1028140926213162</v>
      </c>
      <c r="P47" s="2">
        <v>4.7826086956521738</v>
      </c>
      <c r="Q47" s="2">
        <v>13.047173913043475</v>
      </c>
      <c r="R47" s="2">
        <v>0.36346997562596939</v>
      </c>
      <c r="S47" s="2">
        <v>4.4963043478260865</v>
      </c>
      <c r="T47" s="2">
        <v>0</v>
      </c>
      <c r="U47" s="2">
        <v>0</v>
      </c>
      <c r="V47" s="2">
        <v>9.1659649900288048E-2</v>
      </c>
      <c r="W47" s="2">
        <v>5.2033695652173915</v>
      </c>
      <c r="X47" s="2">
        <v>5.1273913043478263</v>
      </c>
      <c r="Y47" s="2">
        <v>0</v>
      </c>
      <c r="Z47" s="2">
        <v>0.21059827165964992</v>
      </c>
      <c r="AA47" s="2">
        <v>0</v>
      </c>
      <c r="AB47" s="2">
        <v>0</v>
      </c>
      <c r="AC47" s="2">
        <v>0</v>
      </c>
      <c r="AD47" s="2">
        <v>0</v>
      </c>
      <c r="AE47" s="2">
        <v>0</v>
      </c>
      <c r="AF47" s="2">
        <v>0</v>
      </c>
      <c r="AG47" s="2">
        <v>0</v>
      </c>
      <c r="AH47" t="s">
        <v>61</v>
      </c>
      <c r="AI47">
        <v>1</v>
      </c>
    </row>
    <row r="48" spans="1:35" x14ac:dyDescent="0.25">
      <c r="A48" t="s">
        <v>227</v>
      </c>
      <c r="B48" t="s">
        <v>108</v>
      </c>
      <c r="C48" t="s">
        <v>150</v>
      </c>
      <c r="D48" t="s">
        <v>188</v>
      </c>
      <c r="E48" s="2">
        <v>103.8695652173913</v>
      </c>
      <c r="F48" s="2">
        <v>5.1304347826086953</v>
      </c>
      <c r="G48" s="2">
        <v>0.4891304347826087</v>
      </c>
      <c r="H48" s="2">
        <v>0.5</v>
      </c>
      <c r="I48" s="2">
        <v>1.6902173913043479</v>
      </c>
      <c r="J48" s="2">
        <v>0</v>
      </c>
      <c r="K48" s="2">
        <v>0</v>
      </c>
      <c r="L48" s="2">
        <v>6.426086956521738</v>
      </c>
      <c r="M48" s="2">
        <v>8.2578260869565199</v>
      </c>
      <c r="N48" s="2">
        <v>0</v>
      </c>
      <c r="O48" s="2">
        <v>7.9501883633319365E-2</v>
      </c>
      <c r="P48" s="2">
        <v>5</v>
      </c>
      <c r="Q48" s="2">
        <v>26.911739130434789</v>
      </c>
      <c r="R48" s="2">
        <v>0.30722896609460032</v>
      </c>
      <c r="S48" s="2">
        <v>11.178913043478259</v>
      </c>
      <c r="T48" s="2">
        <v>4.0015217391304354</v>
      </c>
      <c r="U48" s="2">
        <v>0</v>
      </c>
      <c r="V48" s="2">
        <v>0.14614901632482211</v>
      </c>
      <c r="W48" s="2">
        <v>12.085978260869563</v>
      </c>
      <c r="X48" s="2">
        <v>8.1524999999999999</v>
      </c>
      <c r="Y48" s="2">
        <v>0</v>
      </c>
      <c r="Z48" s="2">
        <v>0.1948451234826287</v>
      </c>
      <c r="AA48" s="2">
        <v>0</v>
      </c>
      <c r="AB48" s="2">
        <v>0</v>
      </c>
      <c r="AC48" s="2">
        <v>0</v>
      </c>
      <c r="AD48" s="2">
        <v>0</v>
      </c>
      <c r="AE48" s="2">
        <v>0</v>
      </c>
      <c r="AF48" s="2">
        <v>0</v>
      </c>
      <c r="AG48" s="2">
        <v>0</v>
      </c>
      <c r="AH48" t="s">
        <v>36</v>
      </c>
      <c r="AI48">
        <v>1</v>
      </c>
    </row>
    <row r="49" spans="1:35" x14ac:dyDescent="0.25">
      <c r="A49" t="s">
        <v>227</v>
      </c>
      <c r="B49" t="s">
        <v>115</v>
      </c>
      <c r="C49" t="s">
        <v>155</v>
      </c>
      <c r="D49" t="s">
        <v>190</v>
      </c>
      <c r="E49" s="2">
        <v>81.815217391304344</v>
      </c>
      <c r="F49" s="2">
        <v>5.2173913043478262</v>
      </c>
      <c r="G49" s="2">
        <v>0.2608695652173913</v>
      </c>
      <c r="H49" s="2">
        <v>0.49380434782608679</v>
      </c>
      <c r="I49" s="2">
        <v>1.6277173913043479</v>
      </c>
      <c r="J49" s="2">
        <v>0</v>
      </c>
      <c r="K49" s="2">
        <v>0.32608695652173914</v>
      </c>
      <c r="L49" s="2">
        <v>3.5477173913043485</v>
      </c>
      <c r="M49" s="2">
        <v>6.2253260869565219</v>
      </c>
      <c r="N49" s="2">
        <v>0</v>
      </c>
      <c r="O49" s="2">
        <v>7.6090075727381426E-2</v>
      </c>
      <c r="P49" s="2">
        <v>0</v>
      </c>
      <c r="Q49" s="2">
        <v>11.180108695652171</v>
      </c>
      <c r="R49" s="2">
        <v>0.13665072406005047</v>
      </c>
      <c r="S49" s="2">
        <v>10.000652173913039</v>
      </c>
      <c r="T49" s="2">
        <v>2.3244565217391306</v>
      </c>
      <c r="U49" s="2">
        <v>0</v>
      </c>
      <c r="V49" s="2">
        <v>0.1506456755679553</v>
      </c>
      <c r="W49" s="2">
        <v>4.8403260869565203</v>
      </c>
      <c r="X49" s="2">
        <v>8.1968478260869517</v>
      </c>
      <c r="Y49" s="2">
        <v>0</v>
      </c>
      <c r="Z49" s="2">
        <v>0.15934901022983916</v>
      </c>
      <c r="AA49" s="2">
        <v>0</v>
      </c>
      <c r="AB49" s="2">
        <v>5.5528260869565225</v>
      </c>
      <c r="AC49" s="2">
        <v>0</v>
      </c>
      <c r="AD49" s="2">
        <v>0</v>
      </c>
      <c r="AE49" s="2">
        <v>0</v>
      </c>
      <c r="AF49" s="2">
        <v>0</v>
      </c>
      <c r="AG49" s="2">
        <v>0</v>
      </c>
      <c r="AH49" t="s">
        <v>43</v>
      </c>
      <c r="AI49">
        <v>1</v>
      </c>
    </row>
    <row r="50" spans="1:35" x14ac:dyDescent="0.25">
      <c r="A50" t="s">
        <v>227</v>
      </c>
      <c r="B50" t="s">
        <v>127</v>
      </c>
      <c r="C50" t="s">
        <v>181</v>
      </c>
      <c r="D50" t="s">
        <v>187</v>
      </c>
      <c r="E50" s="2">
        <v>100.15217391304348</v>
      </c>
      <c r="F50" s="2">
        <v>4.5760869565217392</v>
      </c>
      <c r="G50" s="2">
        <v>0</v>
      </c>
      <c r="H50" s="2">
        <v>0</v>
      </c>
      <c r="I50" s="2">
        <v>62.016304347826086</v>
      </c>
      <c r="J50" s="2">
        <v>0</v>
      </c>
      <c r="K50" s="2">
        <v>0</v>
      </c>
      <c r="L50" s="2">
        <v>3.7915217391304341</v>
      </c>
      <c r="M50" s="2">
        <v>0</v>
      </c>
      <c r="N50" s="2">
        <v>0</v>
      </c>
      <c r="O50" s="2">
        <v>0</v>
      </c>
      <c r="P50" s="2">
        <v>0</v>
      </c>
      <c r="Q50" s="2">
        <v>0</v>
      </c>
      <c r="R50" s="2">
        <v>0</v>
      </c>
      <c r="S50" s="2">
        <v>4.3468478260869565</v>
      </c>
      <c r="T50" s="2">
        <v>0.21249999999999999</v>
      </c>
      <c r="U50" s="2">
        <v>0</v>
      </c>
      <c r="V50" s="2">
        <v>4.5524202300846542E-2</v>
      </c>
      <c r="W50" s="2">
        <v>4.8915217391304342</v>
      </c>
      <c r="X50" s="2">
        <v>7.6488043478260863</v>
      </c>
      <c r="Y50" s="2">
        <v>0</v>
      </c>
      <c r="Z50" s="2">
        <v>0.12521271977425655</v>
      </c>
      <c r="AA50" s="2">
        <v>0</v>
      </c>
      <c r="AB50" s="2">
        <v>0</v>
      </c>
      <c r="AC50" s="2">
        <v>0</v>
      </c>
      <c r="AD50" s="2">
        <v>0</v>
      </c>
      <c r="AE50" s="2">
        <v>0</v>
      </c>
      <c r="AF50" s="2">
        <v>0</v>
      </c>
      <c r="AG50" s="2">
        <v>0</v>
      </c>
      <c r="AH50" t="s">
        <v>55</v>
      </c>
      <c r="AI50">
        <v>1</v>
      </c>
    </row>
    <row r="51" spans="1:35" x14ac:dyDescent="0.25">
      <c r="A51" t="s">
        <v>227</v>
      </c>
      <c r="B51" t="s">
        <v>96</v>
      </c>
      <c r="C51" t="s">
        <v>162</v>
      </c>
      <c r="D51" t="s">
        <v>193</v>
      </c>
      <c r="E51" s="2">
        <v>93.576086956521735</v>
      </c>
      <c r="F51" s="2">
        <v>4.9565217391304346</v>
      </c>
      <c r="G51" s="2">
        <v>0.15217391304347827</v>
      </c>
      <c r="H51" s="2">
        <v>0.47217391304347833</v>
      </c>
      <c r="I51" s="2">
        <v>1.9103260869565217</v>
      </c>
      <c r="J51" s="2">
        <v>0</v>
      </c>
      <c r="K51" s="2">
        <v>3.6630434782608696</v>
      </c>
      <c r="L51" s="2">
        <v>2.5047826086956517</v>
      </c>
      <c r="M51" s="2">
        <v>9.0459782608695658</v>
      </c>
      <c r="N51" s="2">
        <v>0</v>
      </c>
      <c r="O51" s="2">
        <v>9.6669764200255553E-2</v>
      </c>
      <c r="P51" s="2">
        <v>3.8260869565217392</v>
      </c>
      <c r="Q51" s="2">
        <v>16.502608695652174</v>
      </c>
      <c r="R51" s="2">
        <v>0.21724242072249972</v>
      </c>
      <c r="S51" s="2">
        <v>5.3551086956521736</v>
      </c>
      <c r="T51" s="2">
        <v>7.0790217391304342</v>
      </c>
      <c r="U51" s="2">
        <v>0</v>
      </c>
      <c r="V51" s="2">
        <v>0.13287722151237077</v>
      </c>
      <c r="W51" s="2">
        <v>4.4246739130434785</v>
      </c>
      <c r="X51" s="2">
        <v>8.1217391304347846</v>
      </c>
      <c r="Y51" s="2">
        <v>0</v>
      </c>
      <c r="Z51" s="2">
        <v>0.13407712858636314</v>
      </c>
      <c r="AA51" s="2">
        <v>0</v>
      </c>
      <c r="AB51" s="2">
        <v>4.8005434782608702</v>
      </c>
      <c r="AC51" s="2">
        <v>0</v>
      </c>
      <c r="AD51" s="2">
        <v>0</v>
      </c>
      <c r="AE51" s="2">
        <v>2.293478260869565E-2</v>
      </c>
      <c r="AF51" s="2">
        <v>0</v>
      </c>
      <c r="AG51" s="2">
        <v>0</v>
      </c>
      <c r="AH51" t="s">
        <v>24</v>
      </c>
      <c r="AI51">
        <v>1</v>
      </c>
    </row>
    <row r="52" spans="1:35" x14ac:dyDescent="0.25">
      <c r="A52" t="s">
        <v>227</v>
      </c>
      <c r="B52" t="s">
        <v>100</v>
      </c>
      <c r="C52" t="s">
        <v>175</v>
      </c>
      <c r="D52" t="s">
        <v>188</v>
      </c>
      <c r="E52" s="2">
        <v>89.641304347826093</v>
      </c>
      <c r="F52" s="2">
        <v>5.2173913043478262</v>
      </c>
      <c r="G52" s="2">
        <v>0.17119565217391303</v>
      </c>
      <c r="H52" s="2">
        <v>0.45641304347826084</v>
      </c>
      <c r="I52" s="2">
        <v>1.673913043478261</v>
      </c>
      <c r="J52" s="2">
        <v>0</v>
      </c>
      <c r="K52" s="2">
        <v>0</v>
      </c>
      <c r="L52" s="2">
        <v>2.7051086956521742</v>
      </c>
      <c r="M52" s="2">
        <v>5.3913043478260869</v>
      </c>
      <c r="N52" s="2">
        <v>0</v>
      </c>
      <c r="O52" s="2">
        <v>6.0143082332969562E-2</v>
      </c>
      <c r="P52" s="2">
        <v>0</v>
      </c>
      <c r="Q52" s="2">
        <v>11.946521739130439</v>
      </c>
      <c r="R52" s="2">
        <v>0.13327028010185527</v>
      </c>
      <c r="S52" s="2">
        <v>5.3776086956521736</v>
      </c>
      <c r="T52" s="2">
        <v>8.9219565217391317</v>
      </c>
      <c r="U52" s="2">
        <v>0</v>
      </c>
      <c r="V52" s="2">
        <v>0.15951982539105128</v>
      </c>
      <c r="W52" s="2">
        <v>2.5403260869565227</v>
      </c>
      <c r="X52" s="2">
        <v>6.817717391304349</v>
      </c>
      <c r="Y52" s="2">
        <v>0</v>
      </c>
      <c r="Z52" s="2">
        <v>0.10439432520916699</v>
      </c>
      <c r="AA52" s="2">
        <v>0</v>
      </c>
      <c r="AB52" s="2">
        <v>4.9816304347826073</v>
      </c>
      <c r="AC52" s="2">
        <v>0</v>
      </c>
      <c r="AD52" s="2">
        <v>0</v>
      </c>
      <c r="AE52" s="2">
        <v>0</v>
      </c>
      <c r="AF52" s="2">
        <v>0</v>
      </c>
      <c r="AG52" s="2">
        <v>0</v>
      </c>
      <c r="AH52" t="s">
        <v>28</v>
      </c>
      <c r="AI52">
        <v>1</v>
      </c>
    </row>
    <row r="53" spans="1:35" x14ac:dyDescent="0.25">
      <c r="A53" t="s">
        <v>227</v>
      </c>
      <c r="B53" t="s">
        <v>82</v>
      </c>
      <c r="C53" t="s">
        <v>167</v>
      </c>
      <c r="D53" t="s">
        <v>193</v>
      </c>
      <c r="E53" s="2">
        <v>72.065217391304344</v>
      </c>
      <c r="F53" s="2">
        <v>4.1739130434782608</v>
      </c>
      <c r="G53" s="2">
        <v>0.78260869565217395</v>
      </c>
      <c r="H53" s="2">
        <v>0.33065217391304347</v>
      </c>
      <c r="I53" s="2">
        <v>2.7581521739130435</v>
      </c>
      <c r="J53" s="2">
        <v>0</v>
      </c>
      <c r="K53" s="2">
        <v>0</v>
      </c>
      <c r="L53" s="2">
        <v>3.9582608695652164</v>
      </c>
      <c r="M53" s="2">
        <v>0</v>
      </c>
      <c r="N53" s="2">
        <v>5.8315217391304346</v>
      </c>
      <c r="O53" s="2">
        <v>8.0920060331825042E-2</v>
      </c>
      <c r="P53" s="2">
        <v>0</v>
      </c>
      <c r="Q53" s="2">
        <v>0</v>
      </c>
      <c r="R53" s="2">
        <v>0</v>
      </c>
      <c r="S53" s="2">
        <v>11.659130434782606</v>
      </c>
      <c r="T53" s="2">
        <v>0</v>
      </c>
      <c r="U53" s="2">
        <v>0</v>
      </c>
      <c r="V53" s="2">
        <v>0.1617858220211161</v>
      </c>
      <c r="W53" s="2">
        <v>8.1006521739130442</v>
      </c>
      <c r="X53" s="2">
        <v>8.7255434782608692</v>
      </c>
      <c r="Y53" s="2">
        <v>0</v>
      </c>
      <c r="Z53" s="2">
        <v>0.23348567119155358</v>
      </c>
      <c r="AA53" s="2">
        <v>0</v>
      </c>
      <c r="AB53" s="2">
        <v>0</v>
      </c>
      <c r="AC53" s="2">
        <v>0</v>
      </c>
      <c r="AD53" s="2">
        <v>0</v>
      </c>
      <c r="AE53" s="2">
        <v>0</v>
      </c>
      <c r="AF53" s="2">
        <v>0</v>
      </c>
      <c r="AG53" s="2">
        <v>0</v>
      </c>
      <c r="AH53" t="s">
        <v>10</v>
      </c>
      <c r="AI53">
        <v>1</v>
      </c>
    </row>
    <row r="54" spans="1:35" x14ac:dyDescent="0.25">
      <c r="A54" t="s">
        <v>227</v>
      </c>
      <c r="B54" t="s">
        <v>87</v>
      </c>
      <c r="C54" t="s">
        <v>146</v>
      </c>
      <c r="D54" t="s">
        <v>190</v>
      </c>
      <c r="E54" s="2">
        <v>130.15217391304347</v>
      </c>
      <c r="F54" s="2">
        <v>5.6440217391304346</v>
      </c>
      <c r="G54" s="2">
        <v>0</v>
      </c>
      <c r="H54" s="2">
        <v>0</v>
      </c>
      <c r="I54" s="2">
        <v>0</v>
      </c>
      <c r="J54" s="2">
        <v>0</v>
      </c>
      <c r="K54" s="2">
        <v>0</v>
      </c>
      <c r="L54" s="2">
        <v>0</v>
      </c>
      <c r="M54" s="2">
        <v>14.195652173913043</v>
      </c>
      <c r="N54" s="2">
        <v>0</v>
      </c>
      <c r="O54" s="2">
        <v>0.10906965091030567</v>
      </c>
      <c r="P54" s="2">
        <v>5.4728260869565215</v>
      </c>
      <c r="Q54" s="2">
        <v>16.048913043478262</v>
      </c>
      <c r="R54" s="2">
        <v>0.16535827626524136</v>
      </c>
      <c r="S54" s="2">
        <v>0</v>
      </c>
      <c r="T54" s="2">
        <v>0</v>
      </c>
      <c r="U54" s="2">
        <v>0</v>
      </c>
      <c r="V54" s="2">
        <v>0</v>
      </c>
      <c r="W54" s="2">
        <v>0</v>
      </c>
      <c r="X54" s="2">
        <v>0</v>
      </c>
      <c r="Y54" s="2">
        <v>0</v>
      </c>
      <c r="Z54" s="2">
        <v>0</v>
      </c>
      <c r="AA54" s="2">
        <v>0</v>
      </c>
      <c r="AB54" s="2">
        <v>0</v>
      </c>
      <c r="AC54" s="2">
        <v>0</v>
      </c>
      <c r="AD54" s="2">
        <v>0</v>
      </c>
      <c r="AE54" s="2">
        <v>0</v>
      </c>
      <c r="AF54" s="2">
        <v>0</v>
      </c>
      <c r="AG54" s="2">
        <v>0</v>
      </c>
      <c r="AH54" t="s">
        <v>15</v>
      </c>
      <c r="AI54">
        <v>1</v>
      </c>
    </row>
    <row r="55" spans="1:35" x14ac:dyDescent="0.25">
      <c r="A55" t="s">
        <v>227</v>
      </c>
      <c r="B55" t="s">
        <v>104</v>
      </c>
      <c r="C55" t="s">
        <v>146</v>
      </c>
      <c r="D55" t="s">
        <v>190</v>
      </c>
      <c r="E55" s="2">
        <v>37.695652173913047</v>
      </c>
      <c r="F55" s="2">
        <v>21.429347826086957</v>
      </c>
      <c r="G55" s="2">
        <v>0</v>
      </c>
      <c r="H55" s="2">
        <v>0</v>
      </c>
      <c r="I55" s="2">
        <v>0.17934782608695651</v>
      </c>
      <c r="J55" s="2">
        <v>0</v>
      </c>
      <c r="K55" s="2">
        <v>0</v>
      </c>
      <c r="L55" s="2">
        <v>0.46489130434782605</v>
      </c>
      <c r="M55" s="2">
        <v>1.3179347826086956</v>
      </c>
      <c r="N55" s="2">
        <v>0</v>
      </c>
      <c r="O55" s="2">
        <v>3.4962514417531711E-2</v>
      </c>
      <c r="P55" s="2">
        <v>19.478260869565219</v>
      </c>
      <c r="Q55" s="2">
        <v>0</v>
      </c>
      <c r="R55" s="2">
        <v>0.51672433679354091</v>
      </c>
      <c r="S55" s="2">
        <v>5.7663043478260869</v>
      </c>
      <c r="T55" s="2">
        <v>3.9293478260869552</v>
      </c>
      <c r="U55" s="2">
        <v>0</v>
      </c>
      <c r="V55" s="2">
        <v>0.25720876585928487</v>
      </c>
      <c r="W55" s="2">
        <v>3.0646739130434777</v>
      </c>
      <c r="X55" s="2">
        <v>3.2564130434782599</v>
      </c>
      <c r="Y55" s="2">
        <v>0</v>
      </c>
      <c r="Z55" s="2">
        <v>0.16768742791234134</v>
      </c>
      <c r="AA55" s="2">
        <v>0</v>
      </c>
      <c r="AB55" s="2">
        <v>0</v>
      </c>
      <c r="AC55" s="2">
        <v>0</v>
      </c>
      <c r="AD55" s="2">
        <v>0</v>
      </c>
      <c r="AE55" s="2">
        <v>0</v>
      </c>
      <c r="AF55" s="2">
        <v>0</v>
      </c>
      <c r="AG55" s="2">
        <v>0</v>
      </c>
      <c r="AH55" t="s">
        <v>32</v>
      </c>
      <c r="AI55">
        <v>1</v>
      </c>
    </row>
    <row r="56" spans="1:35" x14ac:dyDescent="0.25">
      <c r="A56" t="s">
        <v>227</v>
      </c>
      <c r="B56" t="s">
        <v>94</v>
      </c>
      <c r="C56" t="s">
        <v>159</v>
      </c>
      <c r="D56" t="s">
        <v>188</v>
      </c>
      <c r="E56" s="2">
        <v>100.98913043478261</v>
      </c>
      <c r="F56" s="2">
        <v>4.9565217391304346</v>
      </c>
      <c r="G56" s="2">
        <v>0.34782608695652173</v>
      </c>
      <c r="H56" s="2">
        <v>0.45630434782608698</v>
      </c>
      <c r="I56" s="2">
        <v>3.7744565217391304</v>
      </c>
      <c r="J56" s="2">
        <v>0</v>
      </c>
      <c r="K56" s="2">
        <v>0</v>
      </c>
      <c r="L56" s="2">
        <v>4.5673913043478276</v>
      </c>
      <c r="M56" s="2">
        <v>5.9652173913043471</v>
      </c>
      <c r="N56" s="2">
        <v>0</v>
      </c>
      <c r="O56" s="2">
        <v>5.9067915186739851E-2</v>
      </c>
      <c r="P56" s="2">
        <v>0</v>
      </c>
      <c r="Q56" s="2">
        <v>10.663260869565212</v>
      </c>
      <c r="R56" s="2">
        <v>0.10558820363792913</v>
      </c>
      <c r="S56" s="2">
        <v>4.49913043478261</v>
      </c>
      <c r="T56" s="2">
        <v>4.6820652173913047</v>
      </c>
      <c r="U56" s="2">
        <v>0</v>
      </c>
      <c r="V56" s="2">
        <v>9.0912711225917583E-2</v>
      </c>
      <c r="W56" s="2">
        <v>9.8717391304347846</v>
      </c>
      <c r="X56" s="2">
        <v>5.5271739130434794</v>
      </c>
      <c r="Y56" s="2">
        <v>0</v>
      </c>
      <c r="Z56" s="2">
        <v>0.15248089549025942</v>
      </c>
      <c r="AA56" s="2">
        <v>0</v>
      </c>
      <c r="AB56" s="2">
        <v>4.9121739130434774</v>
      </c>
      <c r="AC56" s="2">
        <v>0</v>
      </c>
      <c r="AD56" s="2">
        <v>0</v>
      </c>
      <c r="AE56" s="2">
        <v>0.12630434782608696</v>
      </c>
      <c r="AF56" s="2">
        <v>0</v>
      </c>
      <c r="AG56" s="2">
        <v>0</v>
      </c>
      <c r="AH56" t="s">
        <v>22</v>
      </c>
      <c r="AI56">
        <v>1</v>
      </c>
    </row>
    <row r="57" spans="1:35" x14ac:dyDescent="0.25">
      <c r="A57" t="s">
        <v>227</v>
      </c>
      <c r="B57" t="s">
        <v>89</v>
      </c>
      <c r="C57" t="s">
        <v>153</v>
      </c>
      <c r="D57" t="s">
        <v>191</v>
      </c>
      <c r="E57" s="2">
        <v>136.90217391304347</v>
      </c>
      <c r="F57" s="2">
        <v>5.9590217391304341</v>
      </c>
      <c r="G57" s="2">
        <v>1.5896739130434783</v>
      </c>
      <c r="H57" s="2">
        <v>0</v>
      </c>
      <c r="I57" s="2">
        <v>2.527173913043478</v>
      </c>
      <c r="J57" s="2">
        <v>0</v>
      </c>
      <c r="K57" s="2">
        <v>0</v>
      </c>
      <c r="L57" s="2">
        <v>0</v>
      </c>
      <c r="M57" s="2">
        <v>17.904130434782608</v>
      </c>
      <c r="N57" s="2">
        <v>0</v>
      </c>
      <c r="O57" s="2">
        <v>0.13078046843985711</v>
      </c>
      <c r="P57" s="2">
        <v>1.6558695652173914</v>
      </c>
      <c r="Q57" s="2">
        <v>42.873369565217402</v>
      </c>
      <c r="R57" s="2">
        <v>0.32526319968241379</v>
      </c>
      <c r="S57" s="2">
        <v>4.8352173913043481</v>
      </c>
      <c r="T57" s="2">
        <v>0</v>
      </c>
      <c r="U57" s="2">
        <v>0</v>
      </c>
      <c r="V57" s="2">
        <v>3.5318777292576424E-2</v>
      </c>
      <c r="W57" s="2">
        <v>4.7995652173913044</v>
      </c>
      <c r="X57" s="2">
        <v>8.3253260869565224</v>
      </c>
      <c r="Y57" s="2">
        <v>25.286304347826089</v>
      </c>
      <c r="Z57" s="2">
        <v>0.28057403731639541</v>
      </c>
      <c r="AA57" s="2">
        <v>0</v>
      </c>
      <c r="AB57" s="2">
        <v>0</v>
      </c>
      <c r="AC57" s="2">
        <v>0</v>
      </c>
      <c r="AD57" s="2">
        <v>0</v>
      </c>
      <c r="AE57" s="2">
        <v>0</v>
      </c>
      <c r="AF57" s="2">
        <v>0</v>
      </c>
      <c r="AG57" s="2">
        <v>3.75</v>
      </c>
      <c r="AH57" t="s">
        <v>17</v>
      </c>
      <c r="AI57">
        <v>1</v>
      </c>
    </row>
    <row r="58" spans="1:35" x14ac:dyDescent="0.25">
      <c r="A58" t="s">
        <v>227</v>
      </c>
      <c r="B58" t="s">
        <v>91</v>
      </c>
      <c r="C58" t="s">
        <v>172</v>
      </c>
      <c r="D58" t="s">
        <v>193</v>
      </c>
      <c r="E58" s="2">
        <v>51.119565217391305</v>
      </c>
      <c r="F58" s="2">
        <v>0</v>
      </c>
      <c r="G58" s="2">
        <v>0.82880434782608692</v>
      </c>
      <c r="H58" s="2">
        <v>0.31521739130434784</v>
      </c>
      <c r="I58" s="2">
        <v>1.0108695652173914</v>
      </c>
      <c r="J58" s="2">
        <v>0</v>
      </c>
      <c r="K58" s="2">
        <v>0.75760869565217381</v>
      </c>
      <c r="L58" s="2">
        <v>0.42706521739130432</v>
      </c>
      <c r="M58" s="2">
        <v>8.1739130434782616</v>
      </c>
      <c r="N58" s="2">
        <v>5.8260869565217392</v>
      </c>
      <c r="O58" s="2">
        <v>0.27386774399319586</v>
      </c>
      <c r="P58" s="2">
        <v>24.104565217391308</v>
      </c>
      <c r="Q58" s="2">
        <v>20.262065217391303</v>
      </c>
      <c r="R58" s="2">
        <v>0.86789921326812669</v>
      </c>
      <c r="S58" s="2">
        <v>6.4498913043478261</v>
      </c>
      <c r="T58" s="2">
        <v>0</v>
      </c>
      <c r="U58" s="2">
        <v>0</v>
      </c>
      <c r="V58" s="2">
        <v>0.12617265575164788</v>
      </c>
      <c r="W58" s="2">
        <v>3.2969565217391308</v>
      </c>
      <c r="X58" s="2">
        <v>0</v>
      </c>
      <c r="Y58" s="2">
        <v>1.3468478260869565</v>
      </c>
      <c r="Z58" s="2">
        <v>9.0842015734637474E-2</v>
      </c>
      <c r="AA58" s="2">
        <v>0</v>
      </c>
      <c r="AB58" s="2">
        <v>0</v>
      </c>
      <c r="AC58" s="2">
        <v>0</v>
      </c>
      <c r="AD58" s="2">
        <v>0</v>
      </c>
      <c r="AE58" s="2">
        <v>0</v>
      </c>
      <c r="AF58" s="2">
        <v>0</v>
      </c>
      <c r="AG58" s="2">
        <v>0</v>
      </c>
      <c r="AH58" t="s">
        <v>19</v>
      </c>
      <c r="AI58">
        <v>1</v>
      </c>
    </row>
    <row r="59" spans="1:35" x14ac:dyDescent="0.25">
      <c r="A59" t="s">
        <v>227</v>
      </c>
      <c r="B59" t="s">
        <v>78</v>
      </c>
      <c r="C59" t="s">
        <v>161</v>
      </c>
      <c r="D59" t="s">
        <v>191</v>
      </c>
      <c r="E59" s="2">
        <v>92.119565217391298</v>
      </c>
      <c r="F59" s="2">
        <v>4.6086956521739131</v>
      </c>
      <c r="G59" s="2">
        <v>0.54347826086956519</v>
      </c>
      <c r="H59" s="2">
        <v>0.41978260869565215</v>
      </c>
      <c r="I59" s="2">
        <v>2.2255434782608696</v>
      </c>
      <c r="J59" s="2">
        <v>0</v>
      </c>
      <c r="K59" s="2">
        <v>0</v>
      </c>
      <c r="L59" s="2">
        <v>3.21</v>
      </c>
      <c r="M59" s="2">
        <v>4.8924999999999983</v>
      </c>
      <c r="N59" s="2">
        <v>0</v>
      </c>
      <c r="O59" s="2">
        <v>5.3110324483775798E-2</v>
      </c>
      <c r="P59" s="2">
        <v>0</v>
      </c>
      <c r="Q59" s="2">
        <v>9.9075000000000024</v>
      </c>
      <c r="R59" s="2">
        <v>0.10755044247787614</v>
      </c>
      <c r="S59" s="2">
        <v>4.750978260869565</v>
      </c>
      <c r="T59" s="2">
        <v>3.3395652173913049</v>
      </c>
      <c r="U59" s="2">
        <v>0</v>
      </c>
      <c r="V59" s="2">
        <v>8.7826548672566382E-2</v>
      </c>
      <c r="W59" s="2">
        <v>3.5334782608695638</v>
      </c>
      <c r="X59" s="2">
        <v>6.1655434782608669</v>
      </c>
      <c r="Y59" s="2">
        <v>0</v>
      </c>
      <c r="Z59" s="2">
        <v>0.10528731563421824</v>
      </c>
      <c r="AA59" s="2">
        <v>0</v>
      </c>
      <c r="AB59" s="2">
        <v>4.5491304347826089</v>
      </c>
      <c r="AC59" s="2">
        <v>0</v>
      </c>
      <c r="AD59" s="2">
        <v>0</v>
      </c>
      <c r="AE59" s="2">
        <v>0</v>
      </c>
      <c r="AF59" s="2">
        <v>0</v>
      </c>
      <c r="AG59" s="2">
        <v>0</v>
      </c>
      <c r="AH59" t="s">
        <v>6</v>
      </c>
      <c r="AI59">
        <v>1</v>
      </c>
    </row>
    <row r="60" spans="1:35" x14ac:dyDescent="0.25">
      <c r="A60" t="s">
        <v>227</v>
      </c>
      <c r="B60" t="s">
        <v>88</v>
      </c>
      <c r="C60" t="s">
        <v>170</v>
      </c>
      <c r="D60" t="s">
        <v>193</v>
      </c>
      <c r="E60" s="2">
        <v>125.14130434782609</v>
      </c>
      <c r="F60" s="2">
        <v>5.3097826086956523</v>
      </c>
      <c r="G60" s="2">
        <v>0.28804347826086957</v>
      </c>
      <c r="H60" s="2">
        <v>0</v>
      </c>
      <c r="I60" s="2">
        <v>0</v>
      </c>
      <c r="J60" s="2">
        <v>0</v>
      </c>
      <c r="K60" s="2">
        <v>5.2771739130434785</v>
      </c>
      <c r="L60" s="2">
        <v>0.97543478260869565</v>
      </c>
      <c r="M60" s="2">
        <v>18.353260869565219</v>
      </c>
      <c r="N60" s="2">
        <v>0</v>
      </c>
      <c r="O60" s="2">
        <v>0.14666029705550249</v>
      </c>
      <c r="P60" s="2">
        <v>4.7065217391304346</v>
      </c>
      <c r="Q60" s="2">
        <v>37.309782608695649</v>
      </c>
      <c r="R60" s="2">
        <v>0.33575089029792404</v>
      </c>
      <c r="S60" s="2">
        <v>7.976739130434785</v>
      </c>
      <c r="T60" s="2">
        <v>3.2134782608695649</v>
      </c>
      <c r="U60" s="2">
        <v>0</v>
      </c>
      <c r="V60" s="2">
        <v>8.9420654911838801E-2</v>
      </c>
      <c r="W60" s="2">
        <v>5.4189130434782626</v>
      </c>
      <c r="X60" s="2">
        <v>3.718152173913043</v>
      </c>
      <c r="Y60" s="2">
        <v>0</v>
      </c>
      <c r="Z60" s="2">
        <v>7.3013984191783218E-2</v>
      </c>
      <c r="AA60" s="2">
        <v>1.798913043478261</v>
      </c>
      <c r="AB60" s="2">
        <v>0</v>
      </c>
      <c r="AC60" s="2">
        <v>0</v>
      </c>
      <c r="AD60" s="2">
        <v>0</v>
      </c>
      <c r="AE60" s="2">
        <v>0</v>
      </c>
      <c r="AF60" s="2">
        <v>0</v>
      </c>
      <c r="AG60" s="2">
        <v>1.6032608695652173</v>
      </c>
      <c r="AH60" t="s">
        <v>16</v>
      </c>
      <c r="AI60">
        <v>1</v>
      </c>
    </row>
    <row r="61" spans="1:35" x14ac:dyDescent="0.25">
      <c r="A61" t="s">
        <v>227</v>
      </c>
      <c r="B61" t="s">
        <v>110</v>
      </c>
      <c r="C61" t="s">
        <v>153</v>
      </c>
      <c r="D61" t="s">
        <v>191</v>
      </c>
      <c r="E61" s="2">
        <v>40.065217391304351</v>
      </c>
      <c r="F61" s="2">
        <v>5</v>
      </c>
      <c r="G61" s="2">
        <v>0</v>
      </c>
      <c r="H61" s="2">
        <v>0</v>
      </c>
      <c r="I61" s="2">
        <v>0.95652173913043481</v>
      </c>
      <c r="J61" s="2">
        <v>0</v>
      </c>
      <c r="K61" s="2">
        <v>0</v>
      </c>
      <c r="L61" s="2">
        <v>0</v>
      </c>
      <c r="M61" s="2">
        <v>4.2608695652173916</v>
      </c>
      <c r="N61" s="2">
        <v>4.4121739130434783</v>
      </c>
      <c r="O61" s="2">
        <v>0.21647314161692888</v>
      </c>
      <c r="P61" s="2">
        <v>3.8097826086956523</v>
      </c>
      <c r="Q61" s="2">
        <v>5.2932608695652172</v>
      </c>
      <c r="R61" s="2">
        <v>0.22720564297341286</v>
      </c>
      <c r="S61" s="2">
        <v>0</v>
      </c>
      <c r="T61" s="2">
        <v>0</v>
      </c>
      <c r="U61" s="2">
        <v>0</v>
      </c>
      <c r="V61" s="2">
        <v>0</v>
      </c>
      <c r="W61" s="2">
        <v>0</v>
      </c>
      <c r="X61" s="2">
        <v>0</v>
      </c>
      <c r="Y61" s="2">
        <v>0</v>
      </c>
      <c r="Z61" s="2">
        <v>0</v>
      </c>
      <c r="AA61" s="2">
        <v>0</v>
      </c>
      <c r="AB61" s="2">
        <v>0</v>
      </c>
      <c r="AC61" s="2">
        <v>0</v>
      </c>
      <c r="AD61" s="2">
        <v>0</v>
      </c>
      <c r="AE61" s="2">
        <v>0</v>
      </c>
      <c r="AF61" s="2">
        <v>0</v>
      </c>
      <c r="AG61" s="2">
        <v>0</v>
      </c>
      <c r="AH61" t="s">
        <v>38</v>
      </c>
      <c r="AI61">
        <v>1</v>
      </c>
    </row>
    <row r="62" spans="1:35" x14ac:dyDescent="0.25">
      <c r="A62" t="s">
        <v>227</v>
      </c>
      <c r="B62" t="s">
        <v>111</v>
      </c>
      <c r="C62" t="s">
        <v>168</v>
      </c>
      <c r="D62" t="s">
        <v>194</v>
      </c>
      <c r="E62" s="2">
        <v>36.173913043478258</v>
      </c>
      <c r="F62" s="2">
        <v>4.2608695652173916</v>
      </c>
      <c r="G62" s="2">
        <v>0.16304347826086957</v>
      </c>
      <c r="H62" s="2">
        <v>0.17391304347826086</v>
      </c>
      <c r="I62" s="2">
        <v>0.96739130434782605</v>
      </c>
      <c r="J62" s="2">
        <v>0</v>
      </c>
      <c r="K62" s="2">
        <v>0</v>
      </c>
      <c r="L62" s="2">
        <v>1.5631521739130434</v>
      </c>
      <c r="M62" s="2">
        <v>6.5615217391304341</v>
      </c>
      <c r="N62" s="2">
        <v>0</v>
      </c>
      <c r="O62" s="2">
        <v>0.18138822115384615</v>
      </c>
      <c r="P62" s="2">
        <v>4.6786956521739125</v>
      </c>
      <c r="Q62" s="2">
        <v>9.5108695652173907</v>
      </c>
      <c r="R62" s="2">
        <v>0.3922596153846154</v>
      </c>
      <c r="S62" s="2">
        <v>4.8163043478260876</v>
      </c>
      <c r="T62" s="2">
        <v>2.4711956521739138</v>
      </c>
      <c r="U62" s="2">
        <v>0</v>
      </c>
      <c r="V62" s="2">
        <v>0.2014573317307693</v>
      </c>
      <c r="W62" s="2">
        <v>1.3738043478260871</v>
      </c>
      <c r="X62" s="2">
        <v>2.7645652173913042</v>
      </c>
      <c r="Y62" s="2">
        <v>0</v>
      </c>
      <c r="Z62" s="2">
        <v>0.11440204326923077</v>
      </c>
      <c r="AA62" s="2">
        <v>0</v>
      </c>
      <c r="AB62" s="2">
        <v>0</v>
      </c>
      <c r="AC62" s="2">
        <v>0</v>
      </c>
      <c r="AD62" s="2">
        <v>0</v>
      </c>
      <c r="AE62" s="2">
        <v>0</v>
      </c>
      <c r="AF62" s="2">
        <v>0</v>
      </c>
      <c r="AG62" s="2">
        <v>0</v>
      </c>
      <c r="AH62" t="s">
        <v>39</v>
      </c>
      <c r="AI62">
        <v>1</v>
      </c>
    </row>
    <row r="63" spans="1:35" x14ac:dyDescent="0.25">
      <c r="A63" t="s">
        <v>227</v>
      </c>
      <c r="B63" t="s">
        <v>112</v>
      </c>
      <c r="C63" t="s">
        <v>150</v>
      </c>
      <c r="D63" t="s">
        <v>188</v>
      </c>
      <c r="E63" s="2">
        <v>39.163043478260867</v>
      </c>
      <c r="F63" s="2">
        <v>4.8695652173913047</v>
      </c>
      <c r="G63" s="2">
        <v>0.19565217391304349</v>
      </c>
      <c r="H63" s="2">
        <v>0</v>
      </c>
      <c r="I63" s="2">
        <v>0.55434782608695654</v>
      </c>
      <c r="J63" s="2">
        <v>0</v>
      </c>
      <c r="K63" s="2">
        <v>0</v>
      </c>
      <c r="L63" s="2">
        <v>0.18228260869565216</v>
      </c>
      <c r="M63" s="2">
        <v>4.9565217391304346</v>
      </c>
      <c r="N63" s="2">
        <v>0</v>
      </c>
      <c r="O63" s="2">
        <v>0.12656119900083265</v>
      </c>
      <c r="P63" s="2">
        <v>4.6086956521739131</v>
      </c>
      <c r="Q63" s="2">
        <v>9.7895652173913028</v>
      </c>
      <c r="R63" s="2">
        <v>0.36764918123785734</v>
      </c>
      <c r="S63" s="2">
        <v>1.3448913043478261</v>
      </c>
      <c r="T63" s="2">
        <v>1.1380434782608697</v>
      </c>
      <c r="U63" s="2">
        <v>0</v>
      </c>
      <c r="V63" s="2">
        <v>6.3399944490702201E-2</v>
      </c>
      <c r="W63" s="2">
        <v>0.97521739130434792</v>
      </c>
      <c r="X63" s="2">
        <v>0.59097826086956529</v>
      </c>
      <c r="Y63" s="2">
        <v>0</v>
      </c>
      <c r="Z63" s="2">
        <v>3.9991673605328897E-2</v>
      </c>
      <c r="AA63" s="2">
        <v>0.52173913043478259</v>
      </c>
      <c r="AB63" s="2">
        <v>0</v>
      </c>
      <c r="AC63" s="2">
        <v>0</v>
      </c>
      <c r="AD63" s="2">
        <v>0</v>
      </c>
      <c r="AE63" s="2">
        <v>0</v>
      </c>
      <c r="AF63" s="2">
        <v>0</v>
      </c>
      <c r="AG63" s="2">
        <v>0</v>
      </c>
      <c r="AH63" t="s">
        <v>40</v>
      </c>
      <c r="AI63">
        <v>1</v>
      </c>
    </row>
    <row r="64" spans="1:35" x14ac:dyDescent="0.25">
      <c r="A64" t="s">
        <v>227</v>
      </c>
      <c r="B64" t="s">
        <v>107</v>
      </c>
      <c r="C64" t="s">
        <v>164</v>
      </c>
      <c r="D64" t="s">
        <v>196</v>
      </c>
      <c r="E64" s="2">
        <v>60.173913043478258</v>
      </c>
      <c r="F64" s="2">
        <v>5.3043478260869561</v>
      </c>
      <c r="G64" s="2">
        <v>6.25E-2</v>
      </c>
      <c r="H64" s="2">
        <v>0.28804347826086957</v>
      </c>
      <c r="I64" s="2">
        <v>0.56521739130434778</v>
      </c>
      <c r="J64" s="2">
        <v>0</v>
      </c>
      <c r="K64" s="2">
        <v>0</v>
      </c>
      <c r="L64" s="2">
        <v>5.2018478260869569</v>
      </c>
      <c r="M64" s="2">
        <v>4.1548913043478262</v>
      </c>
      <c r="N64" s="2">
        <v>4.7657608695652174</v>
      </c>
      <c r="O64" s="2">
        <v>0.14824783236994221</v>
      </c>
      <c r="P64" s="2">
        <v>5.4820652173913063</v>
      </c>
      <c r="Q64" s="2">
        <v>11.039021739130439</v>
      </c>
      <c r="R64" s="2">
        <v>0.2745556358381504</v>
      </c>
      <c r="S64" s="2">
        <v>5.1058695652173895</v>
      </c>
      <c r="T64" s="2">
        <v>0</v>
      </c>
      <c r="U64" s="2">
        <v>0</v>
      </c>
      <c r="V64" s="2">
        <v>8.4851878612716744E-2</v>
      </c>
      <c r="W64" s="2">
        <v>3.9251086956521748</v>
      </c>
      <c r="X64" s="2">
        <v>3.719891304347827</v>
      </c>
      <c r="Y64" s="2">
        <v>0</v>
      </c>
      <c r="Z64" s="2">
        <v>0.12704841040462431</v>
      </c>
      <c r="AA64" s="2">
        <v>0.10054347826086957</v>
      </c>
      <c r="AB64" s="2">
        <v>0</v>
      </c>
      <c r="AC64" s="2">
        <v>0</v>
      </c>
      <c r="AD64" s="2">
        <v>0</v>
      </c>
      <c r="AE64" s="2">
        <v>0</v>
      </c>
      <c r="AF64" s="2">
        <v>0</v>
      </c>
      <c r="AG64" s="2">
        <v>0</v>
      </c>
      <c r="AH64" t="s">
        <v>35</v>
      </c>
      <c r="AI64">
        <v>1</v>
      </c>
    </row>
    <row r="65" spans="1:35" x14ac:dyDescent="0.25">
      <c r="A65" t="s">
        <v>227</v>
      </c>
      <c r="B65" t="s">
        <v>99</v>
      </c>
      <c r="C65" t="s">
        <v>144</v>
      </c>
      <c r="D65" t="s">
        <v>193</v>
      </c>
      <c r="E65" s="2">
        <v>81.423913043478265</v>
      </c>
      <c r="F65" s="2">
        <v>5.3043478260869561</v>
      </c>
      <c r="G65" s="2">
        <v>0.56521739130434778</v>
      </c>
      <c r="H65" s="2">
        <v>0.42119565217391303</v>
      </c>
      <c r="I65" s="2">
        <v>2.0543478260869565</v>
      </c>
      <c r="J65" s="2">
        <v>0.86956521739130432</v>
      </c>
      <c r="K65" s="2">
        <v>0</v>
      </c>
      <c r="L65" s="2">
        <v>8.534239130434786</v>
      </c>
      <c r="M65" s="2">
        <v>8.1385869565217384</v>
      </c>
      <c r="N65" s="2">
        <v>0</v>
      </c>
      <c r="O65" s="2">
        <v>9.9953277266052576E-2</v>
      </c>
      <c r="P65" s="2">
        <v>19.763586956521738</v>
      </c>
      <c r="Q65" s="2">
        <v>0</v>
      </c>
      <c r="R65" s="2">
        <v>0.24272460285676142</v>
      </c>
      <c r="S65" s="2">
        <v>9.550652173913047</v>
      </c>
      <c r="T65" s="2">
        <v>3.4771739130434782</v>
      </c>
      <c r="U65" s="2">
        <v>0</v>
      </c>
      <c r="V65" s="2">
        <v>0.16000000000000003</v>
      </c>
      <c r="W65" s="2">
        <v>7.0392391304347823</v>
      </c>
      <c r="X65" s="2">
        <v>5.4829347826086945</v>
      </c>
      <c r="Y65" s="2">
        <v>5.1711956521739131</v>
      </c>
      <c r="Z65" s="2">
        <v>0.21729942597784008</v>
      </c>
      <c r="AA65" s="2">
        <v>0</v>
      </c>
      <c r="AB65" s="2">
        <v>0</v>
      </c>
      <c r="AC65" s="2">
        <v>0</v>
      </c>
      <c r="AD65" s="2">
        <v>0</v>
      </c>
      <c r="AE65" s="2">
        <v>0</v>
      </c>
      <c r="AF65" s="2">
        <v>0</v>
      </c>
      <c r="AG65" s="2">
        <v>7.6086956521739135E-2</v>
      </c>
      <c r="AH65" t="s">
        <v>27</v>
      </c>
      <c r="AI65">
        <v>1</v>
      </c>
    </row>
    <row r="66" spans="1:35" x14ac:dyDescent="0.25">
      <c r="A66" t="s">
        <v>227</v>
      </c>
      <c r="B66" t="s">
        <v>128</v>
      </c>
      <c r="C66" t="s">
        <v>150</v>
      </c>
      <c r="D66" t="s">
        <v>188</v>
      </c>
      <c r="E66" s="2">
        <v>21.184782608695652</v>
      </c>
      <c r="F66" s="2">
        <v>5</v>
      </c>
      <c r="G66" s="2">
        <v>2.9891304347826088E-2</v>
      </c>
      <c r="H66" s="2">
        <v>3.2608695652173912E-2</v>
      </c>
      <c r="I66" s="2">
        <v>0.41847826086956524</v>
      </c>
      <c r="J66" s="2">
        <v>0.11956521739130435</v>
      </c>
      <c r="K66" s="2">
        <v>2.717391304347826E-2</v>
      </c>
      <c r="L66" s="2">
        <v>0.7884782608695653</v>
      </c>
      <c r="M66" s="2">
        <v>5.3478260869565215</v>
      </c>
      <c r="N66" s="2">
        <v>0</v>
      </c>
      <c r="O66" s="2">
        <v>0.25243714725500255</v>
      </c>
      <c r="P66" s="2">
        <v>4.5217391304347823</v>
      </c>
      <c r="Q66" s="2">
        <v>3.9371739130434786</v>
      </c>
      <c r="R66" s="2">
        <v>0.39929194458696771</v>
      </c>
      <c r="S66" s="2">
        <v>3.6259782608695654</v>
      </c>
      <c r="T66" s="2">
        <v>0</v>
      </c>
      <c r="U66" s="2">
        <v>0</v>
      </c>
      <c r="V66" s="2">
        <v>0.1711595690097486</v>
      </c>
      <c r="W66" s="2">
        <v>0.6627173913043477</v>
      </c>
      <c r="X66" s="2">
        <v>3.3207608695652171</v>
      </c>
      <c r="Y66" s="2">
        <v>0</v>
      </c>
      <c r="Z66" s="2">
        <v>0.18803488968701898</v>
      </c>
      <c r="AA66" s="2">
        <v>9.2391304347826081E-2</v>
      </c>
      <c r="AB66" s="2">
        <v>0</v>
      </c>
      <c r="AC66" s="2">
        <v>0</v>
      </c>
      <c r="AD66" s="2">
        <v>0</v>
      </c>
      <c r="AE66" s="2">
        <v>0</v>
      </c>
      <c r="AF66" s="2">
        <v>0</v>
      </c>
      <c r="AG66" s="2">
        <v>6.5217391304347823E-3</v>
      </c>
      <c r="AH66" t="s">
        <v>56</v>
      </c>
      <c r="AI66">
        <v>1</v>
      </c>
    </row>
    <row r="67" spans="1:35" x14ac:dyDescent="0.25">
      <c r="A67" t="s">
        <v>227</v>
      </c>
      <c r="B67" t="s">
        <v>132</v>
      </c>
      <c r="C67" t="s">
        <v>182</v>
      </c>
      <c r="D67" t="s">
        <v>189</v>
      </c>
      <c r="E67" s="2">
        <v>111.28260869565217</v>
      </c>
      <c r="F67" s="2">
        <v>0</v>
      </c>
      <c r="G67" s="2">
        <v>0</v>
      </c>
      <c r="H67" s="2">
        <v>0.3858695652173913</v>
      </c>
      <c r="I67" s="2">
        <v>3.2717391304347827</v>
      </c>
      <c r="J67" s="2">
        <v>0</v>
      </c>
      <c r="K67" s="2">
        <v>6.6820652173913047</v>
      </c>
      <c r="L67" s="2">
        <v>3.7553260869565217</v>
      </c>
      <c r="M67" s="2">
        <v>5.8777173913043477</v>
      </c>
      <c r="N67" s="2">
        <v>2.5165217391304346</v>
      </c>
      <c r="O67" s="2">
        <v>7.5431724946278561E-2</v>
      </c>
      <c r="P67" s="2">
        <v>1.1720652173913044</v>
      </c>
      <c r="Q67" s="2">
        <v>34.291086956521738</v>
      </c>
      <c r="R67" s="2">
        <v>0.31867649931627273</v>
      </c>
      <c r="S67" s="2">
        <v>3.9488043478260861</v>
      </c>
      <c r="T67" s="2">
        <v>8.6398913043478256</v>
      </c>
      <c r="U67" s="2">
        <v>0</v>
      </c>
      <c r="V67" s="2">
        <v>0.11312365696425081</v>
      </c>
      <c r="W67" s="2">
        <v>4.0839130434782591</v>
      </c>
      <c r="X67" s="2">
        <v>7.0731521739130416</v>
      </c>
      <c r="Y67" s="2">
        <v>0</v>
      </c>
      <c r="Z67" s="2">
        <v>0.10025883961711268</v>
      </c>
      <c r="AA67" s="2">
        <v>0</v>
      </c>
      <c r="AB67" s="2">
        <v>0</v>
      </c>
      <c r="AC67" s="2">
        <v>0</v>
      </c>
      <c r="AD67" s="2">
        <v>0</v>
      </c>
      <c r="AE67" s="2">
        <v>0</v>
      </c>
      <c r="AF67" s="2">
        <v>0</v>
      </c>
      <c r="AG67" s="2">
        <v>0</v>
      </c>
      <c r="AH67" t="s">
        <v>60</v>
      </c>
      <c r="AI67">
        <v>1</v>
      </c>
    </row>
    <row r="68" spans="1:35" x14ac:dyDescent="0.25">
      <c r="A68" t="s">
        <v>227</v>
      </c>
      <c r="B68" t="s">
        <v>109</v>
      </c>
      <c r="C68" t="s">
        <v>151</v>
      </c>
      <c r="D68" t="s">
        <v>188</v>
      </c>
      <c r="E68" s="2">
        <v>46.282608695652172</v>
      </c>
      <c r="F68" s="2">
        <v>4.9565217391304346</v>
      </c>
      <c r="G68" s="2">
        <v>0.32608695652173914</v>
      </c>
      <c r="H68" s="2">
        <v>0.23391304347826083</v>
      </c>
      <c r="I68" s="2">
        <v>1.0842391304347827</v>
      </c>
      <c r="J68" s="2">
        <v>0</v>
      </c>
      <c r="K68" s="2">
        <v>0</v>
      </c>
      <c r="L68" s="2">
        <v>1.8102173913043478</v>
      </c>
      <c r="M68" s="2">
        <v>4.4914130434782615</v>
      </c>
      <c r="N68" s="2">
        <v>0</v>
      </c>
      <c r="O68" s="2">
        <v>9.7043212775951168E-2</v>
      </c>
      <c r="P68" s="2">
        <v>0</v>
      </c>
      <c r="Q68" s="2">
        <v>2.7820652173913047</v>
      </c>
      <c r="R68" s="2">
        <v>6.0110380460310017E-2</v>
      </c>
      <c r="S68" s="2">
        <v>4.8420652173913039</v>
      </c>
      <c r="T68" s="2">
        <v>0.1133695652173913</v>
      </c>
      <c r="U68" s="2">
        <v>0</v>
      </c>
      <c r="V68" s="2">
        <v>0.10706904650070456</v>
      </c>
      <c r="W68" s="2">
        <v>1.4936956521739129</v>
      </c>
      <c r="X68" s="2">
        <v>2.780760869565218</v>
      </c>
      <c r="Y68" s="2">
        <v>0</v>
      </c>
      <c r="Z68" s="2">
        <v>9.2355565993424149E-2</v>
      </c>
      <c r="AA68" s="2">
        <v>0</v>
      </c>
      <c r="AB68" s="2">
        <v>4.0147826086956533</v>
      </c>
      <c r="AC68" s="2">
        <v>0</v>
      </c>
      <c r="AD68" s="2">
        <v>0</v>
      </c>
      <c r="AE68" s="2">
        <v>0</v>
      </c>
      <c r="AF68" s="2">
        <v>0</v>
      </c>
      <c r="AG68" s="2">
        <v>0</v>
      </c>
      <c r="AH68" t="s">
        <v>37</v>
      </c>
      <c r="AI68">
        <v>1</v>
      </c>
    </row>
    <row r="69" spans="1:35" x14ac:dyDescent="0.25">
      <c r="A69" t="s">
        <v>227</v>
      </c>
      <c r="B69" t="s">
        <v>119</v>
      </c>
      <c r="C69" t="s">
        <v>150</v>
      </c>
      <c r="D69" t="s">
        <v>188</v>
      </c>
      <c r="E69" s="2">
        <v>111.73913043478261</v>
      </c>
      <c r="F69" s="2">
        <v>4.6521739130434785</v>
      </c>
      <c r="G69" s="2">
        <v>5.434782608695652E-2</v>
      </c>
      <c r="H69" s="2">
        <v>0.55163043478260865</v>
      </c>
      <c r="I69" s="2">
        <v>5.5652173913043477</v>
      </c>
      <c r="J69" s="2">
        <v>0</v>
      </c>
      <c r="K69" s="2">
        <v>0.22826086956521738</v>
      </c>
      <c r="L69" s="2">
        <v>1.3315217391304348</v>
      </c>
      <c r="M69" s="2">
        <v>13.407608695652174</v>
      </c>
      <c r="N69" s="2">
        <v>5.1603260869565215</v>
      </c>
      <c r="O69" s="2">
        <v>0.16617217898832684</v>
      </c>
      <c r="P69" s="2">
        <v>5.4782608695652177</v>
      </c>
      <c r="Q69" s="2">
        <v>13.163043478260869</v>
      </c>
      <c r="R69" s="2">
        <v>0.16682879377431906</v>
      </c>
      <c r="S69" s="2">
        <v>8.7744565217391308</v>
      </c>
      <c r="T69" s="2">
        <v>2.4157608695652173</v>
      </c>
      <c r="U69" s="2">
        <v>0.98641304347826086</v>
      </c>
      <c r="V69" s="2">
        <v>0.10897373540856031</v>
      </c>
      <c r="W69" s="2">
        <v>6.6766304347826084</v>
      </c>
      <c r="X69" s="2">
        <v>4.5815217391304346</v>
      </c>
      <c r="Y69" s="2">
        <v>0</v>
      </c>
      <c r="Z69" s="2">
        <v>0.10075389105058365</v>
      </c>
      <c r="AA69" s="2">
        <v>0</v>
      </c>
      <c r="AB69" s="2">
        <v>0</v>
      </c>
      <c r="AC69" s="2">
        <v>0</v>
      </c>
      <c r="AD69" s="2">
        <v>0</v>
      </c>
      <c r="AE69" s="2">
        <v>1.0869565217391304E-2</v>
      </c>
      <c r="AF69" s="2">
        <v>0</v>
      </c>
      <c r="AG69" s="2">
        <v>0</v>
      </c>
      <c r="AH69" t="s">
        <v>47</v>
      </c>
      <c r="AI69">
        <v>1</v>
      </c>
    </row>
    <row r="70" spans="1:35" x14ac:dyDescent="0.25">
      <c r="A70" t="s">
        <v>227</v>
      </c>
      <c r="B70" t="s">
        <v>85</v>
      </c>
      <c r="C70" t="s">
        <v>152</v>
      </c>
      <c r="D70" t="s">
        <v>193</v>
      </c>
      <c r="E70" s="2">
        <v>27.130434782608695</v>
      </c>
      <c r="F70" s="2">
        <v>4.5217391304347823</v>
      </c>
      <c r="G70" s="2">
        <v>0.4891304347826087</v>
      </c>
      <c r="H70" s="2">
        <v>0.12771739130434784</v>
      </c>
      <c r="I70" s="2">
        <v>0.77173913043478259</v>
      </c>
      <c r="J70" s="2">
        <v>0</v>
      </c>
      <c r="K70" s="2">
        <v>0</v>
      </c>
      <c r="L70" s="2">
        <v>0.94021739130434778</v>
      </c>
      <c r="M70" s="2">
        <v>4.1739130434782608</v>
      </c>
      <c r="N70" s="2">
        <v>0</v>
      </c>
      <c r="O70" s="2">
        <v>0.15384615384615385</v>
      </c>
      <c r="P70" s="2">
        <v>0</v>
      </c>
      <c r="Q70" s="2">
        <v>14.641521739130438</v>
      </c>
      <c r="R70" s="2">
        <v>0.53967147435897445</v>
      </c>
      <c r="S70" s="2">
        <v>2.6380434782608697</v>
      </c>
      <c r="T70" s="2">
        <v>4.0848913043478259</v>
      </c>
      <c r="U70" s="2">
        <v>0</v>
      </c>
      <c r="V70" s="2">
        <v>0.24780048076923078</v>
      </c>
      <c r="W70" s="2">
        <v>4.1511956521739126</v>
      </c>
      <c r="X70" s="2">
        <v>4.516413043478261</v>
      </c>
      <c r="Y70" s="2">
        <v>0</v>
      </c>
      <c r="Z70" s="2">
        <v>0.31947916666666665</v>
      </c>
      <c r="AA70" s="2">
        <v>0</v>
      </c>
      <c r="AB70" s="2">
        <v>0</v>
      </c>
      <c r="AC70" s="2">
        <v>0</v>
      </c>
      <c r="AD70" s="2">
        <v>0</v>
      </c>
      <c r="AE70" s="2">
        <v>0</v>
      </c>
      <c r="AF70" s="2">
        <v>0</v>
      </c>
      <c r="AG70" s="2">
        <v>0</v>
      </c>
      <c r="AH70" t="s">
        <v>13</v>
      </c>
      <c r="AI70">
        <v>1</v>
      </c>
    </row>
    <row r="71" spans="1:35" x14ac:dyDescent="0.25">
      <c r="A71" t="s">
        <v>227</v>
      </c>
      <c r="B71" t="s">
        <v>137</v>
      </c>
      <c r="C71" t="s">
        <v>184</v>
      </c>
      <c r="D71" t="s">
        <v>193</v>
      </c>
      <c r="E71" s="2">
        <v>37.260869565217391</v>
      </c>
      <c r="F71" s="2">
        <v>5.5652173913043477</v>
      </c>
      <c r="G71" s="2">
        <v>0</v>
      </c>
      <c r="H71" s="2">
        <v>0.14130434782608695</v>
      </c>
      <c r="I71" s="2">
        <v>1.0815217391304348</v>
      </c>
      <c r="J71" s="2">
        <v>0</v>
      </c>
      <c r="K71" s="2">
        <v>0</v>
      </c>
      <c r="L71" s="2">
        <v>4.4565217391304346</v>
      </c>
      <c r="M71" s="2">
        <v>5.4130434782608692</v>
      </c>
      <c r="N71" s="2">
        <v>0</v>
      </c>
      <c r="O71" s="2">
        <v>0.14527421236872812</v>
      </c>
      <c r="P71" s="2">
        <v>5.3641304347826084</v>
      </c>
      <c r="Q71" s="2">
        <v>16.304347826086957</v>
      </c>
      <c r="R71" s="2">
        <v>0.58153442240373399</v>
      </c>
      <c r="S71" s="2">
        <v>3.2984782608695649</v>
      </c>
      <c r="T71" s="2">
        <v>7.0420652173913041</v>
      </c>
      <c r="U71" s="2">
        <v>0</v>
      </c>
      <c r="V71" s="2">
        <v>0.27751750291715288</v>
      </c>
      <c r="W71" s="2">
        <v>4.1366304347826084</v>
      </c>
      <c r="X71" s="2">
        <v>10.861195652173915</v>
      </c>
      <c r="Y71" s="2">
        <v>0</v>
      </c>
      <c r="Z71" s="2">
        <v>0.40250875145857651</v>
      </c>
      <c r="AA71" s="2">
        <v>0</v>
      </c>
      <c r="AB71" s="2">
        <v>0</v>
      </c>
      <c r="AC71" s="2">
        <v>0</v>
      </c>
      <c r="AD71" s="2">
        <v>0.27445652173913043</v>
      </c>
      <c r="AE71" s="2">
        <v>0</v>
      </c>
      <c r="AF71" s="2">
        <v>0</v>
      </c>
      <c r="AG71" s="2">
        <v>0</v>
      </c>
      <c r="AH71" t="s">
        <v>65</v>
      </c>
      <c r="AI71">
        <v>1</v>
      </c>
    </row>
    <row r="72" spans="1:35" x14ac:dyDescent="0.25">
      <c r="A72" t="s">
        <v>227</v>
      </c>
      <c r="B72" t="s">
        <v>123</v>
      </c>
      <c r="C72" t="s">
        <v>179</v>
      </c>
      <c r="D72" t="s">
        <v>187</v>
      </c>
      <c r="E72" s="2">
        <v>78.913043478260875</v>
      </c>
      <c r="F72" s="2">
        <v>5.1304347826086953</v>
      </c>
      <c r="G72" s="2">
        <v>0</v>
      </c>
      <c r="H72" s="2">
        <v>0.38750000000000001</v>
      </c>
      <c r="I72" s="2">
        <v>1.2119565217391304</v>
      </c>
      <c r="J72" s="2">
        <v>0</v>
      </c>
      <c r="K72" s="2">
        <v>4.0869565217391308</v>
      </c>
      <c r="L72" s="2">
        <v>0.35608695652173911</v>
      </c>
      <c r="M72" s="2">
        <v>5.2299999999999995</v>
      </c>
      <c r="N72" s="2">
        <v>5.2173913043478262</v>
      </c>
      <c r="O72" s="2">
        <v>0.13239118457300272</v>
      </c>
      <c r="P72" s="2">
        <v>0</v>
      </c>
      <c r="Q72" s="2">
        <v>10.450326086956524</v>
      </c>
      <c r="R72" s="2">
        <v>0.13242837465564741</v>
      </c>
      <c r="S72" s="2">
        <v>5.2930434782608691</v>
      </c>
      <c r="T72" s="2">
        <v>3.3986956521739131</v>
      </c>
      <c r="U72" s="2">
        <v>0</v>
      </c>
      <c r="V72" s="2">
        <v>0.11014325068870523</v>
      </c>
      <c r="W72" s="2">
        <v>6.5713043478260875</v>
      </c>
      <c r="X72" s="2">
        <v>2.9541304347826083</v>
      </c>
      <c r="Y72" s="2">
        <v>0</v>
      </c>
      <c r="Z72" s="2">
        <v>0.12070798898071623</v>
      </c>
      <c r="AA72" s="2">
        <v>0</v>
      </c>
      <c r="AB72" s="2">
        <v>4.3882608695652179</v>
      </c>
      <c r="AC72" s="2">
        <v>0</v>
      </c>
      <c r="AD72" s="2">
        <v>0</v>
      </c>
      <c r="AE72" s="2">
        <v>0</v>
      </c>
      <c r="AF72" s="2">
        <v>0</v>
      </c>
      <c r="AG72" s="2">
        <v>0</v>
      </c>
      <c r="AH72" t="s">
        <v>51</v>
      </c>
      <c r="AI72">
        <v>1</v>
      </c>
    </row>
    <row r="73" spans="1:35" x14ac:dyDescent="0.25">
      <c r="A73" t="s">
        <v>227</v>
      </c>
      <c r="B73" t="s">
        <v>136</v>
      </c>
      <c r="C73" t="s">
        <v>145</v>
      </c>
      <c r="D73" t="s">
        <v>189</v>
      </c>
      <c r="E73" s="2">
        <v>50.934782608695649</v>
      </c>
      <c r="F73" s="2">
        <v>5.7391304347826084</v>
      </c>
      <c r="G73" s="2">
        <v>0.28260869565217389</v>
      </c>
      <c r="H73" s="2">
        <v>0.28260869565217389</v>
      </c>
      <c r="I73" s="2">
        <v>0.70652173913043481</v>
      </c>
      <c r="J73" s="2">
        <v>0</v>
      </c>
      <c r="K73" s="2">
        <v>0</v>
      </c>
      <c r="L73" s="2">
        <v>5.95434782608696</v>
      </c>
      <c r="M73" s="2">
        <v>6.0341304347826084</v>
      </c>
      <c r="N73" s="2">
        <v>0</v>
      </c>
      <c r="O73" s="2">
        <v>0.11846777635510029</v>
      </c>
      <c r="P73" s="2">
        <v>8.8198913043478271</v>
      </c>
      <c r="Q73" s="2">
        <v>2.9713043478260865</v>
      </c>
      <c r="R73" s="2">
        <v>0.23149594536918483</v>
      </c>
      <c r="S73" s="2">
        <v>1.1478260869565204</v>
      </c>
      <c r="T73" s="2">
        <v>4.3043478260869561</v>
      </c>
      <c r="U73" s="2">
        <v>0</v>
      </c>
      <c r="V73" s="2">
        <v>0.10704225352112673</v>
      </c>
      <c r="W73" s="2">
        <v>0.7891304347826088</v>
      </c>
      <c r="X73" s="2">
        <v>4.3760869565217435</v>
      </c>
      <c r="Y73" s="2">
        <v>0</v>
      </c>
      <c r="Z73" s="2">
        <v>0.10140845070422545</v>
      </c>
      <c r="AA73" s="2">
        <v>0</v>
      </c>
      <c r="AB73" s="2">
        <v>0</v>
      </c>
      <c r="AC73" s="2">
        <v>0</v>
      </c>
      <c r="AD73" s="2">
        <v>1.5179347826086957</v>
      </c>
      <c r="AE73" s="2">
        <v>0</v>
      </c>
      <c r="AF73" s="2">
        <v>0</v>
      </c>
      <c r="AG73" s="2">
        <v>0</v>
      </c>
      <c r="AH73" t="s">
        <v>64</v>
      </c>
      <c r="AI73">
        <v>1</v>
      </c>
    </row>
  </sheetData>
  <pageMargins left="0.7" right="0.7" top="0.75" bottom="0.75" header="0.3" footer="0.3"/>
  <pageSetup orientation="portrait" horizontalDpi="1200" verticalDpi="1200" r:id="rId1"/>
  <ignoredErrors>
    <ignoredError sqref="AH2:AH73"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41A9F-1862-4093-9415-9A8B3A1F758C}">
  <sheetPr codeName="Sheet4"/>
  <dimension ref="B2:AC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7" customWidth="1"/>
    <col min="2" max="2" width="27.28515625" style="7" customWidth="1"/>
    <col min="3" max="3" width="16.5703125" style="7" customWidth="1"/>
    <col min="4" max="4" width="11.5703125" style="7" customWidth="1"/>
    <col min="5" max="5" width="4.5703125" style="7" customWidth="1"/>
    <col min="6" max="6" width="10" style="7" customWidth="1"/>
    <col min="7" max="7" width="12.5703125" style="7" customWidth="1"/>
    <col min="8" max="10" width="8.5703125" style="7" customWidth="1"/>
    <col min="11" max="11" width="9.140625" style="7" customWidth="1"/>
    <col min="12" max="12" width="4.5703125" style="7" customWidth="1"/>
    <col min="13" max="13" width="7.5703125" style="7" customWidth="1"/>
    <col min="14" max="14" width="10.7109375" style="14" customWidth="1"/>
    <col min="15" max="18" width="8.5703125" style="7" customWidth="1"/>
    <col min="19" max="19" width="5.42578125" style="7" customWidth="1"/>
    <col min="20" max="20" width="40.5703125" style="7" customWidth="1"/>
    <col min="21" max="22" width="12.5703125" style="7" customWidth="1"/>
    <col min="23" max="25" width="8.85546875" style="7"/>
    <col min="26" max="26" width="37.140625" style="7" customWidth="1"/>
    <col min="27" max="27" width="11.5703125" style="7" customWidth="1"/>
    <col min="28" max="32" width="8.85546875" style="7"/>
    <col min="33" max="33" width="22.85546875" style="7" customWidth="1"/>
    <col min="34" max="34" width="16.42578125" style="7" customWidth="1"/>
    <col min="35" max="35" width="13.5703125" style="7" customWidth="1"/>
    <col min="36" max="16384" width="8.85546875" style="7"/>
  </cols>
  <sheetData>
    <row r="2" spans="2:29" ht="85.5" customHeight="1" x14ac:dyDescent="0.25">
      <c r="B2" s="3" t="s">
        <v>392</v>
      </c>
      <c r="C2" s="3" t="s">
        <v>248</v>
      </c>
      <c r="D2" s="3" t="s">
        <v>393</v>
      </c>
      <c r="E2" s="4"/>
      <c r="F2" s="5" t="s">
        <v>260</v>
      </c>
      <c r="G2" s="5" t="s">
        <v>261</v>
      </c>
      <c r="H2" s="5" t="s">
        <v>256</v>
      </c>
      <c r="I2" s="5" t="s">
        <v>262</v>
      </c>
      <c r="J2" s="6" t="s">
        <v>263</v>
      </c>
      <c r="K2" s="5" t="s">
        <v>264</v>
      </c>
      <c r="L2" s="5"/>
      <c r="M2" s="5" t="s">
        <v>248</v>
      </c>
      <c r="N2" s="5" t="s">
        <v>261</v>
      </c>
      <c r="O2" s="5" t="s">
        <v>256</v>
      </c>
      <c r="P2" s="5" t="s">
        <v>262</v>
      </c>
      <c r="Q2" s="6" t="s">
        <v>263</v>
      </c>
      <c r="R2" s="5" t="s">
        <v>264</v>
      </c>
      <c r="T2" s="7" t="s">
        <v>265</v>
      </c>
      <c r="U2" s="7" t="s">
        <v>394</v>
      </c>
      <c r="V2" s="8" t="s">
        <v>266</v>
      </c>
      <c r="W2" s="8" t="s">
        <v>267</v>
      </c>
    </row>
    <row r="3" spans="2:29" ht="15" customHeight="1" x14ac:dyDescent="0.25">
      <c r="B3" s="9" t="s">
        <v>268</v>
      </c>
      <c r="C3" s="10">
        <f>AVERAGE(Nurse[MDS Census])</f>
        <v>76.765851449275345</v>
      </c>
      <c r="D3" s="18">
        <v>76.573652573281407</v>
      </c>
      <c r="E3" s="10"/>
      <c r="F3" s="7">
        <v>1</v>
      </c>
      <c r="G3" s="11">
        <v>69193.21739130441</v>
      </c>
      <c r="H3" s="12">
        <v>3.6434308857239039</v>
      </c>
      <c r="I3" s="11">
        <v>5</v>
      </c>
      <c r="J3" s="13">
        <v>0.69655137723978899</v>
      </c>
      <c r="K3" s="11">
        <v>4</v>
      </c>
      <c r="M3" t="s">
        <v>197</v>
      </c>
      <c r="N3" s="11">
        <v>499.60869565217388</v>
      </c>
      <c r="O3" s="12">
        <v>5.6112183447915767</v>
      </c>
      <c r="P3" s="14">
        <v>1</v>
      </c>
      <c r="Q3" s="13">
        <v>1.6792550691845793</v>
      </c>
      <c r="R3" s="14">
        <v>1</v>
      </c>
      <c r="T3" s="15" t="s">
        <v>269</v>
      </c>
      <c r="U3" s="11">
        <f>SUM(Nurse[Total Nurse Staff Hours])</f>
        <v>20946.607500000002</v>
      </c>
      <c r="V3" s="16" t="s">
        <v>270</v>
      </c>
      <c r="W3" s="12">
        <f>Category[[#This Row],[State Total]]/C9</f>
        <v>3.7897723880376883</v>
      </c>
    </row>
    <row r="4" spans="2:29" ht="15" customHeight="1" x14ac:dyDescent="0.25">
      <c r="B4" s="17" t="s">
        <v>256</v>
      </c>
      <c r="C4" s="18">
        <f>SUM(Nurse[Total Nurse Staff Hours])/SUM(Nurse[MDS Census])</f>
        <v>3.7897723880376883</v>
      </c>
      <c r="D4" s="18">
        <v>3.6176047823193387</v>
      </c>
      <c r="E4" s="10"/>
      <c r="F4" s="7">
        <v>2</v>
      </c>
      <c r="G4" s="11">
        <v>127581.48913043467</v>
      </c>
      <c r="H4" s="12">
        <v>3.4416696063905325</v>
      </c>
      <c r="I4" s="11">
        <v>10</v>
      </c>
      <c r="J4" s="13">
        <v>0.65620339242685222</v>
      </c>
      <c r="K4" s="11">
        <v>6</v>
      </c>
      <c r="M4" t="s">
        <v>198</v>
      </c>
      <c r="N4" s="11">
        <v>19399.108695652176</v>
      </c>
      <c r="O4" s="12">
        <v>3.6775058076401965</v>
      </c>
      <c r="P4" s="14">
        <v>27</v>
      </c>
      <c r="Q4" s="13">
        <v>0.57240147743228875</v>
      </c>
      <c r="R4" s="14">
        <v>40</v>
      </c>
      <c r="T4" s="11" t="s">
        <v>271</v>
      </c>
      <c r="U4" s="11">
        <f>SUM(Nurse[Total Direct Care Staff Hours])</f>
        <v>19405.191521739132</v>
      </c>
      <c r="V4" s="16">
        <f>Category[[#This Row],[State Total]]/U3</f>
        <v>0.92641214200147359</v>
      </c>
      <c r="W4" s="12">
        <f>Category[[#This Row],[State Total]]/C9</f>
        <v>3.5108911557000346</v>
      </c>
    </row>
    <row r="5" spans="2:29" ht="15" customHeight="1" x14ac:dyDescent="0.25">
      <c r="B5" s="19" t="s">
        <v>272</v>
      </c>
      <c r="C5" s="20">
        <f>SUM(Nurse[Total Direct Care Staff Hours])/SUM(Nurse[MDS Census])</f>
        <v>3.5108911557000346</v>
      </c>
      <c r="D5" s="20">
        <v>3.3431272661315639</v>
      </c>
      <c r="E5" s="21"/>
      <c r="F5" s="7">
        <v>3</v>
      </c>
      <c r="G5" s="11">
        <v>122874.52173913032</v>
      </c>
      <c r="H5" s="12">
        <v>3.5340426527380098</v>
      </c>
      <c r="I5" s="11">
        <v>6</v>
      </c>
      <c r="J5" s="13">
        <v>0.69302446309667654</v>
      </c>
      <c r="K5" s="11">
        <v>5</v>
      </c>
      <c r="M5" t="s">
        <v>199</v>
      </c>
      <c r="N5" s="11">
        <v>14869.576086956522</v>
      </c>
      <c r="O5" s="12">
        <v>3.8599588596791961</v>
      </c>
      <c r="P5" s="14">
        <v>18</v>
      </c>
      <c r="Q5" s="13">
        <v>0.37364743885421114</v>
      </c>
      <c r="R5" s="14">
        <v>49</v>
      </c>
      <c r="T5" s="15" t="s">
        <v>273</v>
      </c>
      <c r="U5" s="11">
        <f>SUM(Nurse[Total RN Hours (w/ Admin, DON)])</f>
        <v>3916.2110869565217</v>
      </c>
      <c r="V5" s="16">
        <f>Category[[#This Row],[State Total]]/U3</f>
        <v>0.18696159208389815</v>
      </c>
      <c r="W5" s="12">
        <f>Category[[#This Row],[State Total]]/C9</f>
        <v>0.70854187930312285</v>
      </c>
      <c r="X5" s="22"/>
      <c r="Y5" s="22"/>
      <c r="AB5" s="22"/>
      <c r="AC5" s="22"/>
    </row>
    <row r="6" spans="2:29" ht="15" customHeight="1" x14ac:dyDescent="0.25">
      <c r="B6" s="23" t="s">
        <v>258</v>
      </c>
      <c r="C6" s="20">
        <f>SUM(Nurse[Total RN Hours (w/ Admin, DON)])/SUM(Nurse[MDS Census])</f>
        <v>0.70854187930312285</v>
      </c>
      <c r="D6" s="20">
        <v>0.62562661165643296</v>
      </c>
      <c r="E6"/>
      <c r="F6" s="7">
        <v>4</v>
      </c>
      <c r="G6" s="11">
        <v>216064.59782608761</v>
      </c>
      <c r="H6" s="12">
        <v>3.7380880873840776</v>
      </c>
      <c r="I6" s="11">
        <v>4</v>
      </c>
      <c r="J6" s="13">
        <v>0.58927713647231816</v>
      </c>
      <c r="K6" s="11">
        <v>9</v>
      </c>
      <c r="M6" t="s">
        <v>200</v>
      </c>
      <c r="N6" s="11">
        <v>10304.97826086957</v>
      </c>
      <c r="O6" s="12">
        <v>3.9885240354493057</v>
      </c>
      <c r="P6" s="14">
        <v>12</v>
      </c>
      <c r="Q6" s="13">
        <v>0.66199321138580036</v>
      </c>
      <c r="R6" s="14">
        <v>31</v>
      </c>
      <c r="T6" s="24" t="s">
        <v>274</v>
      </c>
      <c r="U6" s="11">
        <f>SUM(Nurse[RN Hours (excl. Admin, DON)])</f>
        <v>2670.902934782609</v>
      </c>
      <c r="V6" s="16">
        <f>Category[[#This Row],[State Total]]/U3</f>
        <v>0.12751004833515922</v>
      </c>
      <c r="W6" s="12">
        <f>Category[[#This Row],[State Total]]/C9</f>
        <v>0.48323406037793748</v>
      </c>
      <c r="X6" s="22"/>
      <c r="Y6" s="22"/>
      <c r="AB6" s="22"/>
      <c r="AC6" s="22"/>
    </row>
    <row r="7" spans="2:29" ht="15" customHeight="1" thickBot="1" x14ac:dyDescent="0.3">
      <c r="B7" s="25" t="s">
        <v>275</v>
      </c>
      <c r="C7" s="20">
        <f>SUM(Nurse[RN Hours (excl. Admin, DON)])/SUM(Nurse[MDS Census])</f>
        <v>0.48323406037793748</v>
      </c>
      <c r="D7" s="20">
        <v>0.42587093571797052</v>
      </c>
      <c r="E7"/>
      <c r="F7" s="7">
        <v>5</v>
      </c>
      <c r="G7" s="11">
        <v>221410.13043478233</v>
      </c>
      <c r="H7" s="12">
        <v>3.4421919709105748</v>
      </c>
      <c r="I7" s="11">
        <v>9</v>
      </c>
      <c r="J7" s="13">
        <v>0.70035472729832737</v>
      </c>
      <c r="K7" s="11">
        <v>3</v>
      </c>
      <c r="M7" t="s">
        <v>201</v>
      </c>
      <c r="N7" s="11">
        <v>90441.815217391239</v>
      </c>
      <c r="O7" s="12">
        <v>4.1688434288824041</v>
      </c>
      <c r="P7" s="14">
        <v>7</v>
      </c>
      <c r="Q7" s="13">
        <v>0.55565366972063701</v>
      </c>
      <c r="R7" s="14">
        <v>41</v>
      </c>
      <c r="T7" s="24" t="s">
        <v>254</v>
      </c>
      <c r="U7" s="11">
        <f>SUM(Nurse[RN Admin Hours])</f>
        <v>908.82163043478226</v>
      </c>
      <c r="V7" s="16">
        <f>Category[[#This Row],[State Total]]/U3</f>
        <v>4.3387533300310428E-2</v>
      </c>
      <c r="W7" s="12">
        <f>Category[[#This Row],[State Total]]/C9</f>
        <v>0.16442887568658218</v>
      </c>
      <c r="X7" s="22"/>
      <c r="Y7" s="22"/>
      <c r="Z7" s="22"/>
      <c r="AA7" s="22"/>
      <c r="AB7" s="22"/>
      <c r="AC7" s="22"/>
    </row>
    <row r="8" spans="2:29" ht="15" customHeight="1" thickTop="1" x14ac:dyDescent="0.25">
      <c r="B8" s="26" t="s">
        <v>276</v>
      </c>
      <c r="C8" s="27">
        <f>COUNTA(Nurse[Provider])</f>
        <v>72</v>
      </c>
      <c r="D8" s="27">
        <v>14806</v>
      </c>
      <c r="F8" s="7">
        <v>6</v>
      </c>
      <c r="G8" s="11">
        <v>135212.58695652158</v>
      </c>
      <c r="H8" s="12">
        <v>3.4486186599234512</v>
      </c>
      <c r="I8" s="11">
        <v>7</v>
      </c>
      <c r="J8" s="13">
        <v>0.36452698962455138</v>
      </c>
      <c r="K8" s="11">
        <v>10</v>
      </c>
      <c r="M8" t="s">
        <v>202</v>
      </c>
      <c r="N8" s="11">
        <v>14172.717391304339</v>
      </c>
      <c r="O8" s="12">
        <v>3.7166031567080071</v>
      </c>
      <c r="P8" s="14">
        <v>24</v>
      </c>
      <c r="Q8" s="13">
        <v>0.88015673101258662</v>
      </c>
      <c r="R8" s="14">
        <v>10</v>
      </c>
      <c r="T8" s="33" t="s">
        <v>253</v>
      </c>
      <c r="U8" s="34">
        <f>SUM(Nurse[RN DON Hours])</f>
        <v>336.48652173913041</v>
      </c>
      <c r="V8" s="16">
        <f>Category[[#This Row],[State Total]]/U3</f>
        <v>1.6064010448428482E-2</v>
      </c>
      <c r="W8" s="12">
        <f>Category[[#This Row],[State Total]]/C9</f>
        <v>6.0878943238603184E-2</v>
      </c>
      <c r="X8" s="22"/>
      <c r="Y8" s="22"/>
      <c r="Z8" s="22"/>
      <c r="AA8" s="22"/>
      <c r="AB8" s="22"/>
      <c r="AC8" s="22"/>
    </row>
    <row r="9" spans="2:29" ht="15" customHeight="1" x14ac:dyDescent="0.25">
      <c r="B9" s="26" t="s">
        <v>277</v>
      </c>
      <c r="C9" s="27">
        <f>SUM(Nurse[MDS Census])</f>
        <v>5527.1413043478251</v>
      </c>
      <c r="D9" s="27">
        <v>1133749.5000000044</v>
      </c>
      <c r="F9" s="7">
        <v>7</v>
      </c>
      <c r="G9" s="11">
        <v>75955.347826086945</v>
      </c>
      <c r="H9" s="12">
        <v>3.4450510440058326</v>
      </c>
      <c r="I9" s="11">
        <v>8</v>
      </c>
      <c r="J9" s="13">
        <v>0.5931386961904962</v>
      </c>
      <c r="K9" s="11">
        <v>8</v>
      </c>
      <c r="M9" t="s">
        <v>203</v>
      </c>
      <c r="N9" s="11">
        <v>18656.978260869564</v>
      </c>
      <c r="O9" s="12">
        <v>3.5149813975654292</v>
      </c>
      <c r="P9" s="14">
        <v>40</v>
      </c>
      <c r="Q9" s="13">
        <v>0.65521450768508349</v>
      </c>
      <c r="R9" s="14">
        <v>32</v>
      </c>
      <c r="T9" s="15" t="s">
        <v>278</v>
      </c>
      <c r="U9" s="11">
        <f>SUM(Nurse[Total LPN Hours (w/ Admin)])</f>
        <v>4408.4744565217406</v>
      </c>
      <c r="V9" s="16">
        <f>Category[[#This Row],[State Total]]/U3</f>
        <v>0.21046245586650442</v>
      </c>
      <c r="W9" s="12">
        <f>Category[[#This Row],[State Total]]/C9</f>
        <v>0.79760480396147904</v>
      </c>
      <c r="X9" s="22"/>
      <c r="Y9" s="22"/>
      <c r="Z9" s="22"/>
      <c r="AA9" s="22"/>
      <c r="AB9" s="22"/>
      <c r="AC9" s="22"/>
    </row>
    <row r="10" spans="2:29" ht="15" customHeight="1" x14ac:dyDescent="0.25">
      <c r="F10" s="7">
        <v>8</v>
      </c>
      <c r="G10" s="11">
        <v>33903.086956521722</v>
      </c>
      <c r="H10" s="12">
        <v>3.8185871493040895</v>
      </c>
      <c r="I10" s="11">
        <v>3</v>
      </c>
      <c r="J10" s="13">
        <v>0.89366637448687003</v>
      </c>
      <c r="K10" s="11">
        <v>1</v>
      </c>
      <c r="M10" t="s">
        <v>204</v>
      </c>
      <c r="N10" s="11">
        <v>1991.2717391304345</v>
      </c>
      <c r="O10" s="12">
        <v>4.1797175172082515</v>
      </c>
      <c r="P10" s="14">
        <v>6</v>
      </c>
      <c r="Q10" s="13">
        <v>1.1788154282002434</v>
      </c>
      <c r="R10" s="14">
        <v>3</v>
      </c>
      <c r="T10" s="24" t="s">
        <v>279</v>
      </c>
      <c r="U10" s="11">
        <f>SUM(Nurse[LPN Hours (excl. Admin)])</f>
        <v>4112.3666304347844</v>
      </c>
      <c r="V10" s="16">
        <f>Category[[#This Row],[State Total]]/U3</f>
        <v>0.19632614161671688</v>
      </c>
      <c r="W10" s="12">
        <f>Category[[#This Row],[State Total]]/C9</f>
        <v>0.74403139054901057</v>
      </c>
      <c r="X10" s="22"/>
      <c r="Y10" s="22"/>
      <c r="Z10" s="22"/>
      <c r="AA10" s="22"/>
      <c r="AB10" s="22"/>
      <c r="AC10" s="22"/>
    </row>
    <row r="11" spans="2:29" ht="15" customHeight="1" x14ac:dyDescent="0.25">
      <c r="F11" s="7">
        <v>9</v>
      </c>
      <c r="G11" s="11">
        <v>109110.39130434772</v>
      </c>
      <c r="H11" s="12">
        <v>4.1458952859469518</v>
      </c>
      <c r="I11" s="11">
        <v>2</v>
      </c>
      <c r="J11" s="13">
        <v>0.60320229233337397</v>
      </c>
      <c r="K11" s="11">
        <v>7</v>
      </c>
      <c r="M11" t="s">
        <v>205</v>
      </c>
      <c r="N11" s="11">
        <v>3455.0000000000005</v>
      </c>
      <c r="O11" s="12">
        <v>3.9600654690744359</v>
      </c>
      <c r="P11" s="14">
        <v>14</v>
      </c>
      <c r="Q11" s="13">
        <v>0.96703712326181301</v>
      </c>
      <c r="R11" s="14">
        <v>7</v>
      </c>
      <c r="T11" s="24" t="s">
        <v>255</v>
      </c>
      <c r="U11" s="11">
        <f>SUM(Nurse[LPN Admin Hours])</f>
        <v>296.10782608695644</v>
      </c>
      <c r="V11" s="16">
        <f>Category[[#This Row],[State Total]]/U3</f>
        <v>1.4136314249787533E-2</v>
      </c>
      <c r="W11" s="12">
        <f>Category[[#This Row],[State Total]]/C9</f>
        <v>5.3573413412468504E-2</v>
      </c>
      <c r="X11" s="22"/>
      <c r="Y11" s="22"/>
      <c r="Z11" s="22"/>
      <c r="AA11" s="22"/>
      <c r="AB11" s="22"/>
      <c r="AC11" s="22"/>
    </row>
    <row r="12" spans="2:29" ht="15" customHeight="1" x14ac:dyDescent="0.25">
      <c r="F12" s="7">
        <v>10</v>
      </c>
      <c r="G12" s="11">
        <v>22444.130434782583</v>
      </c>
      <c r="H12" s="12">
        <v>4.2962792198986879</v>
      </c>
      <c r="I12" s="11">
        <v>1</v>
      </c>
      <c r="J12" s="13">
        <v>0.86396007477504655</v>
      </c>
      <c r="K12" s="11">
        <v>2</v>
      </c>
      <c r="M12" t="s">
        <v>206</v>
      </c>
      <c r="N12" s="11">
        <v>65769.554347826066</v>
      </c>
      <c r="O12" s="12">
        <v>4.1160659410434892</v>
      </c>
      <c r="P12" s="14">
        <v>10</v>
      </c>
      <c r="Q12" s="13">
        <v>0.69445656019973667</v>
      </c>
      <c r="R12" s="14">
        <v>26</v>
      </c>
      <c r="T12" s="15" t="s">
        <v>280</v>
      </c>
      <c r="U12" s="11">
        <f>SUM(Nurse[Total CNA, NA TR, Med Aide/Tech Hours])</f>
        <v>12621.921956521741</v>
      </c>
      <c r="V12" s="16">
        <f>Category[[#This Row],[State Total]]/U3</f>
        <v>0.60257595204959746</v>
      </c>
      <c r="W12" s="12">
        <f>Category[[#This Row],[State Total]]/C9</f>
        <v>2.2836257047730868</v>
      </c>
      <c r="X12" s="22"/>
      <c r="Y12" s="22"/>
      <c r="Z12" s="22"/>
      <c r="AA12" s="22"/>
      <c r="AB12" s="22"/>
      <c r="AC12" s="22"/>
    </row>
    <row r="13" spans="2:29" ht="15" customHeight="1" x14ac:dyDescent="0.25">
      <c r="I13" s="11"/>
      <c r="J13" s="11"/>
      <c r="K13" s="11"/>
      <c r="M13" t="s">
        <v>207</v>
      </c>
      <c r="N13" s="11">
        <v>27780.826086956524</v>
      </c>
      <c r="O13" s="12">
        <v>3.3807142868321751</v>
      </c>
      <c r="P13" s="14">
        <v>47</v>
      </c>
      <c r="Q13" s="13">
        <v>0.42906146169002968</v>
      </c>
      <c r="R13" s="14">
        <v>46</v>
      </c>
      <c r="T13" s="24" t="s">
        <v>281</v>
      </c>
      <c r="U13" s="11">
        <f>SUM(Nurse[CNA Hours])</f>
        <v>11748.402065217391</v>
      </c>
      <c r="V13" s="16">
        <f>Category[[#This Row],[State Total]]/U3</f>
        <v>0.56087373887238734</v>
      </c>
      <c r="W13" s="12">
        <f>Category[[#This Row],[State Total]]/C9</f>
        <v>2.1255838087540342</v>
      </c>
      <c r="X13" s="22"/>
      <c r="Y13" s="22"/>
      <c r="Z13" s="22"/>
      <c r="AA13" s="22"/>
      <c r="AB13" s="22"/>
      <c r="AC13" s="22"/>
    </row>
    <row r="14" spans="2:29" ht="15" customHeight="1" x14ac:dyDescent="0.25">
      <c r="G14" s="12"/>
      <c r="I14" s="11"/>
      <c r="J14" s="11"/>
      <c r="K14" s="11"/>
      <c r="M14" t="s">
        <v>208</v>
      </c>
      <c r="N14" s="11">
        <v>3190.6195652173915</v>
      </c>
      <c r="O14" s="12">
        <v>4.4830250360261221</v>
      </c>
      <c r="P14" s="14">
        <v>3</v>
      </c>
      <c r="Q14" s="13">
        <v>1.4751847637606159</v>
      </c>
      <c r="R14" s="14">
        <v>2</v>
      </c>
      <c r="T14" s="24" t="s">
        <v>282</v>
      </c>
      <c r="U14" s="11">
        <f>SUM(Nurse[NA TR Hours])</f>
        <v>134.30858695652168</v>
      </c>
      <c r="V14" s="16">
        <f>Category[[#This Row],[State Total]]/U3</f>
        <v>6.4119493792262859E-3</v>
      </c>
      <c r="W14" s="12">
        <f>Category[[#This Row],[State Total]]/C9</f>
        <v>2.4299828710887178E-2</v>
      </c>
    </row>
    <row r="15" spans="2:29" ht="15" customHeight="1" x14ac:dyDescent="0.25">
      <c r="I15" s="11"/>
      <c r="J15" s="11"/>
      <c r="K15" s="11"/>
      <c r="M15" t="s">
        <v>209</v>
      </c>
      <c r="N15" s="11">
        <v>20203.739130434784</v>
      </c>
      <c r="O15" s="12">
        <v>3.6020515197359071</v>
      </c>
      <c r="P15" s="14">
        <v>33</v>
      </c>
      <c r="Q15" s="13">
        <v>0.7107612452279598</v>
      </c>
      <c r="R15" s="14">
        <v>23</v>
      </c>
      <c r="T15" s="28" t="s">
        <v>283</v>
      </c>
      <c r="U15" s="29">
        <f>SUM(Nurse[Med Aide/Tech Hours])</f>
        <v>739.21130434782572</v>
      </c>
      <c r="V15" s="16">
        <f>Category[[#This Row],[State Total]]/U3</f>
        <v>3.5290263797983785E-2</v>
      </c>
      <c r="W15" s="12">
        <f>Category[[#This Row],[State Total]]/C9</f>
        <v>0.13374206730816501</v>
      </c>
    </row>
    <row r="16" spans="2:29" ht="15" customHeight="1" x14ac:dyDescent="0.25">
      <c r="I16" s="11"/>
      <c r="J16" s="11"/>
      <c r="K16" s="11"/>
      <c r="M16" t="s">
        <v>210</v>
      </c>
      <c r="N16" s="11">
        <v>3648.0760869565211</v>
      </c>
      <c r="O16" s="12">
        <v>4.1569399594187546</v>
      </c>
      <c r="P16" s="14">
        <v>8</v>
      </c>
      <c r="Q16" s="13">
        <v>0.88999982122798493</v>
      </c>
      <c r="R16" s="14">
        <v>9</v>
      </c>
    </row>
    <row r="17" spans="9:23" ht="15" customHeight="1" x14ac:dyDescent="0.25">
      <c r="I17" s="11"/>
      <c r="J17" s="11"/>
      <c r="K17" s="11"/>
      <c r="M17" t="s">
        <v>211</v>
      </c>
      <c r="N17" s="11">
        <v>56360.021739130454</v>
      </c>
      <c r="O17" s="12">
        <v>2.9793116169687046</v>
      </c>
      <c r="P17" s="14">
        <v>51</v>
      </c>
      <c r="Q17" s="13">
        <v>0.67574055538133815</v>
      </c>
      <c r="R17" s="14">
        <v>29</v>
      </c>
    </row>
    <row r="18" spans="9:23" ht="15" customHeight="1" x14ac:dyDescent="0.25">
      <c r="I18" s="11"/>
      <c r="J18" s="11"/>
      <c r="K18" s="11"/>
      <c r="M18" t="s">
        <v>212</v>
      </c>
      <c r="N18" s="11">
        <v>33912.184782608732</v>
      </c>
      <c r="O18" s="12">
        <v>3.4266122764005855</v>
      </c>
      <c r="P18" s="14">
        <v>44</v>
      </c>
      <c r="Q18" s="13">
        <v>0.5972269073479739</v>
      </c>
      <c r="R18" s="14">
        <v>37</v>
      </c>
      <c r="T18" s="7" t="s">
        <v>284</v>
      </c>
      <c r="U18" s="7" t="s">
        <v>394</v>
      </c>
    </row>
    <row r="19" spans="9:23" ht="15" customHeight="1" x14ac:dyDescent="0.25">
      <c r="M19" t="s">
        <v>213</v>
      </c>
      <c r="N19" s="11">
        <v>14767.652173913046</v>
      </c>
      <c r="O19" s="12">
        <v>3.8376440575170174</v>
      </c>
      <c r="P19" s="14">
        <v>20</v>
      </c>
      <c r="Q19" s="13">
        <v>0.69296483795369435</v>
      </c>
      <c r="R19" s="14">
        <v>28</v>
      </c>
      <c r="T19" s="7" t="s">
        <v>285</v>
      </c>
      <c r="U19" s="11">
        <f>SUM(Nurse[RN Hours Contract (excl. Admin, DON)])</f>
        <v>147.55217391304348</v>
      </c>
    </row>
    <row r="20" spans="9:23" ht="15" customHeight="1" x14ac:dyDescent="0.25">
      <c r="M20" t="s">
        <v>214</v>
      </c>
      <c r="N20" s="11">
        <v>20228.043478260875</v>
      </c>
      <c r="O20" s="12">
        <v>3.649939445883351</v>
      </c>
      <c r="P20" s="14">
        <v>29</v>
      </c>
      <c r="Q20" s="13">
        <v>0.65163810465453664</v>
      </c>
      <c r="R20" s="14">
        <v>33</v>
      </c>
      <c r="T20" s="7" t="s">
        <v>286</v>
      </c>
      <c r="U20" s="11">
        <f>SUM(Nurse[RN Admin Hours Contract])</f>
        <v>11.303804347826087</v>
      </c>
      <c r="W20" s="11"/>
    </row>
    <row r="21" spans="9:23" ht="15" customHeight="1" x14ac:dyDescent="0.25">
      <c r="M21" t="s">
        <v>215</v>
      </c>
      <c r="N21" s="11">
        <v>20988.326086956513</v>
      </c>
      <c r="O21" s="12">
        <v>3.5257540682553339</v>
      </c>
      <c r="P21" s="14">
        <v>39</v>
      </c>
      <c r="Q21" s="13">
        <v>0.24752919065774662</v>
      </c>
      <c r="R21" s="14">
        <v>51</v>
      </c>
      <c r="T21" s="7" t="s">
        <v>287</v>
      </c>
      <c r="U21" s="11">
        <f>SUM(Nurse[RN DON Hours Contract])</f>
        <v>2.347826086956522</v>
      </c>
    </row>
    <row r="22" spans="9:23" ht="15" customHeight="1" x14ac:dyDescent="0.25">
      <c r="M22" t="s">
        <v>216</v>
      </c>
      <c r="N22" s="11">
        <v>31567.130434782615</v>
      </c>
      <c r="O22" s="12">
        <v>3.6090746807356027</v>
      </c>
      <c r="P22" s="14">
        <v>32</v>
      </c>
      <c r="Q22" s="13">
        <v>0.64982515178143496</v>
      </c>
      <c r="R22" s="14">
        <v>34</v>
      </c>
      <c r="T22" s="7" t="s">
        <v>288</v>
      </c>
      <c r="U22" s="11">
        <f>SUM(Nurse[LPN Hours Contract (excl. Admin)])</f>
        <v>638.88043478260886</v>
      </c>
    </row>
    <row r="23" spans="9:23" ht="15" customHeight="1" x14ac:dyDescent="0.25">
      <c r="M23" t="s">
        <v>217</v>
      </c>
      <c r="N23" s="11">
        <v>20843.717391304348</v>
      </c>
      <c r="O23" s="12">
        <v>3.7171215599320409</v>
      </c>
      <c r="P23" s="14">
        <v>23</v>
      </c>
      <c r="Q23" s="13">
        <v>0.7752439792618151</v>
      </c>
      <c r="R23" s="14">
        <v>17</v>
      </c>
      <c r="T23" s="7" t="s">
        <v>289</v>
      </c>
      <c r="U23" s="11">
        <f>SUM(Nurse[LPN Admin Hours Contract])</f>
        <v>2.875</v>
      </c>
    </row>
    <row r="24" spans="9:23" ht="15" customHeight="1" x14ac:dyDescent="0.25">
      <c r="M24" t="s">
        <v>218</v>
      </c>
      <c r="N24" s="11">
        <v>4934.9782608695641</v>
      </c>
      <c r="O24" s="12">
        <v>4.3008784012968659</v>
      </c>
      <c r="P24" s="14">
        <v>5</v>
      </c>
      <c r="Q24" s="13">
        <v>1.0343943632190795</v>
      </c>
      <c r="R24" s="14">
        <v>6</v>
      </c>
      <c r="T24" s="7" t="s">
        <v>290</v>
      </c>
      <c r="U24" s="11">
        <f>SUM(Nurse[CNA Hours Contract])</f>
        <v>1029.3532608695655</v>
      </c>
    </row>
    <row r="25" spans="9:23" ht="15" customHeight="1" x14ac:dyDescent="0.25">
      <c r="M25" t="s">
        <v>219</v>
      </c>
      <c r="N25" s="11">
        <v>31237.043478260846</v>
      </c>
      <c r="O25" s="12">
        <v>3.669082729256794</v>
      </c>
      <c r="P25" s="14">
        <v>28</v>
      </c>
      <c r="Q25" s="13">
        <v>0.71055695787610029</v>
      </c>
      <c r="R25" s="14">
        <v>24</v>
      </c>
      <c r="T25" s="7" t="s">
        <v>291</v>
      </c>
      <c r="U25" s="11">
        <f>SUM(Nurse[NA TR Hours Contract])</f>
        <v>0</v>
      </c>
    </row>
    <row r="26" spans="9:23" ht="15" customHeight="1" x14ac:dyDescent="0.25">
      <c r="M26" t="s">
        <v>220</v>
      </c>
      <c r="N26" s="11">
        <v>20244.869565217403</v>
      </c>
      <c r="O26" s="12">
        <v>4.1530949172307707</v>
      </c>
      <c r="P26" s="14">
        <v>9</v>
      </c>
      <c r="Q26" s="13">
        <v>1.0613915441808113</v>
      </c>
      <c r="R26" s="14">
        <v>5</v>
      </c>
      <c r="T26" s="7" t="s">
        <v>292</v>
      </c>
      <c r="U26" s="11">
        <f>SUM(Nurse[Med Aide/Tech Hours Contract])</f>
        <v>2.8369565217391304</v>
      </c>
    </row>
    <row r="27" spans="9:23" ht="15" customHeight="1" x14ac:dyDescent="0.25">
      <c r="M27" t="s">
        <v>221</v>
      </c>
      <c r="N27" s="11">
        <v>31430.967391304355</v>
      </c>
      <c r="O27" s="12">
        <v>2.9948222484817468</v>
      </c>
      <c r="P27" s="14">
        <v>50</v>
      </c>
      <c r="Q27" s="13">
        <v>0.41892845224299335</v>
      </c>
      <c r="R27" s="14">
        <v>47</v>
      </c>
      <c r="T27" s="7" t="s">
        <v>293</v>
      </c>
      <c r="U27" s="11">
        <f>SUM(Nurse[Total Contract Hours])</f>
        <v>1835.1494565217397</v>
      </c>
    </row>
    <row r="28" spans="9:23" ht="15" customHeight="1" x14ac:dyDescent="0.25">
      <c r="M28" t="s">
        <v>222</v>
      </c>
      <c r="N28" s="11">
        <v>13447.456521739132</v>
      </c>
      <c r="O28" s="12">
        <v>3.9079850319197242</v>
      </c>
      <c r="P28" s="14">
        <v>17</v>
      </c>
      <c r="Q28" s="13">
        <v>0.58742220526590605</v>
      </c>
      <c r="R28" s="14">
        <v>38</v>
      </c>
      <c r="T28" s="7" t="s">
        <v>314</v>
      </c>
      <c r="U28" s="11">
        <f>SUM(Nurse[Total Nurse Staff Hours])</f>
        <v>20946.607500000002</v>
      </c>
    </row>
    <row r="29" spans="9:23" ht="15" customHeight="1" x14ac:dyDescent="0.25">
      <c r="M29" t="s">
        <v>223</v>
      </c>
      <c r="N29" s="11">
        <v>3239.3369565217386</v>
      </c>
      <c r="O29" s="12">
        <v>3.7065618970602547</v>
      </c>
      <c r="P29" s="14">
        <v>25</v>
      </c>
      <c r="Q29" s="13">
        <v>0.81876702492122988</v>
      </c>
      <c r="R29" s="14">
        <v>15</v>
      </c>
      <c r="T29" s="7" t="s">
        <v>294</v>
      </c>
      <c r="U29" s="30">
        <f>U27/U28</f>
        <v>8.7610819867691675E-2</v>
      </c>
    </row>
    <row r="30" spans="9:23" ht="15" customHeight="1" x14ac:dyDescent="0.25">
      <c r="M30" t="s">
        <v>224</v>
      </c>
      <c r="N30" s="11">
        <v>31207.90217391304</v>
      </c>
      <c r="O30" s="12">
        <v>3.4602131009878692</v>
      </c>
      <c r="P30" s="14">
        <v>42</v>
      </c>
      <c r="Q30" s="13">
        <v>0.53505824367922394</v>
      </c>
      <c r="R30" s="14">
        <v>44</v>
      </c>
    </row>
    <row r="31" spans="9:23" ht="15" customHeight="1" x14ac:dyDescent="0.25">
      <c r="M31" t="s">
        <v>225</v>
      </c>
      <c r="N31" s="11">
        <v>4519.467391304348</v>
      </c>
      <c r="O31" s="12">
        <v>4.4549235553439095</v>
      </c>
      <c r="P31" s="14">
        <v>4</v>
      </c>
      <c r="Q31" s="13">
        <v>0.8534804986158907</v>
      </c>
      <c r="R31" s="14">
        <v>12</v>
      </c>
      <c r="U31" s="11"/>
    </row>
    <row r="32" spans="9:23" ht="15" customHeight="1" x14ac:dyDescent="0.25">
      <c r="M32" t="s">
        <v>226</v>
      </c>
      <c r="N32" s="11">
        <v>9552.9891304347821</v>
      </c>
      <c r="O32" s="12">
        <v>3.9874417863746263</v>
      </c>
      <c r="P32" s="14">
        <v>13</v>
      </c>
      <c r="Q32" s="13">
        <v>0.76324079078367268</v>
      </c>
      <c r="R32" s="14">
        <v>18</v>
      </c>
    </row>
    <row r="33" spans="13:23" ht="15" customHeight="1" x14ac:dyDescent="0.25">
      <c r="M33" t="s">
        <v>227</v>
      </c>
      <c r="N33" s="11">
        <v>5527.1413043478251</v>
      </c>
      <c r="O33" s="12">
        <v>3.7897723880376883</v>
      </c>
      <c r="P33" s="14">
        <v>22</v>
      </c>
      <c r="Q33" s="13">
        <v>0.70854187930312285</v>
      </c>
      <c r="R33" s="14">
        <v>25</v>
      </c>
      <c r="T33" s="49"/>
      <c r="U33" s="50"/>
    </row>
    <row r="34" spans="13:23" ht="15" customHeight="1" x14ac:dyDescent="0.25">
      <c r="M34" t="s">
        <v>228</v>
      </c>
      <c r="N34" s="11">
        <v>36267.402173912989</v>
      </c>
      <c r="O34" s="12">
        <v>3.5869267047513382</v>
      </c>
      <c r="P34" s="14">
        <v>34</v>
      </c>
      <c r="Q34" s="13">
        <v>0.69307262390678503</v>
      </c>
      <c r="R34" s="14">
        <v>27</v>
      </c>
      <c r="T34" s="51"/>
      <c r="U34" s="52"/>
    </row>
    <row r="35" spans="13:23" ht="15" customHeight="1" x14ac:dyDescent="0.25">
      <c r="M35" t="s">
        <v>229</v>
      </c>
      <c r="N35" s="11">
        <v>4756.804347826087</v>
      </c>
      <c r="O35" s="12">
        <v>3.5403690137240473</v>
      </c>
      <c r="P35" s="14">
        <v>38</v>
      </c>
      <c r="Q35" s="13">
        <v>0.66842913812250659</v>
      </c>
      <c r="R35" s="14">
        <v>30</v>
      </c>
      <c r="T35" s="53"/>
      <c r="U35" s="54"/>
    </row>
    <row r="36" spans="13:23" ht="15" customHeight="1" x14ac:dyDescent="0.25">
      <c r="M36" t="s">
        <v>230</v>
      </c>
      <c r="N36" s="11">
        <v>5172.9782608695668</v>
      </c>
      <c r="O36" s="12">
        <v>3.8502402324789768</v>
      </c>
      <c r="P36" s="14">
        <v>19</v>
      </c>
      <c r="Q36" s="13">
        <v>0.77957656215198534</v>
      </c>
      <c r="R36" s="14">
        <v>16</v>
      </c>
      <c r="T36" s="53"/>
      <c r="U36" s="54"/>
    </row>
    <row r="37" spans="13:23" ht="15" customHeight="1" x14ac:dyDescent="0.25">
      <c r="M37" t="s">
        <v>231</v>
      </c>
      <c r="N37" s="11">
        <v>91180.445652173919</v>
      </c>
      <c r="O37" s="12">
        <v>3.3841995453115512</v>
      </c>
      <c r="P37" s="14">
        <v>46</v>
      </c>
      <c r="Q37" s="13">
        <v>0.63938540645812103</v>
      </c>
      <c r="R37" s="14">
        <v>35</v>
      </c>
      <c r="T37" s="53"/>
      <c r="U37" s="54"/>
      <c r="W37" s="12"/>
    </row>
    <row r="38" spans="13:23" ht="15" customHeight="1" x14ac:dyDescent="0.25">
      <c r="M38" t="s">
        <v>232</v>
      </c>
      <c r="N38" s="11">
        <v>61588.445652173861</v>
      </c>
      <c r="O38" s="12">
        <v>3.4122058238267097</v>
      </c>
      <c r="P38" s="14">
        <v>45</v>
      </c>
      <c r="Q38" s="13">
        <v>0.58208364887753339</v>
      </c>
      <c r="R38" s="14">
        <v>39</v>
      </c>
      <c r="T38" s="49"/>
      <c r="U38" s="49"/>
    </row>
    <row r="39" spans="13:23" ht="15" customHeight="1" x14ac:dyDescent="0.25">
      <c r="M39" t="s">
        <v>233</v>
      </c>
      <c r="N39" s="11">
        <v>15250.72826086957</v>
      </c>
      <c r="O39" s="12">
        <v>3.6884554835941534</v>
      </c>
      <c r="P39" s="14">
        <v>26</v>
      </c>
      <c r="Q39" s="13">
        <v>0.36361032652040087</v>
      </c>
      <c r="R39" s="14">
        <v>50</v>
      </c>
    </row>
    <row r="40" spans="13:23" ht="15" customHeight="1" x14ac:dyDescent="0.25">
      <c r="M40" t="s">
        <v>234</v>
      </c>
      <c r="N40" s="11">
        <v>6106.5760869565238</v>
      </c>
      <c r="O40" s="12">
        <v>4.7231716164861455</v>
      </c>
      <c r="P40" s="14">
        <v>2</v>
      </c>
      <c r="Q40" s="13">
        <v>0.74970906275309002</v>
      </c>
      <c r="R40" s="14">
        <v>20</v>
      </c>
    </row>
    <row r="41" spans="13:23" ht="15" customHeight="1" x14ac:dyDescent="0.25">
      <c r="M41" t="s">
        <v>235</v>
      </c>
      <c r="N41" s="11">
        <v>63468.804347826132</v>
      </c>
      <c r="O41" s="12">
        <v>3.5005099201422096</v>
      </c>
      <c r="P41" s="14">
        <v>41</v>
      </c>
      <c r="Q41" s="13">
        <v>0.71129022131721642</v>
      </c>
      <c r="R41" s="14">
        <v>22</v>
      </c>
    </row>
    <row r="42" spans="13:23" ht="15" customHeight="1" x14ac:dyDescent="0.25">
      <c r="M42" t="s">
        <v>236</v>
      </c>
      <c r="N42" s="11">
        <v>6268.7065217391309</v>
      </c>
      <c r="O42" s="12">
        <v>3.4431534485479123</v>
      </c>
      <c r="P42" s="14">
        <v>43</v>
      </c>
      <c r="Q42" s="13">
        <v>0.75944399458316914</v>
      </c>
      <c r="R42" s="14">
        <v>19</v>
      </c>
    </row>
    <row r="43" spans="13:23" ht="15" customHeight="1" x14ac:dyDescent="0.25">
      <c r="M43" t="s">
        <v>237</v>
      </c>
      <c r="N43" s="11">
        <v>14918.402173913038</v>
      </c>
      <c r="O43" s="12">
        <v>3.5435185898944495</v>
      </c>
      <c r="P43" s="14">
        <v>37</v>
      </c>
      <c r="Q43" s="13">
        <v>0.53974215533339709</v>
      </c>
      <c r="R43" s="14">
        <v>43</v>
      </c>
    </row>
    <row r="44" spans="13:23" ht="15" customHeight="1" x14ac:dyDescent="0.25">
      <c r="M44" t="s">
        <v>238</v>
      </c>
      <c r="N44" s="11">
        <v>4723.108695652174</v>
      </c>
      <c r="O44" s="12">
        <v>3.5677603181397655</v>
      </c>
      <c r="P44" s="14">
        <v>35</v>
      </c>
      <c r="Q44" s="13">
        <v>0.8353498064557705</v>
      </c>
      <c r="R44" s="14">
        <v>14</v>
      </c>
    </row>
    <row r="45" spans="13:23" ht="15" customHeight="1" x14ac:dyDescent="0.25">
      <c r="M45" t="s">
        <v>239</v>
      </c>
      <c r="N45" s="11">
        <v>23313.304347826088</v>
      </c>
      <c r="O45" s="12">
        <v>3.6229993323461502</v>
      </c>
      <c r="P45" s="14">
        <v>30</v>
      </c>
      <c r="Q45" s="13">
        <v>0.54875251302670991</v>
      </c>
      <c r="R45" s="14">
        <v>42</v>
      </c>
    </row>
    <row r="46" spans="13:23" ht="15" customHeight="1" x14ac:dyDescent="0.25">
      <c r="M46" t="s">
        <v>240</v>
      </c>
      <c r="N46" s="11">
        <v>79347.152173913142</v>
      </c>
      <c r="O46" s="12">
        <v>3.2995330042529103</v>
      </c>
      <c r="P46" s="14">
        <v>49</v>
      </c>
      <c r="Q46" s="13">
        <v>0.37572269654892942</v>
      </c>
      <c r="R46" s="14">
        <v>48</v>
      </c>
    </row>
    <row r="47" spans="13:23" ht="15" customHeight="1" x14ac:dyDescent="0.25">
      <c r="M47" t="s">
        <v>241</v>
      </c>
      <c r="N47" s="11">
        <v>5298.0652173913022</v>
      </c>
      <c r="O47" s="12">
        <v>3.9381061380077234</v>
      </c>
      <c r="P47" s="14">
        <v>16</v>
      </c>
      <c r="Q47" s="13">
        <v>1.0787532569313658</v>
      </c>
      <c r="R47" s="14">
        <v>4</v>
      </c>
    </row>
    <row r="48" spans="13:23" ht="15" customHeight="1" x14ac:dyDescent="0.25">
      <c r="M48" t="s">
        <v>242</v>
      </c>
      <c r="N48" s="11">
        <v>24257.923913043476</v>
      </c>
      <c r="O48" s="12">
        <v>3.3229098335864258</v>
      </c>
      <c r="P48" s="14">
        <v>48</v>
      </c>
      <c r="Q48" s="13">
        <v>0.51671344952724996</v>
      </c>
      <c r="R48" s="14">
        <v>45</v>
      </c>
    </row>
    <row r="49" spans="13:18" ht="15" customHeight="1" x14ac:dyDescent="0.25">
      <c r="M49" t="s">
        <v>243</v>
      </c>
      <c r="N49" s="11">
        <v>2238.2826086956525</v>
      </c>
      <c r="O49" s="12">
        <v>3.9486413302124101</v>
      </c>
      <c r="P49" s="14">
        <v>15</v>
      </c>
      <c r="Q49" s="13">
        <v>0.74947480113829501</v>
      </c>
      <c r="R49" s="14">
        <v>21</v>
      </c>
    </row>
    <row r="50" spans="13:18" ht="15" customHeight="1" x14ac:dyDescent="0.25">
      <c r="M50" t="s">
        <v>244</v>
      </c>
      <c r="N50" s="11">
        <v>12189.869565217394</v>
      </c>
      <c r="O50" s="12">
        <v>4.070232035153925</v>
      </c>
      <c r="P50" s="14">
        <v>11</v>
      </c>
      <c r="Q50" s="13">
        <v>0.87998641958575707</v>
      </c>
      <c r="R50" s="14">
        <v>11</v>
      </c>
    </row>
    <row r="51" spans="13:18" ht="15" customHeight="1" x14ac:dyDescent="0.25">
      <c r="M51" t="s">
        <v>245</v>
      </c>
      <c r="N51" s="11">
        <v>18067.565217391315</v>
      </c>
      <c r="O51" s="12">
        <v>3.8287163581628367</v>
      </c>
      <c r="P51" s="14">
        <v>21</v>
      </c>
      <c r="Q51" s="13">
        <v>0.95168056979357585</v>
      </c>
      <c r="R51" s="14">
        <v>8</v>
      </c>
    </row>
    <row r="52" spans="13:18" ht="15" customHeight="1" x14ac:dyDescent="0.25">
      <c r="M52" t="s">
        <v>246</v>
      </c>
      <c r="N52" s="11">
        <v>8857.8043478260879</v>
      </c>
      <c r="O52" s="12">
        <v>3.6103887016853227</v>
      </c>
      <c r="P52" s="14">
        <v>31</v>
      </c>
      <c r="Q52" s="13">
        <v>0.6354275031352844</v>
      </c>
      <c r="R52" s="14">
        <v>36</v>
      </c>
    </row>
    <row r="53" spans="13:18" ht="15" customHeight="1" x14ac:dyDescent="0.25">
      <c r="M53" t="s">
        <v>247</v>
      </c>
      <c r="N53" s="11">
        <v>1950.3913043478262</v>
      </c>
      <c r="O53" s="12">
        <v>3.5539424084353195</v>
      </c>
      <c r="P53" s="14">
        <v>36</v>
      </c>
      <c r="Q53" s="13">
        <v>0.84780094295459074</v>
      </c>
      <c r="R53" s="14">
        <v>13</v>
      </c>
    </row>
    <row r="54" spans="13:18" ht="15" customHeight="1" x14ac:dyDescent="0.25"/>
  </sheetData>
  <phoneticPr fontId="14" type="noConversion"/>
  <pageMargins left="0.7" right="0.7" top="0.75" bottom="0.75" header="0.3" footer="0.3"/>
  <pageSetup orientation="portrait" horizontalDpi="300" verticalDpi="300" r:id="rId1"/>
  <ignoredErrors>
    <ignoredError sqref="V15 U19:U29 V3 V4 V5 V6 V7 V8 V9 V10 V11 V12 V13 V14 W3:W15" calculatedColumn="1"/>
  </ignoredErrors>
  <drawing r:id="rId2"/>
  <tableParts count="5">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C0B8C-2964-47A5-AEC1-4EE1B30B128D}">
  <sheetPr codeName="Sheet5"/>
  <dimension ref="B2:D28"/>
  <sheetViews>
    <sheetView zoomScale="70" zoomScaleNormal="70" workbookViewId="0"/>
  </sheetViews>
  <sheetFormatPr defaultColWidth="8.85546875" defaultRowHeight="15.75" x14ac:dyDescent="0.25"/>
  <cols>
    <col min="1" max="1" width="100.140625" style="7" customWidth="1"/>
    <col min="2" max="2" width="4.140625" style="7" customWidth="1"/>
    <col min="3" max="3" width="21.5703125" style="7" customWidth="1"/>
    <col min="4" max="4" width="66.85546875" style="7" customWidth="1"/>
    <col min="5" max="16384" width="8.85546875" style="7"/>
  </cols>
  <sheetData>
    <row r="2" spans="2:4" ht="23.25" x14ac:dyDescent="0.35">
      <c r="C2" s="39" t="s">
        <v>331</v>
      </c>
      <c r="D2" s="40"/>
    </row>
    <row r="3" spans="2:4" x14ac:dyDescent="0.25">
      <c r="C3" s="41" t="s">
        <v>281</v>
      </c>
      <c r="D3" s="42" t="s">
        <v>332</v>
      </c>
    </row>
    <row r="4" spans="2:4" x14ac:dyDescent="0.25">
      <c r="C4" s="43" t="s">
        <v>267</v>
      </c>
      <c r="D4" s="44" t="s">
        <v>333</v>
      </c>
    </row>
    <row r="5" spans="2:4" x14ac:dyDescent="0.25">
      <c r="C5" s="43" t="s">
        <v>334</v>
      </c>
      <c r="D5" s="44" t="s">
        <v>335</v>
      </c>
    </row>
    <row r="6" spans="2:4" ht="15.6" customHeight="1" x14ac:dyDescent="0.25">
      <c r="C6" s="43" t="s">
        <v>283</v>
      </c>
      <c r="D6" s="44" t="s">
        <v>336</v>
      </c>
    </row>
    <row r="7" spans="2:4" ht="15.6" customHeight="1" x14ac:dyDescent="0.25">
      <c r="C7" s="43" t="s">
        <v>282</v>
      </c>
      <c r="D7" s="44" t="s">
        <v>337</v>
      </c>
    </row>
    <row r="8" spans="2:4" x14ac:dyDescent="0.25">
      <c r="C8" s="43" t="s">
        <v>338</v>
      </c>
      <c r="D8" s="44" t="s">
        <v>339</v>
      </c>
    </row>
    <row r="9" spans="2:4" x14ac:dyDescent="0.25">
      <c r="C9" s="45" t="s">
        <v>340</v>
      </c>
      <c r="D9" s="43" t="s">
        <v>341</v>
      </c>
    </row>
    <row r="10" spans="2:4" x14ac:dyDescent="0.25">
      <c r="B10" s="46"/>
      <c r="C10" s="43" t="s">
        <v>342</v>
      </c>
      <c r="D10" s="44" t="s">
        <v>343</v>
      </c>
    </row>
    <row r="11" spans="2:4" x14ac:dyDescent="0.25">
      <c r="C11" s="43" t="s">
        <v>235</v>
      </c>
      <c r="D11" s="44" t="s">
        <v>344</v>
      </c>
    </row>
    <row r="12" spans="2:4" x14ac:dyDescent="0.25">
      <c r="C12" s="43" t="s">
        <v>345</v>
      </c>
      <c r="D12" s="44" t="s">
        <v>346</v>
      </c>
    </row>
    <row r="13" spans="2:4" x14ac:dyDescent="0.25">
      <c r="C13" s="43" t="s">
        <v>342</v>
      </c>
      <c r="D13" s="44" t="s">
        <v>343</v>
      </c>
    </row>
    <row r="14" spans="2:4" x14ac:dyDescent="0.25">
      <c r="C14" s="43" t="s">
        <v>235</v>
      </c>
      <c r="D14" s="44" t="s">
        <v>347</v>
      </c>
    </row>
    <row r="15" spans="2:4" x14ac:dyDescent="0.25">
      <c r="C15" s="47" t="s">
        <v>345</v>
      </c>
      <c r="D15" s="48" t="s">
        <v>346</v>
      </c>
    </row>
    <row r="17" spans="3:4" ht="23.25" x14ac:dyDescent="0.35">
      <c r="C17" s="39" t="s">
        <v>348</v>
      </c>
      <c r="D17" s="40"/>
    </row>
    <row r="18" spans="3:4" x14ac:dyDescent="0.25">
      <c r="C18" s="43" t="s">
        <v>267</v>
      </c>
      <c r="D18" s="44" t="s">
        <v>349</v>
      </c>
    </row>
    <row r="19" spans="3:4" x14ac:dyDescent="0.25">
      <c r="C19" s="43" t="s">
        <v>257</v>
      </c>
      <c r="D19" s="44" t="s">
        <v>350</v>
      </c>
    </row>
    <row r="20" spans="3:4" x14ac:dyDescent="0.25">
      <c r="C20" s="45" t="s">
        <v>351</v>
      </c>
      <c r="D20" s="43" t="s">
        <v>352</v>
      </c>
    </row>
    <row r="21" spans="3:4" x14ac:dyDescent="0.25">
      <c r="C21" s="43" t="s">
        <v>353</v>
      </c>
      <c r="D21" s="44" t="s">
        <v>354</v>
      </c>
    </row>
    <row r="22" spans="3:4" x14ac:dyDescent="0.25">
      <c r="C22" s="43" t="s">
        <v>355</v>
      </c>
      <c r="D22" s="44" t="s">
        <v>356</v>
      </c>
    </row>
    <row r="23" spans="3:4" x14ac:dyDescent="0.25">
      <c r="C23" s="43" t="s">
        <v>357</v>
      </c>
      <c r="D23" s="44" t="s">
        <v>358</v>
      </c>
    </row>
    <row r="24" spans="3:4" x14ac:dyDescent="0.25">
      <c r="C24" s="43" t="s">
        <v>359</v>
      </c>
      <c r="D24" s="44" t="s">
        <v>360</v>
      </c>
    </row>
    <row r="25" spans="3:4" x14ac:dyDescent="0.25">
      <c r="C25" s="43" t="s">
        <v>273</v>
      </c>
      <c r="D25" s="44" t="s">
        <v>361</v>
      </c>
    </row>
    <row r="26" spans="3:4" x14ac:dyDescent="0.25">
      <c r="C26" s="43" t="s">
        <v>355</v>
      </c>
      <c r="D26" s="44" t="s">
        <v>356</v>
      </c>
    </row>
    <row r="27" spans="3:4" x14ac:dyDescent="0.25">
      <c r="C27" s="43" t="s">
        <v>357</v>
      </c>
      <c r="D27" s="44" t="s">
        <v>358</v>
      </c>
    </row>
    <row r="28" spans="3:4" x14ac:dyDescent="0.25">
      <c r="C28" s="47" t="s">
        <v>359</v>
      </c>
      <c r="D28" s="48" t="s">
        <v>360</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 2 0 2 2 - 0 1 - 2 9 T 1 0 : 5 8 : 0 4 . 1 2 3 2 3 0 4 - 0 5 : 0 0 < / L a s t P r o c e s s e d T i m e > < / D a t a M o d e l i n g S a n d b o x . S e r i a l i z e d S a n d b o x E r r o r C a c h e > ] ] > < / C u s t o m C o n t e n t > < / G e m i n i > 
</file>

<file path=customXml/item2.xml>��< ? x m l   v e r s i o n = " 1 . 0 "   e n c o d i n g = " U T F - 1 6 " ? > < G e m i n i   x m l n s = " h t t p : / / g e m i n i / p i v o t c u s t o m i z a t i o n / P o w e r P i v o t V e r s i o n " > < C u s t o m C o n t e n t > < ! [ C D A T A [ 2 0 1 5 . 1 3 0 . 1 6 0 5 . 4 0 6 ] ] > < / C u s t o m C o n t e n t > < / G e m i n i > 
</file>

<file path=customXml/item3.xml>��< ? x m l   v e r s i o n = " 1 . 0 "   e n c o d i n g = " U T F - 1 6 " ? > < G e m i n i   x m l n s = " h t t p : / / g e m i n i / p i v o t c u s t o m i z a t i o n / I s S a n d b o x E m b e d d e d " > < C u s t o m C o n t e n t > < ! [ C D A T A [ y e s ] ] > < / C u s t o m C o n t e n t > < / G e m i n i > 
</file>

<file path=customXml/item4.xml>��< ? x m l   v e r s i o n = " 1 . 0 "   e n c o d i n g = " U T F - 1 6 " ? > < G e m i n i   x m l n s = " h t t p : / / g e m i n i / p i v o t c u s t o m i z a t i o n / R e l a t i o n s h i p A u t o D e t e c t i o n E n a b l e d " > < C u s t o m C o n t e n t > < ! [ C D A T A [ T r u e ] ] > < / C u s t o m C o n t e n t > < / G e m i n i > 
</file>

<file path=customXml/item5.xml>��< ? x m l   v e r s i o n = " 1 . 0 "   e n c o d i n g = " U T F - 1 6 " ? > < G e m i n i   x m l n s = " h t t p : / / g e m i n i / p i v o t c u s t o m i z a t i o n / S a n d b o x N o n E m p t y " > < C u s t o m C o n t e n t > < ! [ C D A T A [ 1 ] ] > < / C u s t o m C o n t e n t > < / G e m i n i > 
</file>

<file path=customXml/item6.xml>��< ? x m l   v e r s i o n = " 1 . 0 "   e n c o d i n g = " u t f - 1 6 " ? > < D a t a M a s h u p   x m l n s = " h t t p : / / s c h e m a s . m i c r o s o f t . c o m / D a t a M a s h u p " > A A A A A A w D A A B Q S w M E F A A C A A g A B 1 J i V I X x e U K l A A A A 9 w A A A B I A H A B D b 2 5 m a W c v U G F j a 2 F n Z S 5 4 b W w g o h g A K K A U A A A A A A A A A A A A A A A A A A A A A A A A A A A A h Y + x D o I w G I R 3 E 9 + B d K c t a B z I T x l c J T E h G t c G G m i E v w a K 5 d 0 c f C R f Q Y i i b o 5 3 9 y V 3 9 7 j d I R m a 2 r u q t t M G Y x J Q T r z O S i x k b V D F B A 1 J x H I B e 5 m f Z a m 8 k c Y u G r o i J p W 1 l 4 g x 5 x x 1 K 2 r a k o W c B + y U 7 r K 8 U o 0 k H 1 j / h 3 2 N U 2 2 u i I D j a 4 0 I a c A 5 3 a z H U c B m E 1 K N X y A c s y n 9 M W H b 1 7 Z v l V D o H z J g s w T 2 / i C e U E s D B B Q A A g A I A A d S Y l R T c j g s m w A A A O E A A A A T A B w A W 0 N v b n R l b n R f V H l w Z X N d L n h t b C C i G A A o o B Q A A A A A A A A A A A A A A A A A A A A A A A A A A A B t j j 0 O w j A M R q 8 S e W 9 d G B B C T R m A G 3 C B K L g / o n G i x k X l b A w c i S u Q t m t H f 3 7 P n 3 + f b 3 m e X K 9 e N M T O s 4 Z d X o A i t v 7 R c a N h l D o 7 w r k q 7 + 9 A U S W U o 4 Z W J J w Q o 2 3 J m Z j 7 Q J w 2 t R + c k T Q O D Q Z j n 6 Y h 3 B f F A a 1 n I Z Z M 5 h t Q l V e q z d i L u k 0 p X m u T D u q y c n O V B q F J c I l x 0 3 B b f O h N x 4 u B y 8 P V H 1 B L A w Q U A A I A C A A H U m J U K I p H u A 4 A A A A R A A A A E w A c A E Z v c m 1 1 b G F z L 1 N l Y 3 R p b 2 4 x L m 0 g o h g A K K A U A A A A A A A A A A A A A A A A A A A A A A A A A A A A K 0 5 N L s n M z 1 M I h t C G 1 g B Q S w E C L Q A U A A I A C A A H U m J U h f F 5 Q q U A A A D 3 A A A A E g A A A A A A A A A A A A A A A A A A A A A A Q 2 9 u Z m l n L 1 B h Y 2 t h Z 2 U u e G 1 s U E s B A i 0 A F A A C A A g A B 1 J i V F N y O C y b A A A A 4 Q A A A B M A A A A A A A A A A A A A A A A A 8 Q A A A F t D b 2 5 0 Z W 5 0 X 1 R 5 c G V z X S 5 4 b W x Q S w E C L Q A U A A I A C A A H U m J U K I p H u A 4 A A A A R A A A A E w A A A A A A A A A A A A A A A A D Z A Q A A R m 9 y b X V s Y X M v U 2 V j d G l v b j E u b V B L B Q Y A A A A A A w A D A M I A A A A 0 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F A Q A A A A A A A K M 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X V l c n l H c m 9 1 c H M i I F Z h b H V l P S J z Q U F B Q U F B P T 0 i I C 8 + P E V u d H J 5 I F R 5 c G U 9 I l J l b G F 0 a W 9 u c 2 h p c H M i I F Z h b H V l P S J z Q U F B Q U F B P T 0 i I C 8 + P C 9 T d G F i b G V F b n R y a W V z P j w v S X R l b T 4 8 L 0 l 0 Z W 1 z P j w v T G 9 j Y W x Q Y W N r Y W d l T W V 0 Y W R h d G F G a W x l P h Y A A A B Q S w U G A A A A A A A A A A A A A A A A A A A A A A A A J g E A A A E A A A D Q j J 3 f A R X R E Y x 6 A M B P w p f r A Q A A A N z h K K m l b M 1 K k T t H e s k o U m 4 A A A A A A g A A A A A A E G Y A A A A B A A A g A A A A B N q A y q M d m C m L a H K N n J l H T j 5 / 0 k S 2 2 F K Z g 3 U a 3 z C B R O s A A A A A D o A A A A A C A A A g A A A A o V v y 6 Y Q 5 B u m q 8 2 b M e u o 8 m K d o 2 h + 4 F A d V v M 8 l c q f K B I 5 Q A A A A e N + J 2 3 p J 8 W v V T O y 2 p O F h s T i f Q r G D E D Y S N Y 8 b O K P X 8 g 1 L W / 0 s R z Y j T 0 F f P Y P D S S N P n M K C h t k S p o 8 r s b u u m 5 S Z G Q W l D f e S m V 7 W X u W e d 8 B F x x Z A A A A A s W Z + B 1 u H x y z 3 v J v l t m I + l Q n s J l i g 4 / 1 e 6 I 8 e + K X 5 U 5 A S U g F R y e m v o V M c y V G D a r 3 W h U C o P T l 6 j R g y 7 W D L q 9 t a U w = = < / D a t a M a s h u p > 
</file>

<file path=customXml/itemProps1.xml><?xml version="1.0" encoding="utf-8"?>
<ds:datastoreItem xmlns:ds="http://schemas.openxmlformats.org/officeDocument/2006/customXml" ds:itemID="{A4A438E6-B8DE-4271-94C6-683D0D7167DF}">
  <ds:schemaRefs/>
</ds:datastoreItem>
</file>

<file path=customXml/itemProps2.xml><?xml version="1.0" encoding="utf-8"?>
<ds:datastoreItem xmlns:ds="http://schemas.openxmlformats.org/officeDocument/2006/customXml" ds:itemID="{97E02576-7B1E-4A71-8318-92E74C9030BB}">
  <ds:schemaRefs/>
</ds:datastoreItem>
</file>

<file path=customXml/itemProps3.xml><?xml version="1.0" encoding="utf-8"?>
<ds:datastoreItem xmlns:ds="http://schemas.openxmlformats.org/officeDocument/2006/customXml" ds:itemID="{80E33DC4-4DD3-49B7-9092-FE12AD1B1012}">
  <ds:schemaRefs/>
</ds:datastoreItem>
</file>

<file path=customXml/itemProps4.xml><?xml version="1.0" encoding="utf-8"?>
<ds:datastoreItem xmlns:ds="http://schemas.openxmlformats.org/officeDocument/2006/customXml" ds:itemID="{4A0F9BBD-0722-44C0-A51D-871F1E608662}">
  <ds:schemaRefs/>
</ds:datastoreItem>
</file>

<file path=customXml/itemProps5.xml><?xml version="1.0" encoding="utf-8"?>
<ds:datastoreItem xmlns:ds="http://schemas.openxmlformats.org/officeDocument/2006/customXml" ds:itemID="{5E70A7C7-2103-44AA-8B08-92C32F7E8F41}">
  <ds:schemaRefs/>
</ds:datastoreItem>
</file>

<file path=customXml/itemProps6.xml><?xml version="1.0" encoding="utf-8"?>
<ds:datastoreItem xmlns:ds="http://schemas.openxmlformats.org/officeDocument/2006/customXml" ds:itemID="{696E26E2-54FB-4F48-A7C1-42B31EB870F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2022-01-29T15:07:42Z</dcterms:created>
  <dcterms:modified xsi:type="dcterms:W3CDTF">2022-03-02T16:31:05Z</dcterms:modified>
</cp:coreProperties>
</file>