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egold\Desktop\LTCCC\Data\Staffing data\2021 Q3 Staffing\Website files\"/>
    </mc:Choice>
  </mc:AlternateContent>
  <xr:revisionPtr revIDLastSave="0" documentId="13_ncr:1_{0E3D1079-7575-4F40-8A1A-E37E601E84AA}" xr6:coauthVersionLast="47" xr6:coauthVersionMax="47" xr10:uidLastSave="{00000000-0000-0000-0000-000000000000}"/>
  <bookViews>
    <workbookView xWindow="-120" yWindow="-120" windowWidth="29040" windowHeight="15720" xr2:uid="{A1A4B9DE-6C7B-464E-B372-82B7659732B5}"/>
  </bookViews>
  <sheets>
    <sheet name="Nurse" sheetId="7" r:id="rId1"/>
    <sheet name="Contract" sheetId="8" r:id="rId2"/>
    <sheet name="Non-Nurse" sheetId="10" r:id="rId3"/>
    <sheet name="Summary Data" sheetId="6" r:id="rId4"/>
    <sheet name="Notes &amp; Glossary" sheetId="9" r:id="rId5"/>
  </sheets>
  <definedNames>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9" i="6" l="1"/>
  <c r="U20" i="6"/>
  <c r="U21" i="6"/>
  <c r="U22" i="6"/>
  <c r="U23" i="6"/>
  <c r="U24" i="6"/>
  <c r="U25" i="6"/>
  <c r="U26" i="6"/>
  <c r="U27" i="6"/>
  <c r="U28" i="6"/>
  <c r="C9" i="6"/>
  <c r="W15" i="6" s="1"/>
  <c r="C8" i="6"/>
  <c r="C7" i="6"/>
  <c r="C6" i="6"/>
  <c r="C5" i="6"/>
  <c r="C4" i="6"/>
  <c r="C3" i="6"/>
  <c r="U15" i="6"/>
  <c r="U14" i="6"/>
  <c r="U13" i="6"/>
  <c r="U11" i="6"/>
  <c r="U10" i="6"/>
  <c r="U8" i="6"/>
  <c r="U7" i="6"/>
  <c r="U6" i="6"/>
  <c r="W11" i="6" l="1"/>
  <c r="W10" i="6"/>
  <c r="W8" i="6"/>
  <c r="W7" i="6"/>
  <c r="W14" i="6"/>
  <c r="W6" i="6"/>
  <c r="W13" i="6"/>
  <c r="U12" i="6"/>
  <c r="W12" i="6" s="1"/>
  <c r="U3" i="6"/>
  <c r="V14" i="6" s="1"/>
  <c r="U4" i="6"/>
  <c r="W4" i="6" s="1"/>
  <c r="U5" i="6"/>
  <c r="W5" i="6" s="1"/>
  <c r="U9" i="6"/>
  <c r="W9" i="6" s="1"/>
  <c r="W3" i="6" l="1"/>
  <c r="V7" i="6"/>
  <c r="V5" i="6"/>
  <c r="V6" i="6"/>
  <c r="V15" i="6"/>
  <c r="V11" i="6"/>
  <c r="V4" i="6"/>
  <c r="V8" i="6"/>
  <c r="V10" i="6"/>
  <c r="V12" i="6"/>
  <c r="V9" i="6"/>
  <c r="V13" i="6"/>
  <c r="U29" i="6" l="1"/>
</calcChain>
</file>

<file path=xl/sharedStrings.xml><?xml version="1.0" encoding="utf-8"?>
<sst xmlns="http://schemas.openxmlformats.org/spreadsheetml/2006/main" count="1411" uniqueCount="412">
  <si>
    <t>275012</t>
  </si>
  <si>
    <t>275020</t>
  </si>
  <si>
    <t>275021</t>
  </si>
  <si>
    <t>275024</t>
  </si>
  <si>
    <t>275025</t>
  </si>
  <si>
    <t>275026</t>
  </si>
  <si>
    <t>275027</t>
  </si>
  <si>
    <t>275029</t>
  </si>
  <si>
    <t>275030</t>
  </si>
  <si>
    <t>275035</t>
  </si>
  <si>
    <t>275040</t>
  </si>
  <si>
    <t>275043</t>
  </si>
  <si>
    <t>275044</t>
  </si>
  <si>
    <t>275047</t>
  </si>
  <si>
    <t>275049</t>
  </si>
  <si>
    <t>275053</t>
  </si>
  <si>
    <t>275056</t>
  </si>
  <si>
    <t>275060</t>
  </si>
  <si>
    <t>275061</t>
  </si>
  <si>
    <t>275064</t>
  </si>
  <si>
    <t>275065</t>
  </si>
  <si>
    <t>275066</t>
  </si>
  <si>
    <t>275067</t>
  </si>
  <si>
    <t>275069</t>
  </si>
  <si>
    <t>275070</t>
  </si>
  <si>
    <t>275073</t>
  </si>
  <si>
    <t>275079</t>
  </si>
  <si>
    <t>275080</t>
  </si>
  <si>
    <t>275081</t>
  </si>
  <si>
    <t>275084</t>
  </si>
  <si>
    <t>275087</t>
  </si>
  <si>
    <t>275090</t>
  </si>
  <si>
    <t>275091</t>
  </si>
  <si>
    <t>275093</t>
  </si>
  <si>
    <t>275094</t>
  </si>
  <si>
    <t>275100</t>
  </si>
  <si>
    <t>275101</t>
  </si>
  <si>
    <t>275103</t>
  </si>
  <si>
    <t>275104</t>
  </si>
  <si>
    <t>275106</t>
  </si>
  <si>
    <t>275107</t>
  </si>
  <si>
    <t>275109</t>
  </si>
  <si>
    <t>275111</t>
  </si>
  <si>
    <t>275112</t>
  </si>
  <si>
    <t>275114</t>
  </si>
  <si>
    <t>275115</t>
  </si>
  <si>
    <t>275119</t>
  </si>
  <si>
    <t>275120</t>
  </si>
  <si>
    <t>275121</t>
  </si>
  <si>
    <t>275122</t>
  </si>
  <si>
    <t>275123</t>
  </si>
  <si>
    <t>275124</t>
  </si>
  <si>
    <t>275125</t>
  </si>
  <si>
    <t>275126</t>
  </si>
  <si>
    <t>275127</t>
  </si>
  <si>
    <t>275129</t>
  </si>
  <si>
    <t>275130</t>
  </si>
  <si>
    <t>275131</t>
  </si>
  <si>
    <t>275132</t>
  </si>
  <si>
    <t>275133</t>
  </si>
  <si>
    <t>275134</t>
  </si>
  <si>
    <t>275136</t>
  </si>
  <si>
    <t>275140</t>
  </si>
  <si>
    <t>275144</t>
  </si>
  <si>
    <t>275147</t>
  </si>
  <si>
    <t>275148</t>
  </si>
  <si>
    <t>27A052</t>
  </si>
  <si>
    <t>HERITAGE PLACE</t>
  </si>
  <si>
    <t>MOUNTAIN VIEW CARE CENTER</t>
  </si>
  <si>
    <t>PARKVIEW CARE CENTER</t>
  </si>
  <si>
    <t>RIVERSIDE HEALTH &amp; REHABILITATION</t>
  </si>
  <si>
    <t>FAITH LUTHERAN HOME</t>
  </si>
  <si>
    <t>BENEFIS SENIOR SERVICES</t>
  </si>
  <si>
    <t>BELLA TERRA OF BILLINGS</t>
  </si>
  <si>
    <t>VALLE VISTA MANOR</t>
  </si>
  <si>
    <t>ST JOHN'S LUTHERAN HOME</t>
  </si>
  <si>
    <t>IVY AT GREAT FALLS</t>
  </si>
  <si>
    <t>HILLSIDE HEALTH &amp; REHABILITATION</t>
  </si>
  <si>
    <t>AVANTARA OF BILLINGS</t>
  </si>
  <si>
    <t>PARK PLACE TRANSITIONAL CARE AND REHABILITATION</t>
  </si>
  <si>
    <t>MISSOULA HEALTH &amp; REHABILITATION CENTER</t>
  </si>
  <si>
    <t>LIBBY CARE CENTER</t>
  </si>
  <si>
    <t>VILLAGE HEALTH &amp; REHABILITATION</t>
  </si>
  <si>
    <t>MOUNT ASCENSION TRANSITIONAL CARE OF CASCADIA</t>
  </si>
  <si>
    <t>LIVINGSTON HEALTH &amp; REHABILITATION CENTER</t>
  </si>
  <si>
    <t>POLSON HEALTH &amp; REHABILITATION CENTER</t>
  </si>
  <si>
    <t>CEDAR WOOD VILLA</t>
  </si>
  <si>
    <t>ELKHORN HEALTHCARE AND REHABILITATION</t>
  </si>
  <si>
    <t>COPPER RIDGE HEALTH AND REHABILITATION CENTER</t>
  </si>
  <si>
    <t>MARIAS CARE CENTER</t>
  </si>
  <si>
    <t>CENTRAL MONTANA NURSING &amp; REHABILITATION CENTER</t>
  </si>
  <si>
    <t>COMMUNITY NURSING HOME OF ANACONDA</t>
  </si>
  <si>
    <t>GALLATIN REST HOME</t>
  </si>
  <si>
    <t>GLENDIVE MEDICAL CENTER N H</t>
  </si>
  <si>
    <t>HOT SPRINGS HEALTH &amp; REHABILITATION CENTER</t>
  </si>
  <si>
    <t>SHERIDAN MEMORIAL NURSING HOME</t>
  </si>
  <si>
    <t>WIBAUX COUNTY NURSING HOME</t>
  </si>
  <si>
    <t>COONEY HEALTHCARE AND REHABILITATION</t>
  </si>
  <si>
    <t>FRIENDSHIP VILLA</t>
  </si>
  <si>
    <t>GOOD SAMARITAN SOCIETY - MOUNTAIN VIEW MANOR</t>
  </si>
  <si>
    <t>POWDER RIVER MANOR</t>
  </si>
  <si>
    <t>BEARTOOTH MANOR</t>
  </si>
  <si>
    <t>VALLEY VIEW HOME</t>
  </si>
  <si>
    <t>ST LUKE COMMUNITY NURSING HOME</t>
  </si>
  <si>
    <t>LAKE VIEW CARE CENTER</t>
  </si>
  <si>
    <t>MONTANA VETERANS HOME N H</t>
  </si>
  <si>
    <t>VALLEY VIEW ESTATES HEALTH &amp; REHABILITATION</t>
  </si>
  <si>
    <t>CONTINENTAL CARE AND REHABILITATION</t>
  </si>
  <si>
    <t>GLACIER CARE CENTER</t>
  </si>
  <si>
    <t>HOLY ROSARY EXTENDED CARE UNIT</t>
  </si>
  <si>
    <t>CLARK FORK VALLEY NURSING HOME</t>
  </si>
  <si>
    <t>BRENDAN HOUSE</t>
  </si>
  <si>
    <t>LAUREL HEALTH &amp; REHABILITATION CENTER</t>
  </si>
  <si>
    <t>NORTHERN MONTANA CARE CENTER</t>
  </si>
  <si>
    <t>ROCKY MOUNTAIN CARE CENTER</t>
  </si>
  <si>
    <t>BRIDGER REHAB AND CARE CENTER</t>
  </si>
  <si>
    <t>PONDERA MEDICAL CENTER LTC</t>
  </si>
  <si>
    <t>SIDNEY HEALTH CENTER EXTENDED CARE</t>
  </si>
  <si>
    <t>CREST NURSING HOME</t>
  </si>
  <si>
    <t>EAGLE CLIFF MANOR</t>
  </si>
  <si>
    <t>PIONEER CARE AND REHABILITATION</t>
  </si>
  <si>
    <t>THE LIVING CENTRE</t>
  </si>
  <si>
    <t>SWEET MEMORIAL NURSING HOME</t>
  </si>
  <si>
    <t>IMMANUEL SKILLED CARE CENTER</t>
  </si>
  <si>
    <t>BIG HORN SENIOR LIVING</t>
  </si>
  <si>
    <t>HI-LINE RETIREMENT CENTER</t>
  </si>
  <si>
    <t>WHITEFISH CARE AND REHABILITATION</t>
  </si>
  <si>
    <t>BLACKFEET CARE CENTER</t>
  </si>
  <si>
    <t>IVY AT DEER LODGE</t>
  </si>
  <si>
    <t>MADISON VALLEY MANOR</t>
  </si>
  <si>
    <t>ASPEN MEADOWS HEALTH AND REHABILITATION CENTER</t>
  </si>
  <si>
    <t>EASTERN MONTANA VETERANS HOME</t>
  </si>
  <si>
    <t>TOBACCO ROOT MOUNTAINS CARE CENTER</t>
  </si>
  <si>
    <t>MONTANA MENTAL HEALTH NURSING HOME</t>
  </si>
  <si>
    <t>HAMILTON</t>
  </si>
  <si>
    <t>HOT SPRINGS</t>
  </si>
  <si>
    <t>HELENA</t>
  </si>
  <si>
    <t>SHERIDAN</t>
  </si>
  <si>
    <t>EUREKA</t>
  </si>
  <si>
    <t>LIVINGSTON</t>
  </si>
  <si>
    <t>COLUMBUS</t>
  </si>
  <si>
    <t>PLAINS</t>
  </si>
  <si>
    <t>HARDIN</t>
  </si>
  <si>
    <t>CONRAD</t>
  </si>
  <si>
    <t>SIDNEY</t>
  </si>
  <si>
    <t>GLASGOW</t>
  </si>
  <si>
    <t>LAUREL</t>
  </si>
  <si>
    <t>STEVENSVILLE</t>
  </si>
  <si>
    <t>BIGFORK</t>
  </si>
  <si>
    <t>SHELBY</t>
  </si>
  <si>
    <t>LEWISTOWN</t>
  </si>
  <si>
    <t>GREAT FALLS</t>
  </si>
  <si>
    <t>BILLINGS</t>
  </si>
  <si>
    <t>KALISPELL</t>
  </si>
  <si>
    <t>MISSOULA</t>
  </si>
  <si>
    <t>LIBBY</t>
  </si>
  <si>
    <t>POLSON</t>
  </si>
  <si>
    <t>RED LODGE</t>
  </si>
  <si>
    <t>CLANCY</t>
  </si>
  <si>
    <t>BUTTE</t>
  </si>
  <si>
    <t>ANACONDA</t>
  </si>
  <si>
    <t>BOZEMAN</t>
  </si>
  <si>
    <t>GLENDIVE</t>
  </si>
  <si>
    <t>PLENTYWOOD</t>
  </si>
  <si>
    <t>WOLF POINT</t>
  </si>
  <si>
    <t>WIBAUX</t>
  </si>
  <si>
    <t>MILES CITY</t>
  </si>
  <si>
    <t>BROADUS</t>
  </si>
  <si>
    <t>RONAN</t>
  </si>
  <si>
    <t>COLUMBIA FALLS</t>
  </si>
  <si>
    <t>CUT BANK</t>
  </si>
  <si>
    <t>HAVRE</t>
  </si>
  <si>
    <t>DILLON</t>
  </si>
  <si>
    <t>CHINOOK</t>
  </si>
  <si>
    <t>MALTA</t>
  </si>
  <si>
    <t>WHITEFISH</t>
  </si>
  <si>
    <t>BROWNING</t>
  </si>
  <si>
    <t>DEER LODGE</t>
  </si>
  <si>
    <t>ENNIS</t>
  </si>
  <si>
    <t>Jefferson</t>
  </si>
  <si>
    <t>Madison</t>
  </si>
  <si>
    <t>Phillips</t>
  </si>
  <si>
    <t>Lincoln</t>
  </si>
  <si>
    <t>Lake</t>
  </si>
  <si>
    <t>Blaine</t>
  </si>
  <si>
    <t>Valley</t>
  </si>
  <si>
    <t>Richland</t>
  </si>
  <si>
    <t>Gallatin</t>
  </si>
  <si>
    <t>Sheridan</t>
  </si>
  <si>
    <t>Powell</t>
  </si>
  <si>
    <t>Cascade</t>
  </si>
  <si>
    <t>Yellowstone</t>
  </si>
  <si>
    <t>Fergus</t>
  </si>
  <si>
    <t>Flathead</t>
  </si>
  <si>
    <t>Missoula</t>
  </si>
  <si>
    <t>Lewis And Clark</t>
  </si>
  <si>
    <t>Park</t>
  </si>
  <si>
    <t>Carbon</t>
  </si>
  <si>
    <t>Silver Bow</t>
  </si>
  <si>
    <t>Toole</t>
  </si>
  <si>
    <t>Deer Lodge</t>
  </si>
  <si>
    <t>Dawson</t>
  </si>
  <si>
    <t>Sanders</t>
  </si>
  <si>
    <t>Roosevelt</t>
  </si>
  <si>
    <t>Wibaux</t>
  </si>
  <si>
    <t>Custer</t>
  </si>
  <si>
    <t>Powder River</t>
  </si>
  <si>
    <t>Stillwater</t>
  </si>
  <si>
    <t>Ravalli</t>
  </si>
  <si>
    <t>Glacier</t>
  </si>
  <si>
    <t>Hill</t>
  </si>
  <si>
    <t>Pondera</t>
  </si>
  <si>
    <t>Beaverhead</t>
  </si>
  <si>
    <t>Big Horn</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</si>
  <si>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</si>
  <si>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</si>
  <si>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</si>
  <si>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</si>
  <si>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</si>
  <si>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</si>
  <si>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</si>
  <si>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</si>
  <si>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</si>
  <si>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</si>
  <si>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</si>
  <si>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</si>
  <si>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</si>
  <si>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</si>
  <si>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</si>
  <si>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</si>
  <si>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</si>
  <si>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</si>
  <si>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</si>
  <si>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</si>
  <si>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</si>
  <si>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</si>
  <si>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</si>
  <si>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</si>
  <si>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</si>
  <si>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</si>
  <si>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</si>
  <si>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</si>
  <si>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</si>
  <si>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</si>
  <si>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</si>
  <si>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</si>
  <si>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</si>
  <si>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</si>
  <si>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</si>
  <si>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</si>
  <si>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</si>
  <si>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</si>
  <si>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</si>
  <si>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</si>
  <si>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</si>
  <si>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</si>
  <si>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</si>
  <si>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</si>
  <si>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</si>
  <si>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</si>
  <si>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</si>
  <si>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</si>
  <si>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</si>
  <si>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</si>
  <si>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</si>
  <si>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State</t>
  </si>
  <si>
    <t>Provider Number</t>
  </si>
  <si>
    <t>County</t>
  </si>
  <si>
    <t>City</t>
  </si>
  <si>
    <t>MDS Census</t>
  </si>
  <si>
    <t>RN DON</t>
  </si>
  <si>
    <t>RN Admin</t>
  </si>
  <si>
    <t>LPN Admin</t>
  </si>
  <si>
    <t>Total Nurse Staff HPRD</t>
  </si>
  <si>
    <t>Total Nurse Staff</t>
  </si>
  <si>
    <t>Total RN Staff HPRD</t>
  </si>
  <si>
    <t>Total Direct Care Staff HPRD</t>
  </si>
  <si>
    <t>CMS Region Number</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</si>
  <si>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</si>
  <si>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</si>
  <si>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</si>
  <si>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</si>
  <si>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</si>
  <si>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</si>
  <si>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</si>
  <si>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</si>
  <si>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</si>
  <si>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</si>
  <si>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</si>
  <si>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</si>
  <si>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</si>
  <si>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</si>
  <si>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</si>
  <si>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Total Facilities</t>
  </si>
  <si>
    <t>Total Residents</t>
  </si>
  <si>
    <t>Total LPN</t>
  </si>
  <si>
    <t>LPN (excl.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</si>
  <si>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</si>
  <si>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</si>
  <si>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</si>
  <si>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</si>
  <si>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</si>
  <si>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</si>
  <si>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</si>
  <si>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</si>
  <si>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</si>
  <si>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</si>
  <si>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</si>
  <si>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</si>
  <si>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</si>
  <si>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</si>
  <si>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Contract %</t>
  </si>
  <si>
    <t>Total Nurse Staff Hours</t>
  </si>
  <si>
    <t>Total RN Hours (w/ Admin, DON)</t>
  </si>
  <si>
    <t>Total Direct Care Staff Hours</t>
  </si>
  <si>
    <t>RN Hours (excl. Admin, DON)</t>
  </si>
  <si>
    <t>RN Admin Hours</t>
  </si>
  <si>
    <t>RN DON Hours</t>
  </si>
  <si>
    <t>LPN Admin Hours</t>
  </si>
  <si>
    <t>CNA Hours</t>
  </si>
  <si>
    <t>NA TR Hours</t>
  </si>
  <si>
    <t>Med Aide/Tech Hours</t>
  </si>
  <si>
    <t>Total LPN Hours (w/ Admin)</t>
  </si>
  <si>
    <t>LPN Hours (excl. Admin)</t>
  </si>
  <si>
    <t>RN Admin Hours Contract</t>
  </si>
  <si>
    <t>RN Hours Contract (excl. Admin, DON)</t>
  </si>
  <si>
    <t>RN DON Hours Contract</t>
  </si>
  <si>
    <t>LPN Admin Hours Contract</t>
  </si>
  <si>
    <t>CNA Hours Contract</t>
  </si>
  <si>
    <t>NA TR Hours Contract</t>
  </si>
  <si>
    <t>Med Aide/Tech Hours Contract</t>
  </si>
  <si>
    <t>Total Hours</t>
  </si>
  <si>
    <t>Provider</t>
  </si>
  <si>
    <t>Total RN Care Staff HPRD (excl. Admin/DON)</t>
  </si>
  <si>
    <t>Total CNA, NA TR, Med Aide/Tech Hours</t>
  </si>
  <si>
    <t>Total Contract Hours</t>
  </si>
  <si>
    <t>LPN Hours Contract (excl. Admin)</t>
  </si>
  <si>
    <t>Percent Contract Hours</t>
  </si>
  <si>
    <t>Total Contract RN Hours (w/ Admin, DON)</t>
  </si>
  <si>
    <t>Percent Contract RN Hours (w/ Admin, DON)</t>
  </si>
  <si>
    <t>Percent RN Hours Contract (excl. Admin, DON)</t>
  </si>
  <si>
    <t>Percent RN Admin Hours Contract</t>
  </si>
  <si>
    <t>Percent RN DON Hours Contract</t>
  </si>
  <si>
    <t>Percent LPN Hours Contract (excl. Admin)</t>
  </si>
  <si>
    <t>Percent LPN Admin Hours Contract</t>
  </si>
  <si>
    <t>Percent CNA Hours Contract</t>
  </si>
  <si>
    <t>Percent NA TR Hours Contract</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</si>
  <si>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</si>
  <si>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</si>
  <si>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</si>
  <si>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</si>
  <si>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</si>
  <si>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</si>
  <si>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</si>
  <si>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</si>
  <si>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</si>
  <si>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</si>
  <si>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</si>
  <si>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</si>
  <si>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</si>
  <si>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</si>
  <si>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</si>
  <si>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</si>
  <si>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</si>
  <si>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</si>
  <si>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</si>
  <si>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</si>
  <si>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</si>
  <si>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</si>
  <si>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</si>
  <si>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</si>
  <si>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</si>
  <si>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</si>
  <si>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</si>
  <si>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</si>
  <si>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</si>
  <si>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</si>
  <si>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</si>
  <si>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</si>
  <si>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</si>
  <si>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</si>
  <si>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</si>
  <si>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</si>
  <si>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</si>
  <si>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</si>
  <si>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</si>
  <si>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</si>
  <si>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</si>
  <si>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</si>
  <si>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</si>
  <si>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</si>
  <si>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</si>
  <si>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</si>
  <si>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</si>
  <si>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</si>
  <si>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</si>
  <si>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</si>
  <si>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</si>
  <si>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</si>
  <si>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</si>
  <si>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</si>
  <si>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</si>
  <si>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</si>
  <si>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</si>
  <si>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</si>
  <si>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</si>
  <si>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</si>
  <si>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</si>
  <si>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N/A</t>
  </si>
  <si>
    <t>State - Q3 2021</t>
  </si>
  <si>
    <t>US</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</si>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</sst>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55">
    <xf numFmtId="0" fontId="0" fillId="0" borderId="0" xfId="0"/>
    <xf numFmtId="0" fontId="0" fillId="0" borderId="0" xfId="0" applyAlignment="1">
      <alignment wrapText="1"/>
    </xf>
    <xf numFmtId="2" fontId="0" fillId="0" borderId="0" xfId="0" applyNumberForma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1" applyFont="1" applyBorder="1" applyAlignment="1">
      <alignment vertical="top" wrapText="1"/>
    </xf>
    <xf numFmtId="2" fontId="6" fillId="0" borderId="0" xfId="1"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1" applyFont="1" applyBorder="1" applyAlignment="1">
      <alignment vertical="top" wrapText="1"/>
    </xf>
    <xf numFmtId="2" fontId="6" fillId="0" borderId="2" xfId="1" applyNumberFormat="1" applyFont="1" applyBorder="1" applyAlignment="1">
      <alignment vertical="top"/>
    </xf>
    <xf numFmtId="0" fontId="7" fillId="0" borderId="3" xfId="1" applyFont="1" applyBorder="1" applyAlignment="1">
      <alignment vertical="top" wrapText="1"/>
    </xf>
    <xf numFmtId="2" fontId="6" fillId="0" borderId="4" xfId="1" applyNumberFormat="1" applyFont="1" applyBorder="1" applyAlignment="1">
      <alignment vertical="top"/>
    </xf>
    <xf numFmtId="2" fontId="8" fillId="0" borderId="0" xfId="1" applyNumberFormat="1" applyFont="1" applyAlignment="1">
      <alignment vertical="top"/>
    </xf>
    <xf numFmtId="0" fontId="4" fillId="0" borderId="0" xfId="0" applyFont="1" applyAlignment="1">
      <alignment vertical="top" wrapText="1"/>
    </xf>
    <xf numFmtId="0" fontId="7" fillId="0" borderId="5" xfId="1" applyFont="1" applyBorder="1" applyAlignment="1">
      <alignment vertical="top" wrapText="1"/>
    </xf>
    <xf numFmtId="3" fontId="9" fillId="0" borderId="0" xfId="0" applyNumberFormat="1" applyFont="1"/>
    <xf numFmtId="0" fontId="7" fillId="0" borderId="6" xfId="1" applyFont="1" applyBorder="1" applyAlignment="1">
      <alignment vertical="top" wrapText="1"/>
    </xf>
    <xf numFmtId="0" fontId="2" fillId="0" borderId="1" xfId="0" applyFont="1" applyBorder="1"/>
    <xf numFmtId="3" fontId="6" fillId="0" borderId="2" xfId="1"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4" fontId="0" fillId="0" borderId="0" xfId="0" applyNumberFormat="1"/>
    <xf numFmtId="1" fontId="0" fillId="0" borderId="0" xfId="0" applyNumberFormat="1"/>
    <xf numFmtId="3" fontId="9" fillId="0" borderId="0" xfId="0" applyNumberFormat="1" applyFont="1" applyBorder="1"/>
    <xf numFmtId="3" fontId="4" fillId="0" borderId="0" xfId="0" applyNumberFormat="1" applyFont="1" applyBorder="1"/>
    <xf numFmtId="10" fontId="0" fillId="0" borderId="0" xfId="2" applyNumberFormat="1" applyFont="1" applyAlignment="1">
      <alignment wrapText="1"/>
    </xf>
    <xf numFmtId="10" fontId="0" fillId="0" borderId="0" xfId="2" applyNumberFormat="1" applyFont="1"/>
    <xf numFmtId="0" fontId="0" fillId="0" borderId="0" xfId="0" applyNumberFormat="1"/>
    <xf numFmtId="2" fontId="0" fillId="0" borderId="0" xfId="0" applyNumberFormat="1" applyAlignment="1">
      <alignment wrapText="1"/>
    </xf>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1" applyFont="1" applyAlignment="1">
      <alignment horizontal="left" vertical="top" wrapText="1"/>
    </xf>
    <xf numFmtId="0" fontId="4" fillId="0" borderId="13" xfId="0" applyFont="1" applyBorder="1"/>
    <xf numFmtId="0" fontId="4" fillId="0" borderId="14" xfId="0" applyFont="1" applyBorder="1"/>
    <xf numFmtId="0" fontId="4" fillId="0" borderId="0" xfId="0" applyFont="1" applyFill="1" applyBorder="1"/>
    <xf numFmtId="0" fontId="4" fillId="0" borderId="0" xfId="0" applyFont="1" applyFill="1" applyBorder="1" applyAlignment="1">
      <alignment wrapText="1"/>
    </xf>
    <xf numFmtId="3" fontId="3" fillId="0" borderId="0" xfId="0" applyNumberFormat="1" applyFont="1" applyFill="1" applyBorder="1"/>
    <xf numFmtId="4" fontId="4" fillId="0" borderId="0" xfId="0" applyNumberFormat="1" applyFont="1" applyFill="1" applyBorder="1"/>
    <xf numFmtId="3" fontId="4" fillId="0" borderId="0" xfId="0" applyNumberFormat="1" applyFont="1" applyFill="1" applyBorder="1"/>
    <xf numFmtId="2" fontId="6" fillId="0" borderId="0" xfId="1" applyNumberFormat="1" applyFont="1" applyFill="1" applyBorder="1" applyAlignment="1">
      <alignment vertical="top"/>
    </xf>
  </cellXfs>
  <cellStyles count="3">
    <cellStyle name="Normal" xfId="0" builtinId="0"/>
    <cellStyle name="Normal 2 2" xfId="1" xr:uid="{59799FEF-402E-4691-9359-970103B6140D}"/>
    <cellStyle name="Percent" xfId="2" builtinId="5"/>
  </cellStyles>
  <dxfs count="126">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4"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0" formatCode="General"/>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1" formatCode="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1277471</xdr:rowOff>
    </xdr:to>
    <xdr:sp macro="" textlink="">
      <xdr:nvSpPr>
        <xdr:cNvPr id="2" name="TextBox 1">
          <a:extLst>
            <a:ext uri="{FF2B5EF4-FFF2-40B4-BE49-F238E27FC236}">
              <a16:creationId xmlns:a16="http://schemas.microsoft.com/office/drawing/2014/main" id="{DFE945A3-1D48-4C57-96E4-732915658F04}"/>
            </a:ext>
          </a:extLst>
        </xdr:cNvPr>
        <xdr:cNvSpPr txBox="1"/>
      </xdr:nvSpPr>
      <xdr:spPr>
        <a:xfrm>
          <a:off x="5233147" y="78440"/>
          <a:ext cx="5726206" cy="119903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a:t>
          </a:r>
          <a:r>
            <a:rPr lang="en-US" sz="1100" b="0" baseline="0">
              <a:solidFill>
                <a:schemeClr val="dk1"/>
              </a:solidFill>
              <a:effectLst/>
              <a:latin typeface="+mn-lt"/>
              <a:ea typeface="+mn-ea"/>
              <a:cs typeface="+mn-cs"/>
            </a:rPr>
            <a:t> the nursing home's daily staff hours divided </a:t>
          </a:r>
          <a:r>
            <a:rPr lang="en-US" sz="1100" b="0" baseline="0"/>
            <a:t>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7C20B406-42B5-40FC-8578-1AC91285A118}"/>
            </a:ext>
          </a:extLst>
        </xdr:cNvPr>
        <xdr:cNvSpPr txBox="1">
          <a:spLocks noChangeAspect="1"/>
        </xdr:cNvSpPr>
      </xdr:nvSpPr>
      <xdr:spPr>
        <a:xfrm>
          <a:off x="12453937" y="214313"/>
          <a:ext cx="23499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6" name="TextBox 5">
          <a:extLst>
            <a:ext uri="{FF2B5EF4-FFF2-40B4-BE49-F238E27FC236}">
              <a16:creationId xmlns:a16="http://schemas.microsoft.com/office/drawing/2014/main" id="{05F81A24-BAAE-44CA-A3E9-B06C65892DC8}"/>
            </a:ext>
          </a:extLst>
        </xdr:cNvPr>
        <xdr:cNvSpPr txBox="1"/>
      </xdr:nvSpPr>
      <xdr:spPr>
        <a:xfrm>
          <a:off x="37783294" y="559593"/>
          <a:ext cx="6401934"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75079</xdr:colOff>
      <xdr:row>0</xdr:row>
      <xdr:rowOff>160245</xdr:rowOff>
    </xdr:from>
    <xdr:to>
      <xdr:col>1</xdr:col>
      <xdr:colOff>1903879</xdr:colOff>
      <xdr:row>0</xdr:row>
      <xdr:rowOff>1604997</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73A18C0F-8355-47D7-80EA-1A264A29A602}"/>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46579" y="160245"/>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336175</xdr:colOff>
      <xdr:row>0</xdr:row>
      <xdr:rowOff>292756</xdr:rowOff>
    </xdr:from>
    <xdr:to>
      <xdr:col>36</xdr:col>
      <xdr:colOff>666240</xdr:colOff>
      <xdr:row>0</xdr:row>
      <xdr:rowOff>593914</xdr:rowOff>
    </xdr:to>
    <xdr:sp macro="" textlink="">
      <xdr:nvSpPr>
        <xdr:cNvPr id="2" name="TextBox 1">
          <a:extLst>
            <a:ext uri="{FF2B5EF4-FFF2-40B4-BE49-F238E27FC236}">
              <a16:creationId xmlns:a16="http://schemas.microsoft.com/office/drawing/2014/main" id="{55A5017C-F7A1-474B-B0CB-9A597CB20FED}"/>
            </a:ext>
          </a:extLst>
        </xdr:cNvPr>
        <xdr:cNvSpPr txBox="1">
          <a:spLocks noChangeAspect="1"/>
        </xdr:cNvSpPr>
      </xdr:nvSpPr>
      <xdr:spPr>
        <a:xfrm>
          <a:off x="9950822" y="292756"/>
          <a:ext cx="3165153" cy="30115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for more contract data.</a:t>
          </a:r>
          <a:endParaRPr lang="en-US" sz="1100"/>
        </a:p>
      </xdr:txBody>
    </xdr:sp>
    <xdr:clientData/>
  </xdr:twoCellAnchor>
  <xdr:twoCellAnchor>
    <xdr:from>
      <xdr:col>37</xdr:col>
      <xdr:colOff>862853</xdr:colOff>
      <xdr:row>0</xdr:row>
      <xdr:rowOff>829235</xdr:rowOff>
    </xdr:from>
    <xdr:to>
      <xdr:col>43</xdr:col>
      <xdr:colOff>944670</xdr:colOff>
      <xdr:row>1</xdr:row>
      <xdr:rowOff>0</xdr:rowOff>
    </xdr:to>
    <xdr:sp macro="" textlink="">
      <xdr:nvSpPr>
        <xdr:cNvPr id="5" name="TextBox 4">
          <a:extLst>
            <a:ext uri="{FF2B5EF4-FFF2-40B4-BE49-F238E27FC236}">
              <a16:creationId xmlns:a16="http://schemas.microsoft.com/office/drawing/2014/main" id="{7E92A313-1D5E-4961-814D-6015A512A8F3}"/>
            </a:ext>
          </a:extLst>
        </xdr:cNvPr>
        <xdr:cNvSpPr txBox="1"/>
      </xdr:nvSpPr>
      <xdr:spPr>
        <a:xfrm>
          <a:off x="13845428" y="829235"/>
          <a:ext cx="636831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xdr:from>
      <xdr:col>1</xdr:col>
      <xdr:colOff>2711824</xdr:colOff>
      <xdr:row>0</xdr:row>
      <xdr:rowOff>168088</xdr:rowOff>
    </xdr:from>
    <xdr:to>
      <xdr:col>3</xdr:col>
      <xdr:colOff>1288677</xdr:colOff>
      <xdr:row>0</xdr:row>
      <xdr:rowOff>862852</xdr:rowOff>
    </xdr:to>
    <xdr:sp macro="" textlink="">
      <xdr:nvSpPr>
        <xdr:cNvPr id="7" name="TextBox 6">
          <a:extLst>
            <a:ext uri="{FF2B5EF4-FFF2-40B4-BE49-F238E27FC236}">
              <a16:creationId xmlns:a16="http://schemas.microsoft.com/office/drawing/2014/main" id="{B1B05BA3-5F4F-4B11-8903-4315292AED15}"/>
            </a:ext>
          </a:extLst>
        </xdr:cNvPr>
        <xdr:cNvSpPr txBox="1"/>
      </xdr:nvSpPr>
      <xdr:spPr>
        <a:xfrm>
          <a:off x="3283324" y="168088"/>
          <a:ext cx="4067735" cy="694764"/>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171450</xdr:rowOff>
    </xdr:from>
    <xdr:to>
      <xdr:col>1</xdr:col>
      <xdr:colOff>1843928</xdr:colOff>
      <xdr:row>0</xdr:row>
      <xdr:rowOff>1613647</xdr:rowOff>
    </xdr:to>
    <mc:AlternateContent xmlns:mc="http://schemas.openxmlformats.org/markup-compatibility/2006" xmlns:sle15="http://schemas.microsoft.com/office/drawing/2012/slicer">
      <mc:Choice Requires="sle15">
        <xdr:graphicFrame macro="">
          <xdr:nvGraphicFramePr>
            <xdr:cNvPr id="4" name="County 1">
              <a:extLst>
                <a:ext uri="{FF2B5EF4-FFF2-40B4-BE49-F238E27FC236}">
                  <a16:creationId xmlns:a16="http://schemas.microsoft.com/office/drawing/2014/main" id="{17708844-BECE-4074-A8AA-A45CB8C09650}"/>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586628" y="171450"/>
              <a:ext cx="1828800" cy="144219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27E0DBF7-A077-47E6-9AC9-F5BC825DD469}"/>
            </a:ext>
          </a:extLst>
        </xdr:cNvPr>
        <xdr:cNvSpPr txBox="1">
          <a:spLocks noChangeAspect="1"/>
        </xdr:cNvSpPr>
      </xdr:nvSpPr>
      <xdr:spPr>
        <a:xfrm>
          <a:off x="14280167" y="211186"/>
          <a:ext cx="3266517"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EDDBFDE1-355E-4584-AD73-1AB8161C1561}"/>
            </a:ext>
          </a:extLst>
        </xdr:cNvPr>
        <xdr:cNvSpPr txBox="1">
          <a:spLocks noChangeAspect="1"/>
        </xdr:cNvSpPr>
      </xdr:nvSpPr>
      <xdr:spPr>
        <a:xfrm>
          <a:off x="22902863" y="773906"/>
          <a:ext cx="6425746"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99126</xdr:rowOff>
    </xdr:from>
    <xdr:to>
      <xdr:col>3</xdr:col>
      <xdr:colOff>952500</xdr:colOff>
      <xdr:row>0</xdr:row>
      <xdr:rowOff>1277472</xdr:rowOff>
    </xdr:to>
    <xdr:sp macro="" textlink="">
      <xdr:nvSpPr>
        <xdr:cNvPr id="5" name="TextBox 4">
          <a:extLst>
            <a:ext uri="{FF2B5EF4-FFF2-40B4-BE49-F238E27FC236}">
              <a16:creationId xmlns:a16="http://schemas.microsoft.com/office/drawing/2014/main" id="{67D7A814-9CA0-4E22-BB69-E84E9F78E9B8}"/>
            </a:ext>
          </a:extLst>
        </xdr:cNvPr>
        <xdr:cNvSpPr txBox="1">
          <a:spLocks noChangeAspect="1"/>
        </xdr:cNvSpPr>
      </xdr:nvSpPr>
      <xdr:spPr>
        <a:xfrm>
          <a:off x="5220213" y="99126"/>
          <a:ext cx="1794669" cy="1178346"/>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a:solidFill>
                <a:schemeClr val="dk1"/>
              </a:solidFill>
              <a:effectLst/>
              <a:latin typeface="+mn-lt"/>
              <a:ea typeface="+mn-ea"/>
              <a:cs typeface="+mn-cs"/>
            </a:rPr>
            <a:t>⚠ </a:t>
          </a:r>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817BAF-0D1A-4778-94CB-CEAEA406D18D}"/>
            </a:ext>
          </a:extLst>
        </xdr:cNvPr>
        <xdr:cNvSpPr txBox="1"/>
      </xdr:nvSpPr>
      <xdr:spPr>
        <a:xfrm>
          <a:off x="7776880" y="100855"/>
          <a:ext cx="6039973"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the nursing home's daily staff hours divided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216274</xdr:rowOff>
    </xdr:from>
    <xdr:to>
      <xdr:col>1</xdr:col>
      <xdr:colOff>1843928</xdr:colOff>
      <xdr:row>0</xdr:row>
      <xdr:rowOff>1661026</xdr:rowOff>
    </xdr:to>
    <mc:AlternateContent xmlns:mc="http://schemas.openxmlformats.org/markup-compatibility/2006" xmlns:sle15="http://schemas.microsoft.com/office/drawing/2012/slicer">
      <mc:Choice Requires="sle15">
        <xdr:graphicFrame macro="">
          <xdr:nvGraphicFramePr>
            <xdr:cNvPr id="8" name="County 2">
              <a:extLst>
                <a:ext uri="{FF2B5EF4-FFF2-40B4-BE49-F238E27FC236}">
                  <a16:creationId xmlns:a16="http://schemas.microsoft.com/office/drawing/2014/main" id="{B4E1BF41-3207-4ADF-A00C-A6A5468B04A4}"/>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586628" y="216274"/>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23813</xdr:colOff>
      <xdr:row>14</xdr:row>
      <xdr:rowOff>178593</xdr:rowOff>
    </xdr:from>
    <xdr:to>
      <xdr:col>10</xdr:col>
      <xdr:colOff>305934</xdr:colOff>
      <xdr:row>60</xdr:row>
      <xdr:rowOff>145369</xdr:rowOff>
    </xdr:to>
    <xdr:sp macro="" textlink="">
      <xdr:nvSpPr>
        <xdr:cNvPr id="2" name="TextBox 1">
          <a:extLst>
            <a:ext uri="{FF2B5EF4-FFF2-40B4-BE49-F238E27FC236}">
              <a16:creationId xmlns:a16="http://schemas.microsoft.com/office/drawing/2014/main" id="{FB6010FE-CF8A-405C-B45A-B1D4ABFD4C51}"/>
            </a:ext>
          </a:extLst>
        </xdr:cNvPr>
        <xdr:cNvSpPr txBox="1"/>
      </xdr:nvSpPr>
      <xdr:spPr>
        <a:xfrm>
          <a:off x="223838" y="3750468"/>
          <a:ext cx="6397171" cy="878692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42</xdr:row>
      <xdr:rowOff>160678</xdr:rowOff>
    </xdr:to>
    <xdr:sp macro="" textlink="">
      <xdr:nvSpPr>
        <xdr:cNvPr id="2" name="TextBox 1">
          <a:extLst>
            <a:ext uri="{FF2B5EF4-FFF2-40B4-BE49-F238E27FC236}">
              <a16:creationId xmlns:a16="http://schemas.microsoft.com/office/drawing/2014/main" id="{FCA0AF53-0CB2-4DBE-811D-5F0B9CB12581}"/>
            </a:ext>
          </a:extLst>
        </xdr:cNvPr>
        <xdr:cNvSpPr txBox="1"/>
      </xdr:nvSpPr>
      <xdr:spPr>
        <a:xfrm>
          <a:off x="163286" y="95250"/>
          <a:ext cx="6504214" cy="863792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D690897B-F577-4D95-9B0B-8E8B889DAF5C}" sourceName="County">
  <extLst>
    <x:ext xmlns:x15="http://schemas.microsoft.com/office/spreadsheetml/2010/11/main" uri="{2F2917AC-EB37-4324-AD4E-5DD8C200BD13}">
      <x15:tableSlicerCache tableId="8"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10316FE5-B117-43E5-B051-F2AB8B7719CE}" sourceName="County">
  <extLst>
    <x:ext xmlns:x15="http://schemas.microsoft.com/office/spreadsheetml/2010/11/main" uri="{2F2917AC-EB37-4324-AD4E-5DD8C200BD13}">
      <x15:tableSlicerCache tableId="9"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AB88A2DA-596E-45FB-AD35-44DC5F4F1917}"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55340B29-17E9-4B9B-A1A2-EAE5E97A2170}" cache="Slicer_County" caption="Filter by Count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1" xr10:uid="{84386EC3-945B-4A17-8581-737036F4F2B2}"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2" xr10:uid="{86D2A531-947F-4547-B666-CA520BBCE41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55FF4EC-9B3A-40E9-B5FD-85C86C960AD6}" name="Nurse" displayName="Nurse" ref="A1:AG68" totalsRowShown="0" headerRowDxfId="125">
  <autoFilter ref="A1:AG68" xr:uid="{F6C3CB19-CE12-4B14-8BE9-BE2DA56924F3}"/>
  <tableColumns count="33">
    <tableColumn id="1" xr3:uid="{ABAB593D-FD5B-4419-BBAB-CDC37CE62275}" name="State"/>
    <tableColumn id="2" xr3:uid="{DA8E9A76-9E14-4421-A6E8-72FB71874B77}" name="Provider"/>
    <tableColumn id="3" xr3:uid="{E0670A18-519F-4752-B4D8-B80732CE0847}" name="City"/>
    <tableColumn id="4" xr3:uid="{F6684E0C-4732-40BB-A2E7-7B9F555D1DFD}" name="County"/>
    <tableColumn id="6" xr3:uid="{5A4961F2-56B7-4443-AC8D-934642A0DC8B}" name="MDS Census" dataDxfId="124"/>
    <tableColumn id="32" xr3:uid="{66272861-FA08-4F8B-B9DC-AF244774BF67}" name="Total Nurse Staff HPRD" dataDxfId="123"/>
    <tableColumn id="33" xr3:uid="{D526BB60-FCF9-4D45-AFF8-902DD350258B}" name="Total Direct Care Staff HPRD" dataDxfId="122"/>
    <tableColumn id="37" xr3:uid="{49D55EAB-7C36-4BB6-B4DF-3DE0B180339E}" name="Total RN Staff HPRD" dataDxfId="121"/>
    <tableColumn id="36" xr3:uid="{FB380080-9A90-4908-A7CD-B0A074D0E774}" name="Total RN Care Staff HPRD (excl. Admin/DON)" dataDxfId="120"/>
    <tableColumn id="35" xr3:uid="{E7B0245D-2779-4151-9D48-443001E945AF}" name="Total Nurse Staff Hours" dataDxfId="119"/>
    <tableColumn id="34" xr3:uid="{91E09CF7-ED5D-48FF-B42A-A6995E78FF22}" name="Total Direct Care Staff Hours" dataDxfId="118"/>
    <tableColumn id="38" xr3:uid="{E618867F-F71F-4D0C-A9AB-509FF462CD6A}" name="Total RN Hours (w/ Admin, DON)" dataDxfId="117"/>
    <tableColumn id="7" xr3:uid="{9C984810-5FF2-46DC-8107-0BEBDBAAF414}" name="RN Hours (excl. Admin, DON)" dataDxfId="116"/>
    <tableColumn id="10" xr3:uid="{9795729A-775B-4BC8-A6E7-974DF71DC74A}" name="RN Admin Hours" dataDxfId="115"/>
    <tableColumn id="13" xr3:uid="{7E8DA4B1-DAEC-4432-B6FF-711C0904E23D}" name="RN DON Hours" dataDxfId="114"/>
    <tableColumn id="11" xr3:uid="{71ADF6CB-AC28-4E20-9E1F-F90B131B9686}" name="Total LPN Hours (w/ Admin)" dataDxfId="113"/>
    <tableColumn id="16" xr3:uid="{8B96F6BD-BD28-4B99-AE8F-6941DDF94360}" name="LPN Hours (excl. Admin)" dataDxfId="112"/>
    <tableColumn id="19" xr3:uid="{54009ADA-DBC7-4F2A-8A3B-0A1B020EAA2E}" name="LPN Admin Hours" dataDxfId="111"/>
    <tableColumn id="8" xr3:uid="{A8C7447C-9FBB-4D92-A8DA-985CF9A4AEB7}" name="Total CNA, NA TR, Med Aide/Tech Hours" dataDxfId="110"/>
    <tableColumn id="22" xr3:uid="{1E5C08E0-1E52-41F9-B813-77A9CC9E9EFB}" name="CNA Hours" dataDxfId="109"/>
    <tableColumn id="25" xr3:uid="{540B2205-7F03-4ECE-8816-47B471F7E4D0}" name="NA TR Hours" dataDxfId="108"/>
    <tableColumn id="28" xr3:uid="{6A5DE319-9D11-4A99-BF11-8A9FF6A44A23}" name="Med Aide/Tech Hours" dataDxfId="107"/>
    <tableColumn id="39" xr3:uid="{C3740951-8F0B-435E-83B9-EF1AE533765A}" name="Total Contract Hours" dataDxfId="106"/>
    <tableColumn id="9" xr3:uid="{3CD9C4BC-96BB-4A6F-8602-17D5BBE6614F}" name="RN Hours Contract (excl. Admin, DON)" dataDxfId="105"/>
    <tableColumn id="12" xr3:uid="{5C5ECD7F-E3FF-44F3-B01F-D177E837990B}" name="RN Admin Hours Contract" dataDxfId="104"/>
    <tableColumn id="15" xr3:uid="{28C766FD-54F3-4AFC-8EBC-B9DC71ADD946}" name="RN DON Hours Contract" dataDxfId="103"/>
    <tableColumn id="18" xr3:uid="{3B93067E-F01D-44CD-94FC-A4D9DA8304C6}" name="LPN Hours Contract (excl. Admin)" dataDxfId="102"/>
    <tableColumn id="21" xr3:uid="{00302D4D-05CE-410F-9C04-CCAB4C1F3712}" name="LPN Admin Hours Contract" dataDxfId="101"/>
    <tableColumn id="24" xr3:uid="{BC87E103-389E-4A87-B788-4C1276CFEF94}" name="CNA Hours Contract" dataDxfId="100"/>
    <tableColumn id="27" xr3:uid="{666EA0DC-051F-4DB5-A3F6-37CCDD29175B}" name="NA TR Hours Contract" dataDxfId="99"/>
    <tableColumn id="30" xr3:uid="{53EC9CC0-5A45-472B-ABF7-538921248B00}" name="Med Aide/Tech Hours Contract" dataDxfId="98"/>
    <tableColumn id="5" xr3:uid="{74923E22-8814-4FC6-897F-B0E4561F5E95}" name="Provider Number"/>
    <tableColumn id="14" xr3:uid="{DDF0366C-9E7D-4372-96E2-1CC4C1CC2436}" name="CMS Region Number" dataDxfId="97"/>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74CAC0-93C7-477B-84AE-E0225124820E}" name="Contract" displayName="Contract" ref="A1:AK68" totalsRowShown="0" headerRowDxfId="96">
  <autoFilter ref="A1:AK68" xr:uid="{F6C3CB19-CE12-4B14-8BE9-BE2DA56924F3}"/>
  <sortState xmlns:xlrd2="http://schemas.microsoft.com/office/spreadsheetml/2017/richdata2" ref="A2:AK68">
    <sortCondition ref="A1:A68"/>
  </sortState>
  <tableColumns count="37">
    <tableColumn id="1" xr3:uid="{3099AC13-4CF4-4F50-BF77-7E7B801F4549}" name="State"/>
    <tableColumn id="2" xr3:uid="{FCBE0EDA-645B-4C59-A1E4-160E77EF59C9}" name="Provider"/>
    <tableColumn id="3" xr3:uid="{9AA6D93B-FA78-4E14-975A-535F96D2E8DF}" name="City"/>
    <tableColumn id="4" xr3:uid="{FBD7A3C3-26CB-49BB-A0F6-52A6682883A0}" name="County"/>
    <tableColumn id="6" xr3:uid="{E8A1A9E6-7E7B-478A-9E91-6CFC4FE5418F}" name="MDS Census" dataDxfId="95"/>
    <tableColumn id="35" xr3:uid="{50533234-BE3E-43B1-8B60-54F346C439BF}" name="Total Nurse Staff Hours" dataDxfId="94"/>
    <tableColumn id="39" xr3:uid="{5D1C01B5-8707-4C8E-996E-AFA84EAED5D1}" name="Total Contract Hours" dataDxfId="93"/>
    <tableColumn id="8" xr3:uid="{AEE5F0E3-73F2-4D6A-9BA2-DCED3E222F78}" name="Percent Contract Hours" dataDxfId="92" dataCellStyle="Percent"/>
    <tableColumn id="38" xr3:uid="{F467BE27-9DC9-4D9F-A7A0-1CC873B50845}" name="Total RN Hours (w/ Admin, DON)" dataDxfId="91"/>
    <tableColumn id="14" xr3:uid="{E9A34D48-053E-4785-B707-7CC4FAEFE0F6}" name="Total Contract RN Hours (w/ Admin, DON)" dataDxfId="90"/>
    <tableColumn id="11" xr3:uid="{B9C99171-231B-47E2-A2A0-1F3F8D6C3DE8}" name="Percent Contract RN Hours (w/ Admin, DON)" dataDxfId="89" dataCellStyle="Percent"/>
    <tableColumn id="7" xr3:uid="{DDA69880-6339-431D-B4B7-E5AE333C7FB1}" name="RN Hours (excl. Admin, DON)" dataDxfId="88"/>
    <tableColumn id="9" xr3:uid="{06977362-E4AE-41A5-9AAB-2DADCF15884C}" name="RN Hours Contract (excl. Admin, DON)" dataDxfId="87"/>
    <tableColumn id="33" xr3:uid="{4A9B5286-CAA7-4518-8B83-462FF51B4224}" name="Percent RN Hours Contract (excl. Admin, DON)" dataDxfId="86" dataCellStyle="Percent"/>
    <tableColumn id="10" xr3:uid="{82609618-B70F-4EF8-B67D-F26460BE073B}" name="RN Admin Hours" dataDxfId="85"/>
    <tableColumn id="12" xr3:uid="{C16A789D-C6A4-4EE3-9404-FABE2AC285E9}" name="RN Admin Hours Contract" dataDxfId="84"/>
    <tableColumn id="32" xr3:uid="{8C6CBAB1-4AEB-4A22-A1DF-B772224433E2}" name="Percent RN Admin Hours Contract" dataDxfId="83" dataCellStyle="Percent"/>
    <tableColumn id="13" xr3:uid="{3CC4890B-29D5-405E-B12F-ED29AA275D75}" name="RN DON Hours" dataDxfId="82"/>
    <tableColumn id="15" xr3:uid="{ADA3164A-3BE5-4D30-A8A5-130B9BA6F15D}" name="RN DON Hours Contract" dataDxfId="81"/>
    <tableColumn id="29" xr3:uid="{B407741D-1DF4-45B1-AD85-71A6757D3B16}" name="Percent RN DON Hours Contract" dataDxfId="80" dataCellStyle="Percent"/>
    <tableColumn id="16" xr3:uid="{DDDDD5A2-7EED-4F69-9A27-891F4137656D}" name="LPN Hours (excl. Admin)" dataDxfId="79"/>
    <tableColumn id="18" xr3:uid="{75DE175A-D827-44BD-8876-62D88FE47947}" name="LPN Hours Contract (excl. Admin)" dataDxfId="78"/>
    <tableColumn id="26" xr3:uid="{2217C8F1-CE73-4D84-9E5E-6BCA418A40AC}" name="Percent LPN Hours Contract (excl. Admin)" dataDxfId="77" dataCellStyle="Percent"/>
    <tableColumn id="19" xr3:uid="{C639186E-EFFC-47B1-9A04-BF13538E4467}" name="LPN Admin Hours" dataDxfId="76"/>
    <tableColumn id="21" xr3:uid="{E2FFCC4A-45ED-4365-9EC0-99EDE467A1EB}" name="LPN Admin Hours Contract" dataDxfId="75"/>
    <tableColumn id="23" xr3:uid="{4259FA0C-4FC5-489B-AC74-DA49990A00A5}" name="Percent LPN Admin Hours Contract" dataDxfId="74" dataCellStyle="Percent"/>
    <tableColumn id="22" xr3:uid="{34D6C111-6B44-48C9-B68E-E7AE3E8B6FA0}" name="CNA Hours" dataDxfId="73"/>
    <tableColumn id="24" xr3:uid="{43294E2D-82E6-421B-ABB5-165E262D7AF7}" name="CNA Hours Contract" dataDxfId="72"/>
    <tableColumn id="20" xr3:uid="{D9A8D736-4730-4F00-A3DF-FDB1C396CDAF}" name="Percent CNA Hours Contract" dataDxfId="71" dataCellStyle="Percent"/>
    <tableColumn id="25" xr3:uid="{E034D994-B1A2-4C9C-BE1B-DAA4D5492B69}" name="NA TR Hours" dataDxfId="70"/>
    <tableColumn id="27" xr3:uid="{22C7895F-619D-426D-A9BC-ECC4AFA8724A}" name="NA TR Hours Contract" dataDxfId="69"/>
    <tableColumn id="17" xr3:uid="{5CFFA5D4-590F-4A24-9812-846632059B8F}" name="Percent NA TR Hours Contract" dataDxfId="68" dataCellStyle="Percent"/>
    <tableColumn id="28" xr3:uid="{26340B62-57E4-4038-B254-C599EABBBEC8}" name="Med Aide/Tech Hours" dataDxfId="67"/>
    <tableColumn id="30" xr3:uid="{3DB296A4-87E4-4B46-864C-D4855A8F0401}" name="Med Aide/Tech Hours Contract" dataDxfId="66"/>
    <tableColumn id="34" xr3:uid="{A567A3F9-969E-4DE3-8A4A-EC0548B2A58F}" name="Percent Med Aide/Tech Hours Contract" dataDxfId="65" dataCellStyle="Percent"/>
    <tableColumn id="5" xr3:uid="{58783FEB-1F51-4E21-BED4-8EB994EB78D3}" name="Provider Number"/>
    <tableColumn id="36" xr3:uid="{0981507B-F19D-491C-AB86-78CCFCB332CA}" name="CMS Region Number" dataDxfId="64"/>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B00724-C2D5-44E8-8DCC-4AB86B4BD42C}" name="NonNurse" displayName="NonNurse" ref="A1:AI68" totalsRowShown="0" headerRowDxfId="63">
  <autoFilter ref="A1:AI68" xr:uid="{0BC5ADF1-15D4-4F74-902E-CBC634AC45F1}"/>
  <sortState xmlns:xlrd2="http://schemas.microsoft.com/office/spreadsheetml/2017/richdata2" ref="A2:AI68">
    <sortCondition ref="A1:A68"/>
  </sortState>
  <tableColumns count="35">
    <tableColumn id="1" xr3:uid="{746F0C10-7290-4FF1-BC14-CF6AF8A5F2CB}" name="State"/>
    <tableColumn id="3" xr3:uid="{F15BC00C-BC48-4813-B69F-C4AA65DD6B2B}" name="Provider"/>
    <tableColumn id="4" xr3:uid="{74B73170-B727-43EE-85DC-66CB63DA906F}" name="City"/>
    <tableColumn id="5" xr3:uid="{68A40A24-BC18-4890-8492-9C56AC6CA963}" name="County"/>
    <tableColumn id="6" xr3:uid="{A8C1C2AE-4EF2-4B03-98AB-FA239D7B1F53}" name="MDS Census" dataDxfId="62"/>
    <tableColumn id="7" xr3:uid="{6A0E2DCC-C50F-4D8F-B0AB-5962BE365EF0}" name="Admin Hours" dataDxfId="61"/>
    <tableColumn id="30" xr3:uid="{60B0C3F7-5874-491B-9124-3A5677A99DB0}" name="Medical Director Hours" dataDxfId="60"/>
    <tableColumn id="8" xr3:uid="{7CBABF30-8897-40CD-9327-E47D10E5B195}" name="Pharmacist Hours" dataDxfId="59"/>
    <tableColumn id="10" xr3:uid="{08B319C7-FFEC-48D6-8926-4870D636C1D6}" name="Dietician Hours" dataDxfId="58"/>
    <tableColumn id="28" xr3:uid="{358F62EA-72B6-4EFA-BDBF-8476A114EB9C}" name="Physician Assistant Hours" dataDxfId="57"/>
    <tableColumn id="29" xr3:uid="{98137460-45FB-47C2-862E-CC3BD98DC229}" name="Nurse Practictioner Hours" dataDxfId="56"/>
    <tableColumn id="20" xr3:uid="{9AE39622-D442-41F2-BB09-775FCF98BA02}" name="Speech/Language Pathologist Hours" dataDxfId="55"/>
    <tableColumn id="17" xr3:uid="{C02EFD25-4D91-4DF8-B171-32057799B77B}" name="Qualified Social Work Staff Hours" dataDxfId="54"/>
    <tableColumn id="15" xr3:uid="{24764CA9-0B3D-4615-A103-C5C884C5B8E0}" name="Other Social Work Staff Hours" dataDxfId="53"/>
    <tableColumn id="34" xr3:uid="{6C67C646-E924-46F2-8EFE-8038F6A1F6A7}" name="HPRD: Total Social Work " dataDxfId="52"/>
    <tableColumn id="18" xr3:uid="{F7B08F7C-DBDB-4382-A5A0-4A091A983BD0}" name="Qualified Activities Professional Hours" dataDxfId="51"/>
    <tableColumn id="16" xr3:uid="{8D97232C-593A-456E-8EF5-F0C87A782681}" name="Other Activities Professional Hours" dataDxfId="50"/>
    <tableColumn id="33" xr3:uid="{49C5A5D2-8045-4019-97ED-F5A6ECB317E2}" name="HPRD: Combined Activities" dataDxfId="49"/>
    <tableColumn id="12" xr3:uid="{4F225DA5-6252-46C2-9E62-4D8A0EC7600D}" name="Occupational Therapist Hours" dataDxfId="48"/>
    <tableColumn id="13" xr3:uid="{E0096331-D677-4901-A299-7AFB172C1D35}" name="OT Assistant Hours" dataDxfId="47"/>
    <tableColumn id="22" xr3:uid="{5CBD9D9F-12E2-476A-B650-765AC5D7A708}" name="OT Aide Hours" dataDxfId="46"/>
    <tableColumn id="35" xr3:uid="{B1974E73-0766-4E42-8F50-68E333AB5147}" name="HPRD: OT (incl. Assistant &amp; Aide)" dataDxfId="45"/>
    <tableColumn id="23" xr3:uid="{92D6DA82-4A39-4FF0-9B2D-6C59D13D4588}" name="Physical Therapist (PT) Hours" dataDxfId="44"/>
    <tableColumn id="24" xr3:uid="{82AD846A-C1C0-41C4-BF7D-25240175783C}" name="PT Assistant Hours" dataDxfId="43"/>
    <tableColumn id="25" xr3:uid="{357463A7-4748-4CA2-92CD-77CEDAFC737F}" name="PT Aide Hours" dataDxfId="42"/>
    <tableColumn id="36" xr3:uid="{FEC8E97C-A1F1-44ED-8235-1FE99A7B20F4}" name="HPRD: PT (incl. Assistant &amp; Aide)" dataDxfId="41"/>
    <tableColumn id="14" xr3:uid="{5C7AEA02-E85C-4537-A480-A33AA27F64A9}" name="Mental Health Service Worker Hours" dataDxfId="40"/>
    <tableColumn id="21" xr3:uid="{EAB130F4-F9CC-4796-AB2C-30BA9C9E01E5}" name="Therapeutic Recreation Specialist" dataDxfId="39"/>
    <tableColumn id="9" xr3:uid="{73077007-0751-4EB7-B368-1B06E88C15DF}" name="Clinical Nurse Specialist Hours" dataDxfId="38"/>
    <tableColumn id="11" xr3:uid="{1DE77FC7-A1AC-4679-9835-5F44B686832F}" name="Feeding Assistant Hours" dataDxfId="37"/>
    <tableColumn id="26" xr3:uid="{4788FCC0-D5D1-4D65-96A7-D15FE00312E9}" name="Respiratory Therapist Hours" dataDxfId="36"/>
    <tableColumn id="27" xr3:uid="{793D6F67-C5EF-4E12-93BC-5D015C052104}" name="Respiratory Therapy Technician Hours" dataDxfId="35"/>
    <tableColumn id="31" xr3:uid="{393FEDBD-DAB9-482C-9752-19B1C344360A}" name="Other Physician Hours" dataDxfId="34"/>
    <tableColumn id="2" xr3:uid="{5FF8734A-65A3-4A12-B1FE-14FE8B85CAD6}" name="Provider Number" dataDxfId="33"/>
    <tableColumn id="32" xr3:uid="{6A583A4B-EE1A-419E-AFD6-FB81DC367144}" name="CMS Region" dataDxfId="32"/>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D24AE48-B7D7-4CF2-A2C6-292B212A88DA}" name="Summary" displayName="Summary" ref="B2:D9" totalsRowShown="0" headerRowDxfId="31" dataDxfId="30" tableBorderDxfId="29">
  <autoFilter ref="B2:D9" xr:uid="{1ED771D8-DBF2-4B5C-9F7D-A59FBB047463}"/>
  <tableColumns count="3">
    <tableColumn id="1" xr3:uid="{BEE65606-42EC-4533-8BC4-0D2AAD5D9ED3}" name="State - Q3 2021" dataDxfId="28"/>
    <tableColumn id="3" xr3:uid="{71157121-1164-4F88-ABD2-CBD850580EBE}" name="State" dataDxfId="27" dataCellStyle="Normal 2 2"/>
    <tableColumn id="2" xr3:uid="{48FB7CBE-DB51-43B4-AD75-168CF89B7321}" name="US" dataDxfId="26"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4ADF57-F564-48E7-8375-DF5DD58231DB}" name="CMSRegion" displayName="CMSRegion" ref="F2:K12" totalsRowShown="0" headerRowDxfId="25" dataDxfId="24">
  <autoFilter ref="F2:K12" xr:uid="{8DA5A7B1-12B2-4B6A-ACD1-897DD9C7A713}"/>
  <tableColumns count="6">
    <tableColumn id="1" xr3:uid="{BD3BF801-A5BD-4CB0-8EC9-4C21629CD26C}" name="CMS Region Number" dataDxfId="23"/>
    <tableColumn id="2" xr3:uid="{73D72707-2AA2-4446-9D65-01C7C6B140DC}" name="Total Census" dataDxfId="22"/>
    <tableColumn id="7" xr3:uid="{CCF9C743-1504-4D7B-AD4E-483AF55735FC}" name="Total Nurse Staff HPRD" dataDxfId="21"/>
    <tableColumn id="3" xr3:uid="{F17BFE24-7208-4F5F-B7BC-279B7EF09C59}" name="Rank: Total Nurse Staff HPRD" dataDxfId="20"/>
    <tableColumn id="5" xr3:uid="{D4424C81-7971-4806-AEEA-05351BA501AA}" name="RN Staff HPRD" dataDxfId="19"/>
    <tableColumn id="6" xr3:uid="{79BED424-59AA-491F-B6E2-52CFB95D7257}" name="Rank: RN Staff HPRD" dataDxfId="18"/>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15E6BDE-78DE-4F9E-BD06-E28C7F00A573}" name="State" displayName="State" ref="M2:R53" totalsRowShown="0" headerRowDxfId="17" dataDxfId="16">
  <autoFilter ref="M2:R53" xr:uid="{3A6DC66B-51AF-4021-A205-FEA1BCFE532F}"/>
  <tableColumns count="6">
    <tableColumn id="1" xr3:uid="{FE0144D0-54C9-4A4B-B736-73152791E03F}" name="State" dataDxfId="15"/>
    <tableColumn id="2" xr3:uid="{580D95B7-9797-46FF-A3BE-C12A7C5E9978}" name="Total Census" dataDxfId="14"/>
    <tableColumn id="4" xr3:uid="{A077B7D3-3889-4BB3-B067-85147DA80B08}" name="Total Nurse Staff HPRD" dataDxfId="13"/>
    <tableColumn id="3" xr3:uid="{9012E4B1-5055-45F2-831A-19069D7EE5CA}" name="Rank: Total Nurse Staff HPRD" dataDxfId="12"/>
    <tableColumn id="5" xr3:uid="{7E5296A0-E32D-4CA8-9D06-58E1632CB648}" name="RN Staff HPRD" dataDxfId="11"/>
    <tableColumn id="6" xr3:uid="{054EF975-8A04-431E-ACC5-D7BC0FC543CC}" name="Rank: RN Staff HPRD" dataDxfId="10"/>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FC91A02-3297-4BE2-A62C-2E85F394FCC0}" name="Category" displayName="Category" ref="T2:W15" totalsRowShown="0" headerRowDxfId="9" dataDxfId="8">
  <tableColumns count="4">
    <tableColumn id="1" xr3:uid="{6A55453E-8305-4658-934D-968C33897C8D}" name="Staffing Category" dataDxfId="7"/>
    <tableColumn id="2" xr3:uid="{80796A6E-A20D-4851-8698-64E87CD22DFD}" name="State Total" dataDxfId="6"/>
    <tableColumn id="3" xr3:uid="{1AF800B7-EB57-4437-B379-629881B5B796}" name="Percentage of Total" dataDxfId="5">
      <calculatedColumnFormula>Category[[#This Row],[State Total]]/U1</calculatedColumnFormula>
    </tableColumn>
    <tableColumn id="4" xr3:uid="{152CBEE7-B844-46D8-AA51-29477A45D584}" name="HPRD" dataDxfId="4">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42DE3F7-1CA0-42D4-852B-EEF2488DB027}" name="ContractSummary" displayName="ContractSummary" ref="T18:U29" totalsRowShown="0" headerRowDxfId="3" dataDxfId="2">
  <tableColumns count="2">
    <tableColumn id="1" xr3:uid="{0B23A447-33EC-42D9-B0A0-B78286680E80}" name="Contract Hours" dataDxfId="1"/>
    <tableColumn id="2" xr3:uid="{ED6396CB-DF28-415F-9527-37ED31F7E67F}" name="State Total" dataDxfId="0">
      <calculatedColumnFormula>SUM(#REF!)</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AF6A5-CBB7-4715-A07B-251BB4843A83}">
  <sheetPr codeName="Sheet1">
    <outlinePr summaryRight="0"/>
  </sheetPr>
  <dimension ref="A1:AH80"/>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2" customWidth="1"/>
    <col min="34" max="34" width="15.7109375" style="32"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1" customFormat="1" ht="189.95" customHeight="1" x14ac:dyDescent="0.25">
      <c r="A1" s="1" t="s">
        <v>265</v>
      </c>
      <c r="B1" s="1" t="s">
        <v>332</v>
      </c>
      <c r="C1" s="1" t="s">
        <v>268</v>
      </c>
      <c r="D1" s="1" t="s">
        <v>267</v>
      </c>
      <c r="E1" s="1" t="s">
        <v>269</v>
      </c>
      <c r="F1" s="1" t="s">
        <v>273</v>
      </c>
      <c r="G1" s="1" t="s">
        <v>276</v>
      </c>
      <c r="H1" s="1" t="s">
        <v>275</v>
      </c>
      <c r="I1" s="1" t="s">
        <v>333</v>
      </c>
      <c r="J1" s="1" t="s">
        <v>312</v>
      </c>
      <c r="K1" s="1" t="s">
        <v>314</v>
      </c>
      <c r="L1" s="1" t="s">
        <v>313</v>
      </c>
      <c r="M1" s="1" t="s">
        <v>315</v>
      </c>
      <c r="N1" s="1" t="s">
        <v>316</v>
      </c>
      <c r="O1" s="1" t="s">
        <v>317</v>
      </c>
      <c r="P1" s="1" t="s">
        <v>322</v>
      </c>
      <c r="Q1" s="1" t="s">
        <v>323</v>
      </c>
      <c r="R1" s="1" t="s">
        <v>318</v>
      </c>
      <c r="S1" s="1" t="s">
        <v>334</v>
      </c>
      <c r="T1" s="1" t="s">
        <v>319</v>
      </c>
      <c r="U1" s="1" t="s">
        <v>320</v>
      </c>
      <c r="V1" s="1" t="s">
        <v>321</v>
      </c>
      <c r="W1" s="1" t="s">
        <v>335</v>
      </c>
      <c r="X1" s="1" t="s">
        <v>325</v>
      </c>
      <c r="Y1" s="1" t="s">
        <v>324</v>
      </c>
      <c r="Z1" s="1" t="s">
        <v>326</v>
      </c>
      <c r="AA1" s="1" t="s">
        <v>336</v>
      </c>
      <c r="AB1" s="1" t="s">
        <v>327</v>
      </c>
      <c r="AC1" s="1" t="s">
        <v>328</v>
      </c>
      <c r="AD1" s="1" t="s">
        <v>329</v>
      </c>
      <c r="AE1" s="1" t="s">
        <v>330</v>
      </c>
      <c r="AF1" s="1" t="s">
        <v>266</v>
      </c>
      <c r="AG1" s="38" t="s">
        <v>277</v>
      </c>
    </row>
    <row r="2" spans="1:34" x14ac:dyDescent="0.25">
      <c r="A2" t="s">
        <v>240</v>
      </c>
      <c r="B2" t="s">
        <v>130</v>
      </c>
      <c r="C2" t="s">
        <v>152</v>
      </c>
      <c r="D2" t="s">
        <v>191</v>
      </c>
      <c r="E2" s="31">
        <v>64.228260869565219</v>
      </c>
      <c r="F2" s="31">
        <v>2.7608309358605516</v>
      </c>
      <c r="G2" s="31">
        <v>2.4558300896936873</v>
      </c>
      <c r="H2" s="31">
        <v>0.55136232865120993</v>
      </c>
      <c r="I2" s="31">
        <v>0.34388221357251647</v>
      </c>
      <c r="J2" s="31">
        <v>177.32336956521738</v>
      </c>
      <c r="K2" s="31">
        <v>157.73369565217391</v>
      </c>
      <c r="L2" s="31">
        <v>35.413043478260867</v>
      </c>
      <c r="M2" s="31">
        <v>22.086956521739129</v>
      </c>
      <c r="N2" s="31">
        <v>7.7608695652173916</v>
      </c>
      <c r="O2" s="31">
        <v>5.5652173913043477</v>
      </c>
      <c r="P2" s="31">
        <v>51.010869565217391</v>
      </c>
      <c r="Q2" s="31">
        <v>44.747282608695649</v>
      </c>
      <c r="R2" s="31">
        <v>6.2635869565217392</v>
      </c>
      <c r="S2" s="31">
        <v>90.899456521739125</v>
      </c>
      <c r="T2" s="31">
        <v>84.790760869565219</v>
      </c>
      <c r="U2" s="31">
        <v>6.1086956521739131</v>
      </c>
      <c r="V2" s="31">
        <v>0</v>
      </c>
      <c r="W2" s="31">
        <v>0</v>
      </c>
      <c r="X2" s="31">
        <v>0</v>
      </c>
      <c r="Y2" s="31">
        <v>0</v>
      </c>
      <c r="Z2" s="31">
        <v>0</v>
      </c>
      <c r="AA2" s="31">
        <v>0</v>
      </c>
      <c r="AB2" s="31">
        <v>0</v>
      </c>
      <c r="AC2" s="31">
        <v>0</v>
      </c>
      <c r="AD2" s="31">
        <v>0</v>
      </c>
      <c r="AE2" s="31">
        <v>0</v>
      </c>
      <c r="AF2" t="s">
        <v>62</v>
      </c>
      <c r="AG2" s="32">
        <v>8</v>
      </c>
      <c r="AH2"/>
    </row>
    <row r="3" spans="1:34" x14ac:dyDescent="0.25">
      <c r="A3" t="s">
        <v>240</v>
      </c>
      <c r="B3" t="s">
        <v>78</v>
      </c>
      <c r="C3" t="s">
        <v>152</v>
      </c>
      <c r="D3" t="s">
        <v>191</v>
      </c>
      <c r="E3" s="31">
        <v>90.434782608695656</v>
      </c>
      <c r="F3" s="31">
        <v>3.9437199519230766</v>
      </c>
      <c r="G3" s="31">
        <v>3.7532151442307695</v>
      </c>
      <c r="H3" s="31">
        <v>0.80453725961538458</v>
      </c>
      <c r="I3" s="31">
        <v>0.61403245192307687</v>
      </c>
      <c r="J3" s="31">
        <v>356.64945652173913</v>
      </c>
      <c r="K3" s="31">
        <v>339.42119565217394</v>
      </c>
      <c r="L3" s="31">
        <v>72.758152173913047</v>
      </c>
      <c r="M3" s="31">
        <v>55.529891304347828</v>
      </c>
      <c r="N3" s="31">
        <v>11.75</v>
      </c>
      <c r="O3" s="31">
        <v>5.4782608695652177</v>
      </c>
      <c r="P3" s="31">
        <v>66.915760869565219</v>
      </c>
      <c r="Q3" s="31">
        <v>66.915760869565219</v>
      </c>
      <c r="R3" s="31">
        <v>0</v>
      </c>
      <c r="S3" s="31">
        <v>216.97554347826087</v>
      </c>
      <c r="T3" s="31">
        <v>216.97554347826087</v>
      </c>
      <c r="U3" s="31">
        <v>0</v>
      </c>
      <c r="V3" s="31">
        <v>0</v>
      </c>
      <c r="W3" s="31">
        <v>110.43206521739131</v>
      </c>
      <c r="X3" s="31">
        <v>4.5896739130434785</v>
      </c>
      <c r="Y3" s="31">
        <v>0</v>
      </c>
      <c r="Z3" s="31">
        <v>0</v>
      </c>
      <c r="AA3" s="31">
        <v>0.12771739130434784</v>
      </c>
      <c r="AB3" s="31">
        <v>0</v>
      </c>
      <c r="AC3" s="31">
        <v>105.71467391304348</v>
      </c>
      <c r="AD3" s="31">
        <v>0</v>
      </c>
      <c r="AE3" s="31">
        <v>0</v>
      </c>
      <c r="AF3" t="s">
        <v>7</v>
      </c>
      <c r="AG3" s="32">
        <v>8</v>
      </c>
      <c r="AH3"/>
    </row>
    <row r="4" spans="1:34" x14ac:dyDescent="0.25">
      <c r="A4" t="s">
        <v>240</v>
      </c>
      <c r="B4" t="s">
        <v>101</v>
      </c>
      <c r="C4" t="s">
        <v>140</v>
      </c>
      <c r="D4" t="s">
        <v>207</v>
      </c>
      <c r="E4" s="31">
        <v>35.489130434782609</v>
      </c>
      <c r="F4" s="31">
        <v>3.14769372128637</v>
      </c>
      <c r="G4" s="31">
        <v>2.9322511485451761</v>
      </c>
      <c r="H4" s="31">
        <v>0.42061562021439508</v>
      </c>
      <c r="I4" s="31">
        <v>0.20517304747320061</v>
      </c>
      <c r="J4" s="31">
        <v>111.70891304347825</v>
      </c>
      <c r="K4" s="31">
        <v>104.06304347826087</v>
      </c>
      <c r="L4" s="31">
        <v>14.927282608695652</v>
      </c>
      <c r="M4" s="31">
        <v>7.2814130434782607</v>
      </c>
      <c r="N4" s="31">
        <v>2.8005434782608694</v>
      </c>
      <c r="O4" s="31">
        <v>4.845326086956522</v>
      </c>
      <c r="P4" s="31">
        <v>24.485760869565212</v>
      </c>
      <c r="Q4" s="31">
        <v>24.485760869565212</v>
      </c>
      <c r="R4" s="31">
        <v>0</v>
      </c>
      <c r="S4" s="31">
        <v>72.295869565217387</v>
      </c>
      <c r="T4" s="31">
        <v>67.269673913043476</v>
      </c>
      <c r="U4" s="31">
        <v>0</v>
      </c>
      <c r="V4" s="31">
        <v>5.0261956521739117</v>
      </c>
      <c r="W4" s="31">
        <v>44.634782608695659</v>
      </c>
      <c r="X4" s="31">
        <v>4.9383695652173918</v>
      </c>
      <c r="Y4" s="31">
        <v>0</v>
      </c>
      <c r="Z4" s="31">
        <v>0</v>
      </c>
      <c r="AA4" s="31">
        <v>15.794239130434788</v>
      </c>
      <c r="AB4" s="31">
        <v>0</v>
      </c>
      <c r="AC4" s="31">
        <v>23.902173913043477</v>
      </c>
      <c r="AD4" s="31">
        <v>0</v>
      </c>
      <c r="AE4" s="31">
        <v>0</v>
      </c>
      <c r="AF4" t="s">
        <v>31</v>
      </c>
      <c r="AG4" s="32">
        <v>8</v>
      </c>
      <c r="AH4"/>
    </row>
    <row r="5" spans="1:34" x14ac:dyDescent="0.25">
      <c r="A5" t="s">
        <v>240</v>
      </c>
      <c r="B5" t="s">
        <v>73</v>
      </c>
      <c r="C5" t="s">
        <v>152</v>
      </c>
      <c r="D5" t="s">
        <v>191</v>
      </c>
      <c r="E5" s="31">
        <v>72.847826086956516</v>
      </c>
      <c r="F5" s="31">
        <v>3.9441957624589681</v>
      </c>
      <c r="G5" s="31">
        <v>3.6177260519247989</v>
      </c>
      <c r="H5" s="31">
        <v>0.64488212473888396</v>
      </c>
      <c r="I5" s="31">
        <v>0.46284691136974043</v>
      </c>
      <c r="J5" s="31">
        <v>287.32608695652175</v>
      </c>
      <c r="K5" s="31">
        <v>263.54347826086956</v>
      </c>
      <c r="L5" s="31">
        <v>46.978260869565219</v>
      </c>
      <c r="M5" s="31">
        <v>33.717391304347828</v>
      </c>
      <c r="N5" s="31">
        <v>8.7391304347826093</v>
      </c>
      <c r="O5" s="31">
        <v>4.5217391304347823</v>
      </c>
      <c r="P5" s="31">
        <v>77.413043478260875</v>
      </c>
      <c r="Q5" s="31">
        <v>66.891304347826093</v>
      </c>
      <c r="R5" s="31">
        <v>10.521739130434783</v>
      </c>
      <c r="S5" s="31">
        <v>162.93478260869566</v>
      </c>
      <c r="T5" s="31">
        <v>162.93478260869566</v>
      </c>
      <c r="U5" s="31">
        <v>0</v>
      </c>
      <c r="V5" s="31">
        <v>0</v>
      </c>
      <c r="W5" s="31">
        <v>93.975543478260875</v>
      </c>
      <c r="X5" s="31">
        <v>5.9157608695652177</v>
      </c>
      <c r="Y5" s="31">
        <v>0</v>
      </c>
      <c r="Z5" s="31">
        <v>0</v>
      </c>
      <c r="AA5" s="31">
        <v>11.970108695652174</v>
      </c>
      <c r="AB5" s="31">
        <v>0</v>
      </c>
      <c r="AC5" s="31">
        <v>76.089673913043484</v>
      </c>
      <c r="AD5" s="31">
        <v>0</v>
      </c>
      <c r="AE5" s="31">
        <v>0</v>
      </c>
      <c r="AF5" t="s">
        <v>1</v>
      </c>
      <c r="AG5" s="32">
        <v>8</v>
      </c>
      <c r="AH5"/>
    </row>
    <row r="6" spans="1:34" x14ac:dyDescent="0.25">
      <c r="A6" t="s">
        <v>240</v>
      </c>
      <c r="B6" t="s">
        <v>72</v>
      </c>
      <c r="C6" t="s">
        <v>151</v>
      </c>
      <c r="D6" t="s">
        <v>190</v>
      </c>
      <c r="E6" s="31">
        <v>116.55434782608695</v>
      </c>
      <c r="F6" s="31">
        <v>4.1865382821971462</v>
      </c>
      <c r="G6" s="31">
        <v>3.8958780192110414</v>
      </c>
      <c r="H6" s="31">
        <v>0.9124545369765924</v>
      </c>
      <c r="I6" s="31">
        <v>0.6217942739904877</v>
      </c>
      <c r="J6" s="31">
        <v>487.95923913043475</v>
      </c>
      <c r="K6" s="31">
        <v>454.08152173913038</v>
      </c>
      <c r="L6" s="31">
        <v>106.35054347826087</v>
      </c>
      <c r="M6" s="31">
        <v>72.472826086956516</v>
      </c>
      <c r="N6" s="31">
        <v>14.225543478260869</v>
      </c>
      <c r="O6" s="31">
        <v>19.652173913043477</v>
      </c>
      <c r="P6" s="31">
        <v>58.051630434782609</v>
      </c>
      <c r="Q6" s="31">
        <v>58.051630434782609</v>
      </c>
      <c r="R6" s="31">
        <v>0</v>
      </c>
      <c r="S6" s="31">
        <v>323.55706521739125</v>
      </c>
      <c r="T6" s="31">
        <v>313.26630434782606</v>
      </c>
      <c r="U6" s="31">
        <v>0</v>
      </c>
      <c r="V6" s="31">
        <v>10.290760869565217</v>
      </c>
      <c r="W6" s="31">
        <v>0</v>
      </c>
      <c r="X6" s="31">
        <v>0</v>
      </c>
      <c r="Y6" s="31">
        <v>0</v>
      </c>
      <c r="Z6" s="31">
        <v>0</v>
      </c>
      <c r="AA6" s="31">
        <v>0</v>
      </c>
      <c r="AB6" s="31">
        <v>0</v>
      </c>
      <c r="AC6" s="31">
        <v>0</v>
      </c>
      <c r="AD6" s="31">
        <v>0</v>
      </c>
      <c r="AE6" s="31">
        <v>0</v>
      </c>
      <c r="AF6" t="s">
        <v>0</v>
      </c>
      <c r="AG6" s="32">
        <v>8</v>
      </c>
      <c r="AH6"/>
    </row>
    <row r="7" spans="1:34" x14ac:dyDescent="0.25">
      <c r="A7" t="s">
        <v>240</v>
      </c>
      <c r="B7" t="s">
        <v>124</v>
      </c>
      <c r="C7" t="s">
        <v>142</v>
      </c>
      <c r="D7" t="s">
        <v>213</v>
      </c>
      <c r="E7" s="31">
        <v>23.847826086956523</v>
      </c>
      <c r="F7" s="31">
        <v>4.3060619872379213</v>
      </c>
      <c r="G7" s="31">
        <v>4.0896763901549678</v>
      </c>
      <c r="H7" s="31">
        <v>1.1109845031905194</v>
      </c>
      <c r="I7" s="31">
        <v>0.89459890610756598</v>
      </c>
      <c r="J7" s="31">
        <v>102.69021739130434</v>
      </c>
      <c r="K7" s="31">
        <v>97.529891304347828</v>
      </c>
      <c r="L7" s="31">
        <v>26.494565217391305</v>
      </c>
      <c r="M7" s="31">
        <v>21.334239130434781</v>
      </c>
      <c r="N7" s="31">
        <v>1.5570652173913044</v>
      </c>
      <c r="O7" s="31">
        <v>3.6032608695652173</v>
      </c>
      <c r="P7" s="31">
        <v>2.8722826086956523</v>
      </c>
      <c r="Q7" s="31">
        <v>2.8722826086956523</v>
      </c>
      <c r="R7" s="31">
        <v>0</v>
      </c>
      <c r="S7" s="31">
        <v>73.323369565217391</v>
      </c>
      <c r="T7" s="31">
        <v>73.323369565217391</v>
      </c>
      <c r="U7" s="31">
        <v>0</v>
      </c>
      <c r="V7" s="31">
        <v>0</v>
      </c>
      <c r="W7" s="31">
        <v>0</v>
      </c>
      <c r="X7" s="31">
        <v>0</v>
      </c>
      <c r="Y7" s="31">
        <v>0</v>
      </c>
      <c r="Z7" s="31">
        <v>0</v>
      </c>
      <c r="AA7" s="31">
        <v>0</v>
      </c>
      <c r="AB7" s="31">
        <v>0</v>
      </c>
      <c r="AC7" s="31">
        <v>0</v>
      </c>
      <c r="AD7" s="31">
        <v>0</v>
      </c>
      <c r="AE7" s="31">
        <v>0</v>
      </c>
      <c r="AF7" t="s">
        <v>56</v>
      </c>
      <c r="AG7" s="32">
        <v>8</v>
      </c>
      <c r="AH7"/>
    </row>
    <row r="8" spans="1:34" x14ac:dyDescent="0.25">
      <c r="A8" t="s">
        <v>240</v>
      </c>
      <c r="B8" t="s">
        <v>127</v>
      </c>
      <c r="C8" t="s">
        <v>176</v>
      </c>
      <c r="D8" t="s">
        <v>209</v>
      </c>
      <c r="E8" s="31">
        <v>18.934782608695652</v>
      </c>
      <c r="F8" s="31">
        <v>4.6378817451205521</v>
      </c>
      <c r="G8" s="31">
        <v>4.3199138920780724</v>
      </c>
      <c r="H8" s="31">
        <v>1.2031572904707231</v>
      </c>
      <c r="I8" s="31">
        <v>0.88518943742824319</v>
      </c>
      <c r="J8" s="31">
        <v>87.817282608695677</v>
      </c>
      <c r="K8" s="31">
        <v>81.796630434782628</v>
      </c>
      <c r="L8" s="31">
        <v>22.781521739130429</v>
      </c>
      <c r="M8" s="31">
        <v>16.760869565217387</v>
      </c>
      <c r="N8" s="31">
        <v>3.0706521739130435</v>
      </c>
      <c r="O8" s="31">
        <v>2.9499999999999997</v>
      </c>
      <c r="P8" s="31">
        <v>6.5347826086956537</v>
      </c>
      <c r="Q8" s="31">
        <v>6.5347826086956537</v>
      </c>
      <c r="R8" s="31">
        <v>0</v>
      </c>
      <c r="S8" s="31">
        <v>58.500978260869587</v>
      </c>
      <c r="T8" s="31">
        <v>58.500978260869587</v>
      </c>
      <c r="U8" s="31">
        <v>0</v>
      </c>
      <c r="V8" s="31">
        <v>0</v>
      </c>
      <c r="W8" s="31">
        <v>34.195652173913047</v>
      </c>
      <c r="X8" s="31">
        <v>10.902173913043478</v>
      </c>
      <c r="Y8" s="31">
        <v>0</v>
      </c>
      <c r="Z8" s="31">
        <v>0</v>
      </c>
      <c r="AA8" s="31">
        <v>0</v>
      </c>
      <c r="AB8" s="31">
        <v>0</v>
      </c>
      <c r="AC8" s="31">
        <v>23.293478260869566</v>
      </c>
      <c r="AD8" s="31">
        <v>0</v>
      </c>
      <c r="AE8" s="31">
        <v>0</v>
      </c>
      <c r="AF8" t="s">
        <v>59</v>
      </c>
      <c r="AG8" s="32">
        <v>8</v>
      </c>
      <c r="AH8"/>
    </row>
    <row r="9" spans="1:34" x14ac:dyDescent="0.25">
      <c r="A9" t="s">
        <v>240</v>
      </c>
      <c r="B9" t="s">
        <v>111</v>
      </c>
      <c r="C9" t="s">
        <v>153</v>
      </c>
      <c r="D9" t="s">
        <v>193</v>
      </c>
      <c r="E9" s="31">
        <v>85.206521739130437</v>
      </c>
      <c r="F9" s="31">
        <v>4.9173861461921158</v>
      </c>
      <c r="G9" s="31">
        <v>4.626107921928817</v>
      </c>
      <c r="H9" s="31">
        <v>1.5327069779308584</v>
      </c>
      <c r="I9" s="31">
        <v>1.2414287536675599</v>
      </c>
      <c r="J9" s="31">
        <v>418.99336956521734</v>
      </c>
      <c r="K9" s="31">
        <v>394.17456521739126</v>
      </c>
      <c r="L9" s="31">
        <v>130.59663043478261</v>
      </c>
      <c r="M9" s="31">
        <v>105.77782608695654</v>
      </c>
      <c r="N9" s="31">
        <v>20.123152173913041</v>
      </c>
      <c r="O9" s="31">
        <v>4.6956521739130439</v>
      </c>
      <c r="P9" s="31">
        <v>41.282391304347833</v>
      </c>
      <c r="Q9" s="31">
        <v>41.282391304347833</v>
      </c>
      <c r="R9" s="31">
        <v>0</v>
      </c>
      <c r="S9" s="31">
        <v>247.11434782608688</v>
      </c>
      <c r="T9" s="31">
        <v>247.11434782608688</v>
      </c>
      <c r="U9" s="31">
        <v>0</v>
      </c>
      <c r="V9" s="31">
        <v>0</v>
      </c>
      <c r="W9" s="31">
        <v>0</v>
      </c>
      <c r="X9" s="31">
        <v>0</v>
      </c>
      <c r="Y9" s="31">
        <v>0</v>
      </c>
      <c r="Z9" s="31">
        <v>0</v>
      </c>
      <c r="AA9" s="31">
        <v>0</v>
      </c>
      <c r="AB9" s="31">
        <v>0</v>
      </c>
      <c r="AC9" s="31">
        <v>0</v>
      </c>
      <c r="AD9" s="31">
        <v>0</v>
      </c>
      <c r="AE9" s="31">
        <v>0</v>
      </c>
      <c r="AF9" t="s">
        <v>41</v>
      </c>
      <c r="AG9" s="32">
        <v>8</v>
      </c>
      <c r="AH9"/>
    </row>
    <row r="10" spans="1:34" x14ac:dyDescent="0.25">
      <c r="A10" t="s">
        <v>240</v>
      </c>
      <c r="B10" t="s">
        <v>115</v>
      </c>
      <c r="C10" t="s">
        <v>161</v>
      </c>
      <c r="D10" t="s">
        <v>187</v>
      </c>
      <c r="E10" s="31">
        <v>31</v>
      </c>
      <c r="F10" s="31">
        <v>3.2186991584852738</v>
      </c>
      <c r="G10" s="31">
        <v>3.2183555399719501</v>
      </c>
      <c r="H10" s="31">
        <v>0.59660589060308544</v>
      </c>
      <c r="I10" s="31">
        <v>0.59626227208976135</v>
      </c>
      <c r="J10" s="31">
        <v>99.779673913043482</v>
      </c>
      <c r="K10" s="31">
        <v>99.769021739130451</v>
      </c>
      <c r="L10" s="31">
        <v>18.494782608695647</v>
      </c>
      <c r="M10" s="31">
        <v>18.484130434782603</v>
      </c>
      <c r="N10" s="31">
        <v>1.0652173913043479E-2</v>
      </c>
      <c r="O10" s="31">
        <v>0</v>
      </c>
      <c r="P10" s="31">
        <v>21.505326086956522</v>
      </c>
      <c r="Q10" s="31">
        <v>21.505326086956522</v>
      </c>
      <c r="R10" s="31">
        <v>0</v>
      </c>
      <c r="S10" s="31">
        <v>59.779565217391315</v>
      </c>
      <c r="T10" s="31">
        <v>59.710543478260881</v>
      </c>
      <c r="U10" s="31">
        <v>0</v>
      </c>
      <c r="V10" s="31">
        <v>6.9021739130434773E-2</v>
      </c>
      <c r="W10" s="31">
        <v>69.809565217391309</v>
      </c>
      <c r="X10" s="31">
        <v>11.639891304347826</v>
      </c>
      <c r="Y10" s="31">
        <v>0</v>
      </c>
      <c r="Z10" s="31">
        <v>0</v>
      </c>
      <c r="AA10" s="31">
        <v>12.679347826086959</v>
      </c>
      <c r="AB10" s="31">
        <v>0</v>
      </c>
      <c r="AC10" s="31">
        <v>45.490326086956522</v>
      </c>
      <c r="AD10" s="31">
        <v>0</v>
      </c>
      <c r="AE10" s="31">
        <v>0</v>
      </c>
      <c r="AF10" t="s">
        <v>45</v>
      </c>
      <c r="AG10" s="32">
        <v>8</v>
      </c>
      <c r="AH10"/>
    </row>
    <row r="11" spans="1:34" x14ac:dyDescent="0.25">
      <c r="A11" t="s">
        <v>240</v>
      </c>
      <c r="B11" t="s">
        <v>86</v>
      </c>
      <c r="C11" t="s">
        <v>157</v>
      </c>
      <c r="D11" t="s">
        <v>197</v>
      </c>
      <c r="E11" s="31">
        <v>34.5</v>
      </c>
      <c r="F11" s="31">
        <v>2.6156584751102714</v>
      </c>
      <c r="G11" s="31">
        <v>2.3706143667296793</v>
      </c>
      <c r="H11" s="31">
        <v>0.45807183364839316</v>
      </c>
      <c r="I11" s="31">
        <v>0.24922180214240705</v>
      </c>
      <c r="J11" s="31">
        <v>90.24021739130437</v>
      </c>
      <c r="K11" s="31">
        <v>81.78619565217393</v>
      </c>
      <c r="L11" s="31">
        <v>15.803478260869564</v>
      </c>
      <c r="M11" s="31">
        <v>8.5981521739130429</v>
      </c>
      <c r="N11" s="31">
        <v>1.9930434782608695</v>
      </c>
      <c r="O11" s="31">
        <v>5.2122826086956522</v>
      </c>
      <c r="P11" s="31">
        <v>24.259456521739143</v>
      </c>
      <c r="Q11" s="31">
        <v>23.010760869565228</v>
      </c>
      <c r="R11" s="31">
        <v>1.248695652173913</v>
      </c>
      <c r="S11" s="31">
        <v>50.177282608695656</v>
      </c>
      <c r="T11" s="31">
        <v>46.767826086956525</v>
      </c>
      <c r="U11" s="31">
        <v>0</v>
      </c>
      <c r="V11" s="31">
        <v>3.4094565217391311</v>
      </c>
      <c r="W11" s="31">
        <v>55.06282608695652</v>
      </c>
      <c r="X11" s="31">
        <v>7.1415217391304333</v>
      </c>
      <c r="Y11" s="31">
        <v>0</v>
      </c>
      <c r="Z11" s="31">
        <v>0</v>
      </c>
      <c r="AA11" s="31">
        <v>14.807934782608697</v>
      </c>
      <c r="AB11" s="31">
        <v>0</v>
      </c>
      <c r="AC11" s="31">
        <v>33.11336956521739</v>
      </c>
      <c r="AD11" s="31">
        <v>0</v>
      </c>
      <c r="AE11" s="31">
        <v>0</v>
      </c>
      <c r="AF11" t="s">
        <v>15</v>
      </c>
      <c r="AG11" s="32">
        <v>8</v>
      </c>
      <c r="AH11"/>
    </row>
    <row r="12" spans="1:34" x14ac:dyDescent="0.25">
      <c r="A12" t="s">
        <v>240</v>
      </c>
      <c r="B12" t="s">
        <v>90</v>
      </c>
      <c r="C12" t="s">
        <v>150</v>
      </c>
      <c r="D12" t="s">
        <v>192</v>
      </c>
      <c r="E12" s="31">
        <v>31.489130434782609</v>
      </c>
      <c r="F12" s="31">
        <v>2.8430272695892302</v>
      </c>
      <c r="G12" s="31">
        <v>2.7123748705557471</v>
      </c>
      <c r="H12" s="31">
        <v>0.60605799102519842</v>
      </c>
      <c r="I12" s="31">
        <v>0.48153261995167412</v>
      </c>
      <c r="J12" s="31">
        <v>89.524456521739125</v>
      </c>
      <c r="K12" s="31">
        <v>85.410326086956516</v>
      </c>
      <c r="L12" s="31">
        <v>19.084239130434781</v>
      </c>
      <c r="M12" s="31">
        <v>15.163043478260869</v>
      </c>
      <c r="N12" s="31">
        <v>8.6956521739130432E-2</v>
      </c>
      <c r="O12" s="31">
        <v>3.8342391304347827</v>
      </c>
      <c r="P12" s="31">
        <v>18.25</v>
      </c>
      <c r="Q12" s="31">
        <v>18.057065217391305</v>
      </c>
      <c r="R12" s="31">
        <v>0.19293478260869565</v>
      </c>
      <c r="S12" s="31">
        <v>52.190217391304351</v>
      </c>
      <c r="T12" s="31">
        <v>50.779891304347828</v>
      </c>
      <c r="U12" s="31">
        <v>1.4103260869565217</v>
      </c>
      <c r="V12" s="31">
        <v>0</v>
      </c>
      <c r="W12" s="31">
        <v>2.6548913043478262</v>
      </c>
      <c r="X12" s="31">
        <v>2.6548913043478262</v>
      </c>
      <c r="Y12" s="31">
        <v>0</v>
      </c>
      <c r="Z12" s="31">
        <v>0</v>
      </c>
      <c r="AA12" s="31">
        <v>0</v>
      </c>
      <c r="AB12" s="31">
        <v>0</v>
      </c>
      <c r="AC12" s="31">
        <v>0</v>
      </c>
      <c r="AD12" s="31">
        <v>0</v>
      </c>
      <c r="AE12" s="31">
        <v>0</v>
      </c>
      <c r="AF12" t="s">
        <v>19</v>
      </c>
      <c r="AG12" s="32">
        <v>8</v>
      </c>
      <c r="AH12"/>
    </row>
    <row r="13" spans="1:34" x14ac:dyDescent="0.25">
      <c r="A13" t="s">
        <v>240</v>
      </c>
      <c r="B13" t="s">
        <v>110</v>
      </c>
      <c r="C13" t="s">
        <v>141</v>
      </c>
      <c r="D13" t="s">
        <v>202</v>
      </c>
      <c r="E13" s="31">
        <v>24.532608695652176</v>
      </c>
      <c r="F13" s="31">
        <v>3.5974612317235262</v>
      </c>
      <c r="G13" s="31">
        <v>2.7268276473194497</v>
      </c>
      <c r="H13" s="31">
        <v>0.61815241470979188</v>
      </c>
      <c r="I13" s="31">
        <v>0.39484271156402312</v>
      </c>
      <c r="J13" s="31">
        <v>88.255108695652169</v>
      </c>
      <c r="K13" s="31">
        <v>66.896195652173901</v>
      </c>
      <c r="L13" s="31">
        <v>15.16489130434783</v>
      </c>
      <c r="M13" s="31">
        <v>9.6865217391304377</v>
      </c>
      <c r="N13" s="31">
        <v>5.4783695652173909</v>
      </c>
      <c r="O13" s="31">
        <v>0</v>
      </c>
      <c r="P13" s="31">
        <v>15.880543478260874</v>
      </c>
      <c r="Q13" s="31">
        <v>0</v>
      </c>
      <c r="R13" s="31">
        <v>15.880543478260874</v>
      </c>
      <c r="S13" s="31">
        <v>57.209673913043467</v>
      </c>
      <c r="T13" s="31">
        <v>57.209673913043467</v>
      </c>
      <c r="U13" s="31">
        <v>0</v>
      </c>
      <c r="V13" s="31">
        <v>0</v>
      </c>
      <c r="W13" s="31">
        <v>6.8532608695652169</v>
      </c>
      <c r="X13" s="31">
        <v>0</v>
      </c>
      <c r="Y13" s="31">
        <v>0</v>
      </c>
      <c r="Z13" s="31">
        <v>0</v>
      </c>
      <c r="AA13" s="31">
        <v>0</v>
      </c>
      <c r="AB13" s="31">
        <v>1.8967391304347827</v>
      </c>
      <c r="AC13" s="31">
        <v>4.9565217391304346</v>
      </c>
      <c r="AD13" s="31">
        <v>0</v>
      </c>
      <c r="AE13" s="31">
        <v>0</v>
      </c>
      <c r="AF13" t="s">
        <v>40</v>
      </c>
      <c r="AG13" s="32">
        <v>8</v>
      </c>
      <c r="AH13"/>
    </row>
    <row r="14" spans="1:34" x14ac:dyDescent="0.25">
      <c r="A14" t="s">
        <v>240</v>
      </c>
      <c r="B14" t="s">
        <v>91</v>
      </c>
      <c r="C14" t="s">
        <v>160</v>
      </c>
      <c r="D14" t="s">
        <v>200</v>
      </c>
      <c r="E14" s="31">
        <v>15.532608695652174</v>
      </c>
      <c r="F14" s="31">
        <v>6.134156752974107</v>
      </c>
      <c r="G14" s="31">
        <v>5.7772638208537428</v>
      </c>
      <c r="H14" s="31">
        <v>1.5956403079076278</v>
      </c>
      <c r="I14" s="31">
        <v>1.2387473757872638</v>
      </c>
      <c r="J14" s="31">
        <v>95.279456521739121</v>
      </c>
      <c r="K14" s="31">
        <v>89.735978260869544</v>
      </c>
      <c r="L14" s="31">
        <v>24.784456521739131</v>
      </c>
      <c r="M14" s="31">
        <v>19.240978260869564</v>
      </c>
      <c r="N14" s="31">
        <v>0</v>
      </c>
      <c r="O14" s="31">
        <v>5.5434782608695654</v>
      </c>
      <c r="P14" s="31">
        <v>16.455869565217391</v>
      </c>
      <c r="Q14" s="31">
        <v>16.455869565217391</v>
      </c>
      <c r="R14" s="31">
        <v>0</v>
      </c>
      <c r="S14" s="31">
        <v>54.039130434782592</v>
      </c>
      <c r="T14" s="31">
        <v>54.039130434782592</v>
      </c>
      <c r="U14" s="31">
        <v>0</v>
      </c>
      <c r="V14" s="31">
        <v>0</v>
      </c>
      <c r="W14" s="31">
        <v>22.434782608695649</v>
      </c>
      <c r="X14" s="31">
        <v>5.8478260869565215</v>
      </c>
      <c r="Y14" s="31">
        <v>0</v>
      </c>
      <c r="Z14" s="31">
        <v>0</v>
      </c>
      <c r="AA14" s="31">
        <v>0</v>
      </c>
      <c r="AB14" s="31">
        <v>0</v>
      </c>
      <c r="AC14" s="31">
        <v>16.586956521739129</v>
      </c>
      <c r="AD14" s="31">
        <v>0</v>
      </c>
      <c r="AE14" s="31">
        <v>0</v>
      </c>
      <c r="AF14" t="s">
        <v>20</v>
      </c>
      <c r="AG14" s="32">
        <v>8</v>
      </c>
      <c r="AH14"/>
    </row>
    <row r="15" spans="1:34" x14ac:dyDescent="0.25">
      <c r="A15" t="s">
        <v>240</v>
      </c>
      <c r="B15" t="s">
        <v>107</v>
      </c>
      <c r="C15" t="s">
        <v>159</v>
      </c>
      <c r="D15" t="s">
        <v>198</v>
      </c>
      <c r="E15" s="31">
        <v>47.423913043478258</v>
      </c>
      <c r="F15" s="31">
        <v>3.1069974787989914</v>
      </c>
      <c r="G15" s="31">
        <v>3.0024822369928943</v>
      </c>
      <c r="H15" s="31">
        <v>0.47131560852624332</v>
      </c>
      <c r="I15" s="31">
        <v>0.3668003667201466</v>
      </c>
      <c r="J15" s="31">
        <v>147.34597826086954</v>
      </c>
      <c r="K15" s="31">
        <v>142.38945652173911</v>
      </c>
      <c r="L15" s="31">
        <v>22.351630434782603</v>
      </c>
      <c r="M15" s="31">
        <v>17.395108695652169</v>
      </c>
      <c r="N15" s="31">
        <v>0</v>
      </c>
      <c r="O15" s="31">
        <v>4.9565217391304346</v>
      </c>
      <c r="P15" s="31">
        <v>45.096304347826084</v>
      </c>
      <c r="Q15" s="31">
        <v>45.096304347826084</v>
      </c>
      <c r="R15" s="31">
        <v>0</v>
      </c>
      <c r="S15" s="31">
        <v>79.89804347826086</v>
      </c>
      <c r="T15" s="31">
        <v>79.89804347826086</v>
      </c>
      <c r="U15" s="31">
        <v>0</v>
      </c>
      <c r="V15" s="31">
        <v>0</v>
      </c>
      <c r="W15" s="31">
        <v>64.234891304347812</v>
      </c>
      <c r="X15" s="31">
        <v>6.0151086956521738</v>
      </c>
      <c r="Y15" s="31">
        <v>0</v>
      </c>
      <c r="Z15" s="31">
        <v>0</v>
      </c>
      <c r="AA15" s="31">
        <v>22.239021739130433</v>
      </c>
      <c r="AB15" s="31">
        <v>0</v>
      </c>
      <c r="AC15" s="31">
        <v>35.980760869565209</v>
      </c>
      <c r="AD15" s="31">
        <v>0</v>
      </c>
      <c r="AE15" s="31">
        <v>0</v>
      </c>
      <c r="AF15" t="s">
        <v>37</v>
      </c>
      <c r="AG15" s="32">
        <v>8</v>
      </c>
      <c r="AH15"/>
    </row>
    <row r="16" spans="1:34" x14ac:dyDescent="0.25">
      <c r="A16" t="s">
        <v>240</v>
      </c>
      <c r="B16" t="s">
        <v>97</v>
      </c>
      <c r="C16" t="s">
        <v>136</v>
      </c>
      <c r="D16" t="s">
        <v>195</v>
      </c>
      <c r="E16" s="31">
        <v>66.326086956521735</v>
      </c>
      <c r="F16" s="31">
        <v>2.5777613897082921</v>
      </c>
      <c r="G16" s="31">
        <v>2.2107915437561454</v>
      </c>
      <c r="H16" s="31">
        <v>0.71341363487381182</v>
      </c>
      <c r="I16" s="31">
        <v>0.34644378892166505</v>
      </c>
      <c r="J16" s="31">
        <v>170.9728260869565</v>
      </c>
      <c r="K16" s="31">
        <v>146.63315217391303</v>
      </c>
      <c r="L16" s="31">
        <v>47.317934782608688</v>
      </c>
      <c r="M16" s="31">
        <v>22.978260869565219</v>
      </c>
      <c r="N16" s="31">
        <v>18.774456521739129</v>
      </c>
      <c r="O16" s="31">
        <v>5.5652173913043477</v>
      </c>
      <c r="P16" s="31">
        <v>13.130434782608695</v>
      </c>
      <c r="Q16" s="31">
        <v>13.130434782608695</v>
      </c>
      <c r="R16" s="31">
        <v>0</v>
      </c>
      <c r="S16" s="31">
        <v>110.52445652173913</v>
      </c>
      <c r="T16" s="31">
        <v>86.296195652173907</v>
      </c>
      <c r="U16" s="31">
        <v>0</v>
      </c>
      <c r="V16" s="31">
        <v>24.228260869565219</v>
      </c>
      <c r="W16" s="31">
        <v>0</v>
      </c>
      <c r="X16" s="31">
        <v>0</v>
      </c>
      <c r="Y16" s="31">
        <v>0</v>
      </c>
      <c r="Z16" s="31">
        <v>0</v>
      </c>
      <c r="AA16" s="31">
        <v>0</v>
      </c>
      <c r="AB16" s="31">
        <v>0</v>
      </c>
      <c r="AC16" s="31">
        <v>0</v>
      </c>
      <c r="AD16" s="31">
        <v>0</v>
      </c>
      <c r="AE16" s="31">
        <v>0</v>
      </c>
      <c r="AF16" t="s">
        <v>27</v>
      </c>
      <c r="AG16" s="32">
        <v>8</v>
      </c>
      <c r="AH16"/>
    </row>
    <row r="17" spans="1:34" x14ac:dyDescent="0.25">
      <c r="A17" t="s">
        <v>240</v>
      </c>
      <c r="B17" t="s">
        <v>88</v>
      </c>
      <c r="C17" t="s">
        <v>159</v>
      </c>
      <c r="D17" t="s">
        <v>198</v>
      </c>
      <c r="E17" s="31">
        <v>65.293478260869563</v>
      </c>
      <c r="F17" s="31">
        <v>3.4561761278508412</v>
      </c>
      <c r="G17" s="31">
        <v>3.1942733477609462</v>
      </c>
      <c r="H17" s="31">
        <v>0.75091559846845357</v>
      </c>
      <c r="I17" s="31">
        <v>0.55693357749292494</v>
      </c>
      <c r="J17" s="31">
        <v>225.66576086956525</v>
      </c>
      <c r="K17" s="31">
        <v>208.56521739130437</v>
      </c>
      <c r="L17" s="31">
        <v>49.029891304347828</v>
      </c>
      <c r="M17" s="31">
        <v>36.364130434782609</v>
      </c>
      <c r="N17" s="31">
        <v>7.7092391304347823</v>
      </c>
      <c r="O17" s="31">
        <v>4.9565217391304346</v>
      </c>
      <c r="P17" s="31">
        <v>53.252717391304344</v>
      </c>
      <c r="Q17" s="31">
        <v>48.817934782608695</v>
      </c>
      <c r="R17" s="31">
        <v>4.4347826086956523</v>
      </c>
      <c r="S17" s="31">
        <v>123.38315217391305</v>
      </c>
      <c r="T17" s="31">
        <v>113.92663043478261</v>
      </c>
      <c r="U17" s="31">
        <v>9.4565217391304355</v>
      </c>
      <c r="V17" s="31">
        <v>0</v>
      </c>
      <c r="W17" s="31">
        <v>18.524456521739129</v>
      </c>
      <c r="X17" s="31">
        <v>6.8043478260869561</v>
      </c>
      <c r="Y17" s="31">
        <v>0</v>
      </c>
      <c r="Z17" s="31">
        <v>0</v>
      </c>
      <c r="AA17" s="31">
        <v>11.065217391304348</v>
      </c>
      <c r="AB17" s="31">
        <v>0</v>
      </c>
      <c r="AC17" s="31">
        <v>0.65489130434782605</v>
      </c>
      <c r="AD17" s="31">
        <v>0</v>
      </c>
      <c r="AE17" s="31">
        <v>0</v>
      </c>
      <c r="AF17" t="s">
        <v>17</v>
      </c>
      <c r="AG17" s="32">
        <v>8</v>
      </c>
      <c r="AH17"/>
    </row>
    <row r="18" spans="1:34" x14ac:dyDescent="0.25">
      <c r="A18" t="s">
        <v>240</v>
      </c>
      <c r="B18" t="s">
        <v>118</v>
      </c>
      <c r="C18" t="s">
        <v>159</v>
      </c>
      <c r="D18" t="s">
        <v>198</v>
      </c>
      <c r="E18" s="31">
        <v>40.336956521739133</v>
      </c>
      <c r="F18" s="31">
        <v>3.5319994610617078</v>
      </c>
      <c r="G18" s="31">
        <v>3.1989355968741577</v>
      </c>
      <c r="H18" s="31">
        <v>0.90373214766909182</v>
      </c>
      <c r="I18" s="31">
        <v>0.57066828348154131</v>
      </c>
      <c r="J18" s="31">
        <v>142.47010869565216</v>
      </c>
      <c r="K18" s="31">
        <v>129.03532608695653</v>
      </c>
      <c r="L18" s="31">
        <v>36.453804347826086</v>
      </c>
      <c r="M18" s="31">
        <v>23.019021739130434</v>
      </c>
      <c r="N18" s="31">
        <v>5.3641304347826084</v>
      </c>
      <c r="O18" s="31">
        <v>8.070652173913043</v>
      </c>
      <c r="P18" s="31">
        <v>24.230978260869566</v>
      </c>
      <c r="Q18" s="31">
        <v>24.230978260869566</v>
      </c>
      <c r="R18" s="31">
        <v>0</v>
      </c>
      <c r="S18" s="31">
        <v>81.785326086956516</v>
      </c>
      <c r="T18" s="31">
        <v>76.782608695652172</v>
      </c>
      <c r="U18" s="31">
        <v>5.0027173913043477</v>
      </c>
      <c r="V18" s="31">
        <v>0</v>
      </c>
      <c r="W18" s="31">
        <v>17.127717391304348</v>
      </c>
      <c r="X18" s="31">
        <v>8.3777173913043477</v>
      </c>
      <c r="Y18" s="31">
        <v>0</v>
      </c>
      <c r="Z18" s="31">
        <v>0</v>
      </c>
      <c r="AA18" s="31">
        <v>2.2635869565217392</v>
      </c>
      <c r="AB18" s="31">
        <v>0</v>
      </c>
      <c r="AC18" s="31">
        <v>6.4864130434782608</v>
      </c>
      <c r="AD18" s="31">
        <v>0</v>
      </c>
      <c r="AE18" s="31">
        <v>0</v>
      </c>
      <c r="AF18" t="s">
        <v>49</v>
      </c>
      <c r="AG18" s="32">
        <v>8</v>
      </c>
      <c r="AH18"/>
    </row>
    <row r="19" spans="1:34" x14ac:dyDescent="0.25">
      <c r="A19" t="s">
        <v>240</v>
      </c>
      <c r="B19" t="s">
        <v>119</v>
      </c>
      <c r="C19" t="s">
        <v>152</v>
      </c>
      <c r="D19" t="s">
        <v>191</v>
      </c>
      <c r="E19" s="31">
        <v>40.793478260869563</v>
      </c>
      <c r="F19" s="31">
        <v>3.3129629629629629</v>
      </c>
      <c r="G19" s="31">
        <v>3.229331201705302</v>
      </c>
      <c r="H19" s="31">
        <v>0.47935251798561151</v>
      </c>
      <c r="I19" s="31">
        <v>0.39572075672795098</v>
      </c>
      <c r="J19" s="31">
        <v>135.14728260869563</v>
      </c>
      <c r="K19" s="31">
        <v>131.73565217391302</v>
      </c>
      <c r="L19" s="31">
        <v>19.55445652173913</v>
      </c>
      <c r="M19" s="31">
        <v>16.142826086956521</v>
      </c>
      <c r="N19" s="31">
        <v>0</v>
      </c>
      <c r="O19" s="31">
        <v>3.4116304347826087</v>
      </c>
      <c r="P19" s="31">
        <v>27.021739130434781</v>
      </c>
      <c r="Q19" s="31">
        <v>27.021739130434781</v>
      </c>
      <c r="R19" s="31">
        <v>0</v>
      </c>
      <c r="S19" s="31">
        <v>88.571086956521725</v>
      </c>
      <c r="T19" s="31">
        <v>75.364456521739115</v>
      </c>
      <c r="U19" s="31">
        <v>0.60543478260869565</v>
      </c>
      <c r="V19" s="31">
        <v>12.601195652173915</v>
      </c>
      <c r="W19" s="31">
        <v>36.640869565217393</v>
      </c>
      <c r="X19" s="31">
        <v>4.2976086956521726</v>
      </c>
      <c r="Y19" s="31">
        <v>0</v>
      </c>
      <c r="Z19" s="31">
        <v>0</v>
      </c>
      <c r="AA19" s="31">
        <v>17.902282608695657</v>
      </c>
      <c r="AB19" s="31">
        <v>0</v>
      </c>
      <c r="AC19" s="31">
        <v>14.440978260869565</v>
      </c>
      <c r="AD19" s="31">
        <v>0</v>
      </c>
      <c r="AE19" s="31">
        <v>0</v>
      </c>
      <c r="AF19" t="s">
        <v>50</v>
      </c>
      <c r="AG19" s="32">
        <v>8</v>
      </c>
      <c r="AH19"/>
    </row>
    <row r="20" spans="1:34" x14ac:dyDescent="0.25">
      <c r="A20" t="s">
        <v>240</v>
      </c>
      <c r="B20" t="s">
        <v>131</v>
      </c>
      <c r="C20" t="s">
        <v>162</v>
      </c>
      <c r="D20" t="s">
        <v>201</v>
      </c>
      <c r="E20" s="31">
        <v>54.771739130434781</v>
      </c>
      <c r="F20" s="31">
        <v>4.6347826949791644</v>
      </c>
      <c r="G20" s="31">
        <v>4.2643699146656093</v>
      </c>
      <c r="H20" s="31">
        <v>1.0416292915260965</v>
      </c>
      <c r="I20" s="31">
        <v>0.67121651121254211</v>
      </c>
      <c r="J20" s="31">
        <v>253.85510869565226</v>
      </c>
      <c r="K20" s="31">
        <v>233.5669565217392</v>
      </c>
      <c r="L20" s="31">
        <v>57.051847826086956</v>
      </c>
      <c r="M20" s="31">
        <v>36.763695652173908</v>
      </c>
      <c r="N20" s="31">
        <v>14.809891304347826</v>
      </c>
      <c r="O20" s="31">
        <v>5.4782608695652177</v>
      </c>
      <c r="P20" s="31">
        <v>30.137282608695649</v>
      </c>
      <c r="Q20" s="31">
        <v>30.137282608695649</v>
      </c>
      <c r="R20" s="31">
        <v>0</v>
      </c>
      <c r="S20" s="31">
        <v>166.66597826086965</v>
      </c>
      <c r="T20" s="31">
        <v>152.79304347826096</v>
      </c>
      <c r="U20" s="31">
        <v>11.157934782608695</v>
      </c>
      <c r="V20" s="31">
        <v>2.7149999999999999</v>
      </c>
      <c r="W20" s="31">
        <v>125.45565217391299</v>
      </c>
      <c r="X20" s="31">
        <v>18.732608695652171</v>
      </c>
      <c r="Y20" s="31">
        <v>0</v>
      </c>
      <c r="Z20" s="31">
        <v>0</v>
      </c>
      <c r="AA20" s="31">
        <v>12.214021739130432</v>
      </c>
      <c r="AB20" s="31">
        <v>0</v>
      </c>
      <c r="AC20" s="31">
        <v>94.50902173913039</v>
      </c>
      <c r="AD20" s="31">
        <v>0</v>
      </c>
      <c r="AE20" s="31">
        <v>0</v>
      </c>
      <c r="AF20" t="s">
        <v>63</v>
      </c>
      <c r="AG20" s="32">
        <v>8</v>
      </c>
      <c r="AH20"/>
    </row>
    <row r="21" spans="1:34" x14ac:dyDescent="0.25">
      <c r="A21" t="s">
        <v>240</v>
      </c>
      <c r="B21" t="s">
        <v>87</v>
      </c>
      <c r="C21" t="s">
        <v>158</v>
      </c>
      <c r="D21" t="s">
        <v>179</v>
      </c>
      <c r="E21" s="31">
        <v>62.489130434782609</v>
      </c>
      <c r="F21" s="31">
        <v>2.4960775787093405</v>
      </c>
      <c r="G21" s="31">
        <v>2.1344494694729521</v>
      </c>
      <c r="H21" s="31">
        <v>0.39115498347538702</v>
      </c>
      <c r="I21" s="31">
        <v>0.21542877022090798</v>
      </c>
      <c r="J21" s="31">
        <v>155.97771739130434</v>
      </c>
      <c r="K21" s="31">
        <v>133.37989130434784</v>
      </c>
      <c r="L21" s="31">
        <v>24.442934782608695</v>
      </c>
      <c r="M21" s="31">
        <v>13.461956521739131</v>
      </c>
      <c r="N21" s="31">
        <v>6.2472826086956523</v>
      </c>
      <c r="O21" s="31">
        <v>4.7336956521739131</v>
      </c>
      <c r="P21" s="31">
        <v>36.203804347826086</v>
      </c>
      <c r="Q21" s="31">
        <v>24.586956521739129</v>
      </c>
      <c r="R21" s="31">
        <v>11.616847826086957</v>
      </c>
      <c r="S21" s="31">
        <v>95.330978260869557</v>
      </c>
      <c r="T21" s="31">
        <v>85.52391304347826</v>
      </c>
      <c r="U21" s="31">
        <v>9.8070652173913047</v>
      </c>
      <c r="V21" s="31">
        <v>0</v>
      </c>
      <c r="W21" s="31">
        <v>44.14891304347826</v>
      </c>
      <c r="X21" s="31">
        <v>0.56521739130434778</v>
      </c>
      <c r="Y21" s="31">
        <v>0</v>
      </c>
      <c r="Z21" s="31">
        <v>0</v>
      </c>
      <c r="AA21" s="31">
        <v>5.3179347826086953</v>
      </c>
      <c r="AB21" s="31">
        <v>0</v>
      </c>
      <c r="AC21" s="31">
        <v>38.265760869565213</v>
      </c>
      <c r="AD21" s="31">
        <v>0</v>
      </c>
      <c r="AE21" s="31">
        <v>0</v>
      </c>
      <c r="AF21" t="s">
        <v>16</v>
      </c>
      <c r="AG21" s="32">
        <v>8</v>
      </c>
      <c r="AH21"/>
    </row>
    <row r="22" spans="1:34" x14ac:dyDescent="0.25">
      <c r="A22" t="s">
        <v>240</v>
      </c>
      <c r="B22" t="s">
        <v>71</v>
      </c>
      <c r="C22" t="s">
        <v>164</v>
      </c>
      <c r="D22" t="s">
        <v>203</v>
      </c>
      <c r="E22" s="31">
        <v>42.163043478260867</v>
      </c>
      <c r="F22" s="31">
        <v>4.5467929878834754</v>
      </c>
      <c r="G22" s="31">
        <v>4.362361433359113</v>
      </c>
      <c r="H22" s="31">
        <v>0.89204691930909963</v>
      </c>
      <c r="I22" s="31">
        <v>0.70761536478473763</v>
      </c>
      <c r="J22" s="31">
        <v>191.7066304347826</v>
      </c>
      <c r="K22" s="31">
        <v>183.93043478260867</v>
      </c>
      <c r="L22" s="31">
        <v>37.61141304347823</v>
      </c>
      <c r="M22" s="31">
        <v>29.835217391304319</v>
      </c>
      <c r="N22" s="31">
        <v>2.8522826086956514</v>
      </c>
      <c r="O22" s="31">
        <v>4.9239130434782608</v>
      </c>
      <c r="P22" s="31">
        <v>23.355978260869566</v>
      </c>
      <c r="Q22" s="31">
        <v>23.355978260869566</v>
      </c>
      <c r="R22" s="31">
        <v>0</v>
      </c>
      <c r="S22" s="31">
        <v>130.73923913043478</v>
      </c>
      <c r="T22" s="31">
        <v>130.73923913043478</v>
      </c>
      <c r="U22" s="31">
        <v>0</v>
      </c>
      <c r="V22" s="31">
        <v>0</v>
      </c>
      <c r="W22" s="31">
        <v>23.217499999999998</v>
      </c>
      <c r="X22" s="31">
        <v>0.13043478260869565</v>
      </c>
      <c r="Y22" s="31">
        <v>0</v>
      </c>
      <c r="Z22" s="31">
        <v>0</v>
      </c>
      <c r="AA22" s="31">
        <v>12.358695652173912</v>
      </c>
      <c r="AB22" s="31">
        <v>0</v>
      </c>
      <c r="AC22" s="31">
        <v>10.72836956521739</v>
      </c>
      <c r="AD22" s="31">
        <v>0</v>
      </c>
      <c r="AE22" s="31">
        <v>0</v>
      </c>
      <c r="AF22" t="s">
        <v>25</v>
      </c>
      <c r="AG22" s="32">
        <v>8</v>
      </c>
      <c r="AH22"/>
    </row>
    <row r="23" spans="1:34" x14ac:dyDescent="0.25">
      <c r="A23" t="s">
        <v>240</v>
      </c>
      <c r="B23" t="s">
        <v>98</v>
      </c>
      <c r="C23" t="s">
        <v>166</v>
      </c>
      <c r="D23" t="s">
        <v>205</v>
      </c>
      <c r="E23" s="31">
        <v>36.728260869565219</v>
      </c>
      <c r="F23" s="31">
        <v>3.2522373483279075</v>
      </c>
      <c r="G23" s="31">
        <v>2.9850754661142349</v>
      </c>
      <c r="H23" s="31">
        <v>0.87400710269310478</v>
      </c>
      <c r="I23" s="31">
        <v>0.61809115122817415</v>
      </c>
      <c r="J23" s="31">
        <v>119.44902173913043</v>
      </c>
      <c r="K23" s="31">
        <v>109.6366304347826</v>
      </c>
      <c r="L23" s="31">
        <v>32.100760869565228</v>
      </c>
      <c r="M23" s="31">
        <v>22.701413043478269</v>
      </c>
      <c r="N23" s="31">
        <v>4.3394565217391312</v>
      </c>
      <c r="O23" s="31">
        <v>5.0598913043478264</v>
      </c>
      <c r="P23" s="31">
        <v>20.849347826086966</v>
      </c>
      <c r="Q23" s="31">
        <v>20.436304347826095</v>
      </c>
      <c r="R23" s="31">
        <v>0.41304347826086957</v>
      </c>
      <c r="S23" s="31">
        <v>66.49891304347824</v>
      </c>
      <c r="T23" s="31">
        <v>66.49891304347824</v>
      </c>
      <c r="U23" s="31">
        <v>0</v>
      </c>
      <c r="V23" s="31">
        <v>0</v>
      </c>
      <c r="W23" s="31">
        <v>0</v>
      </c>
      <c r="X23" s="31">
        <v>0</v>
      </c>
      <c r="Y23" s="31">
        <v>0</v>
      </c>
      <c r="Z23" s="31">
        <v>0</v>
      </c>
      <c r="AA23" s="31">
        <v>0</v>
      </c>
      <c r="AB23" s="31">
        <v>0</v>
      </c>
      <c r="AC23" s="31">
        <v>0</v>
      </c>
      <c r="AD23" s="31">
        <v>0</v>
      </c>
      <c r="AE23" s="31">
        <v>0</v>
      </c>
      <c r="AF23" t="s">
        <v>28</v>
      </c>
      <c r="AG23" s="32">
        <v>8</v>
      </c>
      <c r="AH23"/>
    </row>
    <row r="24" spans="1:34" x14ac:dyDescent="0.25">
      <c r="A24" t="s">
        <v>240</v>
      </c>
      <c r="B24" t="s">
        <v>92</v>
      </c>
      <c r="C24" t="s">
        <v>161</v>
      </c>
      <c r="D24" t="s">
        <v>187</v>
      </c>
      <c r="E24" s="31">
        <v>31.554347826086957</v>
      </c>
      <c r="F24" s="31">
        <v>6.1790113675508094</v>
      </c>
      <c r="G24" s="31">
        <v>5.5306303823630731</v>
      </c>
      <c r="H24" s="31">
        <v>1.1911815363417155</v>
      </c>
      <c r="I24" s="31">
        <v>0.7228728901136755</v>
      </c>
      <c r="J24" s="31">
        <v>194.97467391304349</v>
      </c>
      <c r="K24" s="31">
        <v>174.51543478260871</v>
      </c>
      <c r="L24" s="31">
        <v>37.586956521739133</v>
      </c>
      <c r="M24" s="31">
        <v>22.809782608695652</v>
      </c>
      <c r="N24" s="31">
        <v>9.9510869565217384</v>
      </c>
      <c r="O24" s="31">
        <v>4.8260869565217392</v>
      </c>
      <c r="P24" s="31">
        <v>30.058913043478263</v>
      </c>
      <c r="Q24" s="31">
        <v>24.376847826086959</v>
      </c>
      <c r="R24" s="31">
        <v>5.6820652173913047</v>
      </c>
      <c r="S24" s="31">
        <v>127.32880434782609</v>
      </c>
      <c r="T24" s="31">
        <v>127.32880434782609</v>
      </c>
      <c r="U24" s="31">
        <v>0</v>
      </c>
      <c r="V24" s="31">
        <v>0</v>
      </c>
      <c r="W24" s="31">
        <v>31.314347826086959</v>
      </c>
      <c r="X24" s="31">
        <v>0.52173913043478259</v>
      </c>
      <c r="Y24" s="31">
        <v>0</v>
      </c>
      <c r="Z24" s="31">
        <v>0</v>
      </c>
      <c r="AA24" s="31">
        <v>12.950217391304349</v>
      </c>
      <c r="AB24" s="31">
        <v>0</v>
      </c>
      <c r="AC24" s="31">
        <v>17.842391304347824</v>
      </c>
      <c r="AD24" s="31">
        <v>0</v>
      </c>
      <c r="AE24" s="31">
        <v>0</v>
      </c>
      <c r="AF24" t="s">
        <v>21</v>
      </c>
      <c r="AG24" s="32">
        <v>8</v>
      </c>
      <c r="AH24"/>
    </row>
    <row r="25" spans="1:34" x14ac:dyDescent="0.25">
      <c r="A25" t="s">
        <v>240</v>
      </c>
      <c r="B25" t="s">
        <v>108</v>
      </c>
      <c r="C25" t="s">
        <v>170</v>
      </c>
      <c r="D25" t="s">
        <v>209</v>
      </c>
      <c r="E25" s="31">
        <v>20.326086956521738</v>
      </c>
      <c r="F25" s="31">
        <v>3.5080106951871666</v>
      </c>
      <c r="G25" s="31">
        <v>3.1899037433155089</v>
      </c>
      <c r="H25" s="31">
        <v>1.5461016042780755</v>
      </c>
      <c r="I25" s="31">
        <v>1.2279946524064178</v>
      </c>
      <c r="J25" s="31">
        <v>71.304130434782621</v>
      </c>
      <c r="K25" s="31">
        <v>64.838260869565232</v>
      </c>
      <c r="L25" s="31">
        <v>31.426195652173924</v>
      </c>
      <c r="M25" s="31">
        <v>24.960326086956535</v>
      </c>
      <c r="N25" s="31">
        <v>3.4242391304347821</v>
      </c>
      <c r="O25" s="31">
        <v>3.0416304347826091</v>
      </c>
      <c r="P25" s="31">
        <v>2.8122826086956518</v>
      </c>
      <c r="Q25" s="31">
        <v>2.8122826086956518</v>
      </c>
      <c r="R25" s="31">
        <v>0</v>
      </c>
      <c r="S25" s="31">
        <v>37.06565217391303</v>
      </c>
      <c r="T25" s="31">
        <v>36.335978260869553</v>
      </c>
      <c r="U25" s="31">
        <v>0</v>
      </c>
      <c r="V25" s="31">
        <v>0.72967391304347817</v>
      </c>
      <c r="W25" s="31">
        <v>12.479999999999995</v>
      </c>
      <c r="X25" s="31">
        <v>0.84097826086956529</v>
      </c>
      <c r="Y25" s="31">
        <v>0</v>
      </c>
      <c r="Z25" s="31">
        <v>0</v>
      </c>
      <c r="AA25" s="31">
        <v>2.8122826086956518</v>
      </c>
      <c r="AB25" s="31">
        <v>0</v>
      </c>
      <c r="AC25" s="31">
        <v>8.8267391304347775</v>
      </c>
      <c r="AD25" s="31">
        <v>0</v>
      </c>
      <c r="AE25" s="31">
        <v>0</v>
      </c>
      <c r="AF25" t="s">
        <v>38</v>
      </c>
      <c r="AG25" s="32">
        <v>8</v>
      </c>
      <c r="AH25"/>
    </row>
    <row r="26" spans="1:34" x14ac:dyDescent="0.25">
      <c r="A26" t="s">
        <v>240</v>
      </c>
      <c r="B26" t="s">
        <v>93</v>
      </c>
      <c r="C26" t="s">
        <v>162</v>
      </c>
      <c r="D26" t="s">
        <v>201</v>
      </c>
      <c r="E26" s="31">
        <v>33.369565217391305</v>
      </c>
      <c r="F26" s="31">
        <v>4.8127980456026043</v>
      </c>
      <c r="G26" s="31">
        <v>4.4746449511400641</v>
      </c>
      <c r="H26" s="31">
        <v>0.78019543973941397</v>
      </c>
      <c r="I26" s="31">
        <v>0.44204234527687325</v>
      </c>
      <c r="J26" s="31">
        <v>160.60097826086951</v>
      </c>
      <c r="K26" s="31">
        <v>149.31695652173909</v>
      </c>
      <c r="L26" s="31">
        <v>26.034782608695661</v>
      </c>
      <c r="M26" s="31">
        <v>14.750760869565227</v>
      </c>
      <c r="N26" s="31">
        <v>6.2405434782608697</v>
      </c>
      <c r="O26" s="31">
        <v>5.0434782608695654</v>
      </c>
      <c r="P26" s="31">
        <v>17.6516304347826</v>
      </c>
      <c r="Q26" s="31">
        <v>17.6516304347826</v>
      </c>
      <c r="R26" s="31">
        <v>0</v>
      </c>
      <c r="S26" s="31">
        <v>116.91456521739127</v>
      </c>
      <c r="T26" s="31">
        <v>114.95793478260866</v>
      </c>
      <c r="U26" s="31">
        <v>1.3104347826086957</v>
      </c>
      <c r="V26" s="31">
        <v>0.64619565217391295</v>
      </c>
      <c r="W26" s="31">
        <v>51.031739130434786</v>
      </c>
      <c r="X26" s="31">
        <v>0.73478260869565226</v>
      </c>
      <c r="Y26" s="31">
        <v>0</v>
      </c>
      <c r="Z26" s="31">
        <v>0</v>
      </c>
      <c r="AA26" s="31">
        <v>12.675978260869567</v>
      </c>
      <c r="AB26" s="31">
        <v>0</v>
      </c>
      <c r="AC26" s="31">
        <v>36.974782608695655</v>
      </c>
      <c r="AD26" s="31">
        <v>0</v>
      </c>
      <c r="AE26" s="31">
        <v>0.64619565217391295</v>
      </c>
      <c r="AF26" t="s">
        <v>22</v>
      </c>
      <c r="AG26" s="32">
        <v>8</v>
      </c>
      <c r="AH26"/>
    </row>
    <row r="27" spans="1:34" x14ac:dyDescent="0.25">
      <c r="A27" t="s">
        <v>240</v>
      </c>
      <c r="B27" t="s">
        <v>99</v>
      </c>
      <c r="C27" t="s">
        <v>138</v>
      </c>
      <c r="D27" t="s">
        <v>182</v>
      </c>
      <c r="E27" s="31">
        <v>33.967391304347828</v>
      </c>
      <c r="F27" s="31">
        <v>3.1122815999999998</v>
      </c>
      <c r="G27" s="31">
        <v>2.7821695999999996</v>
      </c>
      <c r="H27" s="31">
        <v>1.2284255999999998</v>
      </c>
      <c r="I27" s="31">
        <v>0.89831359999999971</v>
      </c>
      <c r="J27" s="31">
        <v>105.71608695652174</v>
      </c>
      <c r="K27" s="31">
        <v>94.503043478260864</v>
      </c>
      <c r="L27" s="31">
        <v>41.726413043478253</v>
      </c>
      <c r="M27" s="31">
        <v>30.513369565217385</v>
      </c>
      <c r="N27" s="31">
        <v>6.6913043478260876</v>
      </c>
      <c r="O27" s="31">
        <v>4.5217391304347823</v>
      </c>
      <c r="P27" s="31">
        <v>5.3423913043478253</v>
      </c>
      <c r="Q27" s="31">
        <v>5.3423913043478253</v>
      </c>
      <c r="R27" s="31">
        <v>0</v>
      </c>
      <c r="S27" s="31">
        <v>58.647282608695654</v>
      </c>
      <c r="T27" s="31">
        <v>58.647282608695654</v>
      </c>
      <c r="U27" s="31">
        <v>0</v>
      </c>
      <c r="V27" s="31">
        <v>0</v>
      </c>
      <c r="W27" s="31">
        <v>0.17608695652173911</v>
      </c>
      <c r="X27" s="31">
        <v>0</v>
      </c>
      <c r="Y27" s="31">
        <v>0</v>
      </c>
      <c r="Z27" s="31">
        <v>0</v>
      </c>
      <c r="AA27" s="31">
        <v>0</v>
      </c>
      <c r="AB27" s="31">
        <v>0</v>
      </c>
      <c r="AC27" s="31">
        <v>0.17608695652173911</v>
      </c>
      <c r="AD27" s="31">
        <v>0</v>
      </c>
      <c r="AE27" s="31">
        <v>0</v>
      </c>
      <c r="AF27" t="s">
        <v>29</v>
      </c>
      <c r="AG27" s="32">
        <v>8</v>
      </c>
      <c r="AH27"/>
    </row>
    <row r="28" spans="1:34" x14ac:dyDescent="0.25">
      <c r="A28" t="s">
        <v>240</v>
      </c>
      <c r="B28" t="s">
        <v>67</v>
      </c>
      <c r="C28" t="s">
        <v>153</v>
      </c>
      <c r="D28" t="s">
        <v>193</v>
      </c>
      <c r="E28" s="31">
        <v>55.326086956521742</v>
      </c>
      <c r="F28" s="31">
        <v>3.3347269155206276</v>
      </c>
      <c r="G28" s="31">
        <v>3.0983693516699407</v>
      </c>
      <c r="H28" s="31">
        <v>0.54227897838899797</v>
      </c>
      <c r="I28" s="31">
        <v>0.30592141453831034</v>
      </c>
      <c r="J28" s="31">
        <v>184.49739130434779</v>
      </c>
      <c r="K28" s="31">
        <v>171.42065217391303</v>
      </c>
      <c r="L28" s="31">
        <v>30.002173913043478</v>
      </c>
      <c r="M28" s="31">
        <v>16.925434782608693</v>
      </c>
      <c r="N28" s="31">
        <v>5.6557608695652162</v>
      </c>
      <c r="O28" s="31">
        <v>7.4209782608695658</v>
      </c>
      <c r="P28" s="31">
        <v>43.013478260869555</v>
      </c>
      <c r="Q28" s="31">
        <v>43.013478260869555</v>
      </c>
      <c r="R28" s="31">
        <v>0</v>
      </c>
      <c r="S28" s="31">
        <v>111.4817391304348</v>
      </c>
      <c r="T28" s="31">
        <v>98.733260869565228</v>
      </c>
      <c r="U28" s="31">
        <v>0.20391304347826084</v>
      </c>
      <c r="V28" s="31">
        <v>12.544565217391305</v>
      </c>
      <c r="W28" s="31">
        <v>50.489565217391295</v>
      </c>
      <c r="X28" s="31">
        <v>5.6239130434782609</v>
      </c>
      <c r="Y28" s="31">
        <v>0</v>
      </c>
      <c r="Z28" s="31">
        <v>0</v>
      </c>
      <c r="AA28" s="31">
        <v>9.4661956521739103</v>
      </c>
      <c r="AB28" s="31">
        <v>0</v>
      </c>
      <c r="AC28" s="31">
        <v>35.399456521739125</v>
      </c>
      <c r="AD28" s="31">
        <v>0</v>
      </c>
      <c r="AE28" s="31">
        <v>0</v>
      </c>
      <c r="AF28" t="s">
        <v>4</v>
      </c>
      <c r="AG28" s="32">
        <v>8</v>
      </c>
      <c r="AH28"/>
    </row>
    <row r="29" spans="1:34" x14ac:dyDescent="0.25">
      <c r="A29" t="s">
        <v>240</v>
      </c>
      <c r="B29" t="s">
        <v>125</v>
      </c>
      <c r="C29" t="s">
        <v>174</v>
      </c>
      <c r="D29" t="s">
        <v>181</v>
      </c>
      <c r="E29" s="31">
        <v>31.706521739130434</v>
      </c>
      <c r="F29" s="31">
        <v>3.9661055879328084</v>
      </c>
      <c r="G29" s="31">
        <v>3.7312204319506352</v>
      </c>
      <c r="H29" s="31">
        <v>0.7337367158039082</v>
      </c>
      <c r="I29" s="31">
        <v>0.57403839561193015</v>
      </c>
      <c r="J29" s="31">
        <v>125.75141304347828</v>
      </c>
      <c r="K29" s="31">
        <v>118.30402173913046</v>
      </c>
      <c r="L29" s="31">
        <v>23.264239130434785</v>
      </c>
      <c r="M29" s="31">
        <v>18.200760869565219</v>
      </c>
      <c r="N29" s="31">
        <v>1.0108695652173913E-2</v>
      </c>
      <c r="O29" s="31">
        <v>5.0533695652173911</v>
      </c>
      <c r="P29" s="31">
        <v>8.4854347826086958</v>
      </c>
      <c r="Q29" s="31">
        <v>6.1015217391304351</v>
      </c>
      <c r="R29" s="31">
        <v>2.3839130434782607</v>
      </c>
      <c r="S29" s="31">
        <v>94.0017391304348</v>
      </c>
      <c r="T29" s="31">
        <v>64.788152173913062</v>
      </c>
      <c r="U29" s="31">
        <v>13.724130434782611</v>
      </c>
      <c r="V29" s="31">
        <v>15.489456521739134</v>
      </c>
      <c r="W29" s="31">
        <v>0</v>
      </c>
      <c r="X29" s="31">
        <v>0</v>
      </c>
      <c r="Y29" s="31">
        <v>0</v>
      </c>
      <c r="Z29" s="31">
        <v>0</v>
      </c>
      <c r="AA29" s="31">
        <v>0</v>
      </c>
      <c r="AB29" s="31">
        <v>0</v>
      </c>
      <c r="AC29" s="31">
        <v>0</v>
      </c>
      <c r="AD29" s="31">
        <v>0</v>
      </c>
      <c r="AE29" s="31">
        <v>0</v>
      </c>
      <c r="AF29" t="s">
        <v>57</v>
      </c>
      <c r="AG29" s="32">
        <v>8</v>
      </c>
      <c r="AH29"/>
    </row>
    <row r="30" spans="1:34" x14ac:dyDescent="0.25">
      <c r="A30" t="s">
        <v>240</v>
      </c>
      <c r="B30" t="s">
        <v>77</v>
      </c>
      <c r="C30" t="s">
        <v>154</v>
      </c>
      <c r="D30" t="s">
        <v>194</v>
      </c>
      <c r="E30" s="31">
        <v>63.586956521739133</v>
      </c>
      <c r="F30" s="31">
        <v>2.9676786324786328</v>
      </c>
      <c r="G30" s="31">
        <v>2.7692598290598291</v>
      </c>
      <c r="H30" s="31">
        <v>0.74811111111111106</v>
      </c>
      <c r="I30" s="31">
        <v>0.54969230769230759</v>
      </c>
      <c r="J30" s="31">
        <v>188.70565217391308</v>
      </c>
      <c r="K30" s="31">
        <v>176.08880434782611</v>
      </c>
      <c r="L30" s="31">
        <v>47.570108695652173</v>
      </c>
      <c r="M30" s="31">
        <v>34.953260869565213</v>
      </c>
      <c r="N30" s="31">
        <v>7.3994565217391308</v>
      </c>
      <c r="O30" s="31">
        <v>5.2173913043478262</v>
      </c>
      <c r="P30" s="31">
        <v>6.4796739130434782</v>
      </c>
      <c r="Q30" s="31">
        <v>6.4796739130434782</v>
      </c>
      <c r="R30" s="31">
        <v>0</v>
      </c>
      <c r="S30" s="31">
        <v>134.65586956521742</v>
      </c>
      <c r="T30" s="31">
        <v>121.07706521739132</v>
      </c>
      <c r="U30" s="31">
        <v>0</v>
      </c>
      <c r="V30" s="31">
        <v>13.578804347826088</v>
      </c>
      <c r="W30" s="31">
        <v>42.355108695652177</v>
      </c>
      <c r="X30" s="31">
        <v>5.752173913043479</v>
      </c>
      <c r="Y30" s="31">
        <v>0</v>
      </c>
      <c r="Z30" s="31">
        <v>0</v>
      </c>
      <c r="AA30" s="31">
        <v>6.4796739130434782</v>
      </c>
      <c r="AB30" s="31">
        <v>0</v>
      </c>
      <c r="AC30" s="31">
        <v>29.971086956521745</v>
      </c>
      <c r="AD30" s="31">
        <v>0</v>
      </c>
      <c r="AE30" s="31">
        <v>0.15217391304347827</v>
      </c>
      <c r="AF30" t="s">
        <v>6</v>
      </c>
      <c r="AG30" s="32">
        <v>8</v>
      </c>
      <c r="AH30"/>
    </row>
    <row r="31" spans="1:34" x14ac:dyDescent="0.25">
      <c r="A31" t="s">
        <v>240</v>
      </c>
      <c r="B31" t="s">
        <v>109</v>
      </c>
      <c r="C31" t="s">
        <v>166</v>
      </c>
      <c r="D31" t="s">
        <v>205</v>
      </c>
      <c r="E31" s="31">
        <v>39.228260869565219</v>
      </c>
      <c r="F31" s="31">
        <v>3.827930174563591</v>
      </c>
      <c r="G31" s="31">
        <v>3.7049044056525351</v>
      </c>
      <c r="H31" s="31">
        <v>1.6048074258797451</v>
      </c>
      <c r="I31" s="31">
        <v>1.4817816569686895</v>
      </c>
      <c r="J31" s="31">
        <v>150.16304347826087</v>
      </c>
      <c r="K31" s="31">
        <v>145.33695652173913</v>
      </c>
      <c r="L31" s="31">
        <v>62.953804347826093</v>
      </c>
      <c r="M31" s="31">
        <v>58.127717391304351</v>
      </c>
      <c r="N31" s="31">
        <v>0</v>
      </c>
      <c r="O31" s="31">
        <v>4.8260869565217392</v>
      </c>
      <c r="P31" s="31">
        <v>0</v>
      </c>
      <c r="Q31" s="31">
        <v>0</v>
      </c>
      <c r="R31" s="31">
        <v>0</v>
      </c>
      <c r="S31" s="31">
        <v>87.209239130434781</v>
      </c>
      <c r="T31" s="31">
        <v>87.209239130434781</v>
      </c>
      <c r="U31" s="31">
        <v>0</v>
      </c>
      <c r="V31" s="31">
        <v>0</v>
      </c>
      <c r="W31" s="31">
        <v>2.6086956521739131</v>
      </c>
      <c r="X31" s="31">
        <v>0</v>
      </c>
      <c r="Y31" s="31">
        <v>0</v>
      </c>
      <c r="Z31" s="31">
        <v>0</v>
      </c>
      <c r="AA31" s="31">
        <v>0</v>
      </c>
      <c r="AB31" s="31">
        <v>0</v>
      </c>
      <c r="AC31" s="31">
        <v>2.6086956521739131</v>
      </c>
      <c r="AD31" s="31">
        <v>0</v>
      </c>
      <c r="AE31" s="31">
        <v>0</v>
      </c>
      <c r="AF31" t="s">
        <v>39</v>
      </c>
      <c r="AG31" s="32">
        <v>8</v>
      </c>
      <c r="AH31"/>
    </row>
    <row r="32" spans="1:34" x14ac:dyDescent="0.25">
      <c r="A32" t="s">
        <v>240</v>
      </c>
      <c r="B32" t="s">
        <v>94</v>
      </c>
      <c r="C32" t="s">
        <v>135</v>
      </c>
      <c r="D32" t="s">
        <v>202</v>
      </c>
      <c r="E32" s="31">
        <v>31.565217391304348</v>
      </c>
      <c r="F32" s="31">
        <v>2.9528236914600554</v>
      </c>
      <c r="G32" s="31">
        <v>2.5389979338842976</v>
      </c>
      <c r="H32" s="31">
        <v>0.53443526170798894</v>
      </c>
      <c r="I32" s="31">
        <v>0.27901170798898073</v>
      </c>
      <c r="J32" s="31">
        <v>93.206521739130437</v>
      </c>
      <c r="K32" s="31">
        <v>80.144021739130437</v>
      </c>
      <c r="L32" s="31">
        <v>16.869565217391305</v>
      </c>
      <c r="M32" s="31">
        <v>8.8070652173913047</v>
      </c>
      <c r="N32" s="31">
        <v>3.0190217391304346</v>
      </c>
      <c r="O32" s="31">
        <v>5.0434782608695654</v>
      </c>
      <c r="P32" s="31">
        <v>15.326086956521738</v>
      </c>
      <c r="Q32" s="31">
        <v>10.326086956521738</v>
      </c>
      <c r="R32" s="31">
        <v>5</v>
      </c>
      <c r="S32" s="31">
        <v>61.010869565217391</v>
      </c>
      <c r="T32" s="31">
        <v>57.894021739130437</v>
      </c>
      <c r="U32" s="31">
        <v>3.1168478260869565</v>
      </c>
      <c r="V32" s="31">
        <v>0</v>
      </c>
      <c r="W32" s="31">
        <v>0</v>
      </c>
      <c r="X32" s="31">
        <v>0</v>
      </c>
      <c r="Y32" s="31">
        <v>0</v>
      </c>
      <c r="Z32" s="31">
        <v>0</v>
      </c>
      <c r="AA32" s="31">
        <v>0</v>
      </c>
      <c r="AB32" s="31">
        <v>0</v>
      </c>
      <c r="AC32" s="31">
        <v>0</v>
      </c>
      <c r="AD32" s="31">
        <v>0</v>
      </c>
      <c r="AE32" s="31">
        <v>0</v>
      </c>
      <c r="AF32" t="s">
        <v>23</v>
      </c>
      <c r="AG32" s="32">
        <v>8</v>
      </c>
      <c r="AH32"/>
    </row>
    <row r="33" spans="1:34" x14ac:dyDescent="0.25">
      <c r="A33" t="s">
        <v>240</v>
      </c>
      <c r="B33" t="s">
        <v>123</v>
      </c>
      <c r="C33" t="s">
        <v>153</v>
      </c>
      <c r="D33" t="s">
        <v>193</v>
      </c>
      <c r="E33" s="31">
        <v>78.402173913043484</v>
      </c>
      <c r="F33" s="31">
        <v>3.3945029807292388</v>
      </c>
      <c r="G33" s="31">
        <v>3.226351032857341</v>
      </c>
      <c r="H33" s="31">
        <v>0.77097878829890465</v>
      </c>
      <c r="I33" s="31">
        <v>0.68003188687092742</v>
      </c>
      <c r="J33" s="31">
        <v>266.13641304347829</v>
      </c>
      <c r="K33" s="31">
        <v>252.95293478260871</v>
      </c>
      <c r="L33" s="31">
        <v>60.446413043478259</v>
      </c>
      <c r="M33" s="31">
        <v>53.315978260869564</v>
      </c>
      <c r="N33" s="31">
        <v>1.3913043478260869</v>
      </c>
      <c r="O33" s="31">
        <v>5.7391304347826084</v>
      </c>
      <c r="P33" s="31">
        <v>56.348913043478255</v>
      </c>
      <c r="Q33" s="31">
        <v>50.295869565217387</v>
      </c>
      <c r="R33" s="31">
        <v>6.0530434782608697</v>
      </c>
      <c r="S33" s="31">
        <v>149.34108695652176</v>
      </c>
      <c r="T33" s="31">
        <v>140.30739130434785</v>
      </c>
      <c r="U33" s="31">
        <v>0</v>
      </c>
      <c r="V33" s="31">
        <v>9.0336956521739129</v>
      </c>
      <c r="W33" s="31">
        <v>0</v>
      </c>
      <c r="X33" s="31">
        <v>0</v>
      </c>
      <c r="Y33" s="31">
        <v>0</v>
      </c>
      <c r="Z33" s="31">
        <v>0</v>
      </c>
      <c r="AA33" s="31">
        <v>0</v>
      </c>
      <c r="AB33" s="31">
        <v>0</v>
      </c>
      <c r="AC33" s="31">
        <v>0</v>
      </c>
      <c r="AD33" s="31">
        <v>0</v>
      </c>
      <c r="AE33" s="31">
        <v>0</v>
      </c>
      <c r="AF33" t="s">
        <v>55</v>
      </c>
      <c r="AG33" s="32">
        <v>8</v>
      </c>
      <c r="AH33"/>
    </row>
    <row r="34" spans="1:34" x14ac:dyDescent="0.25">
      <c r="A34" t="s">
        <v>240</v>
      </c>
      <c r="B34" t="s">
        <v>128</v>
      </c>
      <c r="C34" t="s">
        <v>177</v>
      </c>
      <c r="D34" t="s">
        <v>189</v>
      </c>
      <c r="E34" s="31">
        <v>51.358695652173914</v>
      </c>
      <c r="F34" s="31">
        <v>2.6041312169312172</v>
      </c>
      <c r="G34" s="31">
        <v>2.4254349206349208</v>
      </c>
      <c r="H34" s="31">
        <v>0.25026031746031746</v>
      </c>
      <c r="I34" s="31">
        <v>0.12433439153439152</v>
      </c>
      <c r="J34" s="31">
        <v>133.74478260869566</v>
      </c>
      <c r="K34" s="31">
        <v>124.56717391304349</v>
      </c>
      <c r="L34" s="31">
        <v>12.853043478260869</v>
      </c>
      <c r="M34" s="31">
        <v>6.3856521739130425</v>
      </c>
      <c r="N34" s="31">
        <v>5.6847826086956523</v>
      </c>
      <c r="O34" s="31">
        <v>0.78260869565217395</v>
      </c>
      <c r="P34" s="31">
        <v>42.575434782608696</v>
      </c>
      <c r="Q34" s="31">
        <v>39.865217391304348</v>
      </c>
      <c r="R34" s="31">
        <v>2.7102173913043477</v>
      </c>
      <c r="S34" s="31">
        <v>78.316304347826105</v>
      </c>
      <c r="T34" s="31">
        <v>51.085978260869581</v>
      </c>
      <c r="U34" s="31">
        <v>27.230326086956516</v>
      </c>
      <c r="V34" s="31">
        <v>0</v>
      </c>
      <c r="W34" s="31">
        <v>26.82869565217392</v>
      </c>
      <c r="X34" s="31">
        <v>6.1193478260869565</v>
      </c>
      <c r="Y34" s="31">
        <v>0</v>
      </c>
      <c r="Z34" s="31">
        <v>0</v>
      </c>
      <c r="AA34" s="31">
        <v>7.3400000000000034</v>
      </c>
      <c r="AB34" s="31">
        <v>0</v>
      </c>
      <c r="AC34" s="31">
        <v>13.369347826086962</v>
      </c>
      <c r="AD34" s="31">
        <v>0</v>
      </c>
      <c r="AE34" s="31">
        <v>0</v>
      </c>
      <c r="AF34" t="s">
        <v>60</v>
      </c>
      <c r="AG34" s="32">
        <v>8</v>
      </c>
      <c r="AH34"/>
    </row>
    <row r="35" spans="1:34" x14ac:dyDescent="0.25">
      <c r="A35" t="s">
        <v>240</v>
      </c>
      <c r="B35" t="s">
        <v>76</v>
      </c>
      <c r="C35" t="s">
        <v>151</v>
      </c>
      <c r="D35" t="s">
        <v>190</v>
      </c>
      <c r="E35" s="31">
        <v>131.92391304347825</v>
      </c>
      <c r="F35" s="31">
        <v>3.0437084946856721</v>
      </c>
      <c r="G35" s="31">
        <v>2.7110636895443685</v>
      </c>
      <c r="H35" s="31">
        <v>0.67186866606245388</v>
      </c>
      <c r="I35" s="31">
        <v>0.38829282359726475</v>
      </c>
      <c r="J35" s="31">
        <v>401.53793478260866</v>
      </c>
      <c r="K35" s="31">
        <v>357.65413043478259</v>
      </c>
      <c r="L35" s="31">
        <v>88.635543478260885</v>
      </c>
      <c r="M35" s="31">
        <v>51.225108695652196</v>
      </c>
      <c r="N35" s="31">
        <v>33.660434782608689</v>
      </c>
      <c r="O35" s="31">
        <v>3.75</v>
      </c>
      <c r="P35" s="31">
        <v>63.215543478260884</v>
      </c>
      <c r="Q35" s="31">
        <v>56.742173913043494</v>
      </c>
      <c r="R35" s="31">
        <v>6.4733695652173893</v>
      </c>
      <c r="S35" s="31">
        <v>249.68684782608693</v>
      </c>
      <c r="T35" s="31">
        <v>183.65739130434781</v>
      </c>
      <c r="U35" s="31">
        <v>48.372717391304327</v>
      </c>
      <c r="V35" s="31">
        <v>17.656739130434786</v>
      </c>
      <c r="W35" s="31">
        <v>0.68641304347826093</v>
      </c>
      <c r="X35" s="31">
        <v>0.26543478260869569</v>
      </c>
      <c r="Y35" s="31">
        <v>0</v>
      </c>
      <c r="Z35" s="31">
        <v>0</v>
      </c>
      <c r="AA35" s="31">
        <v>0.42097826086956525</v>
      </c>
      <c r="AB35" s="31">
        <v>0</v>
      </c>
      <c r="AC35" s="31">
        <v>0</v>
      </c>
      <c r="AD35" s="31">
        <v>0</v>
      </c>
      <c r="AE35" s="31">
        <v>0</v>
      </c>
      <c r="AF35" t="s">
        <v>5</v>
      </c>
      <c r="AG35" s="32">
        <v>8</v>
      </c>
      <c r="AH35"/>
    </row>
    <row r="36" spans="1:34" x14ac:dyDescent="0.25">
      <c r="A36" t="s">
        <v>240</v>
      </c>
      <c r="B36" t="s">
        <v>104</v>
      </c>
      <c r="C36" t="s">
        <v>148</v>
      </c>
      <c r="D36" t="s">
        <v>193</v>
      </c>
      <c r="E36" s="31">
        <v>41.195652173913047</v>
      </c>
      <c r="F36" s="31">
        <v>2.9860316622691294</v>
      </c>
      <c r="G36" s="31">
        <v>2.7538469656992084</v>
      </c>
      <c r="H36" s="31">
        <v>0.45097097625329807</v>
      </c>
      <c r="I36" s="31">
        <v>0.21878627968337719</v>
      </c>
      <c r="J36" s="31">
        <v>123.01152173913044</v>
      </c>
      <c r="K36" s="31">
        <v>113.44652173913043</v>
      </c>
      <c r="L36" s="31">
        <v>18.578043478260867</v>
      </c>
      <c r="M36" s="31">
        <v>9.0130434782608653</v>
      </c>
      <c r="N36" s="31">
        <v>3.0984782608695651</v>
      </c>
      <c r="O36" s="31">
        <v>6.466521739130437</v>
      </c>
      <c r="P36" s="31">
        <v>30.906956521739115</v>
      </c>
      <c r="Q36" s="31">
        <v>30.906956521739115</v>
      </c>
      <c r="R36" s="31">
        <v>0</v>
      </c>
      <c r="S36" s="31">
        <v>73.526521739130459</v>
      </c>
      <c r="T36" s="31">
        <v>72.908478260869586</v>
      </c>
      <c r="U36" s="31">
        <v>0</v>
      </c>
      <c r="V36" s="31">
        <v>0.61804347826086958</v>
      </c>
      <c r="W36" s="31">
        <v>29.334130434782601</v>
      </c>
      <c r="X36" s="31">
        <v>0.66434782608695653</v>
      </c>
      <c r="Y36" s="31">
        <v>0</v>
      </c>
      <c r="Z36" s="31">
        <v>0</v>
      </c>
      <c r="AA36" s="31">
        <v>2.3840217391304348</v>
      </c>
      <c r="AB36" s="31">
        <v>0</v>
      </c>
      <c r="AC36" s="31">
        <v>25.66771739130434</v>
      </c>
      <c r="AD36" s="31">
        <v>0</v>
      </c>
      <c r="AE36" s="31">
        <v>0.61804347826086958</v>
      </c>
      <c r="AF36" t="s">
        <v>34</v>
      </c>
      <c r="AG36" s="32">
        <v>8</v>
      </c>
      <c r="AH36"/>
    </row>
    <row r="37" spans="1:34" x14ac:dyDescent="0.25">
      <c r="A37" t="s">
        <v>240</v>
      </c>
      <c r="B37" t="s">
        <v>112</v>
      </c>
      <c r="C37" t="s">
        <v>146</v>
      </c>
      <c r="D37" t="s">
        <v>191</v>
      </c>
      <c r="E37" s="31">
        <v>57.336956521739133</v>
      </c>
      <c r="F37" s="31">
        <v>2.2775355450236967</v>
      </c>
      <c r="G37" s="31">
        <v>1.9745023696682462</v>
      </c>
      <c r="H37" s="31">
        <v>0.85587677725118483</v>
      </c>
      <c r="I37" s="31">
        <v>0.55284360189573456</v>
      </c>
      <c r="J37" s="31">
        <v>130.58695652173913</v>
      </c>
      <c r="K37" s="31">
        <v>113.21195652173913</v>
      </c>
      <c r="L37" s="31">
        <v>49.073369565217391</v>
      </c>
      <c r="M37" s="31">
        <v>31.698369565217391</v>
      </c>
      <c r="N37" s="31">
        <v>13.195652173913043</v>
      </c>
      <c r="O37" s="31">
        <v>4.1793478260869561</v>
      </c>
      <c r="P37" s="31">
        <v>15.244565217391305</v>
      </c>
      <c r="Q37" s="31">
        <v>15.244565217391305</v>
      </c>
      <c r="R37" s="31">
        <v>0</v>
      </c>
      <c r="S37" s="31">
        <v>66.269021739130437</v>
      </c>
      <c r="T37" s="31">
        <v>57.478260869565219</v>
      </c>
      <c r="U37" s="31">
        <v>8.7907608695652169</v>
      </c>
      <c r="V37" s="31">
        <v>0</v>
      </c>
      <c r="W37" s="31">
        <v>17.910326086956523</v>
      </c>
      <c r="X37" s="31">
        <v>13.206521739130435</v>
      </c>
      <c r="Y37" s="31">
        <v>0</v>
      </c>
      <c r="Z37" s="31">
        <v>0</v>
      </c>
      <c r="AA37" s="31">
        <v>1.5163043478260869</v>
      </c>
      <c r="AB37" s="31">
        <v>0</v>
      </c>
      <c r="AC37" s="31">
        <v>3.1875</v>
      </c>
      <c r="AD37" s="31">
        <v>0</v>
      </c>
      <c r="AE37" s="31">
        <v>0</v>
      </c>
      <c r="AF37" t="s">
        <v>42</v>
      </c>
      <c r="AG37" s="32">
        <v>8</v>
      </c>
      <c r="AH37"/>
    </row>
    <row r="38" spans="1:34" x14ac:dyDescent="0.25">
      <c r="A38" t="s">
        <v>240</v>
      </c>
      <c r="B38" t="s">
        <v>81</v>
      </c>
      <c r="C38" t="s">
        <v>155</v>
      </c>
      <c r="D38" t="s">
        <v>182</v>
      </c>
      <c r="E38" s="31">
        <v>68.304347826086953</v>
      </c>
      <c r="F38" s="31">
        <v>3.3609898154042011</v>
      </c>
      <c r="G38" s="31">
        <v>3.1759898154042014</v>
      </c>
      <c r="H38" s="31">
        <v>0.75221355824315728</v>
      </c>
      <c r="I38" s="31">
        <v>0.56721355824315722</v>
      </c>
      <c r="J38" s="31">
        <v>229.57021739130434</v>
      </c>
      <c r="K38" s="31">
        <v>216.93391304347827</v>
      </c>
      <c r="L38" s="31">
        <v>51.379456521739129</v>
      </c>
      <c r="M38" s="31">
        <v>38.743152173913039</v>
      </c>
      <c r="N38" s="31">
        <v>2.4623913043478258</v>
      </c>
      <c r="O38" s="31">
        <v>10.173913043478262</v>
      </c>
      <c r="P38" s="31">
        <v>46.567391304347836</v>
      </c>
      <c r="Q38" s="31">
        <v>46.567391304347836</v>
      </c>
      <c r="R38" s="31">
        <v>0</v>
      </c>
      <c r="S38" s="31">
        <v>131.62336956521739</v>
      </c>
      <c r="T38" s="31">
        <v>119.71206521739131</v>
      </c>
      <c r="U38" s="31">
        <v>11.911304347826084</v>
      </c>
      <c r="V38" s="31">
        <v>0</v>
      </c>
      <c r="W38" s="31">
        <v>0.125</v>
      </c>
      <c r="X38" s="31">
        <v>0.125</v>
      </c>
      <c r="Y38" s="31">
        <v>0</v>
      </c>
      <c r="Z38" s="31">
        <v>0</v>
      </c>
      <c r="AA38" s="31">
        <v>0</v>
      </c>
      <c r="AB38" s="31">
        <v>0</v>
      </c>
      <c r="AC38" s="31">
        <v>0</v>
      </c>
      <c r="AD38" s="31">
        <v>0</v>
      </c>
      <c r="AE38" s="31">
        <v>0</v>
      </c>
      <c r="AF38" t="s">
        <v>10</v>
      </c>
      <c r="AG38" s="32">
        <v>8</v>
      </c>
      <c r="AH38"/>
    </row>
    <row r="39" spans="1:34" x14ac:dyDescent="0.25">
      <c r="A39" t="s">
        <v>240</v>
      </c>
      <c r="B39" t="s">
        <v>84</v>
      </c>
      <c r="C39" t="s">
        <v>139</v>
      </c>
      <c r="D39" t="s">
        <v>196</v>
      </c>
      <c r="E39" s="31">
        <v>31.163043478260871</v>
      </c>
      <c r="F39" s="31">
        <v>2.8214161144053018</v>
      </c>
      <c r="G39" s="31">
        <v>2.5282525287757238</v>
      </c>
      <c r="H39" s="31">
        <v>0.64344262295081966</v>
      </c>
      <c r="I39" s="31">
        <v>0.48927450296477154</v>
      </c>
      <c r="J39" s="31">
        <v>87.923913043478265</v>
      </c>
      <c r="K39" s="31">
        <v>78.788043478260875</v>
      </c>
      <c r="L39" s="31">
        <v>20.051630434782609</v>
      </c>
      <c r="M39" s="31">
        <v>15.247282608695652</v>
      </c>
      <c r="N39" s="31">
        <v>1.8478260869565217</v>
      </c>
      <c r="O39" s="31">
        <v>2.9565217391304346</v>
      </c>
      <c r="P39" s="31">
        <v>19.769021739130434</v>
      </c>
      <c r="Q39" s="31">
        <v>15.4375</v>
      </c>
      <c r="R39" s="31">
        <v>4.3315217391304346</v>
      </c>
      <c r="S39" s="31">
        <v>48.103260869565219</v>
      </c>
      <c r="T39" s="31">
        <v>48.103260869565219</v>
      </c>
      <c r="U39" s="31">
        <v>0</v>
      </c>
      <c r="V39" s="31">
        <v>0</v>
      </c>
      <c r="W39" s="31">
        <v>5.7527173913043477</v>
      </c>
      <c r="X39" s="31">
        <v>0.2608695652173913</v>
      </c>
      <c r="Y39" s="31">
        <v>0</v>
      </c>
      <c r="Z39" s="31">
        <v>0</v>
      </c>
      <c r="AA39" s="31">
        <v>4.6929347826086953</v>
      </c>
      <c r="AB39" s="31">
        <v>0</v>
      </c>
      <c r="AC39" s="31">
        <v>0.79891304347826086</v>
      </c>
      <c r="AD39" s="31">
        <v>0</v>
      </c>
      <c r="AE39" s="31">
        <v>0</v>
      </c>
      <c r="AF39" t="s">
        <v>13</v>
      </c>
      <c r="AG39" s="32">
        <v>8</v>
      </c>
      <c r="AH39"/>
    </row>
    <row r="40" spans="1:34" x14ac:dyDescent="0.25">
      <c r="A40" t="s">
        <v>240</v>
      </c>
      <c r="B40" t="s">
        <v>129</v>
      </c>
      <c r="C40" t="s">
        <v>178</v>
      </c>
      <c r="D40" t="s">
        <v>180</v>
      </c>
      <c r="E40" s="31">
        <v>16.771739130434781</v>
      </c>
      <c r="F40" s="31">
        <v>6.1057290991574868</v>
      </c>
      <c r="G40" s="31">
        <v>5.7635385612443306</v>
      </c>
      <c r="H40" s="31">
        <v>1.0427867790019443</v>
      </c>
      <c r="I40" s="31">
        <v>0.70059624108878815</v>
      </c>
      <c r="J40" s="31">
        <v>102.40369565217392</v>
      </c>
      <c r="K40" s="31">
        <v>96.664565217391313</v>
      </c>
      <c r="L40" s="31">
        <v>17.489347826086956</v>
      </c>
      <c r="M40" s="31">
        <v>11.750217391304348</v>
      </c>
      <c r="N40" s="31">
        <v>0</v>
      </c>
      <c r="O40" s="31">
        <v>5.7391304347826084</v>
      </c>
      <c r="P40" s="31">
        <v>18.631521739130431</v>
      </c>
      <c r="Q40" s="31">
        <v>18.631521739130431</v>
      </c>
      <c r="R40" s="31">
        <v>0</v>
      </c>
      <c r="S40" s="31">
        <v>66.282826086956533</v>
      </c>
      <c r="T40" s="31">
        <v>62.151304347826098</v>
      </c>
      <c r="U40" s="31">
        <v>4.1315217391304353</v>
      </c>
      <c r="V40" s="31">
        <v>0</v>
      </c>
      <c r="W40" s="31">
        <v>4.9858695652173912</v>
      </c>
      <c r="X40" s="31">
        <v>0</v>
      </c>
      <c r="Y40" s="31">
        <v>0</v>
      </c>
      <c r="Z40" s="31">
        <v>0</v>
      </c>
      <c r="AA40" s="31">
        <v>0</v>
      </c>
      <c r="AB40" s="31">
        <v>0</v>
      </c>
      <c r="AC40" s="31">
        <v>4.9858695652173912</v>
      </c>
      <c r="AD40" s="31">
        <v>0</v>
      </c>
      <c r="AE40" s="31">
        <v>0</v>
      </c>
      <c r="AF40" t="s">
        <v>61</v>
      </c>
      <c r="AG40" s="32">
        <v>8</v>
      </c>
      <c r="AH40"/>
    </row>
    <row r="41" spans="1:34" x14ac:dyDescent="0.25">
      <c r="A41" t="s">
        <v>240</v>
      </c>
      <c r="B41" t="s">
        <v>89</v>
      </c>
      <c r="C41" t="s">
        <v>149</v>
      </c>
      <c r="D41" t="s">
        <v>199</v>
      </c>
      <c r="E41" s="31">
        <v>21.358695652173914</v>
      </c>
      <c r="F41" s="31">
        <v>2.5468193384223916</v>
      </c>
      <c r="G41" s="31">
        <v>2.3003816793893126</v>
      </c>
      <c r="H41" s="31">
        <v>0.84618320610687014</v>
      </c>
      <c r="I41" s="31">
        <v>0.83396946564885488</v>
      </c>
      <c r="J41" s="31">
        <v>54.396739130434781</v>
      </c>
      <c r="K41" s="31">
        <v>49.133152173913039</v>
      </c>
      <c r="L41" s="31">
        <v>18.073369565217391</v>
      </c>
      <c r="M41" s="31">
        <v>17.8125</v>
      </c>
      <c r="N41" s="31">
        <v>0.2608695652173913</v>
      </c>
      <c r="O41" s="31">
        <v>0</v>
      </c>
      <c r="P41" s="31">
        <v>5.0027173913043477</v>
      </c>
      <c r="Q41" s="31">
        <v>0</v>
      </c>
      <c r="R41" s="31">
        <v>5.0027173913043477</v>
      </c>
      <c r="S41" s="31">
        <v>31.320652173913047</v>
      </c>
      <c r="T41" s="31">
        <v>25.168478260869566</v>
      </c>
      <c r="U41" s="31">
        <v>6.1521739130434785</v>
      </c>
      <c r="V41" s="31">
        <v>0</v>
      </c>
      <c r="W41" s="31">
        <v>7.3043478260869561</v>
      </c>
      <c r="X41" s="31">
        <v>7.3043478260869561</v>
      </c>
      <c r="Y41" s="31">
        <v>0</v>
      </c>
      <c r="Z41" s="31">
        <v>0</v>
      </c>
      <c r="AA41" s="31">
        <v>0</v>
      </c>
      <c r="AB41" s="31">
        <v>0</v>
      </c>
      <c r="AC41" s="31">
        <v>0</v>
      </c>
      <c r="AD41" s="31">
        <v>0</v>
      </c>
      <c r="AE41" s="31">
        <v>0</v>
      </c>
      <c r="AF41" t="s">
        <v>18</v>
      </c>
      <c r="AG41" s="32">
        <v>8</v>
      </c>
      <c r="AH41"/>
    </row>
    <row r="42" spans="1:34" x14ac:dyDescent="0.25">
      <c r="A42" t="s">
        <v>240</v>
      </c>
      <c r="B42" t="s">
        <v>80</v>
      </c>
      <c r="C42" t="s">
        <v>154</v>
      </c>
      <c r="D42" t="s">
        <v>194</v>
      </c>
      <c r="E42" s="31">
        <v>24.304347826086957</v>
      </c>
      <c r="F42" s="31">
        <v>3.6690518783542037</v>
      </c>
      <c r="G42" s="31">
        <v>3.1549642218246867</v>
      </c>
      <c r="H42" s="31">
        <v>0.94521466905187823</v>
      </c>
      <c r="I42" s="31">
        <v>0.69778622540250446</v>
      </c>
      <c r="J42" s="31">
        <v>89.173913043478251</v>
      </c>
      <c r="K42" s="31">
        <v>76.679347826086953</v>
      </c>
      <c r="L42" s="31">
        <v>22.97282608695652</v>
      </c>
      <c r="M42" s="31">
        <v>16.959239130434781</v>
      </c>
      <c r="N42" s="31">
        <v>0</v>
      </c>
      <c r="O42" s="31">
        <v>6.0135869565217392</v>
      </c>
      <c r="P42" s="31">
        <v>21.972826086956523</v>
      </c>
      <c r="Q42" s="31">
        <v>15.491847826086957</v>
      </c>
      <c r="R42" s="31">
        <v>6.4809782608695654</v>
      </c>
      <c r="S42" s="31">
        <v>44.228260869565219</v>
      </c>
      <c r="T42" s="31">
        <v>44.228260869565219</v>
      </c>
      <c r="U42" s="31">
        <v>0</v>
      </c>
      <c r="V42" s="31">
        <v>0</v>
      </c>
      <c r="W42" s="31">
        <v>1.0869565217391304</v>
      </c>
      <c r="X42" s="31">
        <v>0</v>
      </c>
      <c r="Y42" s="31">
        <v>0</v>
      </c>
      <c r="Z42" s="31">
        <v>0</v>
      </c>
      <c r="AA42" s="31">
        <v>0</v>
      </c>
      <c r="AB42" s="31">
        <v>0</v>
      </c>
      <c r="AC42" s="31">
        <v>1.0869565217391304</v>
      </c>
      <c r="AD42" s="31">
        <v>0</v>
      </c>
      <c r="AE42" s="31">
        <v>0</v>
      </c>
      <c r="AF42" t="s">
        <v>9</v>
      </c>
      <c r="AG42" s="32">
        <v>8</v>
      </c>
      <c r="AH42"/>
    </row>
    <row r="43" spans="1:34" x14ac:dyDescent="0.25">
      <c r="A43" t="s">
        <v>240</v>
      </c>
      <c r="B43" t="s">
        <v>133</v>
      </c>
      <c r="C43" t="s">
        <v>150</v>
      </c>
      <c r="D43" t="s">
        <v>192</v>
      </c>
      <c r="E43" s="31">
        <v>76.804347826086953</v>
      </c>
      <c r="F43" s="31">
        <v>5.3397749787715831</v>
      </c>
      <c r="G43" s="31">
        <v>5.3397749787715831</v>
      </c>
      <c r="H43" s="31">
        <v>1.2773280498160202</v>
      </c>
      <c r="I43" s="31">
        <v>1.2773280498160202</v>
      </c>
      <c r="J43" s="31">
        <v>410.11793478260876</v>
      </c>
      <c r="K43" s="31">
        <v>410.11793478260876</v>
      </c>
      <c r="L43" s="31">
        <v>98.104347826086936</v>
      </c>
      <c r="M43" s="31">
        <v>98.104347826086936</v>
      </c>
      <c r="N43" s="31">
        <v>0</v>
      </c>
      <c r="O43" s="31">
        <v>0</v>
      </c>
      <c r="P43" s="31">
        <v>0.35597826086956524</v>
      </c>
      <c r="Q43" s="31">
        <v>0.35597826086956524</v>
      </c>
      <c r="R43" s="31">
        <v>0</v>
      </c>
      <c r="S43" s="31">
        <v>311.65760869565224</v>
      </c>
      <c r="T43" s="31">
        <v>311.65760869565224</v>
      </c>
      <c r="U43" s="31">
        <v>0</v>
      </c>
      <c r="V43" s="31">
        <v>0</v>
      </c>
      <c r="W43" s="31">
        <v>35.678260869565221</v>
      </c>
      <c r="X43" s="31">
        <v>6.9391304347826086</v>
      </c>
      <c r="Y43" s="31">
        <v>0</v>
      </c>
      <c r="Z43" s="31">
        <v>0</v>
      </c>
      <c r="AA43" s="31">
        <v>0</v>
      </c>
      <c r="AB43" s="31">
        <v>0</v>
      </c>
      <c r="AC43" s="31">
        <v>28.739130434782609</v>
      </c>
      <c r="AD43" s="31">
        <v>0</v>
      </c>
      <c r="AE43" s="31">
        <v>0</v>
      </c>
      <c r="AF43" t="s">
        <v>66</v>
      </c>
      <c r="AG43" s="32">
        <v>8</v>
      </c>
      <c r="AH43"/>
    </row>
    <row r="44" spans="1:34" x14ac:dyDescent="0.25">
      <c r="A44" t="s">
        <v>240</v>
      </c>
      <c r="B44" t="s">
        <v>105</v>
      </c>
      <c r="C44" t="s">
        <v>169</v>
      </c>
      <c r="D44" t="s">
        <v>193</v>
      </c>
      <c r="E44" s="31">
        <v>73.184782608695656</v>
      </c>
      <c r="F44" s="31">
        <v>5.345997326600326</v>
      </c>
      <c r="G44" s="31">
        <v>5.2874053170949047</v>
      </c>
      <c r="H44" s="31">
        <v>1.6300311896628548</v>
      </c>
      <c r="I44" s="31">
        <v>1.5714391801574334</v>
      </c>
      <c r="J44" s="31">
        <v>391.24565217391302</v>
      </c>
      <c r="K44" s="31">
        <v>386.95760869565214</v>
      </c>
      <c r="L44" s="31">
        <v>119.29347826086958</v>
      </c>
      <c r="M44" s="31">
        <v>115.0054347826087</v>
      </c>
      <c r="N44" s="31">
        <v>0</v>
      </c>
      <c r="O44" s="31">
        <v>4.2880434782608692</v>
      </c>
      <c r="P44" s="31">
        <v>29.816304347826087</v>
      </c>
      <c r="Q44" s="31">
        <v>29.816304347826087</v>
      </c>
      <c r="R44" s="31">
        <v>0</v>
      </c>
      <c r="S44" s="31">
        <v>242.13586956521735</v>
      </c>
      <c r="T44" s="31">
        <v>242.13586956521735</v>
      </c>
      <c r="U44" s="31">
        <v>0</v>
      </c>
      <c r="V44" s="31">
        <v>0</v>
      </c>
      <c r="W44" s="31">
        <v>0</v>
      </c>
      <c r="X44" s="31">
        <v>0</v>
      </c>
      <c r="Y44" s="31">
        <v>0</v>
      </c>
      <c r="Z44" s="31">
        <v>0</v>
      </c>
      <c r="AA44" s="31">
        <v>0</v>
      </c>
      <c r="AB44" s="31">
        <v>0</v>
      </c>
      <c r="AC44" s="31">
        <v>0</v>
      </c>
      <c r="AD44" s="31">
        <v>0</v>
      </c>
      <c r="AE44" s="31">
        <v>0</v>
      </c>
      <c r="AF44" t="s">
        <v>35</v>
      </c>
      <c r="AG44" s="32">
        <v>8</v>
      </c>
      <c r="AH44"/>
    </row>
    <row r="45" spans="1:34" x14ac:dyDescent="0.25">
      <c r="A45" t="s">
        <v>240</v>
      </c>
      <c r="B45" t="s">
        <v>83</v>
      </c>
      <c r="C45" t="s">
        <v>136</v>
      </c>
      <c r="D45" t="s">
        <v>195</v>
      </c>
      <c r="E45" s="31">
        <v>32.565217391304351</v>
      </c>
      <c r="F45" s="31">
        <v>3.2846962616822428</v>
      </c>
      <c r="G45" s="31">
        <v>3.0897696929238982</v>
      </c>
      <c r="H45" s="31">
        <v>1.1030473965287049</v>
      </c>
      <c r="I45" s="31">
        <v>0.90812082777036052</v>
      </c>
      <c r="J45" s="31">
        <v>106.96684782608696</v>
      </c>
      <c r="K45" s="31">
        <v>100.61902173913043</v>
      </c>
      <c r="L45" s="31">
        <v>35.920978260869568</v>
      </c>
      <c r="M45" s="31">
        <v>29.573152173913048</v>
      </c>
      <c r="N45" s="31">
        <v>0.86956521739130432</v>
      </c>
      <c r="O45" s="31">
        <v>5.4782608695652177</v>
      </c>
      <c r="P45" s="31">
        <v>9.6851086956521737</v>
      </c>
      <c r="Q45" s="31">
        <v>9.6851086956521737</v>
      </c>
      <c r="R45" s="31">
        <v>0</v>
      </c>
      <c r="S45" s="31">
        <v>61.360760869565212</v>
      </c>
      <c r="T45" s="31">
        <v>58.946413043478259</v>
      </c>
      <c r="U45" s="31">
        <v>2.4143478260869564</v>
      </c>
      <c r="V45" s="31">
        <v>0</v>
      </c>
      <c r="W45" s="31">
        <v>4.2195652173913043</v>
      </c>
      <c r="X45" s="31">
        <v>3.4293478260869565</v>
      </c>
      <c r="Y45" s="31">
        <v>0</v>
      </c>
      <c r="Z45" s="31">
        <v>0</v>
      </c>
      <c r="AA45" s="31">
        <v>0</v>
      </c>
      <c r="AB45" s="31">
        <v>0</v>
      </c>
      <c r="AC45" s="31">
        <v>0.79021739130434787</v>
      </c>
      <c r="AD45" s="31">
        <v>0</v>
      </c>
      <c r="AE45" s="31">
        <v>0</v>
      </c>
      <c r="AF45" t="s">
        <v>12</v>
      </c>
      <c r="AG45" s="32">
        <v>8</v>
      </c>
      <c r="AH45"/>
    </row>
    <row r="46" spans="1:34" x14ac:dyDescent="0.25">
      <c r="A46" t="s">
        <v>240</v>
      </c>
      <c r="B46" t="s">
        <v>68</v>
      </c>
      <c r="C46" t="s">
        <v>168</v>
      </c>
      <c r="D46" t="s">
        <v>183</v>
      </c>
      <c r="E46" s="31">
        <v>17.760869565217391</v>
      </c>
      <c r="F46" s="31">
        <v>4.0182802937576501</v>
      </c>
      <c r="G46" s="31">
        <v>3.6205813953488377</v>
      </c>
      <c r="H46" s="31">
        <v>1.3068237454100367</v>
      </c>
      <c r="I46" s="31">
        <v>0.90912484700122409</v>
      </c>
      <c r="J46" s="31">
        <v>71.368152173913046</v>
      </c>
      <c r="K46" s="31">
        <v>64.304673913043487</v>
      </c>
      <c r="L46" s="31">
        <v>23.21032608695652</v>
      </c>
      <c r="M46" s="31">
        <v>16.146847826086958</v>
      </c>
      <c r="N46" s="31">
        <v>1.1868478260869566</v>
      </c>
      <c r="O46" s="31">
        <v>5.8766304347826068</v>
      </c>
      <c r="P46" s="31">
        <v>8.1440217391304337</v>
      </c>
      <c r="Q46" s="31">
        <v>8.1440217391304337</v>
      </c>
      <c r="R46" s="31">
        <v>0</v>
      </c>
      <c r="S46" s="31">
        <v>40.013804347826095</v>
      </c>
      <c r="T46" s="31">
        <v>40.013804347826095</v>
      </c>
      <c r="U46" s="31">
        <v>0</v>
      </c>
      <c r="V46" s="31">
        <v>0</v>
      </c>
      <c r="W46" s="31">
        <v>0</v>
      </c>
      <c r="X46" s="31">
        <v>0</v>
      </c>
      <c r="Y46" s="31">
        <v>0</v>
      </c>
      <c r="Z46" s="31">
        <v>0</v>
      </c>
      <c r="AA46" s="31">
        <v>0</v>
      </c>
      <c r="AB46" s="31">
        <v>0</v>
      </c>
      <c r="AC46" s="31">
        <v>0</v>
      </c>
      <c r="AD46" s="31">
        <v>0</v>
      </c>
      <c r="AE46" s="31">
        <v>0</v>
      </c>
      <c r="AF46" t="s">
        <v>65</v>
      </c>
      <c r="AG46" s="32">
        <v>8</v>
      </c>
      <c r="AH46"/>
    </row>
    <row r="47" spans="1:34" x14ac:dyDescent="0.25">
      <c r="A47" t="s">
        <v>240</v>
      </c>
      <c r="B47" t="s">
        <v>113</v>
      </c>
      <c r="C47" t="s">
        <v>171</v>
      </c>
      <c r="D47" t="s">
        <v>210</v>
      </c>
      <c r="E47" s="31">
        <v>61.804347826086953</v>
      </c>
      <c r="F47" s="31">
        <v>5.6486370031656694</v>
      </c>
      <c r="G47" s="31">
        <v>5.2279546253957081</v>
      </c>
      <c r="H47" s="31">
        <v>0.91180443193809368</v>
      </c>
      <c r="I47" s="31">
        <v>0.49112205416813232</v>
      </c>
      <c r="J47" s="31">
        <v>349.11032608695649</v>
      </c>
      <c r="K47" s="31">
        <v>323.11032608695649</v>
      </c>
      <c r="L47" s="31">
        <v>56.353478260869572</v>
      </c>
      <c r="M47" s="31">
        <v>30.353478260869569</v>
      </c>
      <c r="N47" s="31">
        <v>22.173913043478262</v>
      </c>
      <c r="O47" s="31">
        <v>3.8260869565217392</v>
      </c>
      <c r="P47" s="31">
        <v>44.193804347826081</v>
      </c>
      <c r="Q47" s="31">
        <v>44.193804347826081</v>
      </c>
      <c r="R47" s="31">
        <v>0</v>
      </c>
      <c r="S47" s="31">
        <v>248.56304347826085</v>
      </c>
      <c r="T47" s="31">
        <v>211.45652173913044</v>
      </c>
      <c r="U47" s="31">
        <v>0</v>
      </c>
      <c r="V47" s="31">
        <v>37.106521739130422</v>
      </c>
      <c r="W47" s="31">
        <v>0</v>
      </c>
      <c r="X47" s="31">
        <v>0</v>
      </c>
      <c r="Y47" s="31">
        <v>0</v>
      </c>
      <c r="Z47" s="31">
        <v>0</v>
      </c>
      <c r="AA47" s="31">
        <v>0</v>
      </c>
      <c r="AB47" s="31">
        <v>0</v>
      </c>
      <c r="AC47" s="31">
        <v>0</v>
      </c>
      <c r="AD47" s="31">
        <v>0</v>
      </c>
      <c r="AE47" s="31">
        <v>0</v>
      </c>
      <c r="AF47" t="s">
        <v>43</v>
      </c>
      <c r="AG47" s="32">
        <v>8</v>
      </c>
      <c r="AH47"/>
    </row>
    <row r="48" spans="1:34" x14ac:dyDescent="0.25">
      <c r="A48" t="s">
        <v>240</v>
      </c>
      <c r="B48" t="s">
        <v>79</v>
      </c>
      <c r="C48" t="s">
        <v>151</v>
      </c>
      <c r="D48" t="s">
        <v>190</v>
      </c>
      <c r="E48" s="31">
        <v>71.543478260869563</v>
      </c>
      <c r="F48" s="31">
        <v>2.7739592828927377</v>
      </c>
      <c r="G48" s="31">
        <v>2.5992920085080522</v>
      </c>
      <c r="H48" s="31">
        <v>0.19111516256457009</v>
      </c>
      <c r="I48" s="31">
        <v>0.11484655120024312</v>
      </c>
      <c r="J48" s="31">
        <v>198.4586956521739</v>
      </c>
      <c r="K48" s="31">
        <v>185.96239130434782</v>
      </c>
      <c r="L48" s="31">
        <v>13.673043478260873</v>
      </c>
      <c r="M48" s="31">
        <v>8.216521739130437</v>
      </c>
      <c r="N48" s="31">
        <v>0</v>
      </c>
      <c r="O48" s="31">
        <v>5.4565217391304346</v>
      </c>
      <c r="P48" s="31">
        <v>71.738804347826104</v>
      </c>
      <c r="Q48" s="31">
        <v>64.699021739130458</v>
      </c>
      <c r="R48" s="31">
        <v>7.0397826086956519</v>
      </c>
      <c r="S48" s="31">
        <v>113.04684782608693</v>
      </c>
      <c r="T48" s="31">
        <v>113.04684782608693</v>
      </c>
      <c r="U48" s="31">
        <v>0</v>
      </c>
      <c r="V48" s="31">
        <v>0</v>
      </c>
      <c r="W48" s="31">
        <v>0</v>
      </c>
      <c r="X48" s="31">
        <v>0</v>
      </c>
      <c r="Y48" s="31">
        <v>0</v>
      </c>
      <c r="Z48" s="31">
        <v>0</v>
      </c>
      <c r="AA48" s="31">
        <v>0</v>
      </c>
      <c r="AB48" s="31">
        <v>0</v>
      </c>
      <c r="AC48" s="31">
        <v>0</v>
      </c>
      <c r="AD48" s="31">
        <v>0</v>
      </c>
      <c r="AE48" s="31">
        <v>0</v>
      </c>
      <c r="AF48" t="s">
        <v>8</v>
      </c>
      <c r="AG48" s="32">
        <v>8</v>
      </c>
      <c r="AH48"/>
    </row>
    <row r="49" spans="1:34" x14ac:dyDescent="0.25">
      <c r="A49" t="s">
        <v>240</v>
      </c>
      <c r="B49" t="s">
        <v>69</v>
      </c>
      <c r="C49" t="s">
        <v>152</v>
      </c>
      <c r="D49" t="s">
        <v>191</v>
      </c>
      <c r="E49" s="31">
        <v>60.326086956521742</v>
      </c>
      <c r="F49" s="31">
        <v>2.9835423423423424</v>
      </c>
      <c r="G49" s="31">
        <v>2.8265549549549549</v>
      </c>
      <c r="H49" s="31">
        <v>0.61149369369369366</v>
      </c>
      <c r="I49" s="31">
        <v>0.45450630630630634</v>
      </c>
      <c r="J49" s="31">
        <v>179.98543478260871</v>
      </c>
      <c r="K49" s="31">
        <v>170.51500000000001</v>
      </c>
      <c r="L49" s="31">
        <v>36.889021739130435</v>
      </c>
      <c r="M49" s="31">
        <v>27.418586956521743</v>
      </c>
      <c r="N49" s="31">
        <v>9.0973913043478252</v>
      </c>
      <c r="O49" s="31">
        <v>0.37304347826086959</v>
      </c>
      <c r="P49" s="31">
        <v>23.262717391304342</v>
      </c>
      <c r="Q49" s="31">
        <v>23.262717391304342</v>
      </c>
      <c r="R49" s="31">
        <v>0</v>
      </c>
      <c r="S49" s="31">
        <v>119.83369565217393</v>
      </c>
      <c r="T49" s="31">
        <v>108.8767391304348</v>
      </c>
      <c r="U49" s="31">
        <v>0</v>
      </c>
      <c r="V49" s="31">
        <v>10.956956521739132</v>
      </c>
      <c r="W49" s="31">
        <v>74.796195652173921</v>
      </c>
      <c r="X49" s="31">
        <v>9.621630434782606</v>
      </c>
      <c r="Y49" s="31">
        <v>0</v>
      </c>
      <c r="Z49" s="31">
        <v>0</v>
      </c>
      <c r="AA49" s="31">
        <v>6.2781521739130426</v>
      </c>
      <c r="AB49" s="31">
        <v>0</v>
      </c>
      <c r="AC49" s="31">
        <v>58.896413043478276</v>
      </c>
      <c r="AD49" s="31">
        <v>0</v>
      </c>
      <c r="AE49" s="31">
        <v>0</v>
      </c>
      <c r="AF49" t="s">
        <v>47</v>
      </c>
      <c r="AG49" s="32">
        <v>8</v>
      </c>
      <c r="AH49"/>
    </row>
    <row r="50" spans="1:34" x14ac:dyDescent="0.25">
      <c r="A50" t="s">
        <v>240</v>
      </c>
      <c r="B50" t="s">
        <v>120</v>
      </c>
      <c r="C50" t="s">
        <v>172</v>
      </c>
      <c r="D50" t="s">
        <v>212</v>
      </c>
      <c r="E50" s="31">
        <v>47.858695652173914</v>
      </c>
      <c r="F50" s="31">
        <v>2.7502407449466273</v>
      </c>
      <c r="G50" s="31">
        <v>2.4255166931637522</v>
      </c>
      <c r="H50" s="31">
        <v>0.83461730638201226</v>
      </c>
      <c r="I50" s="31">
        <v>0.50989325459913715</v>
      </c>
      <c r="J50" s="31">
        <v>131.6229347826087</v>
      </c>
      <c r="K50" s="31">
        <v>116.08206521739132</v>
      </c>
      <c r="L50" s="31">
        <v>39.943695652173915</v>
      </c>
      <c r="M50" s="31">
        <v>24.40282608695653</v>
      </c>
      <c r="N50" s="31">
        <v>9.9756521739130442</v>
      </c>
      <c r="O50" s="31">
        <v>5.5652173913043477</v>
      </c>
      <c r="P50" s="31">
        <v>15.715326086956521</v>
      </c>
      <c r="Q50" s="31">
        <v>15.715326086956521</v>
      </c>
      <c r="R50" s="31">
        <v>0</v>
      </c>
      <c r="S50" s="31">
        <v>75.963913043478271</v>
      </c>
      <c r="T50" s="31">
        <v>75.963913043478271</v>
      </c>
      <c r="U50" s="31">
        <v>0</v>
      </c>
      <c r="V50" s="31">
        <v>0</v>
      </c>
      <c r="W50" s="31">
        <v>25.417173913043477</v>
      </c>
      <c r="X50" s="31">
        <v>10.923586956521739</v>
      </c>
      <c r="Y50" s="31">
        <v>0</v>
      </c>
      <c r="Z50" s="31">
        <v>0</v>
      </c>
      <c r="AA50" s="31">
        <v>0.40032608695652172</v>
      </c>
      <c r="AB50" s="31">
        <v>0</v>
      </c>
      <c r="AC50" s="31">
        <v>14.093260869565219</v>
      </c>
      <c r="AD50" s="31">
        <v>0</v>
      </c>
      <c r="AE50" s="31">
        <v>0</v>
      </c>
      <c r="AF50" t="s">
        <v>51</v>
      </c>
      <c r="AG50" s="32">
        <v>8</v>
      </c>
      <c r="AH50"/>
    </row>
    <row r="51" spans="1:34" x14ac:dyDescent="0.25">
      <c r="A51" t="s">
        <v>240</v>
      </c>
      <c r="B51" t="s">
        <v>85</v>
      </c>
      <c r="C51" t="s">
        <v>156</v>
      </c>
      <c r="D51" t="s">
        <v>183</v>
      </c>
      <c r="E51" s="31">
        <v>41.945652173913047</v>
      </c>
      <c r="F51" s="31">
        <v>3.0533169214822489</v>
      </c>
      <c r="G51" s="31">
        <v>2.8094065820160661</v>
      </c>
      <c r="H51" s="31">
        <v>0.50485877170251359</v>
      </c>
      <c r="I51" s="31">
        <v>0.36453744493392065</v>
      </c>
      <c r="J51" s="31">
        <v>128.07336956521738</v>
      </c>
      <c r="K51" s="31">
        <v>117.84239130434783</v>
      </c>
      <c r="L51" s="31">
        <v>21.176630434782609</v>
      </c>
      <c r="M51" s="31">
        <v>15.290760869565217</v>
      </c>
      <c r="N51" s="31">
        <v>1.1032608695652173</v>
      </c>
      <c r="O51" s="31">
        <v>4.7826086956521738</v>
      </c>
      <c r="P51" s="31">
        <v>24.614130434782609</v>
      </c>
      <c r="Q51" s="31">
        <v>20.269021739130434</v>
      </c>
      <c r="R51" s="31">
        <v>4.3451086956521738</v>
      </c>
      <c r="S51" s="31">
        <v>82.282608695652186</v>
      </c>
      <c r="T51" s="31">
        <v>46.899456521739133</v>
      </c>
      <c r="U51" s="31">
        <v>35.383152173913047</v>
      </c>
      <c r="V51" s="31">
        <v>0</v>
      </c>
      <c r="W51" s="31">
        <v>7.2201086956521738</v>
      </c>
      <c r="X51" s="31">
        <v>3.839673913043478</v>
      </c>
      <c r="Y51" s="31">
        <v>0</v>
      </c>
      <c r="Z51" s="31">
        <v>0</v>
      </c>
      <c r="AA51" s="31">
        <v>0</v>
      </c>
      <c r="AB51" s="31">
        <v>0</v>
      </c>
      <c r="AC51" s="31">
        <v>3.3804347826086958</v>
      </c>
      <c r="AD51" s="31">
        <v>0</v>
      </c>
      <c r="AE51" s="31">
        <v>0</v>
      </c>
      <c r="AF51" t="s">
        <v>14</v>
      </c>
      <c r="AG51" s="32">
        <v>8</v>
      </c>
      <c r="AH51"/>
    </row>
    <row r="52" spans="1:34" x14ac:dyDescent="0.25">
      <c r="A52" t="s">
        <v>240</v>
      </c>
      <c r="B52" t="s">
        <v>116</v>
      </c>
      <c r="C52" t="s">
        <v>143</v>
      </c>
      <c r="D52" t="s">
        <v>211</v>
      </c>
      <c r="E52" s="31">
        <v>39.815217391304351</v>
      </c>
      <c r="F52" s="31">
        <v>4.0300409500409495</v>
      </c>
      <c r="G52" s="31">
        <v>3.7243625443625437</v>
      </c>
      <c r="H52" s="31">
        <v>0.72697515697515702</v>
      </c>
      <c r="I52" s="31">
        <v>0.55135408135408148</v>
      </c>
      <c r="J52" s="31">
        <v>160.45695652173913</v>
      </c>
      <c r="K52" s="31">
        <v>148.28630434782607</v>
      </c>
      <c r="L52" s="31">
        <v>28.944673913043484</v>
      </c>
      <c r="M52" s="31">
        <v>21.952282608695658</v>
      </c>
      <c r="N52" s="31">
        <v>1.0467391304347828</v>
      </c>
      <c r="O52" s="31">
        <v>5.9456521739130439</v>
      </c>
      <c r="P52" s="31">
        <v>20.876630434782605</v>
      </c>
      <c r="Q52" s="31">
        <v>15.698369565217389</v>
      </c>
      <c r="R52" s="31">
        <v>5.1782608695652179</v>
      </c>
      <c r="S52" s="31">
        <v>110.63565217391303</v>
      </c>
      <c r="T52" s="31">
        <v>110.34217391304347</v>
      </c>
      <c r="U52" s="31">
        <v>0</v>
      </c>
      <c r="V52" s="31">
        <v>0.29347826086956524</v>
      </c>
      <c r="W52" s="31">
        <v>1.6668478260869564</v>
      </c>
      <c r="X52" s="31">
        <v>1.6657608695652173</v>
      </c>
      <c r="Y52" s="31">
        <v>0</v>
      </c>
      <c r="Z52" s="31">
        <v>0</v>
      </c>
      <c r="AA52" s="31">
        <v>0</v>
      </c>
      <c r="AB52" s="31">
        <v>0</v>
      </c>
      <c r="AC52" s="31">
        <v>1.0869565217391304E-3</v>
      </c>
      <c r="AD52" s="31">
        <v>0</v>
      </c>
      <c r="AE52" s="31">
        <v>0</v>
      </c>
      <c r="AF52" t="s">
        <v>46</v>
      </c>
      <c r="AG52" s="32">
        <v>8</v>
      </c>
      <c r="AH52"/>
    </row>
    <row r="53" spans="1:34" x14ac:dyDescent="0.25">
      <c r="A53" t="s">
        <v>240</v>
      </c>
      <c r="B53" t="s">
        <v>100</v>
      </c>
      <c r="C53" t="s">
        <v>167</v>
      </c>
      <c r="D53" t="s">
        <v>206</v>
      </c>
      <c r="E53" s="31">
        <v>29.195652173913043</v>
      </c>
      <c r="F53" s="31">
        <v>3.7612620997766197</v>
      </c>
      <c r="G53" s="31">
        <v>3.5643149664929266</v>
      </c>
      <c r="H53" s="31">
        <v>0.92451600893521957</v>
      </c>
      <c r="I53" s="31">
        <v>0.82092330603127317</v>
      </c>
      <c r="J53" s="31">
        <v>109.8125</v>
      </c>
      <c r="K53" s="31">
        <v>104.0625</v>
      </c>
      <c r="L53" s="31">
        <v>26.991847826086953</v>
      </c>
      <c r="M53" s="31">
        <v>23.967391304347824</v>
      </c>
      <c r="N53" s="31">
        <v>0</v>
      </c>
      <c r="O53" s="31">
        <v>3.0244565217391304</v>
      </c>
      <c r="P53" s="31">
        <v>3.9864130434782608</v>
      </c>
      <c r="Q53" s="31">
        <v>1.2608695652173914</v>
      </c>
      <c r="R53" s="31">
        <v>2.7255434782608696</v>
      </c>
      <c r="S53" s="31">
        <v>78.834239130434781</v>
      </c>
      <c r="T53" s="31">
        <v>70.826086956521735</v>
      </c>
      <c r="U53" s="31">
        <v>0</v>
      </c>
      <c r="V53" s="31">
        <v>8.008152173913043</v>
      </c>
      <c r="W53" s="31">
        <v>18.90217391304348</v>
      </c>
      <c r="X53" s="31">
        <v>1.4320652173913044</v>
      </c>
      <c r="Y53" s="31">
        <v>0</v>
      </c>
      <c r="Z53" s="31">
        <v>0</v>
      </c>
      <c r="AA53" s="31">
        <v>0</v>
      </c>
      <c r="AB53" s="31">
        <v>0</v>
      </c>
      <c r="AC53" s="31">
        <v>14.247282608695652</v>
      </c>
      <c r="AD53" s="31">
        <v>0</v>
      </c>
      <c r="AE53" s="31">
        <v>3.222826086956522</v>
      </c>
      <c r="AF53" t="s">
        <v>30</v>
      </c>
      <c r="AG53" s="32">
        <v>8</v>
      </c>
      <c r="AH53"/>
    </row>
    <row r="54" spans="1:34" x14ac:dyDescent="0.25">
      <c r="A54" t="s">
        <v>240</v>
      </c>
      <c r="B54" t="s">
        <v>70</v>
      </c>
      <c r="C54" t="s">
        <v>154</v>
      </c>
      <c r="D54" t="s">
        <v>194</v>
      </c>
      <c r="E54" s="31">
        <v>53.423913043478258</v>
      </c>
      <c r="F54" s="31">
        <v>3.3367690742624627</v>
      </c>
      <c r="G54" s="31">
        <v>3.243483214649034</v>
      </c>
      <c r="H54" s="31">
        <v>0.77078738555442528</v>
      </c>
      <c r="I54" s="31">
        <v>0.677501525940997</v>
      </c>
      <c r="J54" s="31">
        <v>178.26326086956524</v>
      </c>
      <c r="K54" s="31">
        <v>173.27956521739131</v>
      </c>
      <c r="L54" s="31">
        <v>41.178478260869568</v>
      </c>
      <c r="M54" s="31">
        <v>36.194782608695654</v>
      </c>
      <c r="N54" s="31">
        <v>4.8967391304347823</v>
      </c>
      <c r="O54" s="31">
        <v>8.6956521739130432E-2</v>
      </c>
      <c r="P54" s="31">
        <v>11.465543478260866</v>
      </c>
      <c r="Q54" s="31">
        <v>11.465543478260866</v>
      </c>
      <c r="R54" s="31">
        <v>0</v>
      </c>
      <c r="S54" s="31">
        <v>125.61923913043479</v>
      </c>
      <c r="T54" s="31">
        <v>119.6708695652174</v>
      </c>
      <c r="U54" s="31">
        <v>0</v>
      </c>
      <c r="V54" s="31">
        <v>5.9483695652173916</v>
      </c>
      <c r="W54" s="31">
        <v>49.18717391304348</v>
      </c>
      <c r="X54" s="31">
        <v>6.3388043478260876</v>
      </c>
      <c r="Y54" s="31">
        <v>0</v>
      </c>
      <c r="Z54" s="31">
        <v>0</v>
      </c>
      <c r="AA54" s="31">
        <v>8.3731521739130415</v>
      </c>
      <c r="AB54" s="31">
        <v>0</v>
      </c>
      <c r="AC54" s="31">
        <v>34.475217391304348</v>
      </c>
      <c r="AD54" s="31">
        <v>0</v>
      </c>
      <c r="AE54" s="31">
        <v>0</v>
      </c>
      <c r="AF54" t="s">
        <v>53</v>
      </c>
      <c r="AG54" s="32">
        <v>8</v>
      </c>
      <c r="AH54"/>
    </row>
    <row r="55" spans="1:34" x14ac:dyDescent="0.25">
      <c r="A55" t="s">
        <v>240</v>
      </c>
      <c r="B55" t="s">
        <v>114</v>
      </c>
      <c r="C55" t="s">
        <v>136</v>
      </c>
      <c r="D55" t="s">
        <v>195</v>
      </c>
      <c r="E55" s="31">
        <v>19.782608695652176</v>
      </c>
      <c r="F55" s="31">
        <v>4.6953351648351642</v>
      </c>
      <c r="G55" s="31">
        <v>4.2922747252747238</v>
      </c>
      <c r="H55" s="31">
        <v>0.6341978021978022</v>
      </c>
      <c r="I55" s="31">
        <v>0.49127472527472532</v>
      </c>
      <c r="J55" s="31">
        <v>92.885978260869564</v>
      </c>
      <c r="K55" s="31">
        <v>84.912391304347807</v>
      </c>
      <c r="L55" s="31">
        <v>12.546086956521741</v>
      </c>
      <c r="M55" s="31">
        <v>9.7186956521739152</v>
      </c>
      <c r="N55" s="31">
        <v>0</v>
      </c>
      <c r="O55" s="31">
        <v>2.827391304347826</v>
      </c>
      <c r="P55" s="31">
        <v>30.651521739130434</v>
      </c>
      <c r="Q55" s="31">
        <v>25.505326086956519</v>
      </c>
      <c r="R55" s="31">
        <v>5.1461956521739145</v>
      </c>
      <c r="S55" s="31">
        <v>49.688369565217378</v>
      </c>
      <c r="T55" s="31">
        <v>49.688369565217378</v>
      </c>
      <c r="U55" s="31">
        <v>0</v>
      </c>
      <c r="V55" s="31">
        <v>0</v>
      </c>
      <c r="W55" s="31">
        <v>20.526956521739134</v>
      </c>
      <c r="X55" s="31">
        <v>6.3773913043478272</v>
      </c>
      <c r="Y55" s="31">
        <v>0</v>
      </c>
      <c r="Z55" s="31">
        <v>0</v>
      </c>
      <c r="AA55" s="31">
        <v>8.9604347826086972</v>
      </c>
      <c r="AB55" s="31">
        <v>0</v>
      </c>
      <c r="AC55" s="31">
        <v>5.1891304347826095</v>
      </c>
      <c r="AD55" s="31">
        <v>0</v>
      </c>
      <c r="AE55" s="31">
        <v>0</v>
      </c>
      <c r="AF55" t="s">
        <v>44</v>
      </c>
      <c r="AG55" s="32">
        <v>8</v>
      </c>
      <c r="AH55"/>
    </row>
    <row r="56" spans="1:34" x14ac:dyDescent="0.25">
      <c r="A56" t="s">
        <v>240</v>
      </c>
      <c r="B56" t="s">
        <v>95</v>
      </c>
      <c r="C56" t="s">
        <v>163</v>
      </c>
      <c r="D56" t="s">
        <v>188</v>
      </c>
      <c r="E56" s="31">
        <v>28.086956521739129</v>
      </c>
      <c r="F56" s="31">
        <v>4.319175696594427</v>
      </c>
      <c r="G56" s="31">
        <v>4.0841718266253872</v>
      </c>
      <c r="H56" s="31">
        <v>0.79402089783281726</v>
      </c>
      <c r="I56" s="31">
        <v>0.55901702786377705</v>
      </c>
      <c r="J56" s="31">
        <v>121.3125</v>
      </c>
      <c r="K56" s="31">
        <v>114.71195652173913</v>
      </c>
      <c r="L56" s="31">
        <v>22.301630434782606</v>
      </c>
      <c r="M56" s="31">
        <v>15.701086956521738</v>
      </c>
      <c r="N56" s="31">
        <v>1.9565217391304348</v>
      </c>
      <c r="O56" s="31">
        <v>4.6440217391304346</v>
      </c>
      <c r="P56" s="31">
        <v>10.146739130434783</v>
      </c>
      <c r="Q56" s="31">
        <v>10.146739130434783</v>
      </c>
      <c r="R56" s="31">
        <v>0</v>
      </c>
      <c r="S56" s="31">
        <v>88.864130434782609</v>
      </c>
      <c r="T56" s="31">
        <v>70.404891304347828</v>
      </c>
      <c r="U56" s="31">
        <v>4.9972826086956523</v>
      </c>
      <c r="V56" s="31">
        <v>13.461956521739131</v>
      </c>
      <c r="W56" s="31">
        <v>4.0434782608695654</v>
      </c>
      <c r="X56" s="31">
        <v>4.0434782608695654</v>
      </c>
      <c r="Y56" s="31">
        <v>0</v>
      </c>
      <c r="Z56" s="31">
        <v>0</v>
      </c>
      <c r="AA56" s="31">
        <v>0</v>
      </c>
      <c r="AB56" s="31">
        <v>0</v>
      </c>
      <c r="AC56" s="31">
        <v>0</v>
      </c>
      <c r="AD56" s="31">
        <v>0</v>
      </c>
      <c r="AE56" s="31">
        <v>0</v>
      </c>
      <c r="AF56" t="s">
        <v>24</v>
      </c>
      <c r="AG56" s="32">
        <v>8</v>
      </c>
      <c r="AH56"/>
    </row>
    <row r="57" spans="1:34" x14ac:dyDescent="0.25">
      <c r="A57" t="s">
        <v>240</v>
      </c>
      <c r="B57" t="s">
        <v>117</v>
      </c>
      <c r="C57" t="s">
        <v>144</v>
      </c>
      <c r="D57" t="s">
        <v>186</v>
      </c>
      <c r="E57" s="31">
        <v>48.467391304347828</v>
      </c>
      <c r="F57" s="31">
        <v>4.0419825072886288</v>
      </c>
      <c r="G57" s="31">
        <v>3.704227405247813</v>
      </c>
      <c r="H57" s="31">
        <v>0.92440233236151592</v>
      </c>
      <c r="I57" s="31">
        <v>0.58664723032069965</v>
      </c>
      <c r="J57" s="31">
        <v>195.90434782608693</v>
      </c>
      <c r="K57" s="31">
        <v>179.53423913043477</v>
      </c>
      <c r="L57" s="31">
        <v>44.803369565217388</v>
      </c>
      <c r="M57" s="31">
        <v>28.433260869565213</v>
      </c>
      <c r="N57" s="31">
        <v>11.152717391304344</v>
      </c>
      <c r="O57" s="31">
        <v>5.2173913043478262</v>
      </c>
      <c r="P57" s="31">
        <v>15.289673913043474</v>
      </c>
      <c r="Q57" s="31">
        <v>15.289673913043474</v>
      </c>
      <c r="R57" s="31">
        <v>0</v>
      </c>
      <c r="S57" s="31">
        <v>135.81130434782608</v>
      </c>
      <c r="T57" s="31">
        <v>135.81130434782608</v>
      </c>
      <c r="U57" s="31">
        <v>0</v>
      </c>
      <c r="V57" s="31">
        <v>0</v>
      </c>
      <c r="W57" s="31">
        <v>33.599456521739128</v>
      </c>
      <c r="X57" s="31">
        <v>9.3532608695652151</v>
      </c>
      <c r="Y57" s="31">
        <v>0</v>
      </c>
      <c r="Z57" s="31">
        <v>0</v>
      </c>
      <c r="AA57" s="31">
        <v>8.9499999999999975</v>
      </c>
      <c r="AB57" s="31">
        <v>0</v>
      </c>
      <c r="AC57" s="31">
        <v>15.29619565217391</v>
      </c>
      <c r="AD57" s="31">
        <v>0</v>
      </c>
      <c r="AE57" s="31">
        <v>0</v>
      </c>
      <c r="AF57" t="s">
        <v>48</v>
      </c>
      <c r="AG57" s="32">
        <v>8</v>
      </c>
      <c r="AH57"/>
    </row>
    <row r="58" spans="1:34" x14ac:dyDescent="0.25">
      <c r="A58" t="s">
        <v>240</v>
      </c>
      <c r="B58" t="s">
        <v>75</v>
      </c>
      <c r="C58" t="s">
        <v>152</v>
      </c>
      <c r="D58" t="s">
        <v>191</v>
      </c>
      <c r="E58" s="31">
        <v>123</v>
      </c>
      <c r="F58" s="31">
        <v>5.0253092965712272</v>
      </c>
      <c r="G58" s="31">
        <v>4.6203384588193721</v>
      </c>
      <c r="H58" s="31">
        <v>0.97889271827500868</v>
      </c>
      <c r="I58" s="31">
        <v>0.63918345705196178</v>
      </c>
      <c r="J58" s="31">
        <v>618.11304347826092</v>
      </c>
      <c r="K58" s="31">
        <v>568.30163043478274</v>
      </c>
      <c r="L58" s="31">
        <v>120.40380434782607</v>
      </c>
      <c r="M58" s="31">
        <v>78.619565217391298</v>
      </c>
      <c r="N58" s="31">
        <v>37.057065217391305</v>
      </c>
      <c r="O58" s="31">
        <v>4.7271739130434778</v>
      </c>
      <c r="P58" s="31">
        <v>78.483695652173921</v>
      </c>
      <c r="Q58" s="31">
        <v>70.456521739130437</v>
      </c>
      <c r="R58" s="31">
        <v>8.0271739130434785</v>
      </c>
      <c r="S58" s="31">
        <v>419.22554347826087</v>
      </c>
      <c r="T58" s="31">
        <v>381.60869565217394</v>
      </c>
      <c r="U58" s="31">
        <v>31.948369565217391</v>
      </c>
      <c r="V58" s="31">
        <v>5.6684782608695654</v>
      </c>
      <c r="W58" s="31">
        <v>45.244565217391305</v>
      </c>
      <c r="X58" s="31">
        <v>0</v>
      </c>
      <c r="Y58" s="31">
        <v>0</v>
      </c>
      <c r="Z58" s="31">
        <v>0</v>
      </c>
      <c r="AA58" s="31">
        <v>0</v>
      </c>
      <c r="AB58" s="31">
        <v>0</v>
      </c>
      <c r="AC58" s="31">
        <v>45.244565217391305</v>
      </c>
      <c r="AD58" s="31">
        <v>0</v>
      </c>
      <c r="AE58" s="31">
        <v>0</v>
      </c>
      <c r="AF58" t="s">
        <v>3</v>
      </c>
      <c r="AG58" s="32">
        <v>8</v>
      </c>
      <c r="AH58"/>
    </row>
    <row r="59" spans="1:34" x14ac:dyDescent="0.25">
      <c r="A59" t="s">
        <v>240</v>
      </c>
      <c r="B59" t="s">
        <v>103</v>
      </c>
      <c r="C59" t="s">
        <v>168</v>
      </c>
      <c r="D59" t="s">
        <v>183</v>
      </c>
      <c r="E59" s="31">
        <v>38.793478260869563</v>
      </c>
      <c r="F59" s="31">
        <v>4.2115438498178763</v>
      </c>
      <c r="G59" s="31">
        <v>3.657957411039507</v>
      </c>
      <c r="H59" s="31">
        <v>1.1059820678061083</v>
      </c>
      <c r="I59" s="31">
        <v>0.55239562902773887</v>
      </c>
      <c r="J59" s="31">
        <v>163.38043478260869</v>
      </c>
      <c r="K59" s="31">
        <v>141.90489130434781</v>
      </c>
      <c r="L59" s="31">
        <v>42.904891304347828</v>
      </c>
      <c r="M59" s="31">
        <v>21.429347826086957</v>
      </c>
      <c r="N59" s="31">
        <v>16.089673913043477</v>
      </c>
      <c r="O59" s="31">
        <v>5.3858695652173916</v>
      </c>
      <c r="P59" s="31">
        <v>25.597826086956523</v>
      </c>
      <c r="Q59" s="31">
        <v>25.597826086956523</v>
      </c>
      <c r="R59" s="31">
        <v>0</v>
      </c>
      <c r="S59" s="31">
        <v>94.877717391304344</v>
      </c>
      <c r="T59" s="31">
        <v>94.877717391304344</v>
      </c>
      <c r="U59" s="31">
        <v>0</v>
      </c>
      <c r="V59" s="31">
        <v>0</v>
      </c>
      <c r="W59" s="31">
        <v>0</v>
      </c>
      <c r="X59" s="31">
        <v>0</v>
      </c>
      <c r="Y59" s="31">
        <v>0</v>
      </c>
      <c r="Z59" s="31">
        <v>0</v>
      </c>
      <c r="AA59" s="31">
        <v>0</v>
      </c>
      <c r="AB59" s="31">
        <v>0</v>
      </c>
      <c r="AC59" s="31">
        <v>0</v>
      </c>
      <c r="AD59" s="31">
        <v>0</v>
      </c>
      <c r="AE59" s="31">
        <v>0</v>
      </c>
      <c r="AF59" t="s">
        <v>33</v>
      </c>
      <c r="AG59" s="32">
        <v>8</v>
      </c>
      <c r="AH59"/>
    </row>
    <row r="60" spans="1:34" x14ac:dyDescent="0.25">
      <c r="A60" t="s">
        <v>240</v>
      </c>
      <c r="B60" t="s">
        <v>122</v>
      </c>
      <c r="C60" t="s">
        <v>173</v>
      </c>
      <c r="D60" t="s">
        <v>184</v>
      </c>
      <c r="E60" s="31">
        <v>31.956521739130434</v>
      </c>
      <c r="F60" s="31">
        <v>3.7389795918367361</v>
      </c>
      <c r="G60" s="31">
        <v>3.520544217687076</v>
      </c>
      <c r="H60" s="31">
        <v>0.91942176870748316</v>
      </c>
      <c r="I60" s="31">
        <v>0.70098639455782319</v>
      </c>
      <c r="J60" s="31">
        <v>119.4847826086957</v>
      </c>
      <c r="K60" s="31">
        <v>112.50434782608698</v>
      </c>
      <c r="L60" s="31">
        <v>29.381521739130438</v>
      </c>
      <c r="M60" s="31">
        <v>22.401086956521741</v>
      </c>
      <c r="N60" s="31">
        <v>3.1326086956521744</v>
      </c>
      <c r="O60" s="31">
        <v>3.847826086956522</v>
      </c>
      <c r="P60" s="31">
        <v>13.715217391304352</v>
      </c>
      <c r="Q60" s="31">
        <v>13.715217391304352</v>
      </c>
      <c r="R60" s="31">
        <v>0</v>
      </c>
      <c r="S60" s="31">
        <v>76.388043478260897</v>
      </c>
      <c r="T60" s="31">
        <v>76.388043478260897</v>
      </c>
      <c r="U60" s="31">
        <v>0</v>
      </c>
      <c r="V60" s="31">
        <v>0</v>
      </c>
      <c r="W60" s="31">
        <v>20.146739130434774</v>
      </c>
      <c r="X60" s="31">
        <v>0</v>
      </c>
      <c r="Y60" s="31">
        <v>0</v>
      </c>
      <c r="Z60" s="31">
        <v>0</v>
      </c>
      <c r="AA60" s="31">
        <v>0</v>
      </c>
      <c r="AB60" s="31">
        <v>0</v>
      </c>
      <c r="AC60" s="31">
        <v>20.146739130434774</v>
      </c>
      <c r="AD60" s="31">
        <v>0</v>
      </c>
      <c r="AE60" s="31">
        <v>0</v>
      </c>
      <c r="AF60" t="s">
        <v>54</v>
      </c>
      <c r="AG60" s="32">
        <v>8</v>
      </c>
      <c r="AH60"/>
    </row>
    <row r="61" spans="1:34" x14ac:dyDescent="0.25">
      <c r="A61" t="s">
        <v>240</v>
      </c>
      <c r="B61" t="s">
        <v>121</v>
      </c>
      <c r="C61" t="s">
        <v>147</v>
      </c>
      <c r="D61" t="s">
        <v>208</v>
      </c>
      <c r="E61" s="31">
        <v>27.228260869565219</v>
      </c>
      <c r="F61" s="31">
        <v>5.3352295409181645</v>
      </c>
      <c r="G61" s="31">
        <v>5.1530099800399212</v>
      </c>
      <c r="H61" s="31">
        <v>0.97879441117764476</v>
      </c>
      <c r="I61" s="31">
        <v>0.79657485029940123</v>
      </c>
      <c r="J61" s="31">
        <v>145.26902173913047</v>
      </c>
      <c r="K61" s="31">
        <v>140.30750000000003</v>
      </c>
      <c r="L61" s="31">
        <v>26.650869565217395</v>
      </c>
      <c r="M61" s="31">
        <v>21.689347826086959</v>
      </c>
      <c r="N61" s="31">
        <v>0</v>
      </c>
      <c r="O61" s="31">
        <v>4.9615217391304354</v>
      </c>
      <c r="P61" s="31">
        <v>36.073260869565203</v>
      </c>
      <c r="Q61" s="31">
        <v>36.073260869565203</v>
      </c>
      <c r="R61" s="31">
        <v>0</v>
      </c>
      <c r="S61" s="31">
        <v>82.544891304347871</v>
      </c>
      <c r="T61" s="31">
        <v>81.458478260869612</v>
      </c>
      <c r="U61" s="31">
        <v>0.90902173913043471</v>
      </c>
      <c r="V61" s="31">
        <v>0.1773913043478261</v>
      </c>
      <c r="W61" s="31">
        <v>28.793478260869563</v>
      </c>
      <c r="X61" s="31">
        <v>3.9239130434782608</v>
      </c>
      <c r="Y61" s="31">
        <v>0</v>
      </c>
      <c r="Z61" s="31">
        <v>0</v>
      </c>
      <c r="AA61" s="31">
        <v>4.6739130434782608</v>
      </c>
      <c r="AB61" s="31">
        <v>0</v>
      </c>
      <c r="AC61" s="31">
        <v>20.195652173913043</v>
      </c>
      <c r="AD61" s="31">
        <v>0</v>
      </c>
      <c r="AE61" s="31">
        <v>0</v>
      </c>
      <c r="AF61" t="s">
        <v>52</v>
      </c>
      <c r="AG61" s="32">
        <v>8</v>
      </c>
      <c r="AH61"/>
    </row>
    <row r="62" spans="1:34" x14ac:dyDescent="0.25">
      <c r="A62" t="s">
        <v>240</v>
      </c>
      <c r="B62" t="s">
        <v>132</v>
      </c>
      <c r="C62" t="s">
        <v>137</v>
      </c>
      <c r="D62" t="s">
        <v>180</v>
      </c>
      <c r="E62" s="31">
        <v>24.75</v>
      </c>
      <c r="F62" s="31">
        <v>4.5384804567413255</v>
      </c>
      <c r="G62" s="31">
        <v>4.0482740447957832</v>
      </c>
      <c r="H62" s="31">
        <v>1.2938076416337285</v>
      </c>
      <c r="I62" s="31">
        <v>0.82046552481335078</v>
      </c>
      <c r="J62" s="31">
        <v>112.3273913043478</v>
      </c>
      <c r="K62" s="31">
        <v>100.19478260869563</v>
      </c>
      <c r="L62" s="31">
        <v>32.021739130434781</v>
      </c>
      <c r="M62" s="31">
        <v>20.306521739130432</v>
      </c>
      <c r="N62" s="31">
        <v>9.3565217391304358</v>
      </c>
      <c r="O62" s="31">
        <v>2.3586956521739131</v>
      </c>
      <c r="P62" s="31">
        <v>4.5934782608695661</v>
      </c>
      <c r="Q62" s="31">
        <v>4.1760869565217398</v>
      </c>
      <c r="R62" s="31">
        <v>0.41739130434782606</v>
      </c>
      <c r="S62" s="31">
        <v>75.712173913043458</v>
      </c>
      <c r="T62" s="31">
        <v>75.712173913043458</v>
      </c>
      <c r="U62" s="31">
        <v>0</v>
      </c>
      <c r="V62" s="31">
        <v>0</v>
      </c>
      <c r="W62" s="31">
        <v>4.9304347826086961</v>
      </c>
      <c r="X62" s="31">
        <v>0</v>
      </c>
      <c r="Y62" s="31">
        <v>0</v>
      </c>
      <c r="Z62" s="31">
        <v>0</v>
      </c>
      <c r="AA62" s="31">
        <v>0</v>
      </c>
      <c r="AB62" s="31">
        <v>0</v>
      </c>
      <c r="AC62" s="31">
        <v>4.9304347826086961</v>
      </c>
      <c r="AD62" s="31">
        <v>0</v>
      </c>
      <c r="AE62" s="31">
        <v>0</v>
      </c>
      <c r="AF62" t="s">
        <v>64</v>
      </c>
      <c r="AG62" s="32">
        <v>8</v>
      </c>
      <c r="AH62"/>
    </row>
    <row r="63" spans="1:34" x14ac:dyDescent="0.25">
      <c r="A63" t="s">
        <v>240</v>
      </c>
      <c r="B63" t="s">
        <v>74</v>
      </c>
      <c r="C63" t="s">
        <v>150</v>
      </c>
      <c r="D63" t="s">
        <v>192</v>
      </c>
      <c r="E63" s="31">
        <v>32.304347826086953</v>
      </c>
      <c r="F63" s="31">
        <v>3.2655888290713326</v>
      </c>
      <c r="G63" s="31">
        <v>2.9765612382234186</v>
      </c>
      <c r="H63" s="31">
        <v>0.96553835800807541</v>
      </c>
      <c r="I63" s="31">
        <v>0.67651076716016167</v>
      </c>
      <c r="J63" s="31">
        <v>105.49271739130434</v>
      </c>
      <c r="K63" s="31">
        <v>96.155869565217387</v>
      </c>
      <c r="L63" s="31">
        <v>31.191086956521737</v>
      </c>
      <c r="M63" s="31">
        <v>21.854239130434784</v>
      </c>
      <c r="N63" s="31">
        <v>5.0342391304347816</v>
      </c>
      <c r="O63" s="31">
        <v>4.3026086956521734</v>
      </c>
      <c r="P63" s="31">
        <v>2.3792391304347822</v>
      </c>
      <c r="Q63" s="31">
        <v>2.3792391304347822</v>
      </c>
      <c r="R63" s="31">
        <v>0</v>
      </c>
      <c r="S63" s="31">
        <v>71.922391304347826</v>
      </c>
      <c r="T63" s="31">
        <v>63.051413043478256</v>
      </c>
      <c r="U63" s="31">
        <v>0</v>
      </c>
      <c r="V63" s="31">
        <v>8.8709782608695633</v>
      </c>
      <c r="W63" s="31">
        <v>4.2963043478260863</v>
      </c>
      <c r="X63" s="31">
        <v>0</v>
      </c>
      <c r="Y63" s="31">
        <v>0</v>
      </c>
      <c r="Z63" s="31">
        <v>0</v>
      </c>
      <c r="AA63" s="31">
        <v>2.3792391304347822</v>
      </c>
      <c r="AB63" s="31">
        <v>0</v>
      </c>
      <c r="AC63" s="31">
        <v>1.9170652173913041</v>
      </c>
      <c r="AD63" s="31">
        <v>0</v>
      </c>
      <c r="AE63" s="31">
        <v>0</v>
      </c>
      <c r="AF63" t="s">
        <v>2</v>
      </c>
      <c r="AG63" s="32">
        <v>8</v>
      </c>
      <c r="AH63"/>
    </row>
    <row r="64" spans="1:34" x14ac:dyDescent="0.25">
      <c r="A64" t="s">
        <v>240</v>
      </c>
      <c r="B64" t="s">
        <v>106</v>
      </c>
      <c r="C64" t="s">
        <v>134</v>
      </c>
      <c r="D64" t="s">
        <v>208</v>
      </c>
      <c r="E64" s="31">
        <v>34.684782608695649</v>
      </c>
      <c r="F64" s="31">
        <v>2.8301472892510189</v>
      </c>
      <c r="G64" s="31">
        <v>2.5214666248824824</v>
      </c>
      <c r="H64" s="31">
        <v>0.71874020683171425</v>
      </c>
      <c r="I64" s="31">
        <v>0.41005954246317772</v>
      </c>
      <c r="J64" s="31">
        <v>98.163043478260875</v>
      </c>
      <c r="K64" s="31">
        <v>87.456521739130437</v>
      </c>
      <c r="L64" s="31">
        <v>24.929347826086957</v>
      </c>
      <c r="M64" s="31">
        <v>14.222826086956522</v>
      </c>
      <c r="N64" s="31">
        <v>4.9673913043478262</v>
      </c>
      <c r="O64" s="31">
        <v>5.7391304347826084</v>
      </c>
      <c r="P64" s="31">
        <v>18.676630434782609</v>
      </c>
      <c r="Q64" s="31">
        <v>18.676630434782609</v>
      </c>
      <c r="R64" s="31">
        <v>0</v>
      </c>
      <c r="S64" s="31">
        <v>54.557065217391298</v>
      </c>
      <c r="T64" s="31">
        <v>51.497282608695649</v>
      </c>
      <c r="U64" s="31">
        <v>0</v>
      </c>
      <c r="V64" s="31">
        <v>3.0597826086956523</v>
      </c>
      <c r="W64" s="31">
        <v>0</v>
      </c>
      <c r="X64" s="31">
        <v>0</v>
      </c>
      <c r="Y64" s="31">
        <v>0</v>
      </c>
      <c r="Z64" s="31">
        <v>0</v>
      </c>
      <c r="AA64" s="31">
        <v>0</v>
      </c>
      <c r="AB64" s="31">
        <v>0</v>
      </c>
      <c r="AC64" s="31">
        <v>0</v>
      </c>
      <c r="AD64" s="31">
        <v>0</v>
      </c>
      <c r="AE64" s="31">
        <v>0</v>
      </c>
      <c r="AF64" t="s">
        <v>36</v>
      </c>
      <c r="AG64" s="32">
        <v>8</v>
      </c>
      <c r="AH64"/>
    </row>
    <row r="65" spans="1:34" x14ac:dyDescent="0.25">
      <c r="A65" t="s">
        <v>240</v>
      </c>
      <c r="B65" t="s">
        <v>102</v>
      </c>
      <c r="C65" t="s">
        <v>145</v>
      </c>
      <c r="D65" t="s">
        <v>185</v>
      </c>
      <c r="E65" s="31">
        <v>54.978260869565219</v>
      </c>
      <c r="F65" s="31">
        <v>3.177791617240016</v>
      </c>
      <c r="G65" s="31">
        <v>3.1013562672993285</v>
      </c>
      <c r="H65" s="31">
        <v>0.28316528272044278</v>
      </c>
      <c r="I65" s="31">
        <v>0.20672993277975477</v>
      </c>
      <c r="J65" s="31">
        <v>174.70945652173916</v>
      </c>
      <c r="K65" s="31">
        <v>170.50717391304352</v>
      </c>
      <c r="L65" s="31">
        <v>15.567934782608692</v>
      </c>
      <c r="M65" s="31">
        <v>11.365652173913039</v>
      </c>
      <c r="N65" s="31">
        <v>4.1316304347826094</v>
      </c>
      <c r="O65" s="31">
        <v>7.0652173913043473E-2</v>
      </c>
      <c r="P65" s="31">
        <v>23.316956521739129</v>
      </c>
      <c r="Q65" s="31">
        <v>23.316956521739129</v>
      </c>
      <c r="R65" s="31">
        <v>0</v>
      </c>
      <c r="S65" s="31">
        <v>135.82456521739135</v>
      </c>
      <c r="T65" s="31">
        <v>108.0114130434783</v>
      </c>
      <c r="U65" s="31">
        <v>3.155652173913043</v>
      </c>
      <c r="V65" s="31">
        <v>24.657500000000006</v>
      </c>
      <c r="W65" s="31">
        <v>0</v>
      </c>
      <c r="X65" s="31">
        <v>0</v>
      </c>
      <c r="Y65" s="31">
        <v>0</v>
      </c>
      <c r="Z65" s="31">
        <v>0</v>
      </c>
      <c r="AA65" s="31">
        <v>0</v>
      </c>
      <c r="AB65" s="31">
        <v>0</v>
      </c>
      <c r="AC65" s="31">
        <v>0</v>
      </c>
      <c r="AD65" s="31">
        <v>0</v>
      </c>
      <c r="AE65" s="31">
        <v>0</v>
      </c>
      <c r="AF65" t="s">
        <v>32</v>
      </c>
      <c r="AG65" s="32">
        <v>8</v>
      </c>
      <c r="AH65"/>
    </row>
    <row r="66" spans="1:34" x14ac:dyDescent="0.25">
      <c r="A66" t="s">
        <v>240</v>
      </c>
      <c r="B66" t="s">
        <v>82</v>
      </c>
      <c r="C66" t="s">
        <v>154</v>
      </c>
      <c r="D66" t="s">
        <v>194</v>
      </c>
      <c r="E66" s="31">
        <v>107.6304347826087</v>
      </c>
      <c r="F66" s="31">
        <v>3.4406937992324784</v>
      </c>
      <c r="G66" s="31">
        <v>3.2201575439305192</v>
      </c>
      <c r="H66" s="31">
        <v>1.1382044031508785</v>
      </c>
      <c r="I66" s="31">
        <v>0.96775903857806489</v>
      </c>
      <c r="J66" s="31">
        <v>370.32336956521743</v>
      </c>
      <c r="K66" s="31">
        <v>346.58695652173918</v>
      </c>
      <c r="L66" s="31">
        <v>122.50543478260869</v>
      </c>
      <c r="M66" s="31">
        <v>104.16032608695652</v>
      </c>
      <c r="N66" s="31">
        <v>17.475543478260871</v>
      </c>
      <c r="O66" s="31">
        <v>0.86956521739130432</v>
      </c>
      <c r="P66" s="31">
        <v>15.461956521739129</v>
      </c>
      <c r="Q66" s="31">
        <v>10.070652173913043</v>
      </c>
      <c r="R66" s="31">
        <v>5.3913043478260869</v>
      </c>
      <c r="S66" s="31">
        <v>232.35597826086956</v>
      </c>
      <c r="T66" s="31">
        <v>224.05978260869566</v>
      </c>
      <c r="U66" s="31">
        <v>0</v>
      </c>
      <c r="V66" s="31">
        <v>8.2961956521739122</v>
      </c>
      <c r="W66" s="31">
        <v>27.326086956521738</v>
      </c>
      <c r="X66" s="31">
        <v>0</v>
      </c>
      <c r="Y66" s="31">
        <v>0</v>
      </c>
      <c r="Z66" s="31">
        <v>0</v>
      </c>
      <c r="AA66" s="31">
        <v>0</v>
      </c>
      <c r="AB66" s="31">
        <v>0</v>
      </c>
      <c r="AC66" s="31">
        <v>27.326086956521738</v>
      </c>
      <c r="AD66" s="31">
        <v>0</v>
      </c>
      <c r="AE66" s="31">
        <v>0</v>
      </c>
      <c r="AF66" t="s">
        <v>11</v>
      </c>
      <c r="AG66" s="32">
        <v>8</v>
      </c>
      <c r="AH66"/>
    </row>
    <row r="67" spans="1:34" x14ac:dyDescent="0.25">
      <c r="A67" t="s">
        <v>240</v>
      </c>
      <c r="B67" t="s">
        <v>126</v>
      </c>
      <c r="C67" t="s">
        <v>175</v>
      </c>
      <c r="D67" t="s">
        <v>193</v>
      </c>
      <c r="E67" s="31">
        <v>69.076086956521735</v>
      </c>
      <c r="F67" s="31">
        <v>3.3868937844217148</v>
      </c>
      <c r="G67" s="31">
        <v>3.3868937844217148</v>
      </c>
      <c r="H67" s="31">
        <v>0.29934067663257286</v>
      </c>
      <c r="I67" s="31">
        <v>0.29934067663257286</v>
      </c>
      <c r="J67" s="31">
        <v>233.95336956521734</v>
      </c>
      <c r="K67" s="31">
        <v>233.95336956521734</v>
      </c>
      <c r="L67" s="31">
        <v>20.677282608695656</v>
      </c>
      <c r="M67" s="31">
        <v>20.677282608695656</v>
      </c>
      <c r="N67" s="31">
        <v>0</v>
      </c>
      <c r="O67" s="31">
        <v>0</v>
      </c>
      <c r="P67" s="31">
        <v>91.178913043478275</v>
      </c>
      <c r="Q67" s="31">
        <v>91.178913043478275</v>
      </c>
      <c r="R67" s="31">
        <v>0</v>
      </c>
      <c r="S67" s="31">
        <v>122.09717391304341</v>
      </c>
      <c r="T67" s="31">
        <v>122.09717391304341</v>
      </c>
      <c r="U67" s="31">
        <v>0</v>
      </c>
      <c r="V67" s="31">
        <v>0</v>
      </c>
      <c r="W67" s="31">
        <v>125.18086956521734</v>
      </c>
      <c r="X67" s="31">
        <v>4.1727173913043467</v>
      </c>
      <c r="Y67" s="31">
        <v>0</v>
      </c>
      <c r="Z67" s="31">
        <v>0</v>
      </c>
      <c r="AA67" s="31">
        <v>68.496739130434747</v>
      </c>
      <c r="AB67" s="31">
        <v>0</v>
      </c>
      <c r="AC67" s="31">
        <v>52.51141304347825</v>
      </c>
      <c r="AD67" s="31">
        <v>0</v>
      </c>
      <c r="AE67" s="31">
        <v>0</v>
      </c>
      <c r="AF67" t="s">
        <v>58</v>
      </c>
      <c r="AG67" s="32">
        <v>8</v>
      </c>
      <c r="AH67"/>
    </row>
    <row r="68" spans="1:34" x14ac:dyDescent="0.25">
      <c r="A68" t="s">
        <v>240</v>
      </c>
      <c r="B68" t="s">
        <v>96</v>
      </c>
      <c r="C68" t="s">
        <v>165</v>
      </c>
      <c r="D68" t="s">
        <v>204</v>
      </c>
      <c r="E68" s="31">
        <v>28.695652173913043</v>
      </c>
      <c r="F68" s="31">
        <v>3.8492992424242436</v>
      </c>
      <c r="G68" s="31">
        <v>3.5549469696969709</v>
      </c>
      <c r="H68" s="31">
        <v>0.42387878787878785</v>
      </c>
      <c r="I68" s="31">
        <v>0.12952651515151514</v>
      </c>
      <c r="J68" s="31">
        <v>110.45815217391308</v>
      </c>
      <c r="K68" s="31">
        <v>102.01152173913047</v>
      </c>
      <c r="L68" s="31">
        <v>12.163478260869564</v>
      </c>
      <c r="M68" s="31">
        <v>3.7168478260869562</v>
      </c>
      <c r="N68" s="31">
        <v>2.0068478260869567</v>
      </c>
      <c r="O68" s="31">
        <v>6.4397826086956513</v>
      </c>
      <c r="P68" s="31">
        <v>20.186630434782607</v>
      </c>
      <c r="Q68" s="31">
        <v>20.186630434782607</v>
      </c>
      <c r="R68" s="31">
        <v>0</v>
      </c>
      <c r="S68" s="31">
        <v>78.10804347826091</v>
      </c>
      <c r="T68" s="31">
        <v>78.10804347826091</v>
      </c>
      <c r="U68" s="31">
        <v>0</v>
      </c>
      <c r="V68" s="31">
        <v>0</v>
      </c>
      <c r="W68" s="31">
        <v>70.191847826086956</v>
      </c>
      <c r="X68" s="31">
        <v>2.8559782608695654</v>
      </c>
      <c r="Y68" s="31">
        <v>0</v>
      </c>
      <c r="Z68" s="31">
        <v>6.4397826086956513</v>
      </c>
      <c r="AA68" s="31">
        <v>5.8804347826086953</v>
      </c>
      <c r="AB68" s="31">
        <v>0</v>
      </c>
      <c r="AC68" s="31">
        <v>55.015652173913047</v>
      </c>
      <c r="AD68" s="31">
        <v>0</v>
      </c>
      <c r="AE68" s="31">
        <v>0</v>
      </c>
      <c r="AF68" t="s">
        <v>26</v>
      </c>
      <c r="AG68" s="32">
        <v>8</v>
      </c>
      <c r="AH68"/>
    </row>
    <row r="69" spans="1:34" x14ac:dyDescent="0.25">
      <c r="AH69"/>
    </row>
    <row r="70" spans="1:34" x14ac:dyDescent="0.25">
      <c r="W70" s="31"/>
      <c r="AH70"/>
    </row>
    <row r="71" spans="1:34" x14ac:dyDescent="0.25">
      <c r="AH71"/>
    </row>
    <row r="72" spans="1:34" x14ac:dyDescent="0.25">
      <c r="AH72"/>
    </row>
    <row r="73" spans="1:34" x14ac:dyDescent="0.25">
      <c r="AH73"/>
    </row>
    <row r="80" spans="1:34" x14ac:dyDescent="0.25">
      <c r="AH80"/>
    </row>
  </sheetData>
  <pageMargins left="0.7" right="0.7" top="0.75" bottom="0.75" header="0.3" footer="0.3"/>
  <pageSetup orientation="portrait" horizontalDpi="1200" verticalDpi="1200" r:id="rId1"/>
  <ignoredErrors>
    <ignoredError sqref="AF2:AF68"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76850-BB0B-494D-A7F2-FE0F6252F9A5}">
  <sheetPr codeName="Sheet2">
    <outlinePr summaryRight="0"/>
  </sheetPr>
  <dimension ref="A1:AT81"/>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6" customWidth="1" collapsed="1"/>
    <col min="9" max="10" width="15.7109375" hidden="1" customWidth="1" outlineLevel="1"/>
    <col min="11" max="11" width="15.7109375" style="36" hidden="1" customWidth="1" outlineLevel="1"/>
    <col min="12" max="13" width="15.7109375" hidden="1" customWidth="1" outlineLevel="1"/>
    <col min="14" max="14" width="15.7109375" style="36" hidden="1" customWidth="1" outlineLevel="1"/>
    <col min="15" max="16" width="15.7109375" hidden="1" customWidth="1" outlineLevel="1"/>
    <col min="17" max="17" width="15.7109375" style="36" hidden="1" customWidth="1" outlineLevel="1"/>
    <col min="18" max="19" width="15.7109375" hidden="1" customWidth="1" outlineLevel="1"/>
    <col min="20" max="20" width="15.7109375" style="36" hidden="1" customWidth="1" outlineLevel="1"/>
    <col min="21" max="22" width="15.7109375" hidden="1" customWidth="1" outlineLevel="1"/>
    <col min="23" max="23" width="15.7109375" style="36" hidden="1" customWidth="1" outlineLevel="1"/>
    <col min="24" max="25" width="15.7109375" hidden="1" customWidth="1" outlineLevel="1"/>
    <col min="26" max="26" width="15.7109375" style="36" hidden="1" customWidth="1" outlineLevel="1"/>
    <col min="27" max="28" width="15.7109375" hidden="1" customWidth="1" outlineLevel="1"/>
    <col min="29" max="29" width="15.7109375" style="36" hidden="1" customWidth="1" outlineLevel="1"/>
    <col min="30" max="31" width="15.7109375" hidden="1" customWidth="1" outlineLevel="1"/>
    <col min="32" max="32" width="15.7109375" style="36" hidden="1" customWidth="1" outlineLevel="1"/>
    <col min="33" max="34" width="15.7109375" hidden="1" customWidth="1" outlineLevel="1"/>
    <col min="35" max="35" width="15.7109375" style="36" hidden="1" customWidth="1" outlineLevel="1"/>
    <col min="36" max="36" width="10.85546875" bestFit="1" customWidth="1"/>
    <col min="37" max="37" width="10.85546875" style="2" customWidth="1"/>
    <col min="38" max="45" width="15.7109375" customWidth="1"/>
    <col min="46" max="46" width="9.140625" style="2"/>
    <col min="47" max="47" width="25.42578125" customWidth="1"/>
    <col min="48" max="48" width="18.42578125" customWidth="1"/>
    <col min="49" max="49" width="30.140625" customWidth="1"/>
    <col min="50" max="50" width="28.42578125" customWidth="1"/>
    <col min="51" max="51" width="28.7109375" customWidth="1"/>
    <col min="52" max="52" width="27" customWidth="1"/>
    <col min="53" max="53" width="31" customWidth="1"/>
    <col min="54" max="54" width="23.7109375" customWidth="1"/>
    <col min="57" max="57" width="29.28515625" customWidth="1"/>
    <col min="58" max="58" width="25.85546875" customWidth="1"/>
    <col min="59" max="59" width="24.140625" customWidth="1"/>
    <col min="60" max="61" width="27.28515625" customWidth="1"/>
    <col min="62" max="62" width="25.5703125" customWidth="1"/>
    <col min="63" max="63" width="25.140625" customWidth="1"/>
    <col min="65" max="65" width="9.42578125" customWidth="1"/>
    <col min="66" max="66" width="30.140625" customWidth="1"/>
    <col min="67" max="67" width="28.42578125" customWidth="1"/>
  </cols>
  <sheetData>
    <row r="1" spans="1:46" s="1" customFormat="1" ht="189.95" customHeight="1" x14ac:dyDescent="0.25">
      <c r="A1" s="1" t="s">
        <v>265</v>
      </c>
      <c r="B1" s="1" t="s">
        <v>332</v>
      </c>
      <c r="C1" s="1" t="s">
        <v>268</v>
      </c>
      <c r="D1" s="1" t="s">
        <v>267</v>
      </c>
      <c r="E1" s="1" t="s">
        <v>269</v>
      </c>
      <c r="F1" s="1" t="s">
        <v>312</v>
      </c>
      <c r="G1" s="1" t="s">
        <v>335</v>
      </c>
      <c r="H1" s="35" t="s">
        <v>337</v>
      </c>
      <c r="I1" s="1" t="s">
        <v>313</v>
      </c>
      <c r="J1" s="1" t="s">
        <v>338</v>
      </c>
      <c r="K1" s="35" t="s">
        <v>339</v>
      </c>
      <c r="L1" s="1" t="s">
        <v>315</v>
      </c>
      <c r="M1" s="1" t="s">
        <v>325</v>
      </c>
      <c r="N1" s="35" t="s">
        <v>340</v>
      </c>
      <c r="O1" s="1" t="s">
        <v>316</v>
      </c>
      <c r="P1" s="1" t="s">
        <v>324</v>
      </c>
      <c r="Q1" s="35" t="s">
        <v>341</v>
      </c>
      <c r="R1" s="1" t="s">
        <v>317</v>
      </c>
      <c r="S1" s="1" t="s">
        <v>326</v>
      </c>
      <c r="T1" s="35" t="s">
        <v>342</v>
      </c>
      <c r="U1" s="1" t="s">
        <v>323</v>
      </c>
      <c r="V1" s="1" t="s">
        <v>336</v>
      </c>
      <c r="W1" s="35" t="s">
        <v>343</v>
      </c>
      <c r="X1" s="1" t="s">
        <v>318</v>
      </c>
      <c r="Y1" s="1" t="s">
        <v>327</v>
      </c>
      <c r="Z1" s="35" t="s">
        <v>344</v>
      </c>
      <c r="AA1" s="1" t="s">
        <v>319</v>
      </c>
      <c r="AB1" s="1" t="s">
        <v>328</v>
      </c>
      <c r="AC1" s="35" t="s">
        <v>345</v>
      </c>
      <c r="AD1" s="1" t="s">
        <v>320</v>
      </c>
      <c r="AE1" s="1" t="s">
        <v>329</v>
      </c>
      <c r="AF1" s="35" t="s">
        <v>346</v>
      </c>
      <c r="AG1" s="1" t="s">
        <v>321</v>
      </c>
      <c r="AH1" s="1" t="s">
        <v>330</v>
      </c>
      <c r="AI1" s="35" t="s">
        <v>347</v>
      </c>
      <c r="AJ1" s="1" t="s">
        <v>266</v>
      </c>
      <c r="AK1" s="38" t="s">
        <v>277</v>
      </c>
    </row>
    <row r="2" spans="1:46" x14ac:dyDescent="0.25">
      <c r="A2" t="s">
        <v>240</v>
      </c>
      <c r="B2" t="s">
        <v>130</v>
      </c>
      <c r="C2" t="s">
        <v>152</v>
      </c>
      <c r="D2" t="s">
        <v>191</v>
      </c>
      <c r="E2" s="31">
        <v>64.228260869565219</v>
      </c>
      <c r="F2" s="31">
        <v>177.32336956521738</v>
      </c>
      <c r="G2" s="31">
        <v>0</v>
      </c>
      <c r="H2" s="36">
        <v>0</v>
      </c>
      <c r="I2" s="31">
        <v>35.413043478260867</v>
      </c>
      <c r="J2" s="31">
        <v>0</v>
      </c>
      <c r="K2" s="36">
        <v>0</v>
      </c>
      <c r="L2" s="31">
        <v>22.086956521739129</v>
      </c>
      <c r="M2" s="31">
        <v>0</v>
      </c>
      <c r="N2" s="36">
        <v>0</v>
      </c>
      <c r="O2" s="31">
        <v>7.7608695652173916</v>
      </c>
      <c r="P2" s="31">
        <v>0</v>
      </c>
      <c r="Q2" s="36">
        <v>0</v>
      </c>
      <c r="R2" s="31">
        <v>5.5652173913043477</v>
      </c>
      <c r="S2" s="31">
        <v>0</v>
      </c>
      <c r="T2" s="36">
        <v>0</v>
      </c>
      <c r="U2" s="31">
        <v>44.747282608695649</v>
      </c>
      <c r="V2" s="31">
        <v>0</v>
      </c>
      <c r="W2" s="36">
        <v>0</v>
      </c>
      <c r="X2" s="31">
        <v>6.2635869565217392</v>
      </c>
      <c r="Y2" s="31">
        <v>0</v>
      </c>
      <c r="Z2" s="36">
        <v>0</v>
      </c>
      <c r="AA2" s="31">
        <v>84.790760869565219</v>
      </c>
      <c r="AB2" s="31">
        <v>0</v>
      </c>
      <c r="AC2" s="36">
        <v>0</v>
      </c>
      <c r="AD2" s="31">
        <v>6.1086956521739131</v>
      </c>
      <c r="AE2" s="31">
        <v>0</v>
      </c>
      <c r="AF2" s="36">
        <v>0</v>
      </c>
      <c r="AG2" s="31">
        <v>0</v>
      </c>
      <c r="AH2" s="31">
        <v>0</v>
      </c>
      <c r="AI2" s="36" t="s">
        <v>408</v>
      </c>
      <c r="AJ2" t="s">
        <v>62</v>
      </c>
      <c r="AK2" s="37">
        <v>8</v>
      </c>
      <c r="AT2"/>
    </row>
    <row r="3" spans="1:46" x14ac:dyDescent="0.25">
      <c r="A3" t="s">
        <v>240</v>
      </c>
      <c r="B3" t="s">
        <v>78</v>
      </c>
      <c r="C3" t="s">
        <v>152</v>
      </c>
      <c r="D3" t="s">
        <v>191</v>
      </c>
      <c r="E3" s="31">
        <v>90.434782608695656</v>
      </c>
      <c r="F3" s="31">
        <v>356.64945652173913</v>
      </c>
      <c r="G3" s="31">
        <v>110.43206521739131</v>
      </c>
      <c r="H3" s="36">
        <v>0.30963755362027323</v>
      </c>
      <c r="I3" s="31">
        <v>72.758152173913047</v>
      </c>
      <c r="J3" s="31">
        <v>4.5896739130434785</v>
      </c>
      <c r="K3" s="36">
        <v>6.30812324929972E-2</v>
      </c>
      <c r="L3" s="31">
        <v>55.529891304347828</v>
      </c>
      <c r="M3" s="31">
        <v>4.5896739130434785</v>
      </c>
      <c r="N3" s="36">
        <v>8.2652312209444578E-2</v>
      </c>
      <c r="O3" s="31">
        <v>11.75</v>
      </c>
      <c r="P3" s="31">
        <v>0</v>
      </c>
      <c r="Q3" s="36">
        <v>0</v>
      </c>
      <c r="R3" s="31">
        <v>5.4782608695652177</v>
      </c>
      <c r="S3" s="31">
        <v>0</v>
      </c>
      <c r="T3" s="36">
        <v>0</v>
      </c>
      <c r="U3" s="31">
        <v>66.915760869565219</v>
      </c>
      <c r="V3" s="31">
        <v>0.12771739130434784</v>
      </c>
      <c r="W3" s="36">
        <v>1.9086294416243656E-3</v>
      </c>
      <c r="X3" s="31">
        <v>0</v>
      </c>
      <c r="Y3" s="31">
        <v>0</v>
      </c>
      <c r="Z3" s="36" t="s">
        <v>408</v>
      </c>
      <c r="AA3" s="31">
        <v>216.97554347826087</v>
      </c>
      <c r="AB3" s="31">
        <v>105.71467391304348</v>
      </c>
      <c r="AC3" s="36">
        <v>0.48721930692449311</v>
      </c>
      <c r="AD3" s="31">
        <v>0</v>
      </c>
      <c r="AE3" s="31">
        <v>0</v>
      </c>
      <c r="AF3" s="36" t="s">
        <v>408</v>
      </c>
      <c r="AG3" s="31">
        <v>0</v>
      </c>
      <c r="AH3" s="31">
        <v>0</v>
      </c>
      <c r="AI3" s="36" t="s">
        <v>408</v>
      </c>
      <c r="AJ3" t="s">
        <v>7</v>
      </c>
      <c r="AK3" s="37">
        <v>8</v>
      </c>
      <c r="AT3"/>
    </row>
    <row r="4" spans="1:46" x14ac:dyDescent="0.25">
      <c r="A4" t="s">
        <v>240</v>
      </c>
      <c r="B4" t="s">
        <v>101</v>
      </c>
      <c r="C4" t="s">
        <v>140</v>
      </c>
      <c r="D4" t="s">
        <v>207</v>
      </c>
      <c r="E4" s="31">
        <v>35.489130434782609</v>
      </c>
      <c r="F4" s="31">
        <v>111.70891304347825</v>
      </c>
      <c r="G4" s="31">
        <v>44.634782608695659</v>
      </c>
      <c r="H4" s="36">
        <v>0.39956330603023005</v>
      </c>
      <c r="I4" s="31">
        <v>14.927282608695652</v>
      </c>
      <c r="J4" s="31">
        <v>4.9383695652173918</v>
      </c>
      <c r="K4" s="36">
        <v>0.33082843640547294</v>
      </c>
      <c r="L4" s="31">
        <v>7.2814130434782607</v>
      </c>
      <c r="M4" s="31">
        <v>4.9383695652173918</v>
      </c>
      <c r="N4" s="36">
        <v>0.67821582647897427</v>
      </c>
      <c r="O4" s="31">
        <v>2.8005434782608694</v>
      </c>
      <c r="P4" s="31">
        <v>0</v>
      </c>
      <c r="Q4" s="36">
        <v>0</v>
      </c>
      <c r="R4" s="31">
        <v>4.845326086956522</v>
      </c>
      <c r="S4" s="31">
        <v>0</v>
      </c>
      <c r="T4" s="36">
        <v>0</v>
      </c>
      <c r="U4" s="31">
        <v>24.485760869565212</v>
      </c>
      <c r="V4" s="31">
        <v>15.794239130434788</v>
      </c>
      <c r="W4" s="36">
        <v>0.64503771047059333</v>
      </c>
      <c r="X4" s="31">
        <v>0</v>
      </c>
      <c r="Y4" s="31">
        <v>0</v>
      </c>
      <c r="Z4" s="36" t="s">
        <v>408</v>
      </c>
      <c r="AA4" s="31">
        <v>67.269673913043476</v>
      </c>
      <c r="AB4" s="31">
        <v>23.902173913043477</v>
      </c>
      <c r="AC4" s="36">
        <v>0.35531871232110857</v>
      </c>
      <c r="AD4" s="31">
        <v>0</v>
      </c>
      <c r="AE4" s="31">
        <v>0</v>
      </c>
      <c r="AF4" s="36" t="s">
        <v>408</v>
      </c>
      <c r="AG4" s="31">
        <v>5.0261956521739117</v>
      </c>
      <c r="AH4" s="31">
        <v>0</v>
      </c>
      <c r="AI4" s="36">
        <v>0</v>
      </c>
      <c r="AJ4" t="s">
        <v>31</v>
      </c>
      <c r="AK4" s="37">
        <v>8</v>
      </c>
      <c r="AT4"/>
    </row>
    <row r="5" spans="1:46" x14ac:dyDescent="0.25">
      <c r="A5" t="s">
        <v>240</v>
      </c>
      <c r="B5" t="s">
        <v>73</v>
      </c>
      <c r="C5" t="s">
        <v>152</v>
      </c>
      <c r="D5" t="s">
        <v>191</v>
      </c>
      <c r="E5" s="31">
        <v>72.847826086956516</v>
      </c>
      <c r="F5" s="31">
        <v>287.32608695652175</v>
      </c>
      <c r="G5" s="31">
        <v>93.975543478260875</v>
      </c>
      <c r="H5" s="36">
        <v>0.32706930468336232</v>
      </c>
      <c r="I5" s="31">
        <v>46.978260869565219</v>
      </c>
      <c r="J5" s="31">
        <v>5.9157608695652177</v>
      </c>
      <c r="K5" s="36">
        <v>0.12592549745488199</v>
      </c>
      <c r="L5" s="31">
        <v>33.717391304347828</v>
      </c>
      <c r="M5" s="31">
        <v>5.9157608695652177</v>
      </c>
      <c r="N5" s="36">
        <v>0.17545132172791747</v>
      </c>
      <c r="O5" s="31">
        <v>8.7391304347826093</v>
      </c>
      <c r="P5" s="31">
        <v>0</v>
      </c>
      <c r="Q5" s="36">
        <v>0</v>
      </c>
      <c r="R5" s="31">
        <v>4.5217391304347823</v>
      </c>
      <c r="S5" s="31">
        <v>0</v>
      </c>
      <c r="T5" s="36">
        <v>0</v>
      </c>
      <c r="U5" s="31">
        <v>66.891304347826093</v>
      </c>
      <c r="V5" s="31">
        <v>11.970108695652174</v>
      </c>
      <c r="W5" s="36">
        <v>0.1789486512837179</v>
      </c>
      <c r="X5" s="31">
        <v>10.521739130434783</v>
      </c>
      <c r="Y5" s="31">
        <v>0</v>
      </c>
      <c r="Z5" s="36">
        <v>0</v>
      </c>
      <c r="AA5" s="31">
        <v>162.93478260869566</v>
      </c>
      <c r="AB5" s="31">
        <v>76.089673913043484</v>
      </c>
      <c r="AC5" s="36">
        <v>0.46699466310873916</v>
      </c>
      <c r="AD5" s="31">
        <v>0</v>
      </c>
      <c r="AE5" s="31">
        <v>0</v>
      </c>
      <c r="AF5" s="36" t="s">
        <v>408</v>
      </c>
      <c r="AG5" s="31">
        <v>0</v>
      </c>
      <c r="AH5" s="31">
        <v>0</v>
      </c>
      <c r="AI5" s="36" t="s">
        <v>408</v>
      </c>
      <c r="AJ5" t="s">
        <v>1</v>
      </c>
      <c r="AK5" s="37">
        <v>8</v>
      </c>
      <c r="AT5"/>
    </row>
    <row r="6" spans="1:46" x14ac:dyDescent="0.25">
      <c r="A6" t="s">
        <v>240</v>
      </c>
      <c r="B6" t="s">
        <v>72</v>
      </c>
      <c r="C6" t="s">
        <v>151</v>
      </c>
      <c r="D6" t="s">
        <v>190</v>
      </c>
      <c r="E6" s="31">
        <v>116.55434782608695</v>
      </c>
      <c r="F6" s="31">
        <v>487.95923913043475</v>
      </c>
      <c r="G6" s="31">
        <v>0</v>
      </c>
      <c r="H6" s="36">
        <v>0</v>
      </c>
      <c r="I6" s="31">
        <v>106.35054347826087</v>
      </c>
      <c r="J6" s="31">
        <v>0</v>
      </c>
      <c r="K6" s="36">
        <v>0</v>
      </c>
      <c r="L6" s="31">
        <v>72.472826086956516</v>
      </c>
      <c r="M6" s="31">
        <v>0</v>
      </c>
      <c r="N6" s="36">
        <v>0</v>
      </c>
      <c r="O6" s="31">
        <v>14.225543478260869</v>
      </c>
      <c r="P6" s="31">
        <v>0</v>
      </c>
      <c r="Q6" s="36">
        <v>0</v>
      </c>
      <c r="R6" s="31">
        <v>19.652173913043477</v>
      </c>
      <c r="S6" s="31">
        <v>0</v>
      </c>
      <c r="T6" s="36">
        <v>0</v>
      </c>
      <c r="U6" s="31">
        <v>58.051630434782609</v>
      </c>
      <c r="V6" s="31">
        <v>0</v>
      </c>
      <c r="W6" s="36">
        <v>0</v>
      </c>
      <c r="X6" s="31">
        <v>0</v>
      </c>
      <c r="Y6" s="31">
        <v>0</v>
      </c>
      <c r="Z6" s="36" t="s">
        <v>408</v>
      </c>
      <c r="AA6" s="31">
        <v>313.26630434782606</v>
      </c>
      <c r="AB6" s="31">
        <v>0</v>
      </c>
      <c r="AC6" s="36">
        <v>0</v>
      </c>
      <c r="AD6" s="31">
        <v>0</v>
      </c>
      <c r="AE6" s="31">
        <v>0</v>
      </c>
      <c r="AF6" s="36" t="s">
        <v>408</v>
      </c>
      <c r="AG6" s="31">
        <v>10.290760869565217</v>
      </c>
      <c r="AH6" s="31">
        <v>0</v>
      </c>
      <c r="AI6" s="36">
        <v>0</v>
      </c>
      <c r="AJ6" t="s">
        <v>0</v>
      </c>
      <c r="AK6" s="37">
        <v>8</v>
      </c>
      <c r="AT6"/>
    </row>
    <row r="7" spans="1:46" x14ac:dyDescent="0.25">
      <c r="A7" t="s">
        <v>240</v>
      </c>
      <c r="B7" t="s">
        <v>124</v>
      </c>
      <c r="C7" t="s">
        <v>142</v>
      </c>
      <c r="D7" t="s">
        <v>213</v>
      </c>
      <c r="E7" s="31">
        <v>23.847826086956523</v>
      </c>
      <c r="F7" s="31">
        <v>102.69021739130434</v>
      </c>
      <c r="G7" s="31">
        <v>0</v>
      </c>
      <c r="H7" s="36">
        <v>0</v>
      </c>
      <c r="I7" s="31">
        <v>26.494565217391305</v>
      </c>
      <c r="J7" s="31">
        <v>0</v>
      </c>
      <c r="K7" s="36">
        <v>0</v>
      </c>
      <c r="L7" s="31">
        <v>21.334239130434781</v>
      </c>
      <c r="M7" s="31">
        <v>0</v>
      </c>
      <c r="N7" s="36">
        <v>0</v>
      </c>
      <c r="O7" s="31">
        <v>1.5570652173913044</v>
      </c>
      <c r="P7" s="31">
        <v>0</v>
      </c>
      <c r="Q7" s="36">
        <v>0</v>
      </c>
      <c r="R7" s="31">
        <v>3.6032608695652173</v>
      </c>
      <c r="S7" s="31">
        <v>0</v>
      </c>
      <c r="T7" s="36">
        <v>0</v>
      </c>
      <c r="U7" s="31">
        <v>2.8722826086956523</v>
      </c>
      <c r="V7" s="31">
        <v>0</v>
      </c>
      <c r="W7" s="36">
        <v>0</v>
      </c>
      <c r="X7" s="31">
        <v>0</v>
      </c>
      <c r="Y7" s="31">
        <v>0</v>
      </c>
      <c r="Z7" s="36" t="s">
        <v>408</v>
      </c>
      <c r="AA7" s="31">
        <v>73.323369565217391</v>
      </c>
      <c r="AB7" s="31">
        <v>0</v>
      </c>
      <c r="AC7" s="36">
        <v>0</v>
      </c>
      <c r="AD7" s="31">
        <v>0</v>
      </c>
      <c r="AE7" s="31">
        <v>0</v>
      </c>
      <c r="AF7" s="36" t="s">
        <v>408</v>
      </c>
      <c r="AG7" s="31">
        <v>0</v>
      </c>
      <c r="AH7" s="31">
        <v>0</v>
      </c>
      <c r="AI7" s="36" t="s">
        <v>408</v>
      </c>
      <c r="AJ7" t="s">
        <v>56</v>
      </c>
      <c r="AK7" s="37">
        <v>8</v>
      </c>
      <c r="AT7"/>
    </row>
    <row r="8" spans="1:46" x14ac:dyDescent="0.25">
      <c r="A8" t="s">
        <v>240</v>
      </c>
      <c r="B8" t="s">
        <v>127</v>
      </c>
      <c r="C8" t="s">
        <v>176</v>
      </c>
      <c r="D8" t="s">
        <v>209</v>
      </c>
      <c r="E8" s="31">
        <v>18.934782608695652</v>
      </c>
      <c r="F8" s="31">
        <v>87.817282608695677</v>
      </c>
      <c r="G8" s="31">
        <v>34.195652173913047</v>
      </c>
      <c r="H8" s="36">
        <v>0.38939547157573956</v>
      </c>
      <c r="I8" s="31">
        <v>22.781521739130429</v>
      </c>
      <c r="J8" s="31">
        <v>10.902173913043478</v>
      </c>
      <c r="K8" s="36">
        <v>0.47855336609571081</v>
      </c>
      <c r="L8" s="31">
        <v>16.760869565217387</v>
      </c>
      <c r="M8" s="31">
        <v>10.902173913043478</v>
      </c>
      <c r="N8" s="36">
        <v>0.65045395590142685</v>
      </c>
      <c r="O8" s="31">
        <v>3.0706521739130435</v>
      </c>
      <c r="P8" s="31">
        <v>0</v>
      </c>
      <c r="Q8" s="36">
        <v>0</v>
      </c>
      <c r="R8" s="31">
        <v>2.9499999999999997</v>
      </c>
      <c r="S8" s="31">
        <v>0</v>
      </c>
      <c r="T8" s="36">
        <v>0</v>
      </c>
      <c r="U8" s="31">
        <v>6.5347826086956537</v>
      </c>
      <c r="V8" s="31">
        <v>0</v>
      </c>
      <c r="W8" s="36">
        <v>0</v>
      </c>
      <c r="X8" s="31">
        <v>0</v>
      </c>
      <c r="Y8" s="31">
        <v>0</v>
      </c>
      <c r="Z8" s="36" t="s">
        <v>408</v>
      </c>
      <c r="AA8" s="31">
        <v>58.500978260869587</v>
      </c>
      <c r="AB8" s="31">
        <v>23.293478260869566</v>
      </c>
      <c r="AC8" s="36">
        <v>0.39817245716812599</v>
      </c>
      <c r="AD8" s="31">
        <v>0</v>
      </c>
      <c r="AE8" s="31">
        <v>0</v>
      </c>
      <c r="AF8" s="36" t="s">
        <v>408</v>
      </c>
      <c r="AG8" s="31">
        <v>0</v>
      </c>
      <c r="AH8" s="31">
        <v>0</v>
      </c>
      <c r="AI8" s="36" t="s">
        <v>408</v>
      </c>
      <c r="AJ8" t="s">
        <v>59</v>
      </c>
      <c r="AK8" s="37">
        <v>8</v>
      </c>
      <c r="AT8"/>
    </row>
    <row r="9" spans="1:46" x14ac:dyDescent="0.25">
      <c r="A9" t="s">
        <v>240</v>
      </c>
      <c r="B9" t="s">
        <v>111</v>
      </c>
      <c r="C9" t="s">
        <v>153</v>
      </c>
      <c r="D9" t="s">
        <v>193</v>
      </c>
      <c r="E9" s="31">
        <v>85.206521739130437</v>
      </c>
      <c r="F9" s="31">
        <v>418.99336956521734</v>
      </c>
      <c r="G9" s="31">
        <v>0</v>
      </c>
      <c r="H9" s="36">
        <v>0</v>
      </c>
      <c r="I9" s="31">
        <v>130.59663043478261</v>
      </c>
      <c r="J9" s="31">
        <v>0</v>
      </c>
      <c r="K9" s="36">
        <v>0</v>
      </c>
      <c r="L9" s="31">
        <v>105.77782608695654</v>
      </c>
      <c r="M9" s="31">
        <v>0</v>
      </c>
      <c r="N9" s="36">
        <v>0</v>
      </c>
      <c r="O9" s="31">
        <v>20.123152173913041</v>
      </c>
      <c r="P9" s="31">
        <v>0</v>
      </c>
      <c r="Q9" s="36">
        <v>0</v>
      </c>
      <c r="R9" s="31">
        <v>4.6956521739130439</v>
      </c>
      <c r="S9" s="31">
        <v>0</v>
      </c>
      <c r="T9" s="36">
        <v>0</v>
      </c>
      <c r="U9" s="31">
        <v>41.282391304347833</v>
      </c>
      <c r="V9" s="31">
        <v>0</v>
      </c>
      <c r="W9" s="36">
        <v>0</v>
      </c>
      <c r="X9" s="31">
        <v>0</v>
      </c>
      <c r="Y9" s="31">
        <v>0</v>
      </c>
      <c r="Z9" s="36" t="s">
        <v>408</v>
      </c>
      <c r="AA9" s="31">
        <v>247.11434782608688</v>
      </c>
      <c r="AB9" s="31">
        <v>0</v>
      </c>
      <c r="AC9" s="36">
        <v>0</v>
      </c>
      <c r="AD9" s="31">
        <v>0</v>
      </c>
      <c r="AE9" s="31">
        <v>0</v>
      </c>
      <c r="AF9" s="36" t="s">
        <v>408</v>
      </c>
      <c r="AG9" s="31">
        <v>0</v>
      </c>
      <c r="AH9" s="31">
        <v>0</v>
      </c>
      <c r="AI9" s="36" t="s">
        <v>408</v>
      </c>
      <c r="AJ9" t="s">
        <v>41</v>
      </c>
      <c r="AK9" s="37">
        <v>8</v>
      </c>
      <c r="AT9"/>
    </row>
    <row r="10" spans="1:46" x14ac:dyDescent="0.25">
      <c r="A10" t="s">
        <v>240</v>
      </c>
      <c r="B10" t="s">
        <v>115</v>
      </c>
      <c r="C10" t="s">
        <v>161</v>
      </c>
      <c r="D10" t="s">
        <v>187</v>
      </c>
      <c r="E10" s="31">
        <v>31</v>
      </c>
      <c r="F10" s="31">
        <v>99.779673913043482</v>
      </c>
      <c r="G10" s="31">
        <v>69.809565217391309</v>
      </c>
      <c r="H10" s="36">
        <v>0.69963713529700766</v>
      </c>
      <c r="I10" s="31">
        <v>18.494782608695647</v>
      </c>
      <c r="J10" s="31">
        <v>11.639891304347826</v>
      </c>
      <c r="K10" s="36">
        <v>0.62936080680803064</v>
      </c>
      <c r="L10" s="31">
        <v>18.484130434782603</v>
      </c>
      <c r="M10" s="31">
        <v>11.639891304347826</v>
      </c>
      <c r="N10" s="36">
        <v>0.62972349959424667</v>
      </c>
      <c r="O10" s="31">
        <v>1.0652173913043479E-2</v>
      </c>
      <c r="P10" s="31">
        <v>0</v>
      </c>
      <c r="Q10" s="36">
        <v>0</v>
      </c>
      <c r="R10" s="31">
        <v>0</v>
      </c>
      <c r="S10" s="31">
        <v>0</v>
      </c>
      <c r="T10" s="36" t="s">
        <v>408</v>
      </c>
      <c r="U10" s="31">
        <v>21.505326086956522</v>
      </c>
      <c r="V10" s="31">
        <v>12.679347826086959</v>
      </c>
      <c r="W10" s="36">
        <v>0.58959105176169713</v>
      </c>
      <c r="X10" s="31">
        <v>0</v>
      </c>
      <c r="Y10" s="31">
        <v>0</v>
      </c>
      <c r="Z10" s="36" t="s">
        <v>408</v>
      </c>
      <c r="AA10" s="31">
        <v>59.710543478260881</v>
      </c>
      <c r="AB10" s="31">
        <v>45.490326086956522</v>
      </c>
      <c r="AC10" s="36">
        <v>0.76184746339678544</v>
      </c>
      <c r="AD10" s="31">
        <v>0</v>
      </c>
      <c r="AE10" s="31">
        <v>0</v>
      </c>
      <c r="AF10" s="36" t="s">
        <v>408</v>
      </c>
      <c r="AG10" s="31">
        <v>6.9021739130434773E-2</v>
      </c>
      <c r="AH10" s="31">
        <v>0</v>
      </c>
      <c r="AI10" s="36">
        <v>0</v>
      </c>
      <c r="AJ10" t="s">
        <v>45</v>
      </c>
      <c r="AK10" s="37">
        <v>8</v>
      </c>
      <c r="AT10"/>
    </row>
    <row r="11" spans="1:46" x14ac:dyDescent="0.25">
      <c r="A11" t="s">
        <v>240</v>
      </c>
      <c r="B11" t="s">
        <v>86</v>
      </c>
      <c r="C11" t="s">
        <v>157</v>
      </c>
      <c r="D11" t="s">
        <v>197</v>
      </c>
      <c r="E11" s="31">
        <v>34.5</v>
      </c>
      <c r="F11" s="31">
        <v>90.24021739130437</v>
      </c>
      <c r="G11" s="31">
        <v>55.06282608695652</v>
      </c>
      <c r="H11" s="36">
        <v>0.6101805567266112</v>
      </c>
      <c r="I11" s="31">
        <v>15.803478260869564</v>
      </c>
      <c r="J11" s="31">
        <v>7.1415217391304333</v>
      </c>
      <c r="K11" s="36">
        <v>0.45189556509298989</v>
      </c>
      <c r="L11" s="31">
        <v>8.5981521739130429</v>
      </c>
      <c r="M11" s="31">
        <v>7.1415217391304333</v>
      </c>
      <c r="N11" s="36">
        <v>0.83058796758656428</v>
      </c>
      <c r="O11" s="31">
        <v>1.9930434782608695</v>
      </c>
      <c r="P11" s="31">
        <v>0</v>
      </c>
      <c r="Q11" s="36">
        <v>0</v>
      </c>
      <c r="R11" s="31">
        <v>5.2122826086956522</v>
      </c>
      <c r="S11" s="31">
        <v>0</v>
      </c>
      <c r="T11" s="36">
        <v>0</v>
      </c>
      <c r="U11" s="31">
        <v>23.010760869565228</v>
      </c>
      <c r="V11" s="31">
        <v>14.807934782608697</v>
      </c>
      <c r="W11" s="36">
        <v>0.64352217062905326</v>
      </c>
      <c r="X11" s="31">
        <v>1.248695652173913</v>
      </c>
      <c r="Y11" s="31">
        <v>0</v>
      </c>
      <c r="Z11" s="36">
        <v>0</v>
      </c>
      <c r="AA11" s="31">
        <v>46.767826086956525</v>
      </c>
      <c r="AB11" s="31">
        <v>33.11336956521739</v>
      </c>
      <c r="AC11" s="36">
        <v>0.70803739099715512</v>
      </c>
      <c r="AD11" s="31">
        <v>0</v>
      </c>
      <c r="AE11" s="31">
        <v>0</v>
      </c>
      <c r="AF11" s="36" t="s">
        <v>408</v>
      </c>
      <c r="AG11" s="31">
        <v>3.4094565217391311</v>
      </c>
      <c r="AH11" s="31">
        <v>0</v>
      </c>
      <c r="AI11" s="36">
        <v>0</v>
      </c>
      <c r="AJ11" t="s">
        <v>15</v>
      </c>
      <c r="AK11" s="37">
        <v>8</v>
      </c>
      <c r="AT11"/>
    </row>
    <row r="12" spans="1:46" x14ac:dyDescent="0.25">
      <c r="A12" t="s">
        <v>240</v>
      </c>
      <c r="B12" t="s">
        <v>90</v>
      </c>
      <c r="C12" t="s">
        <v>150</v>
      </c>
      <c r="D12" t="s">
        <v>192</v>
      </c>
      <c r="E12" s="31">
        <v>31.489130434782609</v>
      </c>
      <c r="F12" s="31">
        <v>89.524456521739125</v>
      </c>
      <c r="G12" s="31">
        <v>2.6548913043478262</v>
      </c>
      <c r="H12" s="36">
        <v>2.9655486416755202E-2</v>
      </c>
      <c r="I12" s="31">
        <v>19.084239130434781</v>
      </c>
      <c r="J12" s="31">
        <v>2.6548913043478262</v>
      </c>
      <c r="K12" s="36">
        <v>0.13911433860173716</v>
      </c>
      <c r="L12" s="31">
        <v>15.163043478260869</v>
      </c>
      <c r="M12" s="31">
        <v>2.6548913043478262</v>
      </c>
      <c r="N12" s="36">
        <v>0.17508960573476703</v>
      </c>
      <c r="O12" s="31">
        <v>8.6956521739130432E-2</v>
      </c>
      <c r="P12" s="31">
        <v>0</v>
      </c>
      <c r="Q12" s="36">
        <v>0</v>
      </c>
      <c r="R12" s="31">
        <v>3.8342391304347827</v>
      </c>
      <c r="S12" s="31">
        <v>0</v>
      </c>
      <c r="T12" s="36">
        <v>0</v>
      </c>
      <c r="U12" s="31">
        <v>18.057065217391305</v>
      </c>
      <c r="V12" s="31">
        <v>0</v>
      </c>
      <c r="W12" s="36">
        <v>0</v>
      </c>
      <c r="X12" s="31">
        <v>0.19293478260869565</v>
      </c>
      <c r="Y12" s="31">
        <v>0</v>
      </c>
      <c r="Z12" s="36">
        <v>0</v>
      </c>
      <c r="AA12" s="31">
        <v>50.779891304347828</v>
      </c>
      <c r="AB12" s="31">
        <v>0</v>
      </c>
      <c r="AC12" s="36">
        <v>0</v>
      </c>
      <c r="AD12" s="31">
        <v>1.4103260869565217</v>
      </c>
      <c r="AE12" s="31">
        <v>0</v>
      </c>
      <c r="AF12" s="36">
        <v>0</v>
      </c>
      <c r="AG12" s="31">
        <v>0</v>
      </c>
      <c r="AH12" s="31">
        <v>0</v>
      </c>
      <c r="AI12" s="36" t="s">
        <v>408</v>
      </c>
      <c r="AJ12" t="s">
        <v>19</v>
      </c>
      <c r="AK12" s="37">
        <v>8</v>
      </c>
      <c r="AT12"/>
    </row>
    <row r="13" spans="1:46" x14ac:dyDescent="0.25">
      <c r="A13" t="s">
        <v>240</v>
      </c>
      <c r="B13" t="s">
        <v>110</v>
      </c>
      <c r="C13" t="s">
        <v>141</v>
      </c>
      <c r="D13" t="s">
        <v>202</v>
      </c>
      <c r="E13" s="31">
        <v>24.532608695652176</v>
      </c>
      <c r="F13" s="31">
        <v>88.255108695652169</v>
      </c>
      <c r="G13" s="31">
        <v>6.8532608695652169</v>
      </c>
      <c r="H13" s="36">
        <v>7.7652851725543662E-2</v>
      </c>
      <c r="I13" s="31">
        <v>15.16489130434783</v>
      </c>
      <c r="J13" s="31">
        <v>0</v>
      </c>
      <c r="K13" s="36">
        <v>0</v>
      </c>
      <c r="L13" s="31">
        <v>9.6865217391304377</v>
      </c>
      <c r="M13" s="31">
        <v>0</v>
      </c>
      <c r="N13" s="36">
        <v>0</v>
      </c>
      <c r="O13" s="31">
        <v>5.4783695652173909</v>
      </c>
      <c r="P13" s="31">
        <v>0</v>
      </c>
      <c r="Q13" s="36">
        <v>0</v>
      </c>
      <c r="R13" s="31">
        <v>0</v>
      </c>
      <c r="S13" s="31">
        <v>0</v>
      </c>
      <c r="T13" s="36" t="s">
        <v>408</v>
      </c>
      <c r="U13" s="31">
        <v>0</v>
      </c>
      <c r="V13" s="31">
        <v>0</v>
      </c>
      <c r="W13" s="36" t="s">
        <v>408</v>
      </c>
      <c r="X13" s="31">
        <v>15.880543478260874</v>
      </c>
      <c r="Y13" s="31">
        <v>1.8967391304347827</v>
      </c>
      <c r="Z13" s="36">
        <v>0.11943792308060859</v>
      </c>
      <c r="AA13" s="31">
        <v>57.209673913043467</v>
      </c>
      <c r="AB13" s="31">
        <v>4.9565217391304346</v>
      </c>
      <c r="AC13" s="36">
        <v>8.6637825390582707E-2</v>
      </c>
      <c r="AD13" s="31">
        <v>0</v>
      </c>
      <c r="AE13" s="31">
        <v>0</v>
      </c>
      <c r="AF13" s="36" t="s">
        <v>408</v>
      </c>
      <c r="AG13" s="31">
        <v>0</v>
      </c>
      <c r="AH13" s="31">
        <v>0</v>
      </c>
      <c r="AI13" s="36" t="s">
        <v>408</v>
      </c>
      <c r="AJ13" t="s">
        <v>40</v>
      </c>
      <c r="AK13" s="37">
        <v>8</v>
      </c>
      <c r="AT13"/>
    </row>
    <row r="14" spans="1:46" x14ac:dyDescent="0.25">
      <c r="A14" t="s">
        <v>240</v>
      </c>
      <c r="B14" t="s">
        <v>91</v>
      </c>
      <c r="C14" t="s">
        <v>160</v>
      </c>
      <c r="D14" t="s">
        <v>200</v>
      </c>
      <c r="E14" s="31">
        <v>15.532608695652174</v>
      </c>
      <c r="F14" s="31">
        <v>95.279456521739121</v>
      </c>
      <c r="G14" s="31">
        <v>22.434782608695649</v>
      </c>
      <c r="H14" s="36">
        <v>0.23546295736454889</v>
      </c>
      <c r="I14" s="31">
        <v>24.784456521739131</v>
      </c>
      <c r="J14" s="31">
        <v>5.8478260869565215</v>
      </c>
      <c r="K14" s="36">
        <v>0.23594731971738947</v>
      </c>
      <c r="L14" s="31">
        <v>19.240978260869564</v>
      </c>
      <c r="M14" s="31">
        <v>5.8478260869565215</v>
      </c>
      <c r="N14" s="36">
        <v>0.3039256116644164</v>
      </c>
      <c r="O14" s="31">
        <v>0</v>
      </c>
      <c r="P14" s="31">
        <v>0</v>
      </c>
      <c r="Q14" s="36" t="s">
        <v>408</v>
      </c>
      <c r="R14" s="31">
        <v>5.5434782608695654</v>
      </c>
      <c r="S14" s="31">
        <v>0</v>
      </c>
      <c r="T14" s="36">
        <v>0</v>
      </c>
      <c r="U14" s="31">
        <v>16.455869565217391</v>
      </c>
      <c r="V14" s="31">
        <v>0</v>
      </c>
      <c r="W14" s="36">
        <v>0</v>
      </c>
      <c r="X14" s="31">
        <v>0</v>
      </c>
      <c r="Y14" s="31">
        <v>0</v>
      </c>
      <c r="Z14" s="36" t="s">
        <v>408</v>
      </c>
      <c r="AA14" s="31">
        <v>54.039130434782592</v>
      </c>
      <c r="AB14" s="31">
        <v>16.586956521739129</v>
      </c>
      <c r="AC14" s="36">
        <v>0.30694343873199781</v>
      </c>
      <c r="AD14" s="31">
        <v>0</v>
      </c>
      <c r="AE14" s="31">
        <v>0</v>
      </c>
      <c r="AF14" s="36" t="s">
        <v>408</v>
      </c>
      <c r="AG14" s="31">
        <v>0</v>
      </c>
      <c r="AH14" s="31">
        <v>0</v>
      </c>
      <c r="AI14" s="36" t="s">
        <v>408</v>
      </c>
      <c r="AJ14" t="s">
        <v>20</v>
      </c>
      <c r="AK14" s="37">
        <v>8</v>
      </c>
      <c r="AT14"/>
    </row>
    <row r="15" spans="1:46" x14ac:dyDescent="0.25">
      <c r="A15" t="s">
        <v>240</v>
      </c>
      <c r="B15" t="s">
        <v>107</v>
      </c>
      <c r="C15" t="s">
        <v>159</v>
      </c>
      <c r="D15" t="s">
        <v>198</v>
      </c>
      <c r="E15" s="31">
        <v>47.423913043478258</v>
      </c>
      <c r="F15" s="31">
        <v>147.34597826086954</v>
      </c>
      <c r="G15" s="31">
        <v>64.234891304347812</v>
      </c>
      <c r="H15" s="36">
        <v>0.43594600994553634</v>
      </c>
      <c r="I15" s="31">
        <v>22.351630434782603</v>
      </c>
      <c r="J15" s="31">
        <v>6.0151086956521738</v>
      </c>
      <c r="K15" s="36">
        <v>0.26911274831619136</v>
      </c>
      <c r="L15" s="31">
        <v>17.395108695652169</v>
      </c>
      <c r="M15" s="31">
        <v>6.0151086956521738</v>
      </c>
      <c r="N15" s="36">
        <v>0.34579310775767808</v>
      </c>
      <c r="O15" s="31">
        <v>0</v>
      </c>
      <c r="P15" s="31">
        <v>0</v>
      </c>
      <c r="Q15" s="36" t="s">
        <v>408</v>
      </c>
      <c r="R15" s="31">
        <v>4.9565217391304346</v>
      </c>
      <c r="S15" s="31">
        <v>0</v>
      </c>
      <c r="T15" s="36">
        <v>0</v>
      </c>
      <c r="U15" s="31">
        <v>45.096304347826084</v>
      </c>
      <c r="V15" s="31">
        <v>22.239021739130433</v>
      </c>
      <c r="W15" s="36">
        <v>0.49314510492038777</v>
      </c>
      <c r="X15" s="31">
        <v>0</v>
      </c>
      <c r="Y15" s="31">
        <v>0</v>
      </c>
      <c r="Z15" s="36" t="s">
        <v>408</v>
      </c>
      <c r="AA15" s="31">
        <v>79.89804347826086</v>
      </c>
      <c r="AB15" s="31">
        <v>35.980760869565209</v>
      </c>
      <c r="AC15" s="36">
        <v>0.45033344126073716</v>
      </c>
      <c r="AD15" s="31">
        <v>0</v>
      </c>
      <c r="AE15" s="31">
        <v>0</v>
      </c>
      <c r="AF15" s="36" t="s">
        <v>408</v>
      </c>
      <c r="AG15" s="31">
        <v>0</v>
      </c>
      <c r="AH15" s="31">
        <v>0</v>
      </c>
      <c r="AI15" s="36" t="s">
        <v>408</v>
      </c>
      <c r="AJ15" t="s">
        <v>37</v>
      </c>
      <c r="AK15" s="37">
        <v>8</v>
      </c>
      <c r="AT15"/>
    </row>
    <row r="16" spans="1:46" x14ac:dyDescent="0.25">
      <c r="A16" t="s">
        <v>240</v>
      </c>
      <c r="B16" t="s">
        <v>97</v>
      </c>
      <c r="C16" t="s">
        <v>136</v>
      </c>
      <c r="D16" t="s">
        <v>195</v>
      </c>
      <c r="E16" s="31">
        <v>66.326086956521735</v>
      </c>
      <c r="F16" s="31">
        <v>170.9728260869565</v>
      </c>
      <c r="G16" s="31">
        <v>0</v>
      </c>
      <c r="H16" s="36">
        <v>0</v>
      </c>
      <c r="I16" s="31">
        <v>47.317934782608688</v>
      </c>
      <c r="J16" s="31">
        <v>0</v>
      </c>
      <c r="K16" s="36">
        <v>0</v>
      </c>
      <c r="L16" s="31">
        <v>22.978260869565219</v>
      </c>
      <c r="M16" s="31">
        <v>0</v>
      </c>
      <c r="N16" s="36">
        <v>0</v>
      </c>
      <c r="O16" s="31">
        <v>18.774456521739129</v>
      </c>
      <c r="P16" s="31">
        <v>0</v>
      </c>
      <c r="Q16" s="36">
        <v>0</v>
      </c>
      <c r="R16" s="31">
        <v>5.5652173913043477</v>
      </c>
      <c r="S16" s="31">
        <v>0</v>
      </c>
      <c r="T16" s="36">
        <v>0</v>
      </c>
      <c r="U16" s="31">
        <v>13.130434782608695</v>
      </c>
      <c r="V16" s="31">
        <v>0</v>
      </c>
      <c r="W16" s="36">
        <v>0</v>
      </c>
      <c r="X16" s="31">
        <v>0</v>
      </c>
      <c r="Y16" s="31">
        <v>0</v>
      </c>
      <c r="Z16" s="36" t="s">
        <v>408</v>
      </c>
      <c r="AA16" s="31">
        <v>86.296195652173907</v>
      </c>
      <c r="AB16" s="31">
        <v>0</v>
      </c>
      <c r="AC16" s="36">
        <v>0</v>
      </c>
      <c r="AD16" s="31">
        <v>0</v>
      </c>
      <c r="AE16" s="31">
        <v>0</v>
      </c>
      <c r="AF16" s="36" t="s">
        <v>408</v>
      </c>
      <c r="AG16" s="31">
        <v>24.228260869565219</v>
      </c>
      <c r="AH16" s="31">
        <v>0</v>
      </c>
      <c r="AI16" s="36">
        <v>0</v>
      </c>
      <c r="AJ16" t="s">
        <v>27</v>
      </c>
      <c r="AK16" s="37">
        <v>8</v>
      </c>
      <c r="AT16"/>
    </row>
    <row r="17" spans="1:46" x14ac:dyDescent="0.25">
      <c r="A17" t="s">
        <v>240</v>
      </c>
      <c r="B17" t="s">
        <v>88</v>
      </c>
      <c r="C17" t="s">
        <v>159</v>
      </c>
      <c r="D17" t="s">
        <v>198</v>
      </c>
      <c r="E17" s="31">
        <v>65.293478260869563</v>
      </c>
      <c r="F17" s="31">
        <v>225.66576086956525</v>
      </c>
      <c r="G17" s="31">
        <v>18.524456521739129</v>
      </c>
      <c r="H17" s="36">
        <v>8.2088024564994866E-2</v>
      </c>
      <c r="I17" s="31">
        <v>49.029891304347828</v>
      </c>
      <c r="J17" s="31">
        <v>6.8043478260869561</v>
      </c>
      <c r="K17" s="36">
        <v>0.1387795821094053</v>
      </c>
      <c r="L17" s="31">
        <v>36.364130434782609</v>
      </c>
      <c r="M17" s="31">
        <v>6.8043478260869561</v>
      </c>
      <c r="N17" s="36">
        <v>0.18711702286653711</v>
      </c>
      <c r="O17" s="31">
        <v>7.7092391304347823</v>
      </c>
      <c r="P17" s="31">
        <v>0</v>
      </c>
      <c r="Q17" s="36">
        <v>0</v>
      </c>
      <c r="R17" s="31">
        <v>4.9565217391304346</v>
      </c>
      <c r="S17" s="31">
        <v>0</v>
      </c>
      <c r="T17" s="36">
        <v>0</v>
      </c>
      <c r="U17" s="31">
        <v>48.817934782608695</v>
      </c>
      <c r="V17" s="31">
        <v>11.065217391304348</v>
      </c>
      <c r="W17" s="36">
        <v>0.2266629557472864</v>
      </c>
      <c r="X17" s="31">
        <v>4.4347826086956523</v>
      </c>
      <c r="Y17" s="31">
        <v>0</v>
      </c>
      <c r="Z17" s="36">
        <v>0</v>
      </c>
      <c r="AA17" s="31">
        <v>113.92663043478261</v>
      </c>
      <c r="AB17" s="31">
        <v>0.65489130434782605</v>
      </c>
      <c r="AC17" s="36">
        <v>5.7483601669648179E-3</v>
      </c>
      <c r="AD17" s="31">
        <v>9.4565217391304355</v>
      </c>
      <c r="AE17" s="31">
        <v>0</v>
      </c>
      <c r="AF17" s="36">
        <v>0</v>
      </c>
      <c r="AG17" s="31">
        <v>0</v>
      </c>
      <c r="AH17" s="31">
        <v>0</v>
      </c>
      <c r="AI17" s="36" t="s">
        <v>408</v>
      </c>
      <c r="AJ17" t="s">
        <v>17</v>
      </c>
      <c r="AK17" s="37">
        <v>8</v>
      </c>
      <c r="AT17"/>
    </row>
    <row r="18" spans="1:46" x14ac:dyDescent="0.25">
      <c r="A18" t="s">
        <v>240</v>
      </c>
      <c r="B18" t="s">
        <v>118</v>
      </c>
      <c r="C18" t="s">
        <v>159</v>
      </c>
      <c r="D18" t="s">
        <v>198</v>
      </c>
      <c r="E18" s="31">
        <v>40.336956521739133</v>
      </c>
      <c r="F18" s="31">
        <v>142.47010869565216</v>
      </c>
      <c r="G18" s="31">
        <v>17.127717391304348</v>
      </c>
      <c r="H18" s="36">
        <v>0.12021972572431289</v>
      </c>
      <c r="I18" s="31">
        <v>36.453804347826086</v>
      </c>
      <c r="J18" s="31">
        <v>8.3777173913043477</v>
      </c>
      <c r="K18" s="36">
        <v>0.22981736861721952</v>
      </c>
      <c r="L18" s="31">
        <v>23.019021739130434</v>
      </c>
      <c r="M18" s="31">
        <v>8.3777173913043477</v>
      </c>
      <c r="N18" s="36">
        <v>0.36394758588124188</v>
      </c>
      <c r="O18" s="31">
        <v>5.3641304347826084</v>
      </c>
      <c r="P18" s="31">
        <v>0</v>
      </c>
      <c r="Q18" s="36">
        <v>0</v>
      </c>
      <c r="R18" s="31">
        <v>8.070652173913043</v>
      </c>
      <c r="S18" s="31">
        <v>0</v>
      </c>
      <c r="T18" s="36">
        <v>0</v>
      </c>
      <c r="U18" s="31">
        <v>24.230978260869566</v>
      </c>
      <c r="V18" s="31">
        <v>2.2635869565217392</v>
      </c>
      <c r="W18" s="36">
        <v>9.3417068520802962E-2</v>
      </c>
      <c r="X18" s="31">
        <v>0</v>
      </c>
      <c r="Y18" s="31">
        <v>0</v>
      </c>
      <c r="Z18" s="36" t="s">
        <v>408</v>
      </c>
      <c r="AA18" s="31">
        <v>76.782608695652172</v>
      </c>
      <c r="AB18" s="31">
        <v>6.4864130434782608</v>
      </c>
      <c r="AC18" s="36">
        <v>8.4477633069082667E-2</v>
      </c>
      <c r="AD18" s="31">
        <v>5.0027173913043477</v>
      </c>
      <c r="AE18" s="31">
        <v>0</v>
      </c>
      <c r="AF18" s="36">
        <v>0</v>
      </c>
      <c r="AG18" s="31">
        <v>0</v>
      </c>
      <c r="AH18" s="31">
        <v>0</v>
      </c>
      <c r="AI18" s="36" t="s">
        <v>408</v>
      </c>
      <c r="AJ18" t="s">
        <v>49</v>
      </c>
      <c r="AK18" s="37">
        <v>8</v>
      </c>
      <c r="AT18"/>
    </row>
    <row r="19" spans="1:46" x14ac:dyDescent="0.25">
      <c r="A19" t="s">
        <v>240</v>
      </c>
      <c r="B19" t="s">
        <v>119</v>
      </c>
      <c r="C19" t="s">
        <v>152</v>
      </c>
      <c r="D19" t="s">
        <v>191</v>
      </c>
      <c r="E19" s="31">
        <v>40.793478260869563</v>
      </c>
      <c r="F19" s="31">
        <v>135.14728260869563</v>
      </c>
      <c r="G19" s="31">
        <v>36.640869565217393</v>
      </c>
      <c r="H19" s="36">
        <v>0.27111806362623714</v>
      </c>
      <c r="I19" s="31">
        <v>19.55445652173913</v>
      </c>
      <c r="J19" s="31">
        <v>4.2976086956521726</v>
      </c>
      <c r="K19" s="36">
        <v>0.2197764325934819</v>
      </c>
      <c r="L19" s="31">
        <v>16.142826086956521</v>
      </c>
      <c r="M19" s="31">
        <v>4.2976086956521726</v>
      </c>
      <c r="N19" s="36">
        <v>0.26622405968460877</v>
      </c>
      <c r="O19" s="31">
        <v>0</v>
      </c>
      <c r="P19" s="31">
        <v>0</v>
      </c>
      <c r="Q19" s="36" t="s">
        <v>408</v>
      </c>
      <c r="R19" s="31">
        <v>3.4116304347826087</v>
      </c>
      <c r="S19" s="31">
        <v>0</v>
      </c>
      <c r="T19" s="36">
        <v>0</v>
      </c>
      <c r="U19" s="31">
        <v>27.021739130434781</v>
      </c>
      <c r="V19" s="31">
        <v>17.902282608695657</v>
      </c>
      <c r="W19" s="36">
        <v>0.6625140788415127</v>
      </c>
      <c r="X19" s="31">
        <v>0</v>
      </c>
      <c r="Y19" s="31">
        <v>0</v>
      </c>
      <c r="Z19" s="36" t="s">
        <v>408</v>
      </c>
      <c r="AA19" s="31">
        <v>75.364456521739115</v>
      </c>
      <c r="AB19" s="31">
        <v>14.440978260869565</v>
      </c>
      <c r="AC19" s="36">
        <v>0.19161523783700371</v>
      </c>
      <c r="AD19" s="31">
        <v>0.60543478260869565</v>
      </c>
      <c r="AE19" s="31">
        <v>0</v>
      </c>
      <c r="AF19" s="36">
        <v>0</v>
      </c>
      <c r="AG19" s="31">
        <v>12.601195652173915</v>
      </c>
      <c r="AH19" s="31">
        <v>0</v>
      </c>
      <c r="AI19" s="36">
        <v>0</v>
      </c>
      <c r="AJ19" t="s">
        <v>50</v>
      </c>
      <c r="AK19" s="37">
        <v>8</v>
      </c>
      <c r="AT19"/>
    </row>
    <row r="20" spans="1:46" x14ac:dyDescent="0.25">
      <c r="A20" t="s">
        <v>240</v>
      </c>
      <c r="B20" t="s">
        <v>131</v>
      </c>
      <c r="C20" t="s">
        <v>162</v>
      </c>
      <c r="D20" t="s">
        <v>201</v>
      </c>
      <c r="E20" s="31">
        <v>54.771739130434781</v>
      </c>
      <c r="F20" s="31">
        <v>253.85510869565226</v>
      </c>
      <c r="G20" s="31">
        <v>125.45565217391299</v>
      </c>
      <c r="H20" s="36">
        <v>0.494201802037879</v>
      </c>
      <c r="I20" s="31">
        <v>57.051847826086956</v>
      </c>
      <c r="J20" s="31">
        <v>18.732608695652171</v>
      </c>
      <c r="K20" s="36">
        <v>0.32834359287985559</v>
      </c>
      <c r="L20" s="31">
        <v>36.763695652173908</v>
      </c>
      <c r="M20" s="31">
        <v>18.732608695652171</v>
      </c>
      <c r="N20" s="36">
        <v>0.50954095782110187</v>
      </c>
      <c r="O20" s="31">
        <v>14.809891304347826</v>
      </c>
      <c r="P20" s="31">
        <v>0</v>
      </c>
      <c r="Q20" s="36">
        <v>0</v>
      </c>
      <c r="R20" s="31">
        <v>5.4782608695652177</v>
      </c>
      <c r="S20" s="31">
        <v>0</v>
      </c>
      <c r="T20" s="36">
        <v>0</v>
      </c>
      <c r="U20" s="31">
        <v>30.137282608695649</v>
      </c>
      <c r="V20" s="31">
        <v>12.214021739130432</v>
      </c>
      <c r="W20" s="36">
        <v>0.40527946390250408</v>
      </c>
      <c r="X20" s="31">
        <v>0</v>
      </c>
      <c r="Y20" s="31">
        <v>0</v>
      </c>
      <c r="Z20" s="36" t="s">
        <v>408</v>
      </c>
      <c r="AA20" s="31">
        <v>152.79304347826096</v>
      </c>
      <c r="AB20" s="31">
        <v>94.50902173913039</v>
      </c>
      <c r="AC20" s="36">
        <v>0.61854270055545368</v>
      </c>
      <c r="AD20" s="31">
        <v>11.157934782608695</v>
      </c>
      <c r="AE20" s="31">
        <v>0</v>
      </c>
      <c r="AF20" s="36">
        <v>0</v>
      </c>
      <c r="AG20" s="31">
        <v>2.7149999999999999</v>
      </c>
      <c r="AH20" s="31">
        <v>0</v>
      </c>
      <c r="AI20" s="36">
        <v>0</v>
      </c>
      <c r="AJ20" t="s">
        <v>63</v>
      </c>
      <c r="AK20" s="37">
        <v>8</v>
      </c>
      <c r="AT20"/>
    </row>
    <row r="21" spans="1:46" x14ac:dyDescent="0.25">
      <c r="A21" t="s">
        <v>240</v>
      </c>
      <c r="B21" t="s">
        <v>87</v>
      </c>
      <c r="C21" t="s">
        <v>158</v>
      </c>
      <c r="D21" t="s">
        <v>179</v>
      </c>
      <c r="E21" s="31">
        <v>62.489130434782609</v>
      </c>
      <c r="F21" s="31">
        <v>155.97771739130434</v>
      </c>
      <c r="G21" s="31">
        <v>44.14891304347826</v>
      </c>
      <c r="H21" s="36">
        <v>0.28304628239122787</v>
      </c>
      <c r="I21" s="31">
        <v>24.442934782608695</v>
      </c>
      <c r="J21" s="31">
        <v>0.56521739130434778</v>
      </c>
      <c r="K21" s="36">
        <v>2.3123957754307947E-2</v>
      </c>
      <c r="L21" s="31">
        <v>13.461956521739131</v>
      </c>
      <c r="M21" s="31">
        <v>0.56521739130434778</v>
      </c>
      <c r="N21" s="36">
        <v>4.1986273718207505E-2</v>
      </c>
      <c r="O21" s="31">
        <v>6.2472826086956523</v>
      </c>
      <c r="P21" s="31">
        <v>0</v>
      </c>
      <c r="Q21" s="36">
        <v>0</v>
      </c>
      <c r="R21" s="31">
        <v>4.7336956521739131</v>
      </c>
      <c r="S21" s="31">
        <v>0</v>
      </c>
      <c r="T21" s="36">
        <v>0</v>
      </c>
      <c r="U21" s="31">
        <v>24.586956521739129</v>
      </c>
      <c r="V21" s="31">
        <v>5.3179347826086953</v>
      </c>
      <c r="W21" s="36">
        <v>0.21629089301503093</v>
      </c>
      <c r="X21" s="31">
        <v>11.616847826086957</v>
      </c>
      <c r="Y21" s="31">
        <v>0</v>
      </c>
      <c r="Z21" s="36">
        <v>0</v>
      </c>
      <c r="AA21" s="31">
        <v>85.52391304347826</v>
      </c>
      <c r="AB21" s="31">
        <v>38.265760869565213</v>
      </c>
      <c r="AC21" s="36">
        <v>0.44742762004016162</v>
      </c>
      <c r="AD21" s="31">
        <v>9.8070652173913047</v>
      </c>
      <c r="AE21" s="31">
        <v>0</v>
      </c>
      <c r="AF21" s="36">
        <v>0</v>
      </c>
      <c r="AG21" s="31">
        <v>0</v>
      </c>
      <c r="AH21" s="31">
        <v>0</v>
      </c>
      <c r="AI21" s="36" t="s">
        <v>408</v>
      </c>
      <c r="AJ21" t="s">
        <v>16</v>
      </c>
      <c r="AK21" s="37">
        <v>8</v>
      </c>
      <c r="AT21"/>
    </row>
    <row r="22" spans="1:46" x14ac:dyDescent="0.25">
      <c r="A22" t="s">
        <v>240</v>
      </c>
      <c r="B22" t="s">
        <v>71</v>
      </c>
      <c r="C22" t="s">
        <v>164</v>
      </c>
      <c r="D22" t="s">
        <v>203</v>
      </c>
      <c r="E22" s="31">
        <v>42.163043478260867</v>
      </c>
      <c r="F22" s="31">
        <v>191.7066304347826</v>
      </c>
      <c r="G22" s="31">
        <v>23.217499999999998</v>
      </c>
      <c r="H22" s="36">
        <v>0.12110953047030081</v>
      </c>
      <c r="I22" s="31">
        <v>37.61141304347823</v>
      </c>
      <c r="J22" s="31">
        <v>0.13043478260869565</v>
      </c>
      <c r="K22" s="36">
        <v>3.4679575175204131E-3</v>
      </c>
      <c r="L22" s="31">
        <v>29.835217391304319</v>
      </c>
      <c r="M22" s="31">
        <v>0.13043478260869565</v>
      </c>
      <c r="N22" s="36">
        <v>4.3718395243438641E-3</v>
      </c>
      <c r="O22" s="31">
        <v>2.8522826086956514</v>
      </c>
      <c r="P22" s="31">
        <v>0</v>
      </c>
      <c r="Q22" s="36">
        <v>0</v>
      </c>
      <c r="R22" s="31">
        <v>4.9239130434782608</v>
      </c>
      <c r="S22" s="31">
        <v>0</v>
      </c>
      <c r="T22" s="36">
        <v>0</v>
      </c>
      <c r="U22" s="31">
        <v>23.355978260869566</v>
      </c>
      <c r="V22" s="31">
        <v>12.358695652173912</v>
      </c>
      <c r="W22" s="36">
        <v>0.52914485165794056</v>
      </c>
      <c r="X22" s="31">
        <v>0</v>
      </c>
      <c r="Y22" s="31">
        <v>0</v>
      </c>
      <c r="Z22" s="36" t="s">
        <v>408</v>
      </c>
      <c r="AA22" s="31">
        <v>130.73923913043478</v>
      </c>
      <c r="AB22" s="31">
        <v>10.72836956521739</v>
      </c>
      <c r="AC22" s="36">
        <v>8.2059293266300903E-2</v>
      </c>
      <c r="AD22" s="31">
        <v>0</v>
      </c>
      <c r="AE22" s="31">
        <v>0</v>
      </c>
      <c r="AF22" s="36" t="s">
        <v>408</v>
      </c>
      <c r="AG22" s="31">
        <v>0</v>
      </c>
      <c r="AH22" s="31">
        <v>0</v>
      </c>
      <c r="AI22" s="36" t="s">
        <v>408</v>
      </c>
      <c r="AJ22" t="s">
        <v>25</v>
      </c>
      <c r="AK22" s="37">
        <v>8</v>
      </c>
      <c r="AT22"/>
    </row>
    <row r="23" spans="1:46" x14ac:dyDescent="0.25">
      <c r="A23" t="s">
        <v>240</v>
      </c>
      <c r="B23" t="s">
        <v>98</v>
      </c>
      <c r="C23" t="s">
        <v>166</v>
      </c>
      <c r="D23" t="s">
        <v>205</v>
      </c>
      <c r="E23" s="31">
        <v>36.728260869565219</v>
      </c>
      <c r="F23" s="31">
        <v>119.44902173913043</v>
      </c>
      <c r="G23" s="31">
        <v>0</v>
      </c>
      <c r="H23" s="36">
        <v>0</v>
      </c>
      <c r="I23" s="31">
        <v>32.100760869565228</v>
      </c>
      <c r="J23" s="31">
        <v>0</v>
      </c>
      <c r="K23" s="36">
        <v>0</v>
      </c>
      <c r="L23" s="31">
        <v>22.701413043478269</v>
      </c>
      <c r="M23" s="31">
        <v>0</v>
      </c>
      <c r="N23" s="36">
        <v>0</v>
      </c>
      <c r="O23" s="31">
        <v>4.3394565217391312</v>
      </c>
      <c r="P23" s="31">
        <v>0</v>
      </c>
      <c r="Q23" s="36">
        <v>0</v>
      </c>
      <c r="R23" s="31">
        <v>5.0598913043478264</v>
      </c>
      <c r="S23" s="31">
        <v>0</v>
      </c>
      <c r="T23" s="36">
        <v>0</v>
      </c>
      <c r="U23" s="31">
        <v>20.436304347826095</v>
      </c>
      <c r="V23" s="31">
        <v>0</v>
      </c>
      <c r="W23" s="36">
        <v>0</v>
      </c>
      <c r="X23" s="31">
        <v>0.41304347826086957</v>
      </c>
      <c r="Y23" s="31">
        <v>0</v>
      </c>
      <c r="Z23" s="36">
        <v>0</v>
      </c>
      <c r="AA23" s="31">
        <v>66.49891304347824</v>
      </c>
      <c r="AB23" s="31">
        <v>0</v>
      </c>
      <c r="AC23" s="36">
        <v>0</v>
      </c>
      <c r="AD23" s="31">
        <v>0</v>
      </c>
      <c r="AE23" s="31">
        <v>0</v>
      </c>
      <c r="AF23" s="36" t="s">
        <v>408</v>
      </c>
      <c r="AG23" s="31">
        <v>0</v>
      </c>
      <c r="AH23" s="31">
        <v>0</v>
      </c>
      <c r="AI23" s="36" t="s">
        <v>408</v>
      </c>
      <c r="AJ23" t="s">
        <v>28</v>
      </c>
      <c r="AK23" s="37">
        <v>8</v>
      </c>
      <c r="AT23"/>
    </row>
    <row r="24" spans="1:46" x14ac:dyDescent="0.25">
      <c r="A24" t="s">
        <v>240</v>
      </c>
      <c r="B24" t="s">
        <v>92</v>
      </c>
      <c r="C24" t="s">
        <v>161</v>
      </c>
      <c r="D24" t="s">
        <v>187</v>
      </c>
      <c r="E24" s="31">
        <v>31.554347826086957</v>
      </c>
      <c r="F24" s="31">
        <v>194.97467391304349</v>
      </c>
      <c r="G24" s="31">
        <v>31.314347826086959</v>
      </c>
      <c r="H24" s="36">
        <v>0.16060725835629711</v>
      </c>
      <c r="I24" s="31">
        <v>37.586956521739133</v>
      </c>
      <c r="J24" s="31">
        <v>0.52173913043478259</v>
      </c>
      <c r="K24" s="36">
        <v>1.3880855986119142E-2</v>
      </c>
      <c r="L24" s="31">
        <v>22.809782608695652</v>
      </c>
      <c r="M24" s="31">
        <v>0.52173913043478259</v>
      </c>
      <c r="N24" s="36">
        <v>2.28734810578985E-2</v>
      </c>
      <c r="O24" s="31">
        <v>9.9510869565217384</v>
      </c>
      <c r="P24" s="31">
        <v>0</v>
      </c>
      <c r="Q24" s="36">
        <v>0</v>
      </c>
      <c r="R24" s="31">
        <v>4.8260869565217392</v>
      </c>
      <c r="S24" s="31">
        <v>0</v>
      </c>
      <c r="T24" s="36">
        <v>0</v>
      </c>
      <c r="U24" s="31">
        <v>24.376847826086959</v>
      </c>
      <c r="V24" s="31">
        <v>12.950217391304349</v>
      </c>
      <c r="W24" s="36">
        <v>0.53125069671418446</v>
      </c>
      <c r="X24" s="31">
        <v>5.6820652173913047</v>
      </c>
      <c r="Y24" s="31">
        <v>0</v>
      </c>
      <c r="Z24" s="36">
        <v>0</v>
      </c>
      <c r="AA24" s="31">
        <v>127.32880434782609</v>
      </c>
      <c r="AB24" s="31">
        <v>17.842391304347824</v>
      </c>
      <c r="AC24" s="36">
        <v>0.1401284760014512</v>
      </c>
      <c r="AD24" s="31">
        <v>0</v>
      </c>
      <c r="AE24" s="31">
        <v>0</v>
      </c>
      <c r="AF24" s="36" t="s">
        <v>408</v>
      </c>
      <c r="AG24" s="31">
        <v>0</v>
      </c>
      <c r="AH24" s="31">
        <v>0</v>
      </c>
      <c r="AI24" s="36" t="s">
        <v>408</v>
      </c>
      <c r="AJ24" t="s">
        <v>21</v>
      </c>
      <c r="AK24" s="37">
        <v>8</v>
      </c>
      <c r="AT24"/>
    </row>
    <row r="25" spans="1:46" x14ac:dyDescent="0.25">
      <c r="A25" t="s">
        <v>240</v>
      </c>
      <c r="B25" t="s">
        <v>108</v>
      </c>
      <c r="C25" t="s">
        <v>170</v>
      </c>
      <c r="D25" t="s">
        <v>209</v>
      </c>
      <c r="E25" s="31">
        <v>20.326086956521738</v>
      </c>
      <c r="F25" s="31">
        <v>71.304130434782621</v>
      </c>
      <c r="G25" s="31">
        <v>12.479999999999995</v>
      </c>
      <c r="H25" s="36">
        <v>0.17502492385647508</v>
      </c>
      <c r="I25" s="31">
        <v>31.426195652173924</v>
      </c>
      <c r="J25" s="31">
        <v>0.84097826086956529</v>
      </c>
      <c r="K25" s="36">
        <v>2.6760422107007093E-2</v>
      </c>
      <c r="L25" s="31">
        <v>24.960326086956535</v>
      </c>
      <c r="M25" s="31">
        <v>0.84097826086956529</v>
      </c>
      <c r="N25" s="36">
        <v>3.3692599124697874E-2</v>
      </c>
      <c r="O25" s="31">
        <v>3.4242391304347821</v>
      </c>
      <c r="P25" s="31">
        <v>0</v>
      </c>
      <c r="Q25" s="36">
        <v>0</v>
      </c>
      <c r="R25" s="31">
        <v>3.0416304347826091</v>
      </c>
      <c r="S25" s="31">
        <v>0</v>
      </c>
      <c r="T25" s="36">
        <v>0</v>
      </c>
      <c r="U25" s="31">
        <v>2.8122826086956518</v>
      </c>
      <c r="V25" s="31">
        <v>2.8122826086956518</v>
      </c>
      <c r="W25" s="36">
        <v>1</v>
      </c>
      <c r="X25" s="31">
        <v>0</v>
      </c>
      <c r="Y25" s="31">
        <v>0</v>
      </c>
      <c r="Z25" s="36" t="s">
        <v>408</v>
      </c>
      <c r="AA25" s="31">
        <v>36.335978260869553</v>
      </c>
      <c r="AB25" s="31">
        <v>8.8267391304347775</v>
      </c>
      <c r="AC25" s="36">
        <v>0.24292009057976427</v>
      </c>
      <c r="AD25" s="31">
        <v>0</v>
      </c>
      <c r="AE25" s="31">
        <v>0</v>
      </c>
      <c r="AF25" s="36" t="s">
        <v>408</v>
      </c>
      <c r="AG25" s="31">
        <v>0.72967391304347817</v>
      </c>
      <c r="AH25" s="31">
        <v>0</v>
      </c>
      <c r="AI25" s="36">
        <v>0</v>
      </c>
      <c r="AJ25" t="s">
        <v>38</v>
      </c>
      <c r="AK25" s="37">
        <v>8</v>
      </c>
      <c r="AT25"/>
    </row>
    <row r="26" spans="1:46" x14ac:dyDescent="0.25">
      <c r="A26" t="s">
        <v>240</v>
      </c>
      <c r="B26" t="s">
        <v>93</v>
      </c>
      <c r="C26" t="s">
        <v>162</v>
      </c>
      <c r="D26" t="s">
        <v>201</v>
      </c>
      <c r="E26" s="31">
        <v>33.369565217391305</v>
      </c>
      <c r="F26" s="31">
        <v>160.60097826086951</v>
      </c>
      <c r="G26" s="31">
        <v>51.031739130434786</v>
      </c>
      <c r="H26" s="36">
        <v>0.31775484609777555</v>
      </c>
      <c r="I26" s="31">
        <v>26.034782608695661</v>
      </c>
      <c r="J26" s="31">
        <v>0.73478260869565226</v>
      </c>
      <c r="K26" s="36">
        <v>2.8223112892451562E-2</v>
      </c>
      <c r="L26" s="31">
        <v>14.750760869565227</v>
      </c>
      <c r="M26" s="31">
        <v>0.73478260869565226</v>
      </c>
      <c r="N26" s="36">
        <v>4.9813200498131982E-2</v>
      </c>
      <c r="O26" s="31">
        <v>6.2405434782608697</v>
      </c>
      <c r="P26" s="31">
        <v>0</v>
      </c>
      <c r="Q26" s="36">
        <v>0</v>
      </c>
      <c r="R26" s="31">
        <v>5.0434782608695654</v>
      </c>
      <c r="S26" s="31">
        <v>0</v>
      </c>
      <c r="T26" s="36">
        <v>0</v>
      </c>
      <c r="U26" s="31">
        <v>17.6516304347826</v>
      </c>
      <c r="V26" s="31">
        <v>12.675978260869567</v>
      </c>
      <c r="W26" s="36">
        <v>0.71811940022783993</v>
      </c>
      <c r="X26" s="31">
        <v>0</v>
      </c>
      <c r="Y26" s="31">
        <v>0</v>
      </c>
      <c r="Z26" s="36" t="s">
        <v>408</v>
      </c>
      <c r="AA26" s="31">
        <v>114.95793478260866</v>
      </c>
      <c r="AB26" s="31">
        <v>36.974782608695655</v>
      </c>
      <c r="AC26" s="36">
        <v>0.32163749878263609</v>
      </c>
      <c r="AD26" s="31">
        <v>1.3104347826086957</v>
      </c>
      <c r="AE26" s="31">
        <v>0</v>
      </c>
      <c r="AF26" s="36">
        <v>0</v>
      </c>
      <c r="AG26" s="31">
        <v>0.64619565217391295</v>
      </c>
      <c r="AH26" s="31">
        <v>0.64619565217391295</v>
      </c>
      <c r="AI26" s="36">
        <v>1</v>
      </c>
      <c r="AJ26" t="s">
        <v>22</v>
      </c>
      <c r="AK26" s="37">
        <v>8</v>
      </c>
      <c r="AT26"/>
    </row>
    <row r="27" spans="1:46" x14ac:dyDescent="0.25">
      <c r="A27" t="s">
        <v>240</v>
      </c>
      <c r="B27" t="s">
        <v>99</v>
      </c>
      <c r="C27" t="s">
        <v>138</v>
      </c>
      <c r="D27" t="s">
        <v>182</v>
      </c>
      <c r="E27" s="31">
        <v>33.967391304347828</v>
      </c>
      <c r="F27" s="31">
        <v>105.71608695652174</v>
      </c>
      <c r="G27" s="31">
        <v>0.17608695652173911</v>
      </c>
      <c r="H27" s="36">
        <v>1.66565904576244E-3</v>
      </c>
      <c r="I27" s="31">
        <v>41.726413043478253</v>
      </c>
      <c r="J27" s="31">
        <v>0</v>
      </c>
      <c r="K27" s="36">
        <v>0</v>
      </c>
      <c r="L27" s="31">
        <v>30.513369565217385</v>
      </c>
      <c r="M27" s="31">
        <v>0</v>
      </c>
      <c r="N27" s="36">
        <v>0</v>
      </c>
      <c r="O27" s="31">
        <v>6.6913043478260876</v>
      </c>
      <c r="P27" s="31">
        <v>0</v>
      </c>
      <c r="Q27" s="36">
        <v>0</v>
      </c>
      <c r="R27" s="31">
        <v>4.5217391304347823</v>
      </c>
      <c r="S27" s="31">
        <v>0</v>
      </c>
      <c r="T27" s="36">
        <v>0</v>
      </c>
      <c r="U27" s="31">
        <v>5.3423913043478253</v>
      </c>
      <c r="V27" s="31">
        <v>0</v>
      </c>
      <c r="W27" s="36">
        <v>0</v>
      </c>
      <c r="X27" s="31">
        <v>0</v>
      </c>
      <c r="Y27" s="31">
        <v>0</v>
      </c>
      <c r="Z27" s="36" t="s">
        <v>408</v>
      </c>
      <c r="AA27" s="31">
        <v>58.647282608695654</v>
      </c>
      <c r="AB27" s="31">
        <v>0.17608695652173911</v>
      </c>
      <c r="AC27" s="36">
        <v>3.0024742611967263E-3</v>
      </c>
      <c r="AD27" s="31">
        <v>0</v>
      </c>
      <c r="AE27" s="31">
        <v>0</v>
      </c>
      <c r="AF27" s="36" t="s">
        <v>408</v>
      </c>
      <c r="AG27" s="31">
        <v>0</v>
      </c>
      <c r="AH27" s="31">
        <v>0</v>
      </c>
      <c r="AI27" s="36" t="s">
        <v>408</v>
      </c>
      <c r="AJ27" t="s">
        <v>29</v>
      </c>
      <c r="AK27" s="37">
        <v>8</v>
      </c>
      <c r="AT27"/>
    </row>
    <row r="28" spans="1:46" x14ac:dyDescent="0.25">
      <c r="A28" t="s">
        <v>240</v>
      </c>
      <c r="B28" t="s">
        <v>67</v>
      </c>
      <c r="C28" t="s">
        <v>153</v>
      </c>
      <c r="D28" t="s">
        <v>193</v>
      </c>
      <c r="E28" s="31">
        <v>55.326086956521742</v>
      </c>
      <c r="F28" s="31">
        <v>184.49739130434779</v>
      </c>
      <c r="G28" s="31">
        <v>50.489565217391295</v>
      </c>
      <c r="H28" s="36">
        <v>0.27366004939388799</v>
      </c>
      <c r="I28" s="31">
        <v>30.002173913043478</v>
      </c>
      <c r="J28" s="31">
        <v>5.6239130434782609</v>
      </c>
      <c r="K28" s="36">
        <v>0.18745018476921962</v>
      </c>
      <c r="L28" s="31">
        <v>16.925434782608693</v>
      </c>
      <c r="M28" s="31">
        <v>5.6239130434782609</v>
      </c>
      <c r="N28" s="36">
        <v>0.33227583903823682</v>
      </c>
      <c r="O28" s="31">
        <v>5.6557608695652162</v>
      </c>
      <c r="P28" s="31">
        <v>0</v>
      </c>
      <c r="Q28" s="36">
        <v>0</v>
      </c>
      <c r="R28" s="31">
        <v>7.4209782608695658</v>
      </c>
      <c r="S28" s="31">
        <v>0</v>
      </c>
      <c r="T28" s="36">
        <v>0</v>
      </c>
      <c r="U28" s="31">
        <v>43.013478260869555</v>
      </c>
      <c r="V28" s="31">
        <v>9.4661956521739103</v>
      </c>
      <c r="W28" s="36">
        <v>0.22007510284946072</v>
      </c>
      <c r="X28" s="31">
        <v>0</v>
      </c>
      <c r="Y28" s="31">
        <v>0</v>
      </c>
      <c r="Z28" s="36" t="s">
        <v>408</v>
      </c>
      <c r="AA28" s="31">
        <v>98.733260869565228</v>
      </c>
      <c r="AB28" s="31">
        <v>35.399456521739125</v>
      </c>
      <c r="AC28" s="36">
        <v>0.35853628463162707</v>
      </c>
      <c r="AD28" s="31">
        <v>0.20391304347826084</v>
      </c>
      <c r="AE28" s="31">
        <v>0</v>
      </c>
      <c r="AF28" s="36">
        <v>0</v>
      </c>
      <c r="AG28" s="31">
        <v>12.544565217391305</v>
      </c>
      <c r="AH28" s="31">
        <v>0</v>
      </c>
      <c r="AI28" s="36">
        <v>0</v>
      </c>
      <c r="AJ28" t="s">
        <v>4</v>
      </c>
      <c r="AK28" s="37">
        <v>8</v>
      </c>
      <c r="AT28"/>
    </row>
    <row r="29" spans="1:46" x14ac:dyDescent="0.25">
      <c r="A29" t="s">
        <v>240</v>
      </c>
      <c r="B29" t="s">
        <v>125</v>
      </c>
      <c r="C29" t="s">
        <v>174</v>
      </c>
      <c r="D29" t="s">
        <v>181</v>
      </c>
      <c r="E29" s="31">
        <v>31.706521739130434</v>
      </c>
      <c r="F29" s="31">
        <v>125.75141304347828</v>
      </c>
      <c r="G29" s="31">
        <v>0</v>
      </c>
      <c r="H29" s="36">
        <v>0</v>
      </c>
      <c r="I29" s="31">
        <v>23.264239130434785</v>
      </c>
      <c r="J29" s="31">
        <v>0</v>
      </c>
      <c r="K29" s="36">
        <v>0</v>
      </c>
      <c r="L29" s="31">
        <v>18.200760869565219</v>
      </c>
      <c r="M29" s="31">
        <v>0</v>
      </c>
      <c r="N29" s="36">
        <v>0</v>
      </c>
      <c r="O29" s="31">
        <v>1.0108695652173913E-2</v>
      </c>
      <c r="P29" s="31">
        <v>0</v>
      </c>
      <c r="Q29" s="36">
        <v>0</v>
      </c>
      <c r="R29" s="31">
        <v>5.0533695652173911</v>
      </c>
      <c r="S29" s="31">
        <v>0</v>
      </c>
      <c r="T29" s="36">
        <v>0</v>
      </c>
      <c r="U29" s="31">
        <v>6.1015217391304351</v>
      </c>
      <c r="V29" s="31">
        <v>0</v>
      </c>
      <c r="W29" s="36">
        <v>0</v>
      </c>
      <c r="X29" s="31">
        <v>2.3839130434782607</v>
      </c>
      <c r="Y29" s="31">
        <v>0</v>
      </c>
      <c r="Z29" s="36">
        <v>0</v>
      </c>
      <c r="AA29" s="31">
        <v>64.788152173913062</v>
      </c>
      <c r="AB29" s="31">
        <v>0</v>
      </c>
      <c r="AC29" s="36">
        <v>0</v>
      </c>
      <c r="AD29" s="31">
        <v>13.724130434782611</v>
      </c>
      <c r="AE29" s="31">
        <v>0</v>
      </c>
      <c r="AF29" s="36">
        <v>0</v>
      </c>
      <c r="AG29" s="31">
        <v>15.489456521739134</v>
      </c>
      <c r="AH29" s="31">
        <v>0</v>
      </c>
      <c r="AI29" s="36">
        <v>0</v>
      </c>
      <c r="AJ29" t="s">
        <v>57</v>
      </c>
      <c r="AK29" s="37">
        <v>8</v>
      </c>
      <c r="AT29"/>
    </row>
    <row r="30" spans="1:46" x14ac:dyDescent="0.25">
      <c r="A30" t="s">
        <v>240</v>
      </c>
      <c r="B30" t="s">
        <v>77</v>
      </c>
      <c r="C30" t="s">
        <v>154</v>
      </c>
      <c r="D30" t="s">
        <v>194</v>
      </c>
      <c r="E30" s="31">
        <v>63.586956521739133</v>
      </c>
      <c r="F30" s="31">
        <v>188.70565217391308</v>
      </c>
      <c r="G30" s="31">
        <v>42.355108695652177</v>
      </c>
      <c r="H30" s="36">
        <v>0.22445066275289555</v>
      </c>
      <c r="I30" s="31">
        <v>47.570108695652173</v>
      </c>
      <c r="J30" s="31">
        <v>5.752173913043479</v>
      </c>
      <c r="K30" s="36">
        <v>0.12091992368243669</v>
      </c>
      <c r="L30" s="31">
        <v>34.953260869565213</v>
      </c>
      <c r="M30" s="31">
        <v>5.752173913043479</v>
      </c>
      <c r="N30" s="36">
        <v>0.16456759026028553</v>
      </c>
      <c r="O30" s="31">
        <v>7.3994565217391308</v>
      </c>
      <c r="P30" s="31">
        <v>0</v>
      </c>
      <c r="Q30" s="36">
        <v>0</v>
      </c>
      <c r="R30" s="31">
        <v>5.2173913043478262</v>
      </c>
      <c r="S30" s="31">
        <v>0</v>
      </c>
      <c r="T30" s="36">
        <v>0</v>
      </c>
      <c r="U30" s="31">
        <v>6.4796739130434782</v>
      </c>
      <c r="V30" s="31">
        <v>6.4796739130434782</v>
      </c>
      <c r="W30" s="36">
        <v>1</v>
      </c>
      <c r="X30" s="31">
        <v>0</v>
      </c>
      <c r="Y30" s="31">
        <v>0</v>
      </c>
      <c r="Z30" s="36" t="s">
        <v>408</v>
      </c>
      <c r="AA30" s="31">
        <v>121.07706521739132</v>
      </c>
      <c r="AB30" s="31">
        <v>29.971086956521745</v>
      </c>
      <c r="AC30" s="36">
        <v>0.24753727638433662</v>
      </c>
      <c r="AD30" s="31">
        <v>0</v>
      </c>
      <c r="AE30" s="31">
        <v>0</v>
      </c>
      <c r="AF30" s="36" t="s">
        <v>408</v>
      </c>
      <c r="AG30" s="31">
        <v>13.578804347826088</v>
      </c>
      <c r="AH30" s="31">
        <v>0.15217391304347827</v>
      </c>
      <c r="AI30" s="36">
        <v>1.1206724034420652E-2</v>
      </c>
      <c r="AJ30" t="s">
        <v>6</v>
      </c>
      <c r="AK30" s="37">
        <v>8</v>
      </c>
      <c r="AT30"/>
    </row>
    <row r="31" spans="1:46" x14ac:dyDescent="0.25">
      <c r="A31" t="s">
        <v>240</v>
      </c>
      <c r="B31" t="s">
        <v>109</v>
      </c>
      <c r="C31" t="s">
        <v>166</v>
      </c>
      <c r="D31" t="s">
        <v>205</v>
      </c>
      <c r="E31" s="31">
        <v>39.228260869565219</v>
      </c>
      <c r="F31" s="31">
        <v>150.16304347826087</v>
      </c>
      <c r="G31" s="31">
        <v>2.6086956521739131</v>
      </c>
      <c r="H31" s="36">
        <v>1.737242128121607E-2</v>
      </c>
      <c r="I31" s="31">
        <v>62.953804347826093</v>
      </c>
      <c r="J31" s="31">
        <v>0</v>
      </c>
      <c r="K31" s="36">
        <v>0</v>
      </c>
      <c r="L31" s="31">
        <v>58.127717391304351</v>
      </c>
      <c r="M31" s="31">
        <v>0</v>
      </c>
      <c r="N31" s="36">
        <v>0</v>
      </c>
      <c r="O31" s="31">
        <v>0</v>
      </c>
      <c r="P31" s="31">
        <v>0</v>
      </c>
      <c r="Q31" s="36" t="s">
        <v>408</v>
      </c>
      <c r="R31" s="31">
        <v>4.8260869565217392</v>
      </c>
      <c r="S31" s="31">
        <v>0</v>
      </c>
      <c r="T31" s="36">
        <v>0</v>
      </c>
      <c r="U31" s="31">
        <v>0</v>
      </c>
      <c r="V31" s="31">
        <v>0</v>
      </c>
      <c r="W31" s="36" t="s">
        <v>408</v>
      </c>
      <c r="X31" s="31">
        <v>0</v>
      </c>
      <c r="Y31" s="31">
        <v>0</v>
      </c>
      <c r="Z31" s="36" t="s">
        <v>408</v>
      </c>
      <c r="AA31" s="31">
        <v>87.209239130434781</v>
      </c>
      <c r="AB31" s="31">
        <v>2.6086956521739131</v>
      </c>
      <c r="AC31" s="36">
        <v>2.9913065154395041E-2</v>
      </c>
      <c r="AD31" s="31">
        <v>0</v>
      </c>
      <c r="AE31" s="31">
        <v>0</v>
      </c>
      <c r="AF31" s="36" t="s">
        <v>408</v>
      </c>
      <c r="AG31" s="31">
        <v>0</v>
      </c>
      <c r="AH31" s="31">
        <v>0</v>
      </c>
      <c r="AI31" s="36" t="s">
        <v>408</v>
      </c>
      <c r="AJ31" t="s">
        <v>39</v>
      </c>
      <c r="AK31" s="37">
        <v>8</v>
      </c>
      <c r="AT31"/>
    </row>
    <row r="32" spans="1:46" x14ac:dyDescent="0.25">
      <c r="A32" t="s">
        <v>240</v>
      </c>
      <c r="B32" t="s">
        <v>94</v>
      </c>
      <c r="C32" t="s">
        <v>135</v>
      </c>
      <c r="D32" t="s">
        <v>202</v>
      </c>
      <c r="E32" s="31">
        <v>31.565217391304348</v>
      </c>
      <c r="F32" s="31">
        <v>93.206521739130437</v>
      </c>
      <c r="G32" s="31">
        <v>0</v>
      </c>
      <c r="H32" s="36">
        <v>0</v>
      </c>
      <c r="I32" s="31">
        <v>16.869565217391305</v>
      </c>
      <c r="J32" s="31">
        <v>0</v>
      </c>
      <c r="K32" s="36">
        <v>0</v>
      </c>
      <c r="L32" s="31">
        <v>8.8070652173913047</v>
      </c>
      <c r="M32" s="31">
        <v>0</v>
      </c>
      <c r="N32" s="36">
        <v>0</v>
      </c>
      <c r="O32" s="31">
        <v>3.0190217391304346</v>
      </c>
      <c r="P32" s="31">
        <v>0</v>
      </c>
      <c r="Q32" s="36">
        <v>0</v>
      </c>
      <c r="R32" s="31">
        <v>5.0434782608695654</v>
      </c>
      <c r="S32" s="31">
        <v>0</v>
      </c>
      <c r="T32" s="36">
        <v>0</v>
      </c>
      <c r="U32" s="31">
        <v>10.326086956521738</v>
      </c>
      <c r="V32" s="31">
        <v>0</v>
      </c>
      <c r="W32" s="36">
        <v>0</v>
      </c>
      <c r="X32" s="31">
        <v>5</v>
      </c>
      <c r="Y32" s="31">
        <v>0</v>
      </c>
      <c r="Z32" s="36">
        <v>0</v>
      </c>
      <c r="AA32" s="31">
        <v>57.894021739130437</v>
      </c>
      <c r="AB32" s="31">
        <v>0</v>
      </c>
      <c r="AC32" s="36">
        <v>0</v>
      </c>
      <c r="AD32" s="31">
        <v>3.1168478260869565</v>
      </c>
      <c r="AE32" s="31">
        <v>0</v>
      </c>
      <c r="AF32" s="36">
        <v>0</v>
      </c>
      <c r="AG32" s="31">
        <v>0</v>
      </c>
      <c r="AH32" s="31">
        <v>0</v>
      </c>
      <c r="AI32" s="36" t="s">
        <v>408</v>
      </c>
      <c r="AJ32" t="s">
        <v>23</v>
      </c>
      <c r="AK32" s="37">
        <v>8</v>
      </c>
      <c r="AT32"/>
    </row>
    <row r="33" spans="1:46" x14ac:dyDescent="0.25">
      <c r="A33" t="s">
        <v>240</v>
      </c>
      <c r="B33" t="s">
        <v>123</v>
      </c>
      <c r="C33" t="s">
        <v>153</v>
      </c>
      <c r="D33" t="s">
        <v>193</v>
      </c>
      <c r="E33" s="31">
        <v>78.402173913043484</v>
      </c>
      <c r="F33" s="31">
        <v>266.13641304347829</v>
      </c>
      <c r="G33" s="31">
        <v>0</v>
      </c>
      <c r="H33" s="36">
        <v>0</v>
      </c>
      <c r="I33" s="31">
        <v>60.446413043478259</v>
      </c>
      <c r="J33" s="31">
        <v>0</v>
      </c>
      <c r="K33" s="36">
        <v>0</v>
      </c>
      <c r="L33" s="31">
        <v>53.315978260869564</v>
      </c>
      <c r="M33" s="31">
        <v>0</v>
      </c>
      <c r="N33" s="36">
        <v>0</v>
      </c>
      <c r="O33" s="31">
        <v>1.3913043478260869</v>
      </c>
      <c r="P33" s="31">
        <v>0</v>
      </c>
      <c r="Q33" s="36">
        <v>0</v>
      </c>
      <c r="R33" s="31">
        <v>5.7391304347826084</v>
      </c>
      <c r="S33" s="31">
        <v>0</v>
      </c>
      <c r="T33" s="36">
        <v>0</v>
      </c>
      <c r="U33" s="31">
        <v>50.295869565217387</v>
      </c>
      <c r="V33" s="31">
        <v>0</v>
      </c>
      <c r="W33" s="36">
        <v>0</v>
      </c>
      <c r="X33" s="31">
        <v>6.0530434782608697</v>
      </c>
      <c r="Y33" s="31">
        <v>0</v>
      </c>
      <c r="Z33" s="36">
        <v>0</v>
      </c>
      <c r="AA33" s="31">
        <v>140.30739130434785</v>
      </c>
      <c r="AB33" s="31">
        <v>0</v>
      </c>
      <c r="AC33" s="36">
        <v>0</v>
      </c>
      <c r="AD33" s="31">
        <v>0</v>
      </c>
      <c r="AE33" s="31">
        <v>0</v>
      </c>
      <c r="AF33" s="36" t="s">
        <v>408</v>
      </c>
      <c r="AG33" s="31">
        <v>9.0336956521739129</v>
      </c>
      <c r="AH33" s="31">
        <v>0</v>
      </c>
      <c r="AI33" s="36">
        <v>0</v>
      </c>
      <c r="AJ33" t="s">
        <v>55</v>
      </c>
      <c r="AK33" s="37">
        <v>8</v>
      </c>
      <c r="AT33"/>
    </row>
    <row r="34" spans="1:46" x14ac:dyDescent="0.25">
      <c r="A34" t="s">
        <v>240</v>
      </c>
      <c r="B34" t="s">
        <v>128</v>
      </c>
      <c r="C34" t="s">
        <v>177</v>
      </c>
      <c r="D34" t="s">
        <v>189</v>
      </c>
      <c r="E34" s="31">
        <v>51.358695652173914</v>
      </c>
      <c r="F34" s="31">
        <v>133.74478260869566</v>
      </c>
      <c r="G34" s="31">
        <v>26.82869565217392</v>
      </c>
      <c r="H34" s="36">
        <v>0.20059620367149636</v>
      </c>
      <c r="I34" s="31">
        <v>12.853043478260869</v>
      </c>
      <c r="J34" s="31">
        <v>6.1193478260869565</v>
      </c>
      <c r="K34" s="36">
        <v>0.47610107570529736</v>
      </c>
      <c r="L34" s="31">
        <v>6.3856521739130425</v>
      </c>
      <c r="M34" s="31">
        <v>6.1193478260869565</v>
      </c>
      <c r="N34" s="36">
        <v>0.95829645264519658</v>
      </c>
      <c r="O34" s="31">
        <v>5.6847826086956523</v>
      </c>
      <c r="P34" s="31">
        <v>0</v>
      </c>
      <c r="Q34" s="36">
        <v>0</v>
      </c>
      <c r="R34" s="31">
        <v>0.78260869565217395</v>
      </c>
      <c r="S34" s="31">
        <v>0</v>
      </c>
      <c r="T34" s="36">
        <v>0</v>
      </c>
      <c r="U34" s="31">
        <v>39.865217391304348</v>
      </c>
      <c r="V34" s="31">
        <v>7.3400000000000034</v>
      </c>
      <c r="W34" s="36">
        <v>0.18412040571490901</v>
      </c>
      <c r="X34" s="31">
        <v>2.7102173913043477</v>
      </c>
      <c r="Y34" s="31">
        <v>0</v>
      </c>
      <c r="Z34" s="36">
        <v>0</v>
      </c>
      <c r="AA34" s="31">
        <v>51.085978260869581</v>
      </c>
      <c r="AB34" s="31">
        <v>13.369347826086962</v>
      </c>
      <c r="AC34" s="36">
        <v>0.26170288367224054</v>
      </c>
      <c r="AD34" s="31">
        <v>27.230326086956516</v>
      </c>
      <c r="AE34" s="31">
        <v>0</v>
      </c>
      <c r="AF34" s="36">
        <v>0</v>
      </c>
      <c r="AG34" s="31">
        <v>0</v>
      </c>
      <c r="AH34" s="31">
        <v>0</v>
      </c>
      <c r="AI34" s="36" t="s">
        <v>408</v>
      </c>
      <c r="AJ34" t="s">
        <v>60</v>
      </c>
      <c r="AK34" s="37">
        <v>8</v>
      </c>
      <c r="AT34"/>
    </row>
    <row r="35" spans="1:46" x14ac:dyDescent="0.25">
      <c r="A35" t="s">
        <v>240</v>
      </c>
      <c r="B35" t="s">
        <v>76</v>
      </c>
      <c r="C35" t="s">
        <v>151</v>
      </c>
      <c r="D35" t="s">
        <v>190</v>
      </c>
      <c r="E35" s="31">
        <v>131.92391304347825</v>
      </c>
      <c r="F35" s="31">
        <v>401.53793478260866</v>
      </c>
      <c r="G35" s="31">
        <v>0.68641304347826093</v>
      </c>
      <c r="H35" s="36">
        <v>1.7094600136594385E-3</v>
      </c>
      <c r="I35" s="31">
        <v>88.635543478260885</v>
      </c>
      <c r="J35" s="31">
        <v>0.26543478260869569</v>
      </c>
      <c r="K35" s="36">
        <v>2.9946765393704311E-3</v>
      </c>
      <c r="L35" s="31">
        <v>51.225108695652196</v>
      </c>
      <c r="M35" s="31">
        <v>0.26543478260869569</v>
      </c>
      <c r="N35" s="36">
        <v>5.1817319546502948E-3</v>
      </c>
      <c r="O35" s="31">
        <v>33.660434782608689</v>
      </c>
      <c r="P35" s="31">
        <v>0</v>
      </c>
      <c r="Q35" s="36">
        <v>0</v>
      </c>
      <c r="R35" s="31">
        <v>3.75</v>
      </c>
      <c r="S35" s="31">
        <v>0</v>
      </c>
      <c r="T35" s="36">
        <v>0</v>
      </c>
      <c r="U35" s="31">
        <v>56.742173913043494</v>
      </c>
      <c r="V35" s="31">
        <v>0.42097826086956525</v>
      </c>
      <c r="W35" s="36">
        <v>7.4191422682308213E-3</v>
      </c>
      <c r="X35" s="31">
        <v>6.4733695652173893</v>
      </c>
      <c r="Y35" s="31">
        <v>0</v>
      </c>
      <c r="Z35" s="36">
        <v>0</v>
      </c>
      <c r="AA35" s="31">
        <v>183.65739130434781</v>
      </c>
      <c r="AB35" s="31">
        <v>0</v>
      </c>
      <c r="AC35" s="36">
        <v>0</v>
      </c>
      <c r="AD35" s="31">
        <v>48.372717391304327</v>
      </c>
      <c r="AE35" s="31">
        <v>0</v>
      </c>
      <c r="AF35" s="36">
        <v>0</v>
      </c>
      <c r="AG35" s="31">
        <v>17.656739130434786</v>
      </c>
      <c r="AH35" s="31">
        <v>0</v>
      </c>
      <c r="AI35" s="36">
        <v>0</v>
      </c>
      <c r="AJ35" t="s">
        <v>5</v>
      </c>
      <c r="AK35" s="37">
        <v>8</v>
      </c>
      <c r="AT35"/>
    </row>
    <row r="36" spans="1:46" x14ac:dyDescent="0.25">
      <c r="A36" t="s">
        <v>240</v>
      </c>
      <c r="B36" t="s">
        <v>104</v>
      </c>
      <c r="C36" t="s">
        <v>148</v>
      </c>
      <c r="D36" t="s">
        <v>193</v>
      </c>
      <c r="E36" s="31">
        <v>41.195652173913047</v>
      </c>
      <c r="F36" s="31">
        <v>123.01152173913044</v>
      </c>
      <c r="G36" s="31">
        <v>29.334130434782601</v>
      </c>
      <c r="H36" s="36">
        <v>0.23846652752570005</v>
      </c>
      <c r="I36" s="31">
        <v>18.578043478260867</v>
      </c>
      <c r="J36" s="31">
        <v>0.66434782608695653</v>
      </c>
      <c r="K36" s="36">
        <v>3.5759838050995217E-2</v>
      </c>
      <c r="L36" s="31">
        <v>9.0130434782608653</v>
      </c>
      <c r="M36" s="31">
        <v>0.66434782608695653</v>
      </c>
      <c r="N36" s="36">
        <v>7.3709599614085908E-2</v>
      </c>
      <c r="O36" s="31">
        <v>3.0984782608695651</v>
      </c>
      <c r="P36" s="31">
        <v>0</v>
      </c>
      <c r="Q36" s="36">
        <v>0</v>
      </c>
      <c r="R36" s="31">
        <v>6.466521739130437</v>
      </c>
      <c r="S36" s="31">
        <v>0</v>
      </c>
      <c r="T36" s="36">
        <v>0</v>
      </c>
      <c r="U36" s="31">
        <v>30.906956521739115</v>
      </c>
      <c r="V36" s="31">
        <v>2.3840217391304348</v>
      </c>
      <c r="W36" s="36">
        <v>7.7135441577807204E-2</v>
      </c>
      <c r="X36" s="31">
        <v>0</v>
      </c>
      <c r="Y36" s="31">
        <v>0</v>
      </c>
      <c r="Z36" s="36" t="s">
        <v>408</v>
      </c>
      <c r="AA36" s="31">
        <v>72.908478260869586</v>
      </c>
      <c r="AB36" s="31">
        <v>25.66771739130434</v>
      </c>
      <c r="AC36" s="36">
        <v>0.35205394493990361</v>
      </c>
      <c r="AD36" s="31">
        <v>0</v>
      </c>
      <c r="AE36" s="31">
        <v>0</v>
      </c>
      <c r="AF36" s="36" t="s">
        <v>408</v>
      </c>
      <c r="AG36" s="31">
        <v>0.61804347826086958</v>
      </c>
      <c r="AH36" s="31">
        <v>0.61804347826086958</v>
      </c>
      <c r="AI36" s="36">
        <v>1</v>
      </c>
      <c r="AJ36" t="s">
        <v>34</v>
      </c>
      <c r="AK36" s="37">
        <v>8</v>
      </c>
      <c r="AT36"/>
    </row>
    <row r="37" spans="1:46" x14ac:dyDescent="0.25">
      <c r="A37" t="s">
        <v>240</v>
      </c>
      <c r="B37" t="s">
        <v>112</v>
      </c>
      <c r="C37" t="s">
        <v>146</v>
      </c>
      <c r="D37" t="s">
        <v>191</v>
      </c>
      <c r="E37" s="31">
        <v>57.336956521739133</v>
      </c>
      <c r="F37" s="31">
        <v>130.58695652173913</v>
      </c>
      <c r="G37" s="31">
        <v>17.910326086956523</v>
      </c>
      <c r="H37" s="36">
        <v>0.13715248876310973</v>
      </c>
      <c r="I37" s="31">
        <v>49.073369565217391</v>
      </c>
      <c r="J37" s="31">
        <v>13.206521739130435</v>
      </c>
      <c r="K37" s="36">
        <v>0.26911789135611053</v>
      </c>
      <c r="L37" s="31">
        <v>31.698369565217391</v>
      </c>
      <c r="M37" s="31">
        <v>13.206521739130435</v>
      </c>
      <c r="N37" s="36">
        <v>0.41663094727818262</v>
      </c>
      <c r="O37" s="31">
        <v>13.195652173913043</v>
      </c>
      <c r="P37" s="31">
        <v>0</v>
      </c>
      <c r="Q37" s="36">
        <v>0</v>
      </c>
      <c r="R37" s="31">
        <v>4.1793478260869561</v>
      </c>
      <c r="S37" s="31">
        <v>0</v>
      </c>
      <c r="T37" s="36">
        <v>0</v>
      </c>
      <c r="U37" s="31">
        <v>15.244565217391305</v>
      </c>
      <c r="V37" s="31">
        <v>1.5163043478260869</v>
      </c>
      <c r="W37" s="36">
        <v>9.9465240641711222E-2</v>
      </c>
      <c r="X37" s="31">
        <v>0</v>
      </c>
      <c r="Y37" s="31">
        <v>0</v>
      </c>
      <c r="Z37" s="36" t="s">
        <v>408</v>
      </c>
      <c r="AA37" s="31">
        <v>57.478260869565219</v>
      </c>
      <c r="AB37" s="31">
        <v>3.1875</v>
      </c>
      <c r="AC37" s="36">
        <v>5.5455748865355523E-2</v>
      </c>
      <c r="AD37" s="31">
        <v>8.7907608695652169</v>
      </c>
      <c r="AE37" s="31">
        <v>0</v>
      </c>
      <c r="AF37" s="36">
        <v>0</v>
      </c>
      <c r="AG37" s="31">
        <v>0</v>
      </c>
      <c r="AH37" s="31">
        <v>0</v>
      </c>
      <c r="AI37" s="36" t="s">
        <v>408</v>
      </c>
      <c r="AJ37" t="s">
        <v>42</v>
      </c>
      <c r="AK37" s="37">
        <v>8</v>
      </c>
      <c r="AT37"/>
    </row>
    <row r="38" spans="1:46" x14ac:dyDescent="0.25">
      <c r="A38" t="s">
        <v>240</v>
      </c>
      <c r="B38" t="s">
        <v>81</v>
      </c>
      <c r="C38" t="s">
        <v>155</v>
      </c>
      <c r="D38" t="s">
        <v>182</v>
      </c>
      <c r="E38" s="31">
        <v>68.304347826086953</v>
      </c>
      <c r="F38" s="31">
        <v>229.57021739130434</v>
      </c>
      <c r="G38" s="31">
        <v>0.125</v>
      </c>
      <c r="H38" s="36">
        <v>5.4449571647587221E-4</v>
      </c>
      <c r="I38" s="31">
        <v>51.379456521739129</v>
      </c>
      <c r="J38" s="31">
        <v>0.125</v>
      </c>
      <c r="K38" s="36">
        <v>2.4328789843682235E-3</v>
      </c>
      <c r="L38" s="31">
        <v>38.743152173913039</v>
      </c>
      <c r="M38" s="31">
        <v>0.125</v>
      </c>
      <c r="N38" s="36">
        <v>3.2263766107334538E-3</v>
      </c>
      <c r="O38" s="31">
        <v>2.4623913043478258</v>
      </c>
      <c r="P38" s="31">
        <v>0</v>
      </c>
      <c r="Q38" s="36">
        <v>0</v>
      </c>
      <c r="R38" s="31">
        <v>10.173913043478262</v>
      </c>
      <c r="S38" s="31">
        <v>0</v>
      </c>
      <c r="T38" s="36">
        <v>0</v>
      </c>
      <c r="U38" s="31">
        <v>46.567391304347836</v>
      </c>
      <c r="V38" s="31">
        <v>0</v>
      </c>
      <c r="W38" s="36">
        <v>0</v>
      </c>
      <c r="X38" s="31">
        <v>0</v>
      </c>
      <c r="Y38" s="31">
        <v>0</v>
      </c>
      <c r="Z38" s="36" t="s">
        <v>408</v>
      </c>
      <c r="AA38" s="31">
        <v>119.71206521739131</v>
      </c>
      <c r="AB38" s="31">
        <v>0</v>
      </c>
      <c r="AC38" s="36">
        <v>0</v>
      </c>
      <c r="AD38" s="31">
        <v>11.911304347826084</v>
      </c>
      <c r="AE38" s="31">
        <v>0</v>
      </c>
      <c r="AF38" s="36">
        <v>0</v>
      </c>
      <c r="AG38" s="31">
        <v>0</v>
      </c>
      <c r="AH38" s="31">
        <v>0</v>
      </c>
      <c r="AI38" s="36" t="s">
        <v>408</v>
      </c>
      <c r="AJ38" t="s">
        <v>10</v>
      </c>
      <c r="AK38" s="37">
        <v>8</v>
      </c>
      <c r="AT38"/>
    </row>
    <row r="39" spans="1:46" x14ac:dyDescent="0.25">
      <c r="A39" t="s">
        <v>240</v>
      </c>
      <c r="B39" t="s">
        <v>84</v>
      </c>
      <c r="C39" t="s">
        <v>139</v>
      </c>
      <c r="D39" t="s">
        <v>196</v>
      </c>
      <c r="E39" s="31">
        <v>31.163043478260871</v>
      </c>
      <c r="F39" s="31">
        <v>87.923913043478265</v>
      </c>
      <c r="G39" s="31">
        <v>5.7527173913043477</v>
      </c>
      <c r="H39" s="36">
        <v>6.542835950055631E-2</v>
      </c>
      <c r="I39" s="31">
        <v>20.051630434782609</v>
      </c>
      <c r="J39" s="31">
        <v>0.2608695652173913</v>
      </c>
      <c r="K39" s="36">
        <v>1.3009892939422686E-2</v>
      </c>
      <c r="L39" s="31">
        <v>15.247282608695652</v>
      </c>
      <c r="M39" s="31">
        <v>0.2608695652173913</v>
      </c>
      <c r="N39" s="36">
        <v>1.7109249688112636E-2</v>
      </c>
      <c r="O39" s="31">
        <v>1.8478260869565217</v>
      </c>
      <c r="P39" s="31">
        <v>0</v>
      </c>
      <c r="Q39" s="36">
        <v>0</v>
      </c>
      <c r="R39" s="31">
        <v>2.9565217391304346</v>
      </c>
      <c r="S39" s="31">
        <v>0</v>
      </c>
      <c r="T39" s="36">
        <v>0</v>
      </c>
      <c r="U39" s="31">
        <v>15.4375</v>
      </c>
      <c r="V39" s="31">
        <v>4.6929347826086953</v>
      </c>
      <c r="W39" s="36">
        <v>0.3039957753916564</v>
      </c>
      <c r="X39" s="31">
        <v>4.3315217391304346</v>
      </c>
      <c r="Y39" s="31">
        <v>0</v>
      </c>
      <c r="Z39" s="36">
        <v>0</v>
      </c>
      <c r="AA39" s="31">
        <v>48.103260869565219</v>
      </c>
      <c r="AB39" s="31">
        <v>0.79891304347826086</v>
      </c>
      <c r="AC39" s="36">
        <v>1.6608292848265732E-2</v>
      </c>
      <c r="AD39" s="31">
        <v>0</v>
      </c>
      <c r="AE39" s="31">
        <v>0</v>
      </c>
      <c r="AF39" s="36" t="s">
        <v>408</v>
      </c>
      <c r="AG39" s="31">
        <v>0</v>
      </c>
      <c r="AH39" s="31">
        <v>0</v>
      </c>
      <c r="AI39" s="36" t="s">
        <v>408</v>
      </c>
      <c r="AJ39" t="s">
        <v>13</v>
      </c>
      <c r="AK39" s="37">
        <v>8</v>
      </c>
      <c r="AT39"/>
    </row>
    <row r="40" spans="1:46" x14ac:dyDescent="0.25">
      <c r="A40" t="s">
        <v>240</v>
      </c>
      <c r="B40" t="s">
        <v>129</v>
      </c>
      <c r="C40" t="s">
        <v>178</v>
      </c>
      <c r="D40" t="s">
        <v>180</v>
      </c>
      <c r="E40" s="31">
        <v>16.771739130434781</v>
      </c>
      <c r="F40" s="31">
        <v>102.40369565217392</v>
      </c>
      <c r="G40" s="31">
        <v>4.9858695652173912</v>
      </c>
      <c r="H40" s="36">
        <v>4.8688375292162092E-2</v>
      </c>
      <c r="I40" s="31">
        <v>17.489347826086956</v>
      </c>
      <c r="J40" s="31">
        <v>0</v>
      </c>
      <c r="K40" s="36">
        <v>0</v>
      </c>
      <c r="L40" s="31">
        <v>11.750217391304348</v>
      </c>
      <c r="M40" s="31">
        <v>0</v>
      </c>
      <c r="N40" s="36">
        <v>0</v>
      </c>
      <c r="O40" s="31">
        <v>0</v>
      </c>
      <c r="P40" s="31">
        <v>0</v>
      </c>
      <c r="Q40" s="36" t="s">
        <v>408</v>
      </c>
      <c r="R40" s="31">
        <v>5.7391304347826084</v>
      </c>
      <c r="S40" s="31">
        <v>0</v>
      </c>
      <c r="T40" s="36">
        <v>0</v>
      </c>
      <c r="U40" s="31">
        <v>18.631521739130431</v>
      </c>
      <c r="V40" s="31">
        <v>0</v>
      </c>
      <c r="W40" s="36">
        <v>0</v>
      </c>
      <c r="X40" s="31">
        <v>0</v>
      </c>
      <c r="Y40" s="31">
        <v>0</v>
      </c>
      <c r="Z40" s="36" t="s">
        <v>408</v>
      </c>
      <c r="AA40" s="31">
        <v>62.151304347826098</v>
      </c>
      <c r="AB40" s="31">
        <v>4.9858695652173912</v>
      </c>
      <c r="AC40" s="36">
        <v>8.0221479139267415E-2</v>
      </c>
      <c r="AD40" s="31">
        <v>4.1315217391304353</v>
      </c>
      <c r="AE40" s="31">
        <v>0</v>
      </c>
      <c r="AF40" s="36">
        <v>0</v>
      </c>
      <c r="AG40" s="31">
        <v>0</v>
      </c>
      <c r="AH40" s="31">
        <v>0</v>
      </c>
      <c r="AI40" s="36" t="s">
        <v>408</v>
      </c>
      <c r="AJ40" t="s">
        <v>61</v>
      </c>
      <c r="AK40" s="37">
        <v>8</v>
      </c>
      <c r="AT40"/>
    </row>
    <row r="41" spans="1:46" x14ac:dyDescent="0.25">
      <c r="A41" t="s">
        <v>240</v>
      </c>
      <c r="B41" t="s">
        <v>89</v>
      </c>
      <c r="C41" t="s">
        <v>149</v>
      </c>
      <c r="D41" t="s">
        <v>199</v>
      </c>
      <c r="E41" s="31">
        <v>21.358695652173914</v>
      </c>
      <c r="F41" s="31">
        <v>54.396739130434781</v>
      </c>
      <c r="G41" s="31">
        <v>7.3043478260869561</v>
      </c>
      <c r="H41" s="36">
        <v>0.1342791487661105</v>
      </c>
      <c r="I41" s="31">
        <v>18.073369565217391</v>
      </c>
      <c r="J41" s="31">
        <v>7.3043478260869561</v>
      </c>
      <c r="K41" s="36">
        <v>0.40414975191700497</v>
      </c>
      <c r="L41" s="31">
        <v>17.8125</v>
      </c>
      <c r="M41" s="31">
        <v>7.3043478260869561</v>
      </c>
      <c r="N41" s="36">
        <v>0.4100686498855835</v>
      </c>
      <c r="O41" s="31">
        <v>0.2608695652173913</v>
      </c>
      <c r="P41" s="31">
        <v>0</v>
      </c>
      <c r="Q41" s="36">
        <v>0</v>
      </c>
      <c r="R41" s="31">
        <v>0</v>
      </c>
      <c r="S41" s="31">
        <v>0</v>
      </c>
      <c r="T41" s="36" t="s">
        <v>408</v>
      </c>
      <c r="U41" s="31">
        <v>0</v>
      </c>
      <c r="V41" s="31">
        <v>0</v>
      </c>
      <c r="W41" s="36" t="s">
        <v>408</v>
      </c>
      <c r="X41" s="31">
        <v>5.0027173913043477</v>
      </c>
      <c r="Y41" s="31">
        <v>0</v>
      </c>
      <c r="Z41" s="36">
        <v>0</v>
      </c>
      <c r="AA41" s="31">
        <v>25.168478260869566</v>
      </c>
      <c r="AB41" s="31">
        <v>0</v>
      </c>
      <c r="AC41" s="36">
        <v>0</v>
      </c>
      <c r="AD41" s="31">
        <v>6.1521739130434785</v>
      </c>
      <c r="AE41" s="31">
        <v>0</v>
      </c>
      <c r="AF41" s="36">
        <v>0</v>
      </c>
      <c r="AG41" s="31">
        <v>0</v>
      </c>
      <c r="AH41" s="31">
        <v>0</v>
      </c>
      <c r="AI41" s="36" t="s">
        <v>408</v>
      </c>
      <c r="AJ41" t="s">
        <v>18</v>
      </c>
      <c r="AK41" s="37">
        <v>8</v>
      </c>
      <c r="AT41"/>
    </row>
    <row r="42" spans="1:46" x14ac:dyDescent="0.25">
      <c r="A42" t="s">
        <v>240</v>
      </c>
      <c r="B42" t="s">
        <v>80</v>
      </c>
      <c r="C42" t="s">
        <v>154</v>
      </c>
      <c r="D42" t="s">
        <v>194</v>
      </c>
      <c r="E42" s="31">
        <v>24.304347826086957</v>
      </c>
      <c r="F42" s="31">
        <v>89.173913043478251</v>
      </c>
      <c r="G42" s="31">
        <v>1.0869565217391304</v>
      </c>
      <c r="H42" s="36">
        <v>1.218917601170161E-2</v>
      </c>
      <c r="I42" s="31">
        <v>22.97282608695652</v>
      </c>
      <c r="J42" s="31">
        <v>0</v>
      </c>
      <c r="K42" s="36">
        <v>0</v>
      </c>
      <c r="L42" s="31">
        <v>16.959239130434781</v>
      </c>
      <c r="M42" s="31">
        <v>0</v>
      </c>
      <c r="N42" s="36">
        <v>0</v>
      </c>
      <c r="O42" s="31">
        <v>0</v>
      </c>
      <c r="P42" s="31">
        <v>0</v>
      </c>
      <c r="Q42" s="36" t="s">
        <v>408</v>
      </c>
      <c r="R42" s="31">
        <v>6.0135869565217392</v>
      </c>
      <c r="S42" s="31">
        <v>0</v>
      </c>
      <c r="T42" s="36">
        <v>0</v>
      </c>
      <c r="U42" s="31">
        <v>15.491847826086957</v>
      </c>
      <c r="V42" s="31">
        <v>0</v>
      </c>
      <c r="W42" s="36">
        <v>0</v>
      </c>
      <c r="X42" s="31">
        <v>6.4809782608695654</v>
      </c>
      <c r="Y42" s="31">
        <v>0</v>
      </c>
      <c r="Z42" s="36">
        <v>0</v>
      </c>
      <c r="AA42" s="31">
        <v>44.228260869565219</v>
      </c>
      <c r="AB42" s="31">
        <v>1.0869565217391304</v>
      </c>
      <c r="AC42" s="36">
        <v>2.4576062914721059E-2</v>
      </c>
      <c r="AD42" s="31">
        <v>0</v>
      </c>
      <c r="AE42" s="31">
        <v>0</v>
      </c>
      <c r="AF42" s="36" t="s">
        <v>408</v>
      </c>
      <c r="AG42" s="31">
        <v>0</v>
      </c>
      <c r="AH42" s="31">
        <v>0</v>
      </c>
      <c r="AI42" s="36" t="s">
        <v>408</v>
      </c>
      <c r="AJ42" t="s">
        <v>9</v>
      </c>
      <c r="AK42" s="37">
        <v>8</v>
      </c>
      <c r="AT42"/>
    </row>
    <row r="43" spans="1:46" x14ac:dyDescent="0.25">
      <c r="A43" t="s">
        <v>240</v>
      </c>
      <c r="B43" t="s">
        <v>133</v>
      </c>
      <c r="C43" t="s">
        <v>150</v>
      </c>
      <c r="D43" t="s">
        <v>192</v>
      </c>
      <c r="E43" s="31">
        <v>76.804347826086953</v>
      </c>
      <c r="F43" s="31">
        <v>410.11793478260876</v>
      </c>
      <c r="G43" s="31">
        <v>35.678260869565221</v>
      </c>
      <c r="H43" s="36">
        <v>8.6995124679141861E-2</v>
      </c>
      <c r="I43" s="31">
        <v>98.104347826086936</v>
      </c>
      <c r="J43" s="31">
        <v>6.9391304347826086</v>
      </c>
      <c r="K43" s="36">
        <v>7.0732139691544071E-2</v>
      </c>
      <c r="L43" s="31">
        <v>98.104347826086936</v>
      </c>
      <c r="M43" s="31">
        <v>6.9391304347826086</v>
      </c>
      <c r="N43" s="36">
        <v>7.0732139691544071E-2</v>
      </c>
      <c r="O43" s="31">
        <v>0</v>
      </c>
      <c r="P43" s="31">
        <v>0</v>
      </c>
      <c r="Q43" s="36" t="s">
        <v>408</v>
      </c>
      <c r="R43" s="31">
        <v>0</v>
      </c>
      <c r="S43" s="31">
        <v>0</v>
      </c>
      <c r="T43" s="36" t="s">
        <v>408</v>
      </c>
      <c r="U43" s="31">
        <v>0.35597826086956524</v>
      </c>
      <c r="V43" s="31">
        <v>0</v>
      </c>
      <c r="W43" s="36">
        <v>0</v>
      </c>
      <c r="X43" s="31">
        <v>0</v>
      </c>
      <c r="Y43" s="31">
        <v>0</v>
      </c>
      <c r="Z43" s="36" t="s">
        <v>408</v>
      </c>
      <c r="AA43" s="31">
        <v>311.65760869565224</v>
      </c>
      <c r="AB43" s="31">
        <v>28.739130434782609</v>
      </c>
      <c r="AC43" s="36">
        <v>9.2213793704769356E-2</v>
      </c>
      <c r="AD43" s="31">
        <v>0</v>
      </c>
      <c r="AE43" s="31">
        <v>0</v>
      </c>
      <c r="AF43" s="36" t="s">
        <v>408</v>
      </c>
      <c r="AG43" s="31">
        <v>0</v>
      </c>
      <c r="AH43" s="31">
        <v>0</v>
      </c>
      <c r="AI43" s="36" t="s">
        <v>408</v>
      </c>
      <c r="AJ43" t="s">
        <v>66</v>
      </c>
      <c r="AK43" s="37">
        <v>8</v>
      </c>
      <c r="AT43"/>
    </row>
    <row r="44" spans="1:46" x14ac:dyDescent="0.25">
      <c r="A44" t="s">
        <v>240</v>
      </c>
      <c r="B44" t="s">
        <v>105</v>
      </c>
      <c r="C44" t="s">
        <v>169</v>
      </c>
      <c r="D44" t="s">
        <v>193</v>
      </c>
      <c r="E44" s="31">
        <v>73.184782608695656</v>
      </c>
      <c r="F44" s="31">
        <v>391.24565217391302</v>
      </c>
      <c r="G44" s="31">
        <v>0</v>
      </c>
      <c r="H44" s="36">
        <v>0</v>
      </c>
      <c r="I44" s="31">
        <v>119.29347826086958</v>
      </c>
      <c r="J44" s="31">
        <v>0</v>
      </c>
      <c r="K44" s="36">
        <v>0</v>
      </c>
      <c r="L44" s="31">
        <v>115.0054347826087</v>
      </c>
      <c r="M44" s="31">
        <v>0</v>
      </c>
      <c r="N44" s="36">
        <v>0</v>
      </c>
      <c r="O44" s="31">
        <v>0</v>
      </c>
      <c r="P44" s="31">
        <v>0</v>
      </c>
      <c r="Q44" s="36" t="s">
        <v>408</v>
      </c>
      <c r="R44" s="31">
        <v>4.2880434782608692</v>
      </c>
      <c r="S44" s="31">
        <v>0</v>
      </c>
      <c r="T44" s="36">
        <v>0</v>
      </c>
      <c r="U44" s="31">
        <v>29.816304347826087</v>
      </c>
      <c r="V44" s="31">
        <v>0</v>
      </c>
      <c r="W44" s="36">
        <v>0</v>
      </c>
      <c r="X44" s="31">
        <v>0</v>
      </c>
      <c r="Y44" s="31">
        <v>0</v>
      </c>
      <c r="Z44" s="36" t="s">
        <v>408</v>
      </c>
      <c r="AA44" s="31">
        <v>242.13586956521735</v>
      </c>
      <c r="AB44" s="31">
        <v>0</v>
      </c>
      <c r="AC44" s="36">
        <v>0</v>
      </c>
      <c r="AD44" s="31">
        <v>0</v>
      </c>
      <c r="AE44" s="31">
        <v>0</v>
      </c>
      <c r="AF44" s="36" t="s">
        <v>408</v>
      </c>
      <c r="AG44" s="31">
        <v>0</v>
      </c>
      <c r="AH44" s="31">
        <v>0</v>
      </c>
      <c r="AI44" s="36" t="s">
        <v>408</v>
      </c>
      <c r="AJ44" t="s">
        <v>35</v>
      </c>
      <c r="AK44" s="37">
        <v>8</v>
      </c>
      <c r="AT44"/>
    </row>
    <row r="45" spans="1:46" x14ac:dyDescent="0.25">
      <c r="A45" t="s">
        <v>240</v>
      </c>
      <c r="B45" t="s">
        <v>83</v>
      </c>
      <c r="C45" t="s">
        <v>136</v>
      </c>
      <c r="D45" t="s">
        <v>195</v>
      </c>
      <c r="E45" s="31">
        <v>32.565217391304351</v>
      </c>
      <c r="F45" s="31">
        <v>106.96684782608696</v>
      </c>
      <c r="G45" s="31">
        <v>4.2195652173913043</v>
      </c>
      <c r="H45" s="36">
        <v>3.9447411073117937E-2</v>
      </c>
      <c r="I45" s="31">
        <v>35.920978260869568</v>
      </c>
      <c r="J45" s="31">
        <v>3.4293478260869565</v>
      </c>
      <c r="K45" s="36">
        <v>9.5469221388736744E-2</v>
      </c>
      <c r="L45" s="31">
        <v>29.573152173913048</v>
      </c>
      <c r="M45" s="31">
        <v>3.4293478260869565</v>
      </c>
      <c r="N45" s="36">
        <v>0.11596152503188481</v>
      </c>
      <c r="O45" s="31">
        <v>0.86956521739130432</v>
      </c>
      <c r="P45" s="31">
        <v>0</v>
      </c>
      <c r="Q45" s="36">
        <v>0</v>
      </c>
      <c r="R45" s="31">
        <v>5.4782608695652177</v>
      </c>
      <c r="S45" s="31">
        <v>0</v>
      </c>
      <c r="T45" s="36">
        <v>0</v>
      </c>
      <c r="U45" s="31">
        <v>9.6851086956521737</v>
      </c>
      <c r="V45" s="31">
        <v>0</v>
      </c>
      <c r="W45" s="36">
        <v>0</v>
      </c>
      <c r="X45" s="31">
        <v>0</v>
      </c>
      <c r="Y45" s="31">
        <v>0</v>
      </c>
      <c r="Z45" s="36" t="s">
        <v>408</v>
      </c>
      <c r="AA45" s="31">
        <v>58.946413043478259</v>
      </c>
      <c r="AB45" s="31">
        <v>0.79021739130434787</v>
      </c>
      <c r="AC45" s="36">
        <v>1.3405690872513172E-2</v>
      </c>
      <c r="AD45" s="31">
        <v>2.4143478260869564</v>
      </c>
      <c r="AE45" s="31">
        <v>0</v>
      </c>
      <c r="AF45" s="36">
        <v>0</v>
      </c>
      <c r="AG45" s="31">
        <v>0</v>
      </c>
      <c r="AH45" s="31">
        <v>0</v>
      </c>
      <c r="AI45" s="36" t="s">
        <v>408</v>
      </c>
      <c r="AJ45" t="s">
        <v>12</v>
      </c>
      <c r="AK45" s="37">
        <v>8</v>
      </c>
      <c r="AT45"/>
    </row>
    <row r="46" spans="1:46" x14ac:dyDescent="0.25">
      <c r="A46" t="s">
        <v>240</v>
      </c>
      <c r="B46" t="s">
        <v>68</v>
      </c>
      <c r="C46" t="s">
        <v>168</v>
      </c>
      <c r="D46" t="s">
        <v>183</v>
      </c>
      <c r="E46" s="31">
        <v>17.760869565217391</v>
      </c>
      <c r="F46" s="31">
        <v>71.368152173913046</v>
      </c>
      <c r="G46" s="31">
        <v>0</v>
      </c>
      <c r="H46" s="36">
        <v>0</v>
      </c>
      <c r="I46" s="31">
        <v>23.21032608695652</v>
      </c>
      <c r="J46" s="31">
        <v>0</v>
      </c>
      <c r="K46" s="36">
        <v>0</v>
      </c>
      <c r="L46" s="31">
        <v>16.146847826086958</v>
      </c>
      <c r="M46" s="31">
        <v>0</v>
      </c>
      <c r="N46" s="36">
        <v>0</v>
      </c>
      <c r="O46" s="31">
        <v>1.1868478260869566</v>
      </c>
      <c r="P46" s="31">
        <v>0</v>
      </c>
      <c r="Q46" s="36">
        <v>0</v>
      </c>
      <c r="R46" s="31">
        <v>5.8766304347826068</v>
      </c>
      <c r="S46" s="31">
        <v>0</v>
      </c>
      <c r="T46" s="36">
        <v>0</v>
      </c>
      <c r="U46" s="31">
        <v>8.1440217391304337</v>
      </c>
      <c r="V46" s="31">
        <v>0</v>
      </c>
      <c r="W46" s="36">
        <v>0</v>
      </c>
      <c r="X46" s="31">
        <v>0</v>
      </c>
      <c r="Y46" s="31">
        <v>0</v>
      </c>
      <c r="Z46" s="36" t="s">
        <v>408</v>
      </c>
      <c r="AA46" s="31">
        <v>40.013804347826095</v>
      </c>
      <c r="AB46" s="31">
        <v>0</v>
      </c>
      <c r="AC46" s="36">
        <v>0</v>
      </c>
      <c r="AD46" s="31">
        <v>0</v>
      </c>
      <c r="AE46" s="31">
        <v>0</v>
      </c>
      <c r="AF46" s="36" t="s">
        <v>408</v>
      </c>
      <c r="AG46" s="31">
        <v>0</v>
      </c>
      <c r="AH46" s="31">
        <v>0</v>
      </c>
      <c r="AI46" s="36" t="s">
        <v>408</v>
      </c>
      <c r="AJ46" t="s">
        <v>65</v>
      </c>
      <c r="AK46" s="37">
        <v>8</v>
      </c>
      <c r="AT46"/>
    </row>
    <row r="47" spans="1:46" x14ac:dyDescent="0.25">
      <c r="A47" t="s">
        <v>240</v>
      </c>
      <c r="B47" t="s">
        <v>113</v>
      </c>
      <c r="C47" t="s">
        <v>171</v>
      </c>
      <c r="D47" t="s">
        <v>210</v>
      </c>
      <c r="E47" s="31">
        <v>61.804347826086953</v>
      </c>
      <c r="F47" s="31">
        <v>349.11032608695649</v>
      </c>
      <c r="G47" s="31">
        <v>0</v>
      </c>
      <c r="H47" s="36">
        <v>0</v>
      </c>
      <c r="I47" s="31">
        <v>56.353478260869572</v>
      </c>
      <c r="J47" s="31">
        <v>0</v>
      </c>
      <c r="K47" s="36">
        <v>0</v>
      </c>
      <c r="L47" s="31">
        <v>30.353478260869569</v>
      </c>
      <c r="M47" s="31">
        <v>0</v>
      </c>
      <c r="N47" s="36">
        <v>0</v>
      </c>
      <c r="O47" s="31">
        <v>22.173913043478262</v>
      </c>
      <c r="P47" s="31">
        <v>0</v>
      </c>
      <c r="Q47" s="36">
        <v>0</v>
      </c>
      <c r="R47" s="31">
        <v>3.8260869565217392</v>
      </c>
      <c r="S47" s="31">
        <v>0</v>
      </c>
      <c r="T47" s="36">
        <v>0</v>
      </c>
      <c r="U47" s="31">
        <v>44.193804347826081</v>
      </c>
      <c r="V47" s="31">
        <v>0</v>
      </c>
      <c r="W47" s="36">
        <v>0</v>
      </c>
      <c r="X47" s="31">
        <v>0</v>
      </c>
      <c r="Y47" s="31">
        <v>0</v>
      </c>
      <c r="Z47" s="36" t="s">
        <v>408</v>
      </c>
      <c r="AA47" s="31">
        <v>211.45652173913044</v>
      </c>
      <c r="AB47" s="31">
        <v>0</v>
      </c>
      <c r="AC47" s="36">
        <v>0</v>
      </c>
      <c r="AD47" s="31">
        <v>0</v>
      </c>
      <c r="AE47" s="31">
        <v>0</v>
      </c>
      <c r="AF47" s="36" t="s">
        <v>408</v>
      </c>
      <c r="AG47" s="31">
        <v>37.106521739130422</v>
      </c>
      <c r="AH47" s="31">
        <v>0</v>
      </c>
      <c r="AI47" s="36">
        <v>0</v>
      </c>
      <c r="AJ47" t="s">
        <v>43</v>
      </c>
      <c r="AK47" s="37">
        <v>8</v>
      </c>
      <c r="AT47"/>
    </row>
    <row r="48" spans="1:46" x14ac:dyDescent="0.25">
      <c r="A48" t="s">
        <v>240</v>
      </c>
      <c r="B48" t="s">
        <v>79</v>
      </c>
      <c r="C48" t="s">
        <v>151</v>
      </c>
      <c r="D48" t="s">
        <v>190</v>
      </c>
      <c r="E48" s="31">
        <v>71.543478260869563</v>
      </c>
      <c r="F48" s="31">
        <v>198.4586956521739</v>
      </c>
      <c r="G48" s="31">
        <v>0</v>
      </c>
      <c r="H48" s="36">
        <v>0</v>
      </c>
      <c r="I48" s="31">
        <v>13.673043478260873</v>
      </c>
      <c r="J48" s="31">
        <v>0</v>
      </c>
      <c r="K48" s="36">
        <v>0</v>
      </c>
      <c r="L48" s="31">
        <v>8.216521739130437</v>
      </c>
      <c r="M48" s="31">
        <v>0</v>
      </c>
      <c r="N48" s="36">
        <v>0</v>
      </c>
      <c r="O48" s="31">
        <v>0</v>
      </c>
      <c r="P48" s="31">
        <v>0</v>
      </c>
      <c r="Q48" s="36" t="s">
        <v>408</v>
      </c>
      <c r="R48" s="31">
        <v>5.4565217391304346</v>
      </c>
      <c r="S48" s="31">
        <v>0</v>
      </c>
      <c r="T48" s="36">
        <v>0</v>
      </c>
      <c r="U48" s="31">
        <v>64.699021739130458</v>
      </c>
      <c r="V48" s="31">
        <v>0</v>
      </c>
      <c r="W48" s="36">
        <v>0</v>
      </c>
      <c r="X48" s="31">
        <v>7.0397826086956519</v>
      </c>
      <c r="Y48" s="31">
        <v>0</v>
      </c>
      <c r="Z48" s="36">
        <v>0</v>
      </c>
      <c r="AA48" s="31">
        <v>113.04684782608693</v>
      </c>
      <c r="AB48" s="31">
        <v>0</v>
      </c>
      <c r="AC48" s="36">
        <v>0</v>
      </c>
      <c r="AD48" s="31">
        <v>0</v>
      </c>
      <c r="AE48" s="31">
        <v>0</v>
      </c>
      <c r="AF48" s="36" t="s">
        <v>408</v>
      </c>
      <c r="AG48" s="31">
        <v>0</v>
      </c>
      <c r="AH48" s="31">
        <v>0</v>
      </c>
      <c r="AI48" s="36" t="s">
        <v>408</v>
      </c>
      <c r="AJ48" t="s">
        <v>8</v>
      </c>
      <c r="AK48" s="37">
        <v>8</v>
      </c>
      <c r="AT48"/>
    </row>
    <row r="49" spans="1:46" x14ac:dyDescent="0.25">
      <c r="A49" t="s">
        <v>240</v>
      </c>
      <c r="B49" t="s">
        <v>69</v>
      </c>
      <c r="C49" t="s">
        <v>152</v>
      </c>
      <c r="D49" t="s">
        <v>191</v>
      </c>
      <c r="E49" s="31">
        <v>60.326086956521742</v>
      </c>
      <c r="F49" s="31">
        <v>179.98543478260871</v>
      </c>
      <c r="G49" s="31">
        <v>74.796195652173921</v>
      </c>
      <c r="H49" s="36">
        <v>0.4155680471728993</v>
      </c>
      <c r="I49" s="31">
        <v>36.889021739130435</v>
      </c>
      <c r="J49" s="31">
        <v>9.621630434782606</v>
      </c>
      <c r="K49" s="36">
        <v>0.26082639173313604</v>
      </c>
      <c r="L49" s="31">
        <v>27.418586956521743</v>
      </c>
      <c r="M49" s="31">
        <v>9.621630434782606</v>
      </c>
      <c r="N49" s="36">
        <v>0.3509163491918762</v>
      </c>
      <c r="O49" s="31">
        <v>9.0973913043478252</v>
      </c>
      <c r="P49" s="31">
        <v>0</v>
      </c>
      <c r="Q49" s="36">
        <v>0</v>
      </c>
      <c r="R49" s="31">
        <v>0.37304347826086959</v>
      </c>
      <c r="S49" s="31">
        <v>0</v>
      </c>
      <c r="T49" s="36">
        <v>0</v>
      </c>
      <c r="U49" s="31">
        <v>23.262717391304342</v>
      </c>
      <c r="V49" s="31">
        <v>6.2781521739130426</v>
      </c>
      <c r="W49" s="36">
        <v>0.26988043005929441</v>
      </c>
      <c r="X49" s="31">
        <v>0</v>
      </c>
      <c r="Y49" s="31">
        <v>0</v>
      </c>
      <c r="Z49" s="36" t="s">
        <v>408</v>
      </c>
      <c r="AA49" s="31">
        <v>108.8767391304348</v>
      </c>
      <c r="AB49" s="31">
        <v>58.896413043478276</v>
      </c>
      <c r="AC49" s="36">
        <v>0.54094578432331741</v>
      </c>
      <c r="AD49" s="31">
        <v>0</v>
      </c>
      <c r="AE49" s="31">
        <v>0</v>
      </c>
      <c r="AF49" s="36" t="s">
        <v>408</v>
      </c>
      <c r="AG49" s="31">
        <v>10.956956521739132</v>
      </c>
      <c r="AH49" s="31">
        <v>0</v>
      </c>
      <c r="AI49" s="36">
        <v>0</v>
      </c>
      <c r="AJ49" t="s">
        <v>47</v>
      </c>
      <c r="AK49" s="37">
        <v>8</v>
      </c>
      <c r="AT49"/>
    </row>
    <row r="50" spans="1:46" x14ac:dyDescent="0.25">
      <c r="A50" t="s">
        <v>240</v>
      </c>
      <c r="B50" t="s">
        <v>120</v>
      </c>
      <c r="C50" t="s">
        <v>172</v>
      </c>
      <c r="D50" t="s">
        <v>212</v>
      </c>
      <c r="E50" s="31">
        <v>47.858695652173914</v>
      </c>
      <c r="F50" s="31">
        <v>131.6229347826087</v>
      </c>
      <c r="G50" s="31">
        <v>25.417173913043477</v>
      </c>
      <c r="H50" s="36">
        <v>0.19310596557524748</v>
      </c>
      <c r="I50" s="31">
        <v>39.943695652173915</v>
      </c>
      <c r="J50" s="31">
        <v>10.923586956521739</v>
      </c>
      <c r="K50" s="36">
        <v>0.27347461916502031</v>
      </c>
      <c r="L50" s="31">
        <v>24.40282608695653</v>
      </c>
      <c r="M50" s="31">
        <v>10.923586956521739</v>
      </c>
      <c r="N50" s="36">
        <v>0.44763614335474311</v>
      </c>
      <c r="O50" s="31">
        <v>9.9756521739130442</v>
      </c>
      <c r="P50" s="31">
        <v>0</v>
      </c>
      <c r="Q50" s="36">
        <v>0</v>
      </c>
      <c r="R50" s="31">
        <v>5.5652173913043477</v>
      </c>
      <c r="S50" s="31">
        <v>0</v>
      </c>
      <c r="T50" s="36">
        <v>0</v>
      </c>
      <c r="U50" s="31">
        <v>15.715326086956521</v>
      </c>
      <c r="V50" s="31">
        <v>0.40032608695652172</v>
      </c>
      <c r="W50" s="36">
        <v>2.5473609948748453E-2</v>
      </c>
      <c r="X50" s="31">
        <v>0</v>
      </c>
      <c r="Y50" s="31">
        <v>0</v>
      </c>
      <c r="Z50" s="36" t="s">
        <v>408</v>
      </c>
      <c r="AA50" s="31">
        <v>75.963913043478271</v>
      </c>
      <c r="AB50" s="31">
        <v>14.093260869565219</v>
      </c>
      <c r="AC50" s="36">
        <v>0.18552573590434818</v>
      </c>
      <c r="AD50" s="31">
        <v>0</v>
      </c>
      <c r="AE50" s="31">
        <v>0</v>
      </c>
      <c r="AF50" s="36" t="s">
        <v>408</v>
      </c>
      <c r="AG50" s="31">
        <v>0</v>
      </c>
      <c r="AH50" s="31">
        <v>0</v>
      </c>
      <c r="AI50" s="36" t="s">
        <v>408</v>
      </c>
      <c r="AJ50" t="s">
        <v>51</v>
      </c>
      <c r="AK50" s="37">
        <v>8</v>
      </c>
      <c r="AT50"/>
    </row>
    <row r="51" spans="1:46" x14ac:dyDescent="0.25">
      <c r="A51" t="s">
        <v>240</v>
      </c>
      <c r="B51" t="s">
        <v>85</v>
      </c>
      <c r="C51" t="s">
        <v>156</v>
      </c>
      <c r="D51" t="s">
        <v>183</v>
      </c>
      <c r="E51" s="31">
        <v>41.945652173913047</v>
      </c>
      <c r="F51" s="31">
        <v>128.07336956521738</v>
      </c>
      <c r="G51" s="31">
        <v>7.2201086956521738</v>
      </c>
      <c r="H51" s="36">
        <v>5.6374785173240551E-2</v>
      </c>
      <c r="I51" s="31">
        <v>21.176630434782609</v>
      </c>
      <c r="J51" s="31">
        <v>3.839673913043478</v>
      </c>
      <c r="K51" s="36">
        <v>0.18131656614910815</v>
      </c>
      <c r="L51" s="31">
        <v>15.290760869565217</v>
      </c>
      <c r="M51" s="31">
        <v>3.839673913043478</v>
      </c>
      <c r="N51" s="36">
        <v>0.25111071618979919</v>
      </c>
      <c r="O51" s="31">
        <v>1.1032608695652173</v>
      </c>
      <c r="P51" s="31">
        <v>0</v>
      </c>
      <c r="Q51" s="36">
        <v>0</v>
      </c>
      <c r="R51" s="31">
        <v>4.7826086956521738</v>
      </c>
      <c r="S51" s="31">
        <v>0</v>
      </c>
      <c r="T51" s="36">
        <v>0</v>
      </c>
      <c r="U51" s="31">
        <v>20.269021739130434</v>
      </c>
      <c r="V51" s="31">
        <v>0</v>
      </c>
      <c r="W51" s="36">
        <v>0</v>
      </c>
      <c r="X51" s="31">
        <v>4.3451086956521738</v>
      </c>
      <c r="Y51" s="31">
        <v>0</v>
      </c>
      <c r="Z51" s="36">
        <v>0</v>
      </c>
      <c r="AA51" s="31">
        <v>46.899456521739133</v>
      </c>
      <c r="AB51" s="31">
        <v>3.3804347826086958</v>
      </c>
      <c r="AC51" s="36">
        <v>7.2078335940668634E-2</v>
      </c>
      <c r="AD51" s="31">
        <v>35.383152173913047</v>
      </c>
      <c r="AE51" s="31">
        <v>0</v>
      </c>
      <c r="AF51" s="36">
        <v>0</v>
      </c>
      <c r="AG51" s="31">
        <v>0</v>
      </c>
      <c r="AH51" s="31">
        <v>0</v>
      </c>
      <c r="AI51" s="36" t="s">
        <v>408</v>
      </c>
      <c r="AJ51" t="s">
        <v>14</v>
      </c>
      <c r="AK51" s="37">
        <v>8</v>
      </c>
      <c r="AT51"/>
    </row>
    <row r="52" spans="1:46" x14ac:dyDescent="0.25">
      <c r="A52" t="s">
        <v>240</v>
      </c>
      <c r="B52" t="s">
        <v>116</v>
      </c>
      <c r="C52" t="s">
        <v>143</v>
      </c>
      <c r="D52" t="s">
        <v>211</v>
      </c>
      <c r="E52" s="31">
        <v>39.815217391304351</v>
      </c>
      <c r="F52" s="31">
        <v>160.45695652173913</v>
      </c>
      <c r="G52" s="31">
        <v>1.6668478260869564</v>
      </c>
      <c r="H52" s="36">
        <v>1.038813063777093E-2</v>
      </c>
      <c r="I52" s="31">
        <v>28.944673913043484</v>
      </c>
      <c r="J52" s="31">
        <v>1.6657608695652173</v>
      </c>
      <c r="K52" s="36">
        <v>5.7549823313593006E-2</v>
      </c>
      <c r="L52" s="31">
        <v>21.952282608695658</v>
      </c>
      <c r="M52" s="31">
        <v>1.6657608695652173</v>
      </c>
      <c r="N52" s="36">
        <v>7.5880986923217819E-2</v>
      </c>
      <c r="O52" s="31">
        <v>1.0467391304347828</v>
      </c>
      <c r="P52" s="31">
        <v>0</v>
      </c>
      <c r="Q52" s="36">
        <v>0</v>
      </c>
      <c r="R52" s="31">
        <v>5.9456521739130439</v>
      </c>
      <c r="S52" s="31">
        <v>0</v>
      </c>
      <c r="T52" s="36">
        <v>0</v>
      </c>
      <c r="U52" s="31">
        <v>15.698369565217389</v>
      </c>
      <c r="V52" s="31">
        <v>0</v>
      </c>
      <c r="W52" s="36">
        <v>0</v>
      </c>
      <c r="X52" s="31">
        <v>5.1782608695652179</v>
      </c>
      <c r="Y52" s="31">
        <v>0</v>
      </c>
      <c r="Z52" s="36">
        <v>0</v>
      </c>
      <c r="AA52" s="31">
        <v>110.34217391304347</v>
      </c>
      <c r="AB52" s="31">
        <v>1.0869565217391304E-3</v>
      </c>
      <c r="AC52" s="36">
        <v>9.8507803788216122E-6</v>
      </c>
      <c r="AD52" s="31">
        <v>0</v>
      </c>
      <c r="AE52" s="31">
        <v>0</v>
      </c>
      <c r="AF52" s="36" t="s">
        <v>408</v>
      </c>
      <c r="AG52" s="31">
        <v>0.29347826086956524</v>
      </c>
      <c r="AH52" s="31">
        <v>0</v>
      </c>
      <c r="AI52" s="36">
        <v>0</v>
      </c>
      <c r="AJ52" t="s">
        <v>46</v>
      </c>
      <c r="AK52" s="37">
        <v>8</v>
      </c>
      <c r="AT52"/>
    </row>
    <row r="53" spans="1:46" x14ac:dyDescent="0.25">
      <c r="A53" t="s">
        <v>240</v>
      </c>
      <c r="B53" t="s">
        <v>100</v>
      </c>
      <c r="C53" t="s">
        <v>167</v>
      </c>
      <c r="D53" t="s">
        <v>206</v>
      </c>
      <c r="E53" s="31">
        <v>29.195652173913043</v>
      </c>
      <c r="F53" s="31">
        <v>109.8125</v>
      </c>
      <c r="G53" s="31">
        <v>18.90217391304348</v>
      </c>
      <c r="H53" s="36">
        <v>0.17213135037489793</v>
      </c>
      <c r="I53" s="31">
        <v>26.991847826086953</v>
      </c>
      <c r="J53" s="31">
        <v>1.4320652173913044</v>
      </c>
      <c r="K53" s="36">
        <v>5.3055471660122831E-2</v>
      </c>
      <c r="L53" s="31">
        <v>23.967391304347824</v>
      </c>
      <c r="M53" s="31">
        <v>1.4320652173913044</v>
      </c>
      <c r="N53" s="36">
        <v>5.9750566893424041E-2</v>
      </c>
      <c r="O53" s="31">
        <v>0</v>
      </c>
      <c r="P53" s="31">
        <v>0</v>
      </c>
      <c r="Q53" s="36" t="s">
        <v>408</v>
      </c>
      <c r="R53" s="31">
        <v>3.0244565217391304</v>
      </c>
      <c r="S53" s="31">
        <v>0</v>
      </c>
      <c r="T53" s="36">
        <v>0</v>
      </c>
      <c r="U53" s="31">
        <v>1.2608695652173914</v>
      </c>
      <c r="V53" s="31">
        <v>0</v>
      </c>
      <c r="W53" s="36">
        <v>0</v>
      </c>
      <c r="X53" s="31">
        <v>2.7255434782608696</v>
      </c>
      <c r="Y53" s="31">
        <v>0</v>
      </c>
      <c r="Z53" s="36">
        <v>0</v>
      </c>
      <c r="AA53" s="31">
        <v>70.826086956521735</v>
      </c>
      <c r="AB53" s="31">
        <v>14.247282608695652</v>
      </c>
      <c r="AC53" s="36">
        <v>0.20115868631062003</v>
      </c>
      <c r="AD53" s="31">
        <v>0</v>
      </c>
      <c r="AE53" s="31">
        <v>0</v>
      </c>
      <c r="AF53" s="36" t="s">
        <v>408</v>
      </c>
      <c r="AG53" s="31">
        <v>8.008152173913043</v>
      </c>
      <c r="AH53" s="31">
        <v>3.222826086956522</v>
      </c>
      <c r="AI53" s="36">
        <v>0.40244316253817447</v>
      </c>
      <c r="AJ53" t="s">
        <v>30</v>
      </c>
      <c r="AK53" s="37">
        <v>8</v>
      </c>
      <c r="AT53"/>
    </row>
    <row r="54" spans="1:46" x14ac:dyDescent="0.25">
      <c r="A54" t="s">
        <v>240</v>
      </c>
      <c r="B54" t="s">
        <v>70</v>
      </c>
      <c r="C54" t="s">
        <v>154</v>
      </c>
      <c r="D54" t="s">
        <v>194</v>
      </c>
      <c r="E54" s="31">
        <v>53.423913043478258</v>
      </c>
      <c r="F54" s="31">
        <v>178.26326086956524</v>
      </c>
      <c r="G54" s="31">
        <v>49.18717391304348</v>
      </c>
      <c r="H54" s="36">
        <v>0.27592434735631594</v>
      </c>
      <c r="I54" s="31">
        <v>41.178478260869568</v>
      </c>
      <c r="J54" s="31">
        <v>6.3388043478260876</v>
      </c>
      <c r="K54" s="36">
        <v>0.15393488578351924</v>
      </c>
      <c r="L54" s="31">
        <v>36.194782608695654</v>
      </c>
      <c r="M54" s="31">
        <v>6.3388043478260876</v>
      </c>
      <c r="N54" s="36">
        <v>0.17513033346146456</v>
      </c>
      <c r="O54" s="31">
        <v>4.8967391304347823</v>
      </c>
      <c r="P54" s="31">
        <v>0</v>
      </c>
      <c r="Q54" s="36">
        <v>0</v>
      </c>
      <c r="R54" s="31">
        <v>8.6956521739130432E-2</v>
      </c>
      <c r="S54" s="31">
        <v>0</v>
      </c>
      <c r="T54" s="36">
        <v>0</v>
      </c>
      <c r="U54" s="31">
        <v>11.465543478260866</v>
      </c>
      <c r="V54" s="31">
        <v>8.3731521739130415</v>
      </c>
      <c r="W54" s="36">
        <v>0.73028829290027786</v>
      </c>
      <c r="X54" s="31">
        <v>0</v>
      </c>
      <c r="Y54" s="31">
        <v>0</v>
      </c>
      <c r="Z54" s="36" t="s">
        <v>408</v>
      </c>
      <c r="AA54" s="31">
        <v>119.6708695652174</v>
      </c>
      <c r="AB54" s="31">
        <v>34.475217391304348</v>
      </c>
      <c r="AC54" s="36">
        <v>0.28808362065520282</v>
      </c>
      <c r="AD54" s="31">
        <v>0</v>
      </c>
      <c r="AE54" s="31">
        <v>0</v>
      </c>
      <c r="AF54" s="36" t="s">
        <v>408</v>
      </c>
      <c r="AG54" s="31">
        <v>5.9483695652173916</v>
      </c>
      <c r="AH54" s="31">
        <v>0</v>
      </c>
      <c r="AI54" s="36">
        <v>0</v>
      </c>
      <c r="AJ54" t="s">
        <v>53</v>
      </c>
      <c r="AK54" s="37">
        <v>8</v>
      </c>
      <c r="AT54"/>
    </row>
    <row r="55" spans="1:46" x14ac:dyDescent="0.25">
      <c r="A55" t="s">
        <v>240</v>
      </c>
      <c r="B55" t="s">
        <v>114</v>
      </c>
      <c r="C55" t="s">
        <v>136</v>
      </c>
      <c r="D55" t="s">
        <v>195</v>
      </c>
      <c r="E55" s="31">
        <v>19.782608695652176</v>
      </c>
      <c r="F55" s="31">
        <v>92.885978260869564</v>
      </c>
      <c r="G55" s="31">
        <v>20.526956521739134</v>
      </c>
      <c r="H55" s="36">
        <v>0.22099090633560786</v>
      </c>
      <c r="I55" s="31">
        <v>12.546086956521741</v>
      </c>
      <c r="J55" s="31">
        <v>6.3773913043478272</v>
      </c>
      <c r="K55" s="36">
        <v>0.50831716107568614</v>
      </c>
      <c r="L55" s="31">
        <v>9.7186956521739152</v>
      </c>
      <c r="M55" s="31">
        <v>6.3773913043478272</v>
      </c>
      <c r="N55" s="36">
        <v>0.65619827316243906</v>
      </c>
      <c r="O55" s="31">
        <v>0</v>
      </c>
      <c r="P55" s="31">
        <v>0</v>
      </c>
      <c r="Q55" s="36" t="s">
        <v>408</v>
      </c>
      <c r="R55" s="31">
        <v>2.827391304347826</v>
      </c>
      <c r="S55" s="31">
        <v>0</v>
      </c>
      <c r="T55" s="36">
        <v>0</v>
      </c>
      <c r="U55" s="31">
        <v>25.505326086956519</v>
      </c>
      <c r="V55" s="31">
        <v>8.9604347826086972</v>
      </c>
      <c r="W55" s="36">
        <v>0.3513162212496112</v>
      </c>
      <c r="X55" s="31">
        <v>5.1461956521739145</v>
      </c>
      <c r="Y55" s="31">
        <v>0</v>
      </c>
      <c r="Z55" s="36">
        <v>0</v>
      </c>
      <c r="AA55" s="31">
        <v>49.688369565217378</v>
      </c>
      <c r="AB55" s="31">
        <v>5.1891304347826095</v>
      </c>
      <c r="AC55" s="36">
        <v>0.10443350184738363</v>
      </c>
      <c r="AD55" s="31">
        <v>0</v>
      </c>
      <c r="AE55" s="31">
        <v>0</v>
      </c>
      <c r="AF55" s="36" t="s">
        <v>408</v>
      </c>
      <c r="AG55" s="31">
        <v>0</v>
      </c>
      <c r="AH55" s="31">
        <v>0</v>
      </c>
      <c r="AI55" s="36" t="s">
        <v>408</v>
      </c>
      <c r="AJ55" t="s">
        <v>44</v>
      </c>
      <c r="AK55" s="37">
        <v>8</v>
      </c>
      <c r="AT55"/>
    </row>
    <row r="56" spans="1:46" x14ac:dyDescent="0.25">
      <c r="A56" t="s">
        <v>240</v>
      </c>
      <c r="B56" t="s">
        <v>95</v>
      </c>
      <c r="C56" t="s">
        <v>163</v>
      </c>
      <c r="D56" t="s">
        <v>188</v>
      </c>
      <c r="E56" s="31">
        <v>28.086956521739129</v>
      </c>
      <c r="F56" s="31">
        <v>121.3125</v>
      </c>
      <c r="G56" s="31">
        <v>4.0434782608695654</v>
      </c>
      <c r="H56" s="36">
        <v>3.3331093340501314E-2</v>
      </c>
      <c r="I56" s="31">
        <v>22.301630434782606</v>
      </c>
      <c r="J56" s="31">
        <v>4.0434782608695654</v>
      </c>
      <c r="K56" s="36">
        <v>0.18130863896673574</v>
      </c>
      <c r="L56" s="31">
        <v>15.701086956521738</v>
      </c>
      <c r="M56" s="31">
        <v>4.0434782608695654</v>
      </c>
      <c r="N56" s="36">
        <v>0.25752855659397716</v>
      </c>
      <c r="O56" s="31">
        <v>1.9565217391304348</v>
      </c>
      <c r="P56" s="31">
        <v>0</v>
      </c>
      <c r="Q56" s="36">
        <v>0</v>
      </c>
      <c r="R56" s="31">
        <v>4.6440217391304346</v>
      </c>
      <c r="S56" s="31">
        <v>0</v>
      </c>
      <c r="T56" s="36">
        <v>0</v>
      </c>
      <c r="U56" s="31">
        <v>10.146739130434783</v>
      </c>
      <c r="V56" s="31">
        <v>0</v>
      </c>
      <c r="W56" s="36">
        <v>0</v>
      </c>
      <c r="X56" s="31">
        <v>0</v>
      </c>
      <c r="Y56" s="31">
        <v>0</v>
      </c>
      <c r="Z56" s="36" t="s">
        <v>408</v>
      </c>
      <c r="AA56" s="31">
        <v>70.404891304347828</v>
      </c>
      <c r="AB56" s="31">
        <v>0</v>
      </c>
      <c r="AC56" s="36">
        <v>0</v>
      </c>
      <c r="AD56" s="31">
        <v>4.9972826086956523</v>
      </c>
      <c r="AE56" s="31">
        <v>0</v>
      </c>
      <c r="AF56" s="36">
        <v>0</v>
      </c>
      <c r="AG56" s="31">
        <v>13.461956521739131</v>
      </c>
      <c r="AH56" s="31">
        <v>0</v>
      </c>
      <c r="AI56" s="36">
        <v>0</v>
      </c>
      <c r="AJ56" t="s">
        <v>24</v>
      </c>
      <c r="AK56" s="37">
        <v>8</v>
      </c>
      <c r="AT56"/>
    </row>
    <row r="57" spans="1:46" x14ac:dyDescent="0.25">
      <c r="A57" t="s">
        <v>240</v>
      </c>
      <c r="B57" t="s">
        <v>117</v>
      </c>
      <c r="C57" t="s">
        <v>144</v>
      </c>
      <c r="D57" t="s">
        <v>186</v>
      </c>
      <c r="E57" s="31">
        <v>48.467391304347828</v>
      </c>
      <c r="F57" s="31">
        <v>195.90434782608693</v>
      </c>
      <c r="G57" s="31">
        <v>33.599456521739128</v>
      </c>
      <c r="H57" s="36">
        <v>0.17150949886812553</v>
      </c>
      <c r="I57" s="31">
        <v>44.803369565217388</v>
      </c>
      <c r="J57" s="31">
        <v>9.3532608695652151</v>
      </c>
      <c r="K57" s="36">
        <v>0.20876244265401231</v>
      </c>
      <c r="L57" s="31">
        <v>28.433260869565213</v>
      </c>
      <c r="M57" s="31">
        <v>9.3532608695652151</v>
      </c>
      <c r="N57" s="36">
        <v>0.32895491348925399</v>
      </c>
      <c r="O57" s="31">
        <v>11.152717391304344</v>
      </c>
      <c r="P57" s="31">
        <v>0</v>
      </c>
      <c r="Q57" s="36">
        <v>0</v>
      </c>
      <c r="R57" s="31">
        <v>5.2173913043478262</v>
      </c>
      <c r="S57" s="31">
        <v>0</v>
      </c>
      <c r="T57" s="36">
        <v>0</v>
      </c>
      <c r="U57" s="31">
        <v>15.289673913043474</v>
      </c>
      <c r="V57" s="31">
        <v>8.9499999999999975</v>
      </c>
      <c r="W57" s="36">
        <v>0.58536238581025846</v>
      </c>
      <c r="X57" s="31">
        <v>0</v>
      </c>
      <c r="Y57" s="31">
        <v>0</v>
      </c>
      <c r="Z57" s="36" t="s">
        <v>408</v>
      </c>
      <c r="AA57" s="31">
        <v>135.81130434782608</v>
      </c>
      <c r="AB57" s="31">
        <v>15.29619565217391</v>
      </c>
      <c r="AC57" s="36">
        <v>0.11262829501290152</v>
      </c>
      <c r="AD57" s="31">
        <v>0</v>
      </c>
      <c r="AE57" s="31">
        <v>0</v>
      </c>
      <c r="AF57" s="36" t="s">
        <v>408</v>
      </c>
      <c r="AG57" s="31">
        <v>0</v>
      </c>
      <c r="AH57" s="31">
        <v>0</v>
      </c>
      <c r="AI57" s="36" t="s">
        <v>408</v>
      </c>
      <c r="AJ57" t="s">
        <v>48</v>
      </c>
      <c r="AK57" s="37">
        <v>8</v>
      </c>
      <c r="AT57"/>
    </row>
    <row r="58" spans="1:46" x14ac:dyDescent="0.25">
      <c r="A58" t="s">
        <v>240</v>
      </c>
      <c r="B58" t="s">
        <v>75</v>
      </c>
      <c r="C58" t="s">
        <v>152</v>
      </c>
      <c r="D58" t="s">
        <v>191</v>
      </c>
      <c r="E58" s="31">
        <v>123</v>
      </c>
      <c r="F58" s="31">
        <v>618.11304347826092</v>
      </c>
      <c r="G58" s="31">
        <v>45.244565217391305</v>
      </c>
      <c r="H58" s="36">
        <v>7.3197881349971156E-2</v>
      </c>
      <c r="I58" s="31">
        <v>120.40380434782607</v>
      </c>
      <c r="J58" s="31">
        <v>0</v>
      </c>
      <c r="K58" s="36">
        <v>0</v>
      </c>
      <c r="L58" s="31">
        <v>78.619565217391298</v>
      </c>
      <c r="M58" s="31">
        <v>0</v>
      </c>
      <c r="N58" s="36">
        <v>0</v>
      </c>
      <c r="O58" s="31">
        <v>37.057065217391305</v>
      </c>
      <c r="P58" s="31">
        <v>0</v>
      </c>
      <c r="Q58" s="36">
        <v>0</v>
      </c>
      <c r="R58" s="31">
        <v>4.7271739130434778</v>
      </c>
      <c r="S58" s="31">
        <v>0</v>
      </c>
      <c r="T58" s="36">
        <v>0</v>
      </c>
      <c r="U58" s="31">
        <v>70.456521739130437</v>
      </c>
      <c r="V58" s="31">
        <v>0</v>
      </c>
      <c r="W58" s="36">
        <v>0</v>
      </c>
      <c r="X58" s="31">
        <v>8.0271739130434785</v>
      </c>
      <c r="Y58" s="31">
        <v>0</v>
      </c>
      <c r="Z58" s="36">
        <v>0</v>
      </c>
      <c r="AA58" s="31">
        <v>381.60869565217394</v>
      </c>
      <c r="AB58" s="31">
        <v>45.244565217391305</v>
      </c>
      <c r="AC58" s="36">
        <v>0.11856272074740799</v>
      </c>
      <c r="AD58" s="31">
        <v>31.948369565217391</v>
      </c>
      <c r="AE58" s="31">
        <v>0</v>
      </c>
      <c r="AF58" s="36">
        <v>0</v>
      </c>
      <c r="AG58" s="31">
        <v>5.6684782608695654</v>
      </c>
      <c r="AH58" s="31">
        <v>0</v>
      </c>
      <c r="AI58" s="36">
        <v>0</v>
      </c>
      <c r="AJ58" t="s">
        <v>3</v>
      </c>
      <c r="AK58" s="37">
        <v>8</v>
      </c>
      <c r="AT58"/>
    </row>
    <row r="59" spans="1:46" x14ac:dyDescent="0.25">
      <c r="A59" t="s">
        <v>240</v>
      </c>
      <c r="B59" t="s">
        <v>103</v>
      </c>
      <c r="C59" t="s">
        <v>168</v>
      </c>
      <c r="D59" t="s">
        <v>183</v>
      </c>
      <c r="E59" s="31">
        <v>38.793478260869563</v>
      </c>
      <c r="F59" s="31">
        <v>163.38043478260869</v>
      </c>
      <c r="G59" s="31">
        <v>0</v>
      </c>
      <c r="H59" s="36">
        <v>0</v>
      </c>
      <c r="I59" s="31">
        <v>42.904891304347828</v>
      </c>
      <c r="J59" s="31">
        <v>0</v>
      </c>
      <c r="K59" s="36">
        <v>0</v>
      </c>
      <c r="L59" s="31">
        <v>21.429347826086957</v>
      </c>
      <c r="M59" s="31">
        <v>0</v>
      </c>
      <c r="N59" s="36">
        <v>0</v>
      </c>
      <c r="O59" s="31">
        <v>16.089673913043477</v>
      </c>
      <c r="P59" s="31">
        <v>0</v>
      </c>
      <c r="Q59" s="36">
        <v>0</v>
      </c>
      <c r="R59" s="31">
        <v>5.3858695652173916</v>
      </c>
      <c r="S59" s="31">
        <v>0</v>
      </c>
      <c r="T59" s="36">
        <v>0</v>
      </c>
      <c r="U59" s="31">
        <v>25.597826086956523</v>
      </c>
      <c r="V59" s="31">
        <v>0</v>
      </c>
      <c r="W59" s="36">
        <v>0</v>
      </c>
      <c r="X59" s="31">
        <v>0</v>
      </c>
      <c r="Y59" s="31">
        <v>0</v>
      </c>
      <c r="Z59" s="36" t="s">
        <v>408</v>
      </c>
      <c r="AA59" s="31">
        <v>94.877717391304344</v>
      </c>
      <c r="AB59" s="31">
        <v>0</v>
      </c>
      <c r="AC59" s="36">
        <v>0</v>
      </c>
      <c r="AD59" s="31">
        <v>0</v>
      </c>
      <c r="AE59" s="31">
        <v>0</v>
      </c>
      <c r="AF59" s="36" t="s">
        <v>408</v>
      </c>
      <c r="AG59" s="31">
        <v>0</v>
      </c>
      <c r="AH59" s="31">
        <v>0</v>
      </c>
      <c r="AI59" s="36" t="s">
        <v>408</v>
      </c>
      <c r="AJ59" t="s">
        <v>33</v>
      </c>
      <c r="AK59" s="37">
        <v>8</v>
      </c>
      <c r="AT59"/>
    </row>
    <row r="60" spans="1:46" x14ac:dyDescent="0.25">
      <c r="A60" t="s">
        <v>240</v>
      </c>
      <c r="B60" t="s">
        <v>122</v>
      </c>
      <c r="C60" t="s">
        <v>173</v>
      </c>
      <c r="D60" t="s">
        <v>184</v>
      </c>
      <c r="E60" s="31">
        <v>31.956521739130434</v>
      </c>
      <c r="F60" s="31">
        <v>119.4847826086957</v>
      </c>
      <c r="G60" s="31">
        <v>20.146739130434774</v>
      </c>
      <c r="H60" s="36">
        <v>0.16861343085348313</v>
      </c>
      <c r="I60" s="31">
        <v>29.381521739130438</v>
      </c>
      <c r="J60" s="31">
        <v>0</v>
      </c>
      <c r="K60" s="36">
        <v>0</v>
      </c>
      <c r="L60" s="31">
        <v>22.401086956521741</v>
      </c>
      <c r="M60" s="31">
        <v>0</v>
      </c>
      <c r="N60" s="36">
        <v>0</v>
      </c>
      <c r="O60" s="31">
        <v>3.1326086956521744</v>
      </c>
      <c r="P60" s="31">
        <v>0</v>
      </c>
      <c r="Q60" s="36">
        <v>0</v>
      </c>
      <c r="R60" s="31">
        <v>3.847826086956522</v>
      </c>
      <c r="S60" s="31">
        <v>0</v>
      </c>
      <c r="T60" s="36">
        <v>0</v>
      </c>
      <c r="U60" s="31">
        <v>13.715217391304352</v>
      </c>
      <c r="V60" s="31">
        <v>0</v>
      </c>
      <c r="W60" s="36">
        <v>0</v>
      </c>
      <c r="X60" s="31">
        <v>0</v>
      </c>
      <c r="Y60" s="31">
        <v>0</v>
      </c>
      <c r="Z60" s="36" t="s">
        <v>408</v>
      </c>
      <c r="AA60" s="31">
        <v>76.388043478260897</v>
      </c>
      <c r="AB60" s="31">
        <v>20.146739130434774</v>
      </c>
      <c r="AC60" s="36">
        <v>0.26374204931912271</v>
      </c>
      <c r="AD60" s="31">
        <v>0</v>
      </c>
      <c r="AE60" s="31">
        <v>0</v>
      </c>
      <c r="AF60" s="36" t="s">
        <v>408</v>
      </c>
      <c r="AG60" s="31">
        <v>0</v>
      </c>
      <c r="AH60" s="31">
        <v>0</v>
      </c>
      <c r="AI60" s="36" t="s">
        <v>408</v>
      </c>
      <c r="AJ60" t="s">
        <v>54</v>
      </c>
      <c r="AK60" s="37">
        <v>8</v>
      </c>
      <c r="AT60"/>
    </row>
    <row r="61" spans="1:46" x14ac:dyDescent="0.25">
      <c r="A61" t="s">
        <v>240</v>
      </c>
      <c r="B61" t="s">
        <v>121</v>
      </c>
      <c r="C61" t="s">
        <v>147</v>
      </c>
      <c r="D61" t="s">
        <v>208</v>
      </c>
      <c r="E61" s="31">
        <v>27.228260869565219</v>
      </c>
      <c r="F61" s="31">
        <v>145.26902173913047</v>
      </c>
      <c r="G61" s="31">
        <v>28.793478260869563</v>
      </c>
      <c r="H61" s="36">
        <v>0.19820797246487956</v>
      </c>
      <c r="I61" s="31">
        <v>26.650869565217395</v>
      </c>
      <c r="J61" s="31">
        <v>3.9239130434782608</v>
      </c>
      <c r="K61" s="36">
        <v>0.14723395924759775</v>
      </c>
      <c r="L61" s="31">
        <v>21.689347826086959</v>
      </c>
      <c r="M61" s="31">
        <v>3.9239130434782608</v>
      </c>
      <c r="N61" s="36">
        <v>0.18091429373264775</v>
      </c>
      <c r="O61" s="31">
        <v>0</v>
      </c>
      <c r="P61" s="31">
        <v>0</v>
      </c>
      <c r="Q61" s="36" t="s">
        <v>408</v>
      </c>
      <c r="R61" s="31">
        <v>4.9615217391304354</v>
      </c>
      <c r="S61" s="31">
        <v>0</v>
      </c>
      <c r="T61" s="36">
        <v>0</v>
      </c>
      <c r="U61" s="31">
        <v>36.073260869565203</v>
      </c>
      <c r="V61" s="31">
        <v>4.6739130434782608</v>
      </c>
      <c r="W61" s="36">
        <v>0.12956724540036282</v>
      </c>
      <c r="X61" s="31">
        <v>0</v>
      </c>
      <c r="Y61" s="31">
        <v>0</v>
      </c>
      <c r="Z61" s="36" t="s">
        <v>408</v>
      </c>
      <c r="AA61" s="31">
        <v>81.458478260869612</v>
      </c>
      <c r="AB61" s="31">
        <v>20.195652173913043</v>
      </c>
      <c r="AC61" s="36">
        <v>0.24792572369492044</v>
      </c>
      <c r="AD61" s="31">
        <v>0.90902173913043471</v>
      </c>
      <c r="AE61" s="31">
        <v>0</v>
      </c>
      <c r="AF61" s="36">
        <v>0</v>
      </c>
      <c r="AG61" s="31">
        <v>0.1773913043478261</v>
      </c>
      <c r="AH61" s="31">
        <v>0</v>
      </c>
      <c r="AI61" s="36">
        <v>0</v>
      </c>
      <c r="AJ61" t="s">
        <v>52</v>
      </c>
      <c r="AK61" s="37">
        <v>8</v>
      </c>
      <c r="AT61"/>
    </row>
    <row r="62" spans="1:46" x14ac:dyDescent="0.25">
      <c r="A62" t="s">
        <v>240</v>
      </c>
      <c r="B62" t="s">
        <v>132</v>
      </c>
      <c r="C62" t="s">
        <v>137</v>
      </c>
      <c r="D62" t="s">
        <v>180</v>
      </c>
      <c r="E62" s="31">
        <v>24.75</v>
      </c>
      <c r="F62" s="31">
        <v>112.3273913043478</v>
      </c>
      <c r="G62" s="31">
        <v>4.9304347826086961</v>
      </c>
      <c r="H62" s="36">
        <v>4.3893432628999869E-2</v>
      </c>
      <c r="I62" s="31">
        <v>32.021739130434781</v>
      </c>
      <c r="J62" s="31">
        <v>0</v>
      </c>
      <c r="K62" s="36">
        <v>0</v>
      </c>
      <c r="L62" s="31">
        <v>20.306521739130432</v>
      </c>
      <c r="M62" s="31">
        <v>0</v>
      </c>
      <c r="N62" s="36">
        <v>0</v>
      </c>
      <c r="O62" s="31">
        <v>9.3565217391304358</v>
      </c>
      <c r="P62" s="31">
        <v>0</v>
      </c>
      <c r="Q62" s="36">
        <v>0</v>
      </c>
      <c r="R62" s="31">
        <v>2.3586956521739131</v>
      </c>
      <c r="S62" s="31">
        <v>0</v>
      </c>
      <c r="T62" s="36">
        <v>0</v>
      </c>
      <c r="U62" s="31">
        <v>4.1760869565217398</v>
      </c>
      <c r="V62" s="31">
        <v>0</v>
      </c>
      <c r="W62" s="36">
        <v>0</v>
      </c>
      <c r="X62" s="31">
        <v>0.41739130434782606</v>
      </c>
      <c r="Y62" s="31">
        <v>0</v>
      </c>
      <c r="Z62" s="36">
        <v>0</v>
      </c>
      <c r="AA62" s="31">
        <v>75.712173913043458</v>
      </c>
      <c r="AB62" s="31">
        <v>4.9304347826086961</v>
      </c>
      <c r="AC62" s="36">
        <v>6.5120766288805448E-2</v>
      </c>
      <c r="AD62" s="31">
        <v>0</v>
      </c>
      <c r="AE62" s="31">
        <v>0</v>
      </c>
      <c r="AF62" s="36" t="s">
        <v>408</v>
      </c>
      <c r="AG62" s="31">
        <v>0</v>
      </c>
      <c r="AH62" s="31">
        <v>0</v>
      </c>
      <c r="AI62" s="36" t="s">
        <v>408</v>
      </c>
      <c r="AJ62" t="s">
        <v>64</v>
      </c>
      <c r="AK62" s="37">
        <v>8</v>
      </c>
      <c r="AT62"/>
    </row>
    <row r="63" spans="1:46" x14ac:dyDescent="0.25">
      <c r="A63" t="s">
        <v>240</v>
      </c>
      <c r="B63" t="s">
        <v>74</v>
      </c>
      <c r="C63" t="s">
        <v>150</v>
      </c>
      <c r="D63" t="s">
        <v>192</v>
      </c>
      <c r="E63" s="31">
        <v>32.304347826086953</v>
      </c>
      <c r="F63" s="31">
        <v>105.49271739130434</v>
      </c>
      <c r="G63" s="31">
        <v>4.2963043478260863</v>
      </c>
      <c r="H63" s="36">
        <v>4.0726075259676899E-2</v>
      </c>
      <c r="I63" s="31">
        <v>31.191086956521737</v>
      </c>
      <c r="J63" s="31">
        <v>0</v>
      </c>
      <c r="K63" s="36">
        <v>0</v>
      </c>
      <c r="L63" s="31">
        <v>21.854239130434784</v>
      </c>
      <c r="M63" s="31">
        <v>0</v>
      </c>
      <c r="N63" s="36">
        <v>0</v>
      </c>
      <c r="O63" s="31">
        <v>5.0342391304347816</v>
      </c>
      <c r="P63" s="31">
        <v>0</v>
      </c>
      <c r="Q63" s="36">
        <v>0</v>
      </c>
      <c r="R63" s="31">
        <v>4.3026086956521734</v>
      </c>
      <c r="S63" s="31">
        <v>0</v>
      </c>
      <c r="T63" s="36">
        <v>0</v>
      </c>
      <c r="U63" s="31">
        <v>2.3792391304347822</v>
      </c>
      <c r="V63" s="31">
        <v>2.3792391304347822</v>
      </c>
      <c r="W63" s="36">
        <v>1</v>
      </c>
      <c r="X63" s="31">
        <v>0</v>
      </c>
      <c r="Y63" s="31">
        <v>0</v>
      </c>
      <c r="Z63" s="36" t="s">
        <v>408</v>
      </c>
      <c r="AA63" s="31">
        <v>63.051413043478256</v>
      </c>
      <c r="AB63" s="31">
        <v>1.9170652173913041</v>
      </c>
      <c r="AC63" s="36">
        <v>3.0404793879391042E-2</v>
      </c>
      <c r="AD63" s="31">
        <v>0</v>
      </c>
      <c r="AE63" s="31">
        <v>0</v>
      </c>
      <c r="AF63" s="36" t="s">
        <v>408</v>
      </c>
      <c r="AG63" s="31">
        <v>8.8709782608695633</v>
      </c>
      <c r="AH63" s="31">
        <v>0</v>
      </c>
      <c r="AI63" s="36">
        <v>0</v>
      </c>
      <c r="AJ63" t="s">
        <v>2</v>
      </c>
      <c r="AK63" s="37">
        <v>8</v>
      </c>
      <c r="AT63"/>
    </row>
    <row r="64" spans="1:46" x14ac:dyDescent="0.25">
      <c r="A64" t="s">
        <v>240</v>
      </c>
      <c r="B64" t="s">
        <v>106</v>
      </c>
      <c r="C64" t="s">
        <v>134</v>
      </c>
      <c r="D64" t="s">
        <v>208</v>
      </c>
      <c r="E64" s="31">
        <v>34.684782608695649</v>
      </c>
      <c r="F64" s="31">
        <v>98.163043478260875</v>
      </c>
      <c r="G64" s="31">
        <v>0</v>
      </c>
      <c r="H64" s="36">
        <v>0</v>
      </c>
      <c r="I64" s="31">
        <v>24.929347826086957</v>
      </c>
      <c r="J64" s="31">
        <v>0</v>
      </c>
      <c r="K64" s="36">
        <v>0</v>
      </c>
      <c r="L64" s="31">
        <v>14.222826086956522</v>
      </c>
      <c r="M64" s="31">
        <v>0</v>
      </c>
      <c r="N64" s="36">
        <v>0</v>
      </c>
      <c r="O64" s="31">
        <v>4.9673913043478262</v>
      </c>
      <c r="P64" s="31">
        <v>0</v>
      </c>
      <c r="Q64" s="36">
        <v>0</v>
      </c>
      <c r="R64" s="31">
        <v>5.7391304347826084</v>
      </c>
      <c r="S64" s="31">
        <v>0</v>
      </c>
      <c r="T64" s="36">
        <v>0</v>
      </c>
      <c r="U64" s="31">
        <v>18.676630434782609</v>
      </c>
      <c r="V64" s="31">
        <v>0</v>
      </c>
      <c r="W64" s="36">
        <v>0</v>
      </c>
      <c r="X64" s="31">
        <v>0</v>
      </c>
      <c r="Y64" s="31">
        <v>0</v>
      </c>
      <c r="Z64" s="36" t="s">
        <v>408</v>
      </c>
      <c r="AA64" s="31">
        <v>51.497282608695649</v>
      </c>
      <c r="AB64" s="31">
        <v>0</v>
      </c>
      <c r="AC64" s="36">
        <v>0</v>
      </c>
      <c r="AD64" s="31">
        <v>0</v>
      </c>
      <c r="AE64" s="31">
        <v>0</v>
      </c>
      <c r="AF64" s="36" t="s">
        <v>408</v>
      </c>
      <c r="AG64" s="31">
        <v>3.0597826086956523</v>
      </c>
      <c r="AH64" s="31">
        <v>0</v>
      </c>
      <c r="AI64" s="36">
        <v>0</v>
      </c>
      <c r="AJ64" t="s">
        <v>36</v>
      </c>
      <c r="AK64" s="37">
        <v>8</v>
      </c>
      <c r="AT64"/>
    </row>
    <row r="65" spans="1:46" x14ac:dyDescent="0.25">
      <c r="A65" t="s">
        <v>240</v>
      </c>
      <c r="B65" t="s">
        <v>102</v>
      </c>
      <c r="C65" t="s">
        <v>145</v>
      </c>
      <c r="D65" t="s">
        <v>185</v>
      </c>
      <c r="E65" s="31">
        <v>54.978260869565219</v>
      </c>
      <c r="F65" s="31">
        <v>174.70945652173916</v>
      </c>
      <c r="G65" s="31">
        <v>0</v>
      </c>
      <c r="H65" s="36">
        <v>0</v>
      </c>
      <c r="I65" s="31">
        <v>15.567934782608692</v>
      </c>
      <c r="J65" s="31">
        <v>0</v>
      </c>
      <c r="K65" s="36">
        <v>0</v>
      </c>
      <c r="L65" s="31">
        <v>11.365652173913039</v>
      </c>
      <c r="M65" s="31">
        <v>0</v>
      </c>
      <c r="N65" s="36">
        <v>0</v>
      </c>
      <c r="O65" s="31">
        <v>4.1316304347826094</v>
      </c>
      <c r="P65" s="31">
        <v>0</v>
      </c>
      <c r="Q65" s="36">
        <v>0</v>
      </c>
      <c r="R65" s="31">
        <v>7.0652173913043473E-2</v>
      </c>
      <c r="S65" s="31">
        <v>0</v>
      </c>
      <c r="T65" s="36">
        <v>0</v>
      </c>
      <c r="U65" s="31">
        <v>23.316956521739129</v>
      </c>
      <c r="V65" s="31">
        <v>0</v>
      </c>
      <c r="W65" s="36">
        <v>0</v>
      </c>
      <c r="X65" s="31">
        <v>0</v>
      </c>
      <c r="Y65" s="31">
        <v>0</v>
      </c>
      <c r="Z65" s="36" t="s">
        <v>408</v>
      </c>
      <c r="AA65" s="31">
        <v>108.0114130434783</v>
      </c>
      <c r="AB65" s="31">
        <v>0</v>
      </c>
      <c r="AC65" s="36">
        <v>0</v>
      </c>
      <c r="AD65" s="31">
        <v>3.155652173913043</v>
      </c>
      <c r="AE65" s="31">
        <v>0</v>
      </c>
      <c r="AF65" s="36">
        <v>0</v>
      </c>
      <c r="AG65" s="31">
        <v>24.657500000000006</v>
      </c>
      <c r="AH65" s="31">
        <v>0</v>
      </c>
      <c r="AI65" s="36">
        <v>0</v>
      </c>
      <c r="AJ65" t="s">
        <v>32</v>
      </c>
      <c r="AK65" s="37">
        <v>8</v>
      </c>
      <c r="AT65"/>
    </row>
    <row r="66" spans="1:46" x14ac:dyDescent="0.25">
      <c r="A66" t="s">
        <v>240</v>
      </c>
      <c r="B66" t="s">
        <v>82</v>
      </c>
      <c r="C66" t="s">
        <v>154</v>
      </c>
      <c r="D66" t="s">
        <v>194</v>
      </c>
      <c r="E66" s="31">
        <v>107.6304347826087</v>
      </c>
      <c r="F66" s="31">
        <v>370.32336956521743</v>
      </c>
      <c r="G66" s="31">
        <v>27.326086956521738</v>
      </c>
      <c r="H66" s="36">
        <v>7.3789798868497708E-2</v>
      </c>
      <c r="I66" s="31">
        <v>122.50543478260869</v>
      </c>
      <c r="J66" s="31">
        <v>0</v>
      </c>
      <c r="K66" s="36">
        <v>0</v>
      </c>
      <c r="L66" s="31">
        <v>104.16032608695652</v>
      </c>
      <c r="M66" s="31">
        <v>0</v>
      </c>
      <c r="N66" s="36">
        <v>0</v>
      </c>
      <c r="O66" s="31">
        <v>17.475543478260871</v>
      </c>
      <c r="P66" s="31">
        <v>0</v>
      </c>
      <c r="Q66" s="36">
        <v>0</v>
      </c>
      <c r="R66" s="31">
        <v>0.86956521739130432</v>
      </c>
      <c r="S66" s="31">
        <v>0</v>
      </c>
      <c r="T66" s="36">
        <v>0</v>
      </c>
      <c r="U66" s="31">
        <v>10.070652173913043</v>
      </c>
      <c r="V66" s="31">
        <v>0</v>
      </c>
      <c r="W66" s="36">
        <v>0</v>
      </c>
      <c r="X66" s="31">
        <v>5.3913043478260869</v>
      </c>
      <c r="Y66" s="31">
        <v>0</v>
      </c>
      <c r="Z66" s="36">
        <v>0</v>
      </c>
      <c r="AA66" s="31">
        <v>224.05978260869566</v>
      </c>
      <c r="AB66" s="31">
        <v>27.326086956521738</v>
      </c>
      <c r="AC66" s="36">
        <v>0.12195891042278117</v>
      </c>
      <c r="AD66" s="31">
        <v>0</v>
      </c>
      <c r="AE66" s="31">
        <v>0</v>
      </c>
      <c r="AF66" s="36" t="s">
        <v>408</v>
      </c>
      <c r="AG66" s="31">
        <v>8.2961956521739122</v>
      </c>
      <c r="AH66" s="31">
        <v>0</v>
      </c>
      <c r="AI66" s="36">
        <v>0</v>
      </c>
      <c r="AJ66" t="s">
        <v>11</v>
      </c>
      <c r="AK66" s="37">
        <v>8</v>
      </c>
      <c r="AT66"/>
    </row>
    <row r="67" spans="1:46" x14ac:dyDescent="0.25">
      <c r="A67" t="s">
        <v>240</v>
      </c>
      <c r="B67" t="s">
        <v>126</v>
      </c>
      <c r="C67" t="s">
        <v>175</v>
      </c>
      <c r="D67" t="s">
        <v>193</v>
      </c>
      <c r="E67" s="31">
        <v>69.076086956521735</v>
      </c>
      <c r="F67" s="31">
        <v>233.95336956521734</v>
      </c>
      <c r="G67" s="31">
        <v>125.18086956521734</v>
      </c>
      <c r="H67" s="36">
        <v>0.53506760683915544</v>
      </c>
      <c r="I67" s="31">
        <v>20.677282608695656</v>
      </c>
      <c r="J67" s="31">
        <v>4.1727173913043467</v>
      </c>
      <c r="K67" s="36">
        <v>0.20180201964979411</v>
      </c>
      <c r="L67" s="31">
        <v>20.677282608695656</v>
      </c>
      <c r="M67" s="31">
        <v>4.1727173913043467</v>
      </c>
      <c r="N67" s="36">
        <v>0.20180201964979411</v>
      </c>
      <c r="O67" s="31">
        <v>0</v>
      </c>
      <c r="P67" s="31">
        <v>0</v>
      </c>
      <c r="Q67" s="36" t="s">
        <v>408</v>
      </c>
      <c r="R67" s="31">
        <v>0</v>
      </c>
      <c r="S67" s="31">
        <v>0</v>
      </c>
      <c r="T67" s="36" t="s">
        <v>408</v>
      </c>
      <c r="U67" s="31">
        <v>91.178913043478275</v>
      </c>
      <c r="V67" s="31">
        <v>68.496739130434747</v>
      </c>
      <c r="W67" s="36">
        <v>0.75123443397238532</v>
      </c>
      <c r="X67" s="31">
        <v>0</v>
      </c>
      <c r="Y67" s="31">
        <v>0</v>
      </c>
      <c r="Z67" s="36" t="s">
        <v>408</v>
      </c>
      <c r="AA67" s="31">
        <v>122.09717391304341</v>
      </c>
      <c r="AB67" s="31">
        <v>52.51141304347825</v>
      </c>
      <c r="AC67" s="36">
        <v>0.43007885736058432</v>
      </c>
      <c r="AD67" s="31">
        <v>0</v>
      </c>
      <c r="AE67" s="31">
        <v>0</v>
      </c>
      <c r="AF67" s="36" t="s">
        <v>408</v>
      </c>
      <c r="AG67" s="31">
        <v>0</v>
      </c>
      <c r="AH67" s="31">
        <v>0</v>
      </c>
      <c r="AI67" s="36" t="s">
        <v>408</v>
      </c>
      <c r="AJ67" t="s">
        <v>58</v>
      </c>
      <c r="AK67" s="37">
        <v>8</v>
      </c>
      <c r="AT67"/>
    </row>
    <row r="68" spans="1:46" x14ac:dyDescent="0.25">
      <c r="A68" t="s">
        <v>240</v>
      </c>
      <c r="B68" t="s">
        <v>96</v>
      </c>
      <c r="C68" t="s">
        <v>165</v>
      </c>
      <c r="D68" t="s">
        <v>204</v>
      </c>
      <c r="E68" s="31">
        <v>28.695652173913043</v>
      </c>
      <c r="F68" s="31">
        <v>110.45815217391308</v>
      </c>
      <c r="G68" s="31">
        <v>70.191847826086956</v>
      </c>
      <c r="H68" s="36">
        <v>0.6354609998868348</v>
      </c>
      <c r="I68" s="31">
        <v>12.163478260869564</v>
      </c>
      <c r="J68" s="31">
        <v>9.2957608695652176</v>
      </c>
      <c r="K68" s="36">
        <v>0.76423541607091805</v>
      </c>
      <c r="L68" s="31">
        <v>3.7168478260869562</v>
      </c>
      <c r="M68" s="31">
        <v>2.8559782608695654</v>
      </c>
      <c r="N68" s="36">
        <v>0.76838719110981146</v>
      </c>
      <c r="O68" s="31">
        <v>2.0068478260869567</v>
      </c>
      <c r="P68" s="31">
        <v>0</v>
      </c>
      <c r="Q68" s="36">
        <v>0</v>
      </c>
      <c r="R68" s="31">
        <v>6.4397826086956513</v>
      </c>
      <c r="S68" s="31">
        <v>6.4397826086956513</v>
      </c>
      <c r="T68" s="36">
        <v>1</v>
      </c>
      <c r="U68" s="31">
        <v>20.186630434782607</v>
      </c>
      <c r="V68" s="31">
        <v>5.8804347826086953</v>
      </c>
      <c r="W68" s="36">
        <v>0.291303434795953</v>
      </c>
      <c r="X68" s="31">
        <v>0</v>
      </c>
      <c r="Y68" s="31">
        <v>0</v>
      </c>
      <c r="Z68" s="36" t="s">
        <v>408</v>
      </c>
      <c r="AA68" s="31">
        <v>78.10804347826091</v>
      </c>
      <c r="AB68" s="31">
        <v>55.015652173913047</v>
      </c>
      <c r="AC68" s="36">
        <v>0.70435322309955239</v>
      </c>
      <c r="AD68" s="31">
        <v>0</v>
      </c>
      <c r="AE68" s="31">
        <v>0</v>
      </c>
      <c r="AF68" s="36" t="s">
        <v>408</v>
      </c>
      <c r="AG68" s="31">
        <v>0</v>
      </c>
      <c r="AH68" s="31">
        <v>0</v>
      </c>
      <c r="AI68" s="36" t="s">
        <v>408</v>
      </c>
      <c r="AJ68" t="s">
        <v>26</v>
      </c>
      <c r="AK68" s="37">
        <v>8</v>
      </c>
      <c r="AT68"/>
    </row>
    <row r="69" spans="1:46" x14ac:dyDescent="0.25">
      <c r="E69" s="31"/>
      <c r="F69" s="31"/>
      <c r="G69" s="31"/>
      <c r="I69" s="31"/>
      <c r="J69" s="31"/>
      <c r="L69" s="31"/>
      <c r="M69" s="31"/>
      <c r="O69" s="31"/>
      <c r="R69" s="31"/>
      <c r="U69" s="31"/>
      <c r="X69" s="31"/>
      <c r="AA69" s="31"/>
      <c r="AD69" s="31"/>
      <c r="AG69" s="31"/>
      <c r="AT69"/>
    </row>
    <row r="70" spans="1:46" x14ac:dyDescent="0.25">
      <c r="AT70"/>
    </row>
    <row r="71" spans="1:46" x14ac:dyDescent="0.25">
      <c r="AT71"/>
    </row>
    <row r="72" spans="1:46" x14ac:dyDescent="0.25">
      <c r="AT72"/>
    </row>
    <row r="73" spans="1:46" x14ac:dyDescent="0.25">
      <c r="AT73"/>
    </row>
    <row r="74" spans="1:46" x14ac:dyDescent="0.25">
      <c r="AT74"/>
    </row>
    <row r="81" spans="38:44" x14ac:dyDescent="0.25">
      <c r="AL81" s="31"/>
      <c r="AM81" s="31"/>
      <c r="AN81" s="31"/>
      <c r="AO81" s="31"/>
      <c r="AP81" s="31"/>
      <c r="AQ81" s="31"/>
      <c r="AR81" s="31"/>
    </row>
  </sheetData>
  <pageMargins left="0.7" right="0.7" top="0.75" bottom="0.75" header="0.3" footer="0.3"/>
  <pageSetup orientation="portrait" horizontalDpi="1200" verticalDpi="1200" r:id="rId1"/>
  <ignoredErrors>
    <ignoredError sqref="AJ2:AJ68"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E0228-25A5-40CF-BAED-B553557915A7}">
  <sheetPr codeName="Sheet3"/>
  <dimension ref="A1:AI68"/>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5" width="12.5703125" hidden="1" customWidth="1" outlineLevel="1"/>
    <col min="26" max="26" width="12.5703125" customWidth="1" collapsed="1"/>
    <col min="27" max="34" width="12.5703125" customWidth="1"/>
    <col min="35" max="35" width="12.5703125" style="2" customWidth="1"/>
    <col min="36" max="36" width="11.85546875" customWidth="1"/>
    <col min="38" max="38" width="12.5703125" customWidth="1"/>
    <col min="40" max="48" width="12.5703125" customWidth="1"/>
    <col min="49" max="49" width="18.5703125" customWidth="1"/>
    <col min="51" max="51" width="22.140625" customWidth="1"/>
  </cols>
  <sheetData>
    <row r="1" spans="1:35" s="1" customFormat="1" ht="189.95" customHeight="1" x14ac:dyDescent="0.25">
      <c r="A1" s="1" t="s">
        <v>265</v>
      </c>
      <c r="B1" s="1" t="s">
        <v>332</v>
      </c>
      <c r="C1" s="1" t="s">
        <v>268</v>
      </c>
      <c r="D1" s="1" t="s">
        <v>267</v>
      </c>
      <c r="E1" s="1" t="s">
        <v>269</v>
      </c>
      <c r="F1" s="1" t="s">
        <v>379</v>
      </c>
      <c r="G1" s="1" t="s">
        <v>380</v>
      </c>
      <c r="H1" s="1" t="s">
        <v>381</v>
      </c>
      <c r="I1" s="1" t="s">
        <v>382</v>
      </c>
      <c r="J1" s="1" t="s">
        <v>383</v>
      </c>
      <c r="K1" s="1" t="s">
        <v>384</v>
      </c>
      <c r="L1" s="1" t="s">
        <v>385</v>
      </c>
      <c r="M1" s="1" t="s">
        <v>386</v>
      </c>
      <c r="N1" s="1" t="s">
        <v>387</v>
      </c>
      <c r="O1" s="1" t="s">
        <v>388</v>
      </c>
      <c r="P1" s="1" t="s">
        <v>389</v>
      </c>
      <c r="Q1" s="1" t="s">
        <v>390</v>
      </c>
      <c r="R1" s="1" t="s">
        <v>391</v>
      </c>
      <c r="S1" s="1" t="s">
        <v>392</v>
      </c>
      <c r="T1" s="1" t="s">
        <v>393</v>
      </c>
      <c r="U1" s="1" t="s">
        <v>394</v>
      </c>
      <c r="V1" s="1" t="s">
        <v>395</v>
      </c>
      <c r="W1" s="1" t="s">
        <v>396</v>
      </c>
      <c r="X1" s="1" t="s">
        <v>397</v>
      </c>
      <c r="Y1" s="1" t="s">
        <v>398</v>
      </c>
      <c r="Z1" s="1" t="s">
        <v>399</v>
      </c>
      <c r="AA1" s="1" t="s">
        <v>400</v>
      </c>
      <c r="AB1" s="1" t="s">
        <v>401</v>
      </c>
      <c r="AC1" s="1" t="s">
        <v>402</v>
      </c>
      <c r="AD1" s="1" t="s">
        <v>403</v>
      </c>
      <c r="AE1" s="1" t="s">
        <v>404</v>
      </c>
      <c r="AF1" s="1" t="s">
        <v>405</v>
      </c>
      <c r="AG1" s="1" t="s">
        <v>406</v>
      </c>
      <c r="AH1" s="1" t="s">
        <v>266</v>
      </c>
      <c r="AI1" s="38" t="s">
        <v>407</v>
      </c>
    </row>
    <row r="2" spans="1:35" x14ac:dyDescent="0.25">
      <c r="A2" t="s">
        <v>240</v>
      </c>
      <c r="B2" t="s">
        <v>130</v>
      </c>
      <c r="C2" t="s">
        <v>152</v>
      </c>
      <c r="D2" t="s">
        <v>191</v>
      </c>
      <c r="E2" s="2">
        <v>64.228260869565219</v>
      </c>
      <c r="F2" s="2">
        <v>4.8152173913043477</v>
      </c>
      <c r="G2" s="2">
        <v>0</v>
      </c>
      <c r="H2" s="2">
        <v>0</v>
      </c>
      <c r="I2" s="2">
        <v>0</v>
      </c>
      <c r="J2" s="2">
        <v>0</v>
      </c>
      <c r="K2" s="2">
        <v>0</v>
      </c>
      <c r="L2" s="2">
        <v>1.882934782608696</v>
      </c>
      <c r="M2" s="2">
        <v>7.4266304347826084</v>
      </c>
      <c r="N2" s="2">
        <v>0</v>
      </c>
      <c r="O2" s="2">
        <v>0.11562870198003046</v>
      </c>
      <c r="P2" s="2">
        <v>2.7309782608695654</v>
      </c>
      <c r="Q2" s="2">
        <v>6.2608695652173916</v>
      </c>
      <c r="R2" s="2">
        <v>0.1399983076662718</v>
      </c>
      <c r="S2" s="2">
        <v>9.516413043478261</v>
      </c>
      <c r="T2" s="2">
        <v>0.45</v>
      </c>
      <c r="U2" s="2">
        <v>0</v>
      </c>
      <c r="V2" s="2">
        <v>0.15517177187341344</v>
      </c>
      <c r="W2" s="2">
        <v>3.6657608695652186</v>
      </c>
      <c r="X2" s="2">
        <v>4.7984782608695644</v>
      </c>
      <c r="Y2" s="2">
        <v>0</v>
      </c>
      <c r="Z2" s="2">
        <v>0.13178371974953462</v>
      </c>
      <c r="AA2" s="2">
        <v>0</v>
      </c>
      <c r="AB2" s="2">
        <v>0</v>
      </c>
      <c r="AC2" s="2">
        <v>0</v>
      </c>
      <c r="AD2" s="2">
        <v>0</v>
      </c>
      <c r="AE2" s="2">
        <v>0</v>
      </c>
      <c r="AF2" s="2">
        <v>0</v>
      </c>
      <c r="AG2" s="2">
        <v>0</v>
      </c>
      <c r="AH2" t="s">
        <v>62</v>
      </c>
      <c r="AI2">
        <v>8</v>
      </c>
    </row>
    <row r="3" spans="1:35" x14ac:dyDescent="0.25">
      <c r="A3" t="s">
        <v>240</v>
      </c>
      <c r="B3" t="s">
        <v>78</v>
      </c>
      <c r="C3" t="s">
        <v>152</v>
      </c>
      <c r="D3" t="s">
        <v>191</v>
      </c>
      <c r="E3" s="2">
        <v>90.434782608695656</v>
      </c>
      <c r="F3" s="2">
        <v>9.7391304347826093</v>
      </c>
      <c r="G3" s="2">
        <v>0</v>
      </c>
      <c r="H3" s="2">
        <v>0</v>
      </c>
      <c r="I3" s="2">
        <v>0</v>
      </c>
      <c r="J3" s="2">
        <v>0</v>
      </c>
      <c r="K3" s="2">
        <v>0</v>
      </c>
      <c r="L3" s="2">
        <v>0</v>
      </c>
      <c r="M3" s="2">
        <v>4.7826086956521738</v>
      </c>
      <c r="N3" s="2">
        <v>8.5652173913043477</v>
      </c>
      <c r="O3" s="2">
        <v>0.14759615384615385</v>
      </c>
      <c r="P3" s="2">
        <v>5.5652173913043477</v>
      </c>
      <c r="Q3" s="2">
        <v>12.961956521739131</v>
      </c>
      <c r="R3" s="2">
        <v>0.20486778846153844</v>
      </c>
      <c r="S3" s="2">
        <v>0</v>
      </c>
      <c r="T3" s="2">
        <v>0</v>
      </c>
      <c r="U3" s="2">
        <v>0</v>
      </c>
      <c r="V3" s="2">
        <v>0</v>
      </c>
      <c r="W3" s="2">
        <v>0</v>
      </c>
      <c r="X3" s="2">
        <v>0</v>
      </c>
      <c r="Y3" s="2">
        <v>0</v>
      </c>
      <c r="Z3" s="2">
        <v>0</v>
      </c>
      <c r="AA3" s="2">
        <v>0</v>
      </c>
      <c r="AB3" s="2">
        <v>0</v>
      </c>
      <c r="AC3" s="2">
        <v>0</v>
      </c>
      <c r="AD3" s="2">
        <v>0</v>
      </c>
      <c r="AE3" s="2">
        <v>0</v>
      </c>
      <c r="AF3" s="2">
        <v>0</v>
      </c>
      <c r="AG3" s="2">
        <v>0</v>
      </c>
      <c r="AH3" t="s">
        <v>7</v>
      </c>
      <c r="AI3">
        <v>8</v>
      </c>
    </row>
    <row r="4" spans="1:35" x14ac:dyDescent="0.25">
      <c r="A4" t="s">
        <v>240</v>
      </c>
      <c r="B4" t="s">
        <v>101</v>
      </c>
      <c r="C4" t="s">
        <v>140</v>
      </c>
      <c r="D4" t="s">
        <v>207</v>
      </c>
      <c r="E4" s="2">
        <v>35.489130434782609</v>
      </c>
      <c r="F4" s="2">
        <v>4.6086956521739131</v>
      </c>
      <c r="G4" s="2">
        <v>0</v>
      </c>
      <c r="H4" s="2">
        <v>0.16641304347826089</v>
      </c>
      <c r="I4" s="2">
        <v>0.45652173913043476</v>
      </c>
      <c r="J4" s="2">
        <v>0</v>
      </c>
      <c r="K4" s="2">
        <v>0</v>
      </c>
      <c r="L4" s="2">
        <v>1.0543478260869566E-2</v>
      </c>
      <c r="M4" s="2">
        <v>0</v>
      </c>
      <c r="N4" s="2">
        <v>5.1938043478260862</v>
      </c>
      <c r="O4" s="2">
        <v>0.14634915773353749</v>
      </c>
      <c r="P4" s="2">
        <v>5.1449999999999969</v>
      </c>
      <c r="Q4" s="2">
        <v>4.3047826086956515</v>
      </c>
      <c r="R4" s="2">
        <v>0.2662725880551301</v>
      </c>
      <c r="S4" s="2">
        <v>0.25380434782608691</v>
      </c>
      <c r="T4" s="2">
        <v>2.5878260869565213</v>
      </c>
      <c r="U4" s="2">
        <v>0</v>
      </c>
      <c r="V4" s="2">
        <v>8.0070444104134747E-2</v>
      </c>
      <c r="W4" s="2">
        <v>0.47641304347826091</v>
      </c>
      <c r="X4" s="2">
        <v>1.269673913043478</v>
      </c>
      <c r="Y4" s="2">
        <v>0</v>
      </c>
      <c r="Z4" s="2">
        <v>4.9200612557427255E-2</v>
      </c>
      <c r="AA4" s="2">
        <v>0</v>
      </c>
      <c r="AB4" s="2">
        <v>0</v>
      </c>
      <c r="AC4" s="2">
        <v>0</v>
      </c>
      <c r="AD4" s="2">
        <v>0</v>
      </c>
      <c r="AE4" s="2">
        <v>0</v>
      </c>
      <c r="AF4" s="2">
        <v>0</v>
      </c>
      <c r="AG4" s="2">
        <v>0</v>
      </c>
      <c r="AH4" t="s">
        <v>31</v>
      </c>
      <c r="AI4">
        <v>8</v>
      </c>
    </row>
    <row r="5" spans="1:35" x14ac:dyDescent="0.25">
      <c r="A5" t="s">
        <v>240</v>
      </c>
      <c r="B5" t="s">
        <v>73</v>
      </c>
      <c r="C5" t="s">
        <v>152</v>
      </c>
      <c r="D5" t="s">
        <v>191</v>
      </c>
      <c r="E5" s="2">
        <v>72.847826086956516</v>
      </c>
      <c r="F5" s="2">
        <v>12.826086956521738</v>
      </c>
      <c r="G5" s="2">
        <v>0</v>
      </c>
      <c r="H5" s="2">
        <v>0</v>
      </c>
      <c r="I5" s="2">
        <v>5.3043478260869561</v>
      </c>
      <c r="J5" s="2">
        <v>0</v>
      </c>
      <c r="K5" s="2">
        <v>0</v>
      </c>
      <c r="L5" s="2">
        <v>0</v>
      </c>
      <c r="M5" s="2">
        <v>8.7635869565217384</v>
      </c>
      <c r="N5" s="2">
        <v>0</v>
      </c>
      <c r="O5" s="2">
        <v>0.12029991047448522</v>
      </c>
      <c r="P5" s="2">
        <v>5.5054347826086953</v>
      </c>
      <c r="Q5" s="2">
        <v>8.1467391304347831</v>
      </c>
      <c r="R5" s="2">
        <v>0.18740674425544615</v>
      </c>
      <c r="S5" s="2">
        <v>0</v>
      </c>
      <c r="T5" s="2">
        <v>0</v>
      </c>
      <c r="U5" s="2">
        <v>0</v>
      </c>
      <c r="V5" s="2">
        <v>0</v>
      </c>
      <c r="W5" s="2">
        <v>0</v>
      </c>
      <c r="X5" s="2">
        <v>0</v>
      </c>
      <c r="Y5" s="2">
        <v>0</v>
      </c>
      <c r="Z5" s="2">
        <v>0</v>
      </c>
      <c r="AA5" s="2">
        <v>0</v>
      </c>
      <c r="AB5" s="2">
        <v>0</v>
      </c>
      <c r="AC5" s="2">
        <v>0</v>
      </c>
      <c r="AD5" s="2">
        <v>0</v>
      </c>
      <c r="AE5" s="2">
        <v>0</v>
      </c>
      <c r="AF5" s="2">
        <v>0</v>
      </c>
      <c r="AG5" s="2">
        <v>0</v>
      </c>
      <c r="AH5" t="s">
        <v>1</v>
      </c>
      <c r="AI5">
        <v>8</v>
      </c>
    </row>
    <row r="6" spans="1:35" x14ac:dyDescent="0.25">
      <c r="A6" t="s">
        <v>240</v>
      </c>
      <c r="B6" t="s">
        <v>72</v>
      </c>
      <c r="C6" t="s">
        <v>151</v>
      </c>
      <c r="D6" t="s">
        <v>190</v>
      </c>
      <c r="E6" s="2">
        <v>116.55434782608695</v>
      </c>
      <c r="F6" s="2">
        <v>4.2173913043478262</v>
      </c>
      <c r="G6" s="2">
        <v>0</v>
      </c>
      <c r="H6" s="2">
        <v>0</v>
      </c>
      <c r="I6" s="2">
        <v>4.9320652173913047</v>
      </c>
      <c r="J6" s="2">
        <v>0</v>
      </c>
      <c r="K6" s="2">
        <v>0</v>
      </c>
      <c r="L6" s="2">
        <v>6.4429347826086953</v>
      </c>
      <c r="M6" s="2">
        <v>0</v>
      </c>
      <c r="N6" s="2">
        <v>0</v>
      </c>
      <c r="O6" s="2">
        <v>0</v>
      </c>
      <c r="P6" s="2">
        <v>31.497282608695652</v>
      </c>
      <c r="Q6" s="2">
        <v>0</v>
      </c>
      <c r="R6" s="2">
        <v>0.27023687400913926</v>
      </c>
      <c r="S6" s="2">
        <v>18.228260869565219</v>
      </c>
      <c r="T6" s="2">
        <v>3.027173913043478</v>
      </c>
      <c r="U6" s="2">
        <v>0</v>
      </c>
      <c r="V6" s="2">
        <v>0.18236500979203582</v>
      </c>
      <c r="W6" s="2">
        <v>10.953804347826088</v>
      </c>
      <c r="X6" s="2">
        <v>17.157608695652176</v>
      </c>
      <c r="Y6" s="2">
        <v>0</v>
      </c>
      <c r="Z6" s="2">
        <v>0.2411871677702136</v>
      </c>
      <c r="AA6" s="2">
        <v>0</v>
      </c>
      <c r="AB6" s="2">
        <v>0</v>
      </c>
      <c r="AC6" s="2">
        <v>6.3641304347826084</v>
      </c>
      <c r="AD6" s="2">
        <v>16.845108695652176</v>
      </c>
      <c r="AE6" s="2">
        <v>0</v>
      </c>
      <c r="AF6" s="2">
        <v>0</v>
      </c>
      <c r="AG6" s="2">
        <v>0</v>
      </c>
      <c r="AH6" t="s">
        <v>0</v>
      </c>
      <c r="AI6">
        <v>8</v>
      </c>
    </row>
    <row r="7" spans="1:35" x14ac:dyDescent="0.25">
      <c r="A7" t="s">
        <v>240</v>
      </c>
      <c r="B7" t="s">
        <v>124</v>
      </c>
      <c r="C7" t="s">
        <v>142</v>
      </c>
      <c r="D7" t="s">
        <v>213</v>
      </c>
      <c r="E7" s="2">
        <v>23.847826086956523</v>
      </c>
      <c r="F7" s="2">
        <v>5.0434782608695654</v>
      </c>
      <c r="G7" s="2">
        <v>0</v>
      </c>
      <c r="H7" s="2">
        <v>0</v>
      </c>
      <c r="I7" s="2">
        <v>7.880434782608696E-2</v>
      </c>
      <c r="J7" s="2">
        <v>0</v>
      </c>
      <c r="K7" s="2">
        <v>0</v>
      </c>
      <c r="L7" s="2">
        <v>0</v>
      </c>
      <c r="M7" s="2">
        <v>0</v>
      </c>
      <c r="N7" s="2">
        <v>0</v>
      </c>
      <c r="O7" s="2">
        <v>0</v>
      </c>
      <c r="P7" s="2">
        <v>5.7364130434782608</v>
      </c>
      <c r="Q7" s="2">
        <v>16.222826086956523</v>
      </c>
      <c r="R7" s="2">
        <v>0.9208067456700092</v>
      </c>
      <c r="S7" s="2">
        <v>0</v>
      </c>
      <c r="T7" s="2">
        <v>0</v>
      </c>
      <c r="U7" s="2">
        <v>0</v>
      </c>
      <c r="V7" s="2">
        <v>0</v>
      </c>
      <c r="W7" s="2">
        <v>0</v>
      </c>
      <c r="X7" s="2">
        <v>0</v>
      </c>
      <c r="Y7" s="2">
        <v>0</v>
      </c>
      <c r="Z7" s="2">
        <v>0</v>
      </c>
      <c r="AA7" s="2">
        <v>0</v>
      </c>
      <c r="AB7" s="2">
        <v>0</v>
      </c>
      <c r="AC7" s="2">
        <v>0</v>
      </c>
      <c r="AD7" s="2">
        <v>0</v>
      </c>
      <c r="AE7" s="2">
        <v>0</v>
      </c>
      <c r="AF7" s="2">
        <v>0</v>
      </c>
      <c r="AG7" s="2">
        <v>0</v>
      </c>
      <c r="AH7" t="s">
        <v>56</v>
      </c>
      <c r="AI7">
        <v>8</v>
      </c>
    </row>
    <row r="8" spans="1:35" x14ac:dyDescent="0.25">
      <c r="A8" t="s">
        <v>240</v>
      </c>
      <c r="B8" t="s">
        <v>127</v>
      </c>
      <c r="C8" t="s">
        <v>176</v>
      </c>
      <c r="D8" t="s">
        <v>209</v>
      </c>
      <c r="E8" s="2">
        <v>18.934782608695652</v>
      </c>
      <c r="F8" s="2">
        <v>1.8880434782608695</v>
      </c>
      <c r="G8" s="2">
        <v>0</v>
      </c>
      <c r="H8" s="2">
        <v>0.23369565217391305</v>
      </c>
      <c r="I8" s="2">
        <v>0</v>
      </c>
      <c r="J8" s="2">
        <v>0</v>
      </c>
      <c r="K8" s="2">
        <v>0</v>
      </c>
      <c r="L8" s="2">
        <v>0</v>
      </c>
      <c r="M8" s="2">
        <v>4.4597826086956509</v>
      </c>
      <c r="N8" s="2">
        <v>0</v>
      </c>
      <c r="O8" s="2">
        <v>0.23553386911595861</v>
      </c>
      <c r="P8" s="2">
        <v>0</v>
      </c>
      <c r="Q8" s="2">
        <v>4.7206521739130469</v>
      </c>
      <c r="R8" s="2">
        <v>0.24931113662456963</v>
      </c>
      <c r="S8" s="2">
        <v>0</v>
      </c>
      <c r="T8" s="2">
        <v>0</v>
      </c>
      <c r="U8" s="2">
        <v>0</v>
      </c>
      <c r="V8" s="2">
        <v>0</v>
      </c>
      <c r="W8" s="2">
        <v>2.3326086956521737</v>
      </c>
      <c r="X8" s="2">
        <v>0</v>
      </c>
      <c r="Y8" s="2">
        <v>0</v>
      </c>
      <c r="Z8" s="2">
        <v>0.12319173363949482</v>
      </c>
      <c r="AA8" s="2">
        <v>0</v>
      </c>
      <c r="AB8" s="2">
        <v>0</v>
      </c>
      <c r="AC8" s="2">
        <v>0</v>
      </c>
      <c r="AD8" s="2">
        <v>0</v>
      </c>
      <c r="AE8" s="2">
        <v>0</v>
      </c>
      <c r="AF8" s="2">
        <v>0</v>
      </c>
      <c r="AG8" s="2">
        <v>0</v>
      </c>
      <c r="AH8" t="s">
        <v>59</v>
      </c>
      <c r="AI8">
        <v>8</v>
      </c>
    </row>
    <row r="9" spans="1:35" x14ac:dyDescent="0.25">
      <c r="A9" t="s">
        <v>240</v>
      </c>
      <c r="B9" t="s">
        <v>111</v>
      </c>
      <c r="C9" t="s">
        <v>153</v>
      </c>
      <c r="D9" t="s">
        <v>193</v>
      </c>
      <c r="E9" s="2">
        <v>85.206521739130437</v>
      </c>
      <c r="F9" s="2">
        <v>4.6086956521739131</v>
      </c>
      <c r="G9" s="2">
        <v>5.7391304347826084</v>
      </c>
      <c r="H9" s="2">
        <v>1.9640217391304347</v>
      </c>
      <c r="I9" s="2">
        <v>0</v>
      </c>
      <c r="J9" s="2">
        <v>0</v>
      </c>
      <c r="K9" s="2">
        <v>5.7391304347826084</v>
      </c>
      <c r="L9" s="2">
        <v>8.9308695652173906</v>
      </c>
      <c r="M9" s="2">
        <v>13.040217391304346</v>
      </c>
      <c r="N9" s="2">
        <v>0</v>
      </c>
      <c r="O9" s="2">
        <v>0.15304247990815151</v>
      </c>
      <c r="P9" s="2">
        <v>3.652173913043478</v>
      </c>
      <c r="Q9" s="2">
        <v>15.048152173913039</v>
      </c>
      <c r="R9" s="2">
        <v>0.21947059573925237</v>
      </c>
      <c r="S9" s="2">
        <v>6.7088043478260859</v>
      </c>
      <c r="T9" s="2">
        <v>6.3301086956521724</v>
      </c>
      <c r="U9" s="2">
        <v>0</v>
      </c>
      <c r="V9" s="2">
        <v>0.15302717183314196</v>
      </c>
      <c r="W9" s="2">
        <v>5.4401086956521736</v>
      </c>
      <c r="X9" s="2">
        <v>6.8602173913043512</v>
      </c>
      <c r="Y9" s="2">
        <v>11.486630434782613</v>
      </c>
      <c r="Z9" s="2">
        <v>0.27916826125781352</v>
      </c>
      <c r="AA9" s="2">
        <v>0</v>
      </c>
      <c r="AB9" s="2">
        <v>0</v>
      </c>
      <c r="AC9" s="2">
        <v>0</v>
      </c>
      <c r="AD9" s="2">
        <v>0</v>
      </c>
      <c r="AE9" s="2">
        <v>0</v>
      </c>
      <c r="AF9" s="2">
        <v>0</v>
      </c>
      <c r="AG9" s="2">
        <v>0</v>
      </c>
      <c r="AH9" t="s">
        <v>41</v>
      </c>
      <c r="AI9">
        <v>8</v>
      </c>
    </row>
    <row r="10" spans="1:35" x14ac:dyDescent="0.25">
      <c r="A10" t="s">
        <v>240</v>
      </c>
      <c r="B10" t="s">
        <v>115</v>
      </c>
      <c r="C10" t="s">
        <v>161</v>
      </c>
      <c r="D10" t="s">
        <v>187</v>
      </c>
      <c r="E10" s="2">
        <v>31</v>
      </c>
      <c r="F10" s="2">
        <v>5.2173913043478262</v>
      </c>
      <c r="G10" s="2">
        <v>0</v>
      </c>
      <c r="H10" s="2">
        <v>0.14173913043478259</v>
      </c>
      <c r="I10" s="2">
        <v>0.51086956521739135</v>
      </c>
      <c r="J10" s="2">
        <v>0</v>
      </c>
      <c r="K10" s="2">
        <v>0</v>
      </c>
      <c r="L10" s="2">
        <v>0.64086956521739125</v>
      </c>
      <c r="M10" s="2">
        <v>4.579891304347826</v>
      </c>
      <c r="N10" s="2">
        <v>0</v>
      </c>
      <c r="O10" s="2">
        <v>0.14773842917251051</v>
      </c>
      <c r="P10" s="2">
        <v>5.0285869565217407</v>
      </c>
      <c r="Q10" s="2">
        <v>1.219021739130435</v>
      </c>
      <c r="R10" s="2">
        <v>0.20153576437587664</v>
      </c>
      <c r="S10" s="2">
        <v>0.90445652173913049</v>
      </c>
      <c r="T10" s="2">
        <v>5.9782608695652176E-2</v>
      </c>
      <c r="U10" s="2">
        <v>0</v>
      </c>
      <c r="V10" s="2">
        <v>3.1104488078541378E-2</v>
      </c>
      <c r="W10" s="2">
        <v>0.97315217391304365</v>
      </c>
      <c r="X10" s="2">
        <v>2.0431521739130436</v>
      </c>
      <c r="Y10" s="2">
        <v>0</v>
      </c>
      <c r="Z10" s="2">
        <v>9.7300140252454426E-2</v>
      </c>
      <c r="AA10" s="2">
        <v>0</v>
      </c>
      <c r="AB10" s="2">
        <v>0</v>
      </c>
      <c r="AC10" s="2">
        <v>0</v>
      </c>
      <c r="AD10" s="2">
        <v>0</v>
      </c>
      <c r="AE10" s="2">
        <v>0</v>
      </c>
      <c r="AF10" s="2">
        <v>0</v>
      </c>
      <c r="AG10" s="2">
        <v>0</v>
      </c>
      <c r="AH10" t="s">
        <v>45</v>
      </c>
      <c r="AI10">
        <v>8</v>
      </c>
    </row>
    <row r="11" spans="1:35" x14ac:dyDescent="0.25">
      <c r="A11" t="s">
        <v>240</v>
      </c>
      <c r="B11" t="s">
        <v>86</v>
      </c>
      <c r="C11" t="s">
        <v>157</v>
      </c>
      <c r="D11" t="s">
        <v>197</v>
      </c>
      <c r="E11" s="2">
        <v>34.5</v>
      </c>
      <c r="F11" s="2">
        <v>5.1304347826086953</v>
      </c>
      <c r="G11" s="2">
        <v>0</v>
      </c>
      <c r="H11" s="2">
        <v>0.15728260869565219</v>
      </c>
      <c r="I11" s="2">
        <v>0.5</v>
      </c>
      <c r="J11" s="2">
        <v>0</v>
      </c>
      <c r="K11" s="2">
        <v>0</v>
      </c>
      <c r="L11" s="2">
        <v>6.3369565217391302E-2</v>
      </c>
      <c r="M11" s="2">
        <v>6.7839130434782637</v>
      </c>
      <c r="N11" s="2">
        <v>0</v>
      </c>
      <c r="O11" s="2">
        <v>0.19663516068052939</v>
      </c>
      <c r="P11" s="2">
        <v>4.3064130434782628</v>
      </c>
      <c r="Q11" s="2">
        <v>0</v>
      </c>
      <c r="R11" s="2">
        <v>0.12482356647763081</v>
      </c>
      <c r="S11" s="2">
        <v>0.69108695652173913</v>
      </c>
      <c r="T11" s="2">
        <v>0</v>
      </c>
      <c r="U11" s="2">
        <v>0</v>
      </c>
      <c r="V11" s="2">
        <v>2.0031505986137364E-2</v>
      </c>
      <c r="W11" s="2">
        <v>0.62445652173913058</v>
      </c>
      <c r="X11" s="2">
        <v>0</v>
      </c>
      <c r="Y11" s="2">
        <v>2.4752173913043478</v>
      </c>
      <c r="Z11" s="2">
        <v>8.9845620667926909E-2</v>
      </c>
      <c r="AA11" s="2">
        <v>0</v>
      </c>
      <c r="AB11" s="2">
        <v>0</v>
      </c>
      <c r="AC11" s="2">
        <v>0</v>
      </c>
      <c r="AD11" s="2">
        <v>0</v>
      </c>
      <c r="AE11" s="2">
        <v>0</v>
      </c>
      <c r="AF11" s="2">
        <v>0</v>
      </c>
      <c r="AG11" s="2">
        <v>0</v>
      </c>
      <c r="AH11" t="s">
        <v>15</v>
      </c>
      <c r="AI11">
        <v>8</v>
      </c>
    </row>
    <row r="12" spans="1:35" x14ac:dyDescent="0.25">
      <c r="A12" t="s">
        <v>240</v>
      </c>
      <c r="B12" t="s">
        <v>90</v>
      </c>
      <c r="C12" t="s">
        <v>150</v>
      </c>
      <c r="D12" t="s">
        <v>192</v>
      </c>
      <c r="E12" s="2">
        <v>31.489130434782609</v>
      </c>
      <c r="F12" s="2">
        <v>13.744565217391305</v>
      </c>
      <c r="G12" s="2">
        <v>0</v>
      </c>
      <c r="H12" s="2">
        <v>0</v>
      </c>
      <c r="I12" s="2">
        <v>0</v>
      </c>
      <c r="J12" s="2">
        <v>0</v>
      </c>
      <c r="K12" s="2">
        <v>0</v>
      </c>
      <c r="L12" s="2">
        <v>0</v>
      </c>
      <c r="M12" s="2">
        <v>4.1385869565217392</v>
      </c>
      <c r="N12" s="2">
        <v>0</v>
      </c>
      <c r="O12" s="2">
        <v>0.13142906454953401</v>
      </c>
      <c r="P12" s="2">
        <v>4.2418478260869561</v>
      </c>
      <c r="Q12" s="2">
        <v>0</v>
      </c>
      <c r="R12" s="2">
        <v>0.13470831895063859</v>
      </c>
      <c r="S12" s="2">
        <v>0</v>
      </c>
      <c r="T12" s="2">
        <v>0</v>
      </c>
      <c r="U12" s="2">
        <v>0</v>
      </c>
      <c r="V12" s="2">
        <v>0</v>
      </c>
      <c r="W12" s="2">
        <v>0</v>
      </c>
      <c r="X12" s="2">
        <v>0</v>
      </c>
      <c r="Y12" s="2">
        <v>0</v>
      </c>
      <c r="Z12" s="2">
        <v>0</v>
      </c>
      <c r="AA12" s="2">
        <v>0</v>
      </c>
      <c r="AB12" s="2">
        <v>0</v>
      </c>
      <c r="AC12" s="2">
        <v>0</v>
      </c>
      <c r="AD12" s="2">
        <v>0</v>
      </c>
      <c r="AE12" s="2">
        <v>0</v>
      </c>
      <c r="AF12" s="2">
        <v>0</v>
      </c>
      <c r="AG12" s="2">
        <v>0</v>
      </c>
      <c r="AH12" t="s">
        <v>19</v>
      </c>
      <c r="AI12">
        <v>8</v>
      </c>
    </row>
    <row r="13" spans="1:35" x14ac:dyDescent="0.25">
      <c r="A13" t="s">
        <v>240</v>
      </c>
      <c r="B13" t="s">
        <v>110</v>
      </c>
      <c r="C13" t="s">
        <v>141</v>
      </c>
      <c r="D13" t="s">
        <v>202</v>
      </c>
      <c r="E13" s="2">
        <v>24.532608695652176</v>
      </c>
      <c r="F13" s="2">
        <v>0</v>
      </c>
      <c r="G13" s="2">
        <v>0</v>
      </c>
      <c r="H13" s="2">
        <v>0</v>
      </c>
      <c r="I13" s="2">
        <v>0</v>
      </c>
      <c r="J13" s="2">
        <v>0</v>
      </c>
      <c r="K13" s="2">
        <v>0</v>
      </c>
      <c r="L13" s="2">
        <v>0</v>
      </c>
      <c r="M13" s="2">
        <v>0</v>
      </c>
      <c r="N13" s="2">
        <v>0</v>
      </c>
      <c r="O13" s="2">
        <v>0</v>
      </c>
      <c r="P13" s="2">
        <v>5.7413043478260875</v>
      </c>
      <c r="Q13" s="2">
        <v>2.7543478260869563</v>
      </c>
      <c r="R13" s="2">
        <v>0.34630039875941515</v>
      </c>
      <c r="S13" s="2">
        <v>0</v>
      </c>
      <c r="T13" s="2">
        <v>0</v>
      </c>
      <c r="U13" s="2">
        <v>0</v>
      </c>
      <c r="V13" s="2">
        <v>0</v>
      </c>
      <c r="W13" s="2">
        <v>0</v>
      </c>
      <c r="X13" s="2">
        <v>0</v>
      </c>
      <c r="Y13" s="2">
        <v>0</v>
      </c>
      <c r="Z13" s="2">
        <v>0</v>
      </c>
      <c r="AA13" s="2">
        <v>0</v>
      </c>
      <c r="AB13" s="2">
        <v>0</v>
      </c>
      <c r="AC13" s="2">
        <v>0</v>
      </c>
      <c r="AD13" s="2">
        <v>0</v>
      </c>
      <c r="AE13" s="2">
        <v>0</v>
      </c>
      <c r="AF13" s="2">
        <v>0</v>
      </c>
      <c r="AG13" s="2">
        <v>0</v>
      </c>
      <c r="AH13" t="s">
        <v>40</v>
      </c>
      <c r="AI13">
        <v>8</v>
      </c>
    </row>
    <row r="14" spans="1:35" x14ac:dyDescent="0.25">
      <c r="A14" t="s">
        <v>240</v>
      </c>
      <c r="B14" t="s">
        <v>91</v>
      </c>
      <c r="C14" t="s">
        <v>160</v>
      </c>
      <c r="D14" t="s">
        <v>200</v>
      </c>
      <c r="E14" s="2">
        <v>15.532608695652174</v>
      </c>
      <c r="F14" s="2">
        <v>0</v>
      </c>
      <c r="G14" s="2">
        <v>0</v>
      </c>
      <c r="H14" s="2">
        <v>0.28293478260869565</v>
      </c>
      <c r="I14" s="2">
        <v>1.8176086956521733</v>
      </c>
      <c r="J14" s="2">
        <v>0</v>
      </c>
      <c r="K14" s="2">
        <v>2.1739130434782608E-2</v>
      </c>
      <c r="L14" s="2">
        <v>0</v>
      </c>
      <c r="M14" s="2">
        <v>0</v>
      </c>
      <c r="N14" s="2">
        <v>0</v>
      </c>
      <c r="O14" s="2">
        <v>0</v>
      </c>
      <c r="P14" s="2">
        <v>5.2229347826086956</v>
      </c>
      <c r="Q14" s="2">
        <v>5.3018478260869584</v>
      </c>
      <c r="R14" s="2">
        <v>0.6775927221833451</v>
      </c>
      <c r="S14" s="2">
        <v>0</v>
      </c>
      <c r="T14" s="2">
        <v>0</v>
      </c>
      <c r="U14" s="2">
        <v>0</v>
      </c>
      <c r="V14" s="2">
        <v>0</v>
      </c>
      <c r="W14" s="2">
        <v>0.5935869565217391</v>
      </c>
      <c r="X14" s="2">
        <v>0</v>
      </c>
      <c r="Y14" s="2">
        <v>0</v>
      </c>
      <c r="Z14" s="2">
        <v>3.8215535339398178E-2</v>
      </c>
      <c r="AA14" s="2">
        <v>0</v>
      </c>
      <c r="AB14" s="2">
        <v>0</v>
      </c>
      <c r="AC14" s="2">
        <v>0</v>
      </c>
      <c r="AD14" s="2">
        <v>0</v>
      </c>
      <c r="AE14" s="2">
        <v>0</v>
      </c>
      <c r="AF14" s="2">
        <v>0</v>
      </c>
      <c r="AG14" s="2">
        <v>0.12228260869565218</v>
      </c>
      <c r="AH14" t="s">
        <v>20</v>
      </c>
      <c r="AI14">
        <v>8</v>
      </c>
    </row>
    <row r="15" spans="1:35" x14ac:dyDescent="0.25">
      <c r="A15" t="s">
        <v>240</v>
      </c>
      <c r="B15" t="s">
        <v>107</v>
      </c>
      <c r="C15" t="s">
        <v>159</v>
      </c>
      <c r="D15" t="s">
        <v>198</v>
      </c>
      <c r="E15" s="2">
        <v>47.423913043478258</v>
      </c>
      <c r="F15" s="2">
        <v>2.8695652173913042</v>
      </c>
      <c r="G15" s="2">
        <v>0.44565217391304346</v>
      </c>
      <c r="H15" s="2">
        <v>0</v>
      </c>
      <c r="I15" s="2">
        <v>5.6521739130434785</v>
      </c>
      <c r="J15" s="2">
        <v>0</v>
      </c>
      <c r="K15" s="2">
        <v>0</v>
      </c>
      <c r="L15" s="2">
        <v>1.7292391304347827</v>
      </c>
      <c r="M15" s="2">
        <v>0.15902173913043477</v>
      </c>
      <c r="N15" s="2">
        <v>0</v>
      </c>
      <c r="O15" s="2">
        <v>3.3531973412789366E-3</v>
      </c>
      <c r="P15" s="2">
        <v>0</v>
      </c>
      <c r="Q15" s="2">
        <v>8.8604347826086958</v>
      </c>
      <c r="R15" s="2">
        <v>0.18683474673389872</v>
      </c>
      <c r="S15" s="2">
        <v>3.579456521739131</v>
      </c>
      <c r="T15" s="2">
        <v>5.1304347826086953</v>
      </c>
      <c r="U15" s="2">
        <v>0</v>
      </c>
      <c r="V15" s="2">
        <v>0.18366032546413019</v>
      </c>
      <c r="W15" s="2">
        <v>2.4044565217391307</v>
      </c>
      <c r="X15" s="2">
        <v>5.212173913043479</v>
      </c>
      <c r="Y15" s="2">
        <v>0</v>
      </c>
      <c r="Z15" s="2">
        <v>0.16060738024295212</v>
      </c>
      <c r="AA15" s="2">
        <v>0</v>
      </c>
      <c r="AB15" s="2">
        <v>0</v>
      </c>
      <c r="AC15" s="2">
        <v>0</v>
      </c>
      <c r="AD15" s="2">
        <v>0</v>
      </c>
      <c r="AE15" s="2">
        <v>0</v>
      </c>
      <c r="AF15" s="2">
        <v>0</v>
      </c>
      <c r="AG15" s="2">
        <v>0</v>
      </c>
      <c r="AH15" t="s">
        <v>37</v>
      </c>
      <c r="AI15">
        <v>8</v>
      </c>
    </row>
    <row r="16" spans="1:35" x14ac:dyDescent="0.25">
      <c r="A16" t="s">
        <v>240</v>
      </c>
      <c r="B16" t="s">
        <v>97</v>
      </c>
      <c r="C16" t="s">
        <v>136</v>
      </c>
      <c r="D16" t="s">
        <v>195</v>
      </c>
      <c r="E16" s="2">
        <v>66.326086956521735</v>
      </c>
      <c r="F16" s="2">
        <v>5.6521739130434785</v>
      </c>
      <c r="G16" s="2">
        <v>0</v>
      </c>
      <c r="H16" s="2">
        <v>0</v>
      </c>
      <c r="I16" s="2">
        <v>0</v>
      </c>
      <c r="J16" s="2">
        <v>0</v>
      </c>
      <c r="K16" s="2">
        <v>0</v>
      </c>
      <c r="L16" s="2">
        <v>2.9429347826086958</v>
      </c>
      <c r="M16" s="2">
        <v>5.2717391304347823</v>
      </c>
      <c r="N16" s="2">
        <v>0</v>
      </c>
      <c r="O16" s="2">
        <v>7.9482137004260892E-2</v>
      </c>
      <c r="P16" s="2">
        <v>0</v>
      </c>
      <c r="Q16" s="2">
        <v>11.146739130434783</v>
      </c>
      <c r="R16" s="2">
        <v>0.16805965257292693</v>
      </c>
      <c r="S16" s="2">
        <v>14.141304347826088</v>
      </c>
      <c r="T16" s="2">
        <v>4.6467391304347823</v>
      </c>
      <c r="U16" s="2">
        <v>0</v>
      </c>
      <c r="V16" s="2">
        <v>0.28326778105539169</v>
      </c>
      <c r="W16" s="2">
        <v>5.1684782608695654</v>
      </c>
      <c r="X16" s="2">
        <v>8.8260869565217384</v>
      </c>
      <c r="Y16" s="2">
        <v>1.5570652173913044</v>
      </c>
      <c r="Z16" s="2">
        <v>0.23447230416256967</v>
      </c>
      <c r="AA16" s="2">
        <v>0</v>
      </c>
      <c r="AB16" s="2">
        <v>0</v>
      </c>
      <c r="AC16" s="2">
        <v>0</v>
      </c>
      <c r="AD16" s="2">
        <v>0</v>
      </c>
      <c r="AE16" s="2">
        <v>0</v>
      </c>
      <c r="AF16" s="2">
        <v>0</v>
      </c>
      <c r="AG16" s="2">
        <v>0</v>
      </c>
      <c r="AH16" t="s">
        <v>27</v>
      </c>
      <c r="AI16">
        <v>8</v>
      </c>
    </row>
    <row r="17" spans="1:35" x14ac:dyDescent="0.25">
      <c r="A17" t="s">
        <v>240</v>
      </c>
      <c r="B17" t="s">
        <v>88</v>
      </c>
      <c r="C17" t="s">
        <v>159</v>
      </c>
      <c r="D17" t="s">
        <v>198</v>
      </c>
      <c r="E17" s="2">
        <v>65.293478260869563</v>
      </c>
      <c r="F17" s="2">
        <v>10.347826086956522</v>
      </c>
      <c r="G17" s="2">
        <v>0.32608695652173914</v>
      </c>
      <c r="H17" s="2">
        <v>0.61413043478260865</v>
      </c>
      <c r="I17" s="2">
        <v>1.6875</v>
      </c>
      <c r="J17" s="2">
        <v>0</v>
      </c>
      <c r="K17" s="2">
        <v>0</v>
      </c>
      <c r="L17" s="2">
        <v>5.8152173913043477</v>
      </c>
      <c r="M17" s="2">
        <v>0.43478260869565216</v>
      </c>
      <c r="N17" s="2">
        <v>3.1304347826086958</v>
      </c>
      <c r="O17" s="2">
        <v>5.4602963209588823E-2</v>
      </c>
      <c r="P17" s="2">
        <v>4.8451086956521738</v>
      </c>
      <c r="Q17" s="2">
        <v>9.8016304347826093</v>
      </c>
      <c r="R17" s="2">
        <v>0.2243216247711004</v>
      </c>
      <c r="S17" s="2">
        <v>10.258152173913043</v>
      </c>
      <c r="T17" s="2">
        <v>5.9755434782608692</v>
      </c>
      <c r="U17" s="2">
        <v>0</v>
      </c>
      <c r="V17" s="2">
        <v>0.24862660229731981</v>
      </c>
      <c r="W17" s="2">
        <v>11.980978260869565</v>
      </c>
      <c r="X17" s="2">
        <v>9.9836956521739122</v>
      </c>
      <c r="Y17" s="2">
        <v>0</v>
      </c>
      <c r="Z17" s="2">
        <v>0.33639920093224568</v>
      </c>
      <c r="AA17" s="2">
        <v>0</v>
      </c>
      <c r="AB17" s="2">
        <v>0</v>
      </c>
      <c r="AC17" s="2">
        <v>0</v>
      </c>
      <c r="AD17" s="2">
        <v>0</v>
      </c>
      <c r="AE17" s="2">
        <v>0</v>
      </c>
      <c r="AF17" s="2">
        <v>0</v>
      </c>
      <c r="AG17" s="2">
        <v>0</v>
      </c>
      <c r="AH17" t="s">
        <v>17</v>
      </c>
      <c r="AI17">
        <v>8</v>
      </c>
    </row>
    <row r="18" spans="1:35" x14ac:dyDescent="0.25">
      <c r="A18" t="s">
        <v>240</v>
      </c>
      <c r="B18" t="s">
        <v>118</v>
      </c>
      <c r="C18" t="s">
        <v>159</v>
      </c>
      <c r="D18" t="s">
        <v>198</v>
      </c>
      <c r="E18" s="2">
        <v>40.336956521739133</v>
      </c>
      <c r="F18" s="2">
        <v>5.3641304347826084</v>
      </c>
      <c r="G18" s="2">
        <v>0.40217391304347827</v>
      </c>
      <c r="H18" s="2">
        <v>0.5</v>
      </c>
      <c r="I18" s="2">
        <v>0.4483695652173913</v>
      </c>
      <c r="J18" s="2">
        <v>0</v>
      </c>
      <c r="K18" s="2">
        <v>0</v>
      </c>
      <c r="L18" s="2">
        <v>1.0278260869565219</v>
      </c>
      <c r="M18" s="2">
        <v>8.6711956521739122</v>
      </c>
      <c r="N18" s="2">
        <v>0</v>
      </c>
      <c r="O18" s="2">
        <v>0.21496901104823493</v>
      </c>
      <c r="P18" s="2">
        <v>0</v>
      </c>
      <c r="Q18" s="2">
        <v>6.9836956521739131</v>
      </c>
      <c r="R18" s="2">
        <v>0.17313392616545406</v>
      </c>
      <c r="S18" s="2">
        <v>1.8070652173913033</v>
      </c>
      <c r="T18" s="2">
        <v>0</v>
      </c>
      <c r="U18" s="2">
        <v>0</v>
      </c>
      <c r="V18" s="2">
        <v>4.4799245486391782E-2</v>
      </c>
      <c r="W18" s="2">
        <v>3.4616304347826077</v>
      </c>
      <c r="X18" s="2">
        <v>0</v>
      </c>
      <c r="Y18" s="2">
        <v>0</v>
      </c>
      <c r="Z18" s="2">
        <v>8.5817838857450798E-2</v>
      </c>
      <c r="AA18" s="2">
        <v>0</v>
      </c>
      <c r="AB18" s="2">
        <v>0</v>
      </c>
      <c r="AC18" s="2">
        <v>0</v>
      </c>
      <c r="AD18" s="2">
        <v>35.404891304347828</v>
      </c>
      <c r="AE18" s="2">
        <v>0</v>
      </c>
      <c r="AF18" s="2">
        <v>0</v>
      </c>
      <c r="AG18" s="2">
        <v>0</v>
      </c>
      <c r="AH18" t="s">
        <v>49</v>
      </c>
      <c r="AI18">
        <v>8</v>
      </c>
    </row>
    <row r="19" spans="1:35" x14ac:dyDescent="0.25">
      <c r="A19" t="s">
        <v>240</v>
      </c>
      <c r="B19" t="s">
        <v>119</v>
      </c>
      <c r="C19" t="s">
        <v>152</v>
      </c>
      <c r="D19" t="s">
        <v>191</v>
      </c>
      <c r="E19" s="2">
        <v>40.793478260869563</v>
      </c>
      <c r="F19" s="2">
        <v>5.5652173913043477</v>
      </c>
      <c r="G19" s="2">
        <v>0</v>
      </c>
      <c r="H19" s="2">
        <v>0.23858695652173917</v>
      </c>
      <c r="I19" s="2">
        <v>0.89402173913043481</v>
      </c>
      <c r="J19" s="2">
        <v>0</v>
      </c>
      <c r="K19" s="2">
        <v>0</v>
      </c>
      <c r="L19" s="2">
        <v>0.33869565217391306</v>
      </c>
      <c r="M19" s="2">
        <v>5.1855434782608727</v>
      </c>
      <c r="N19" s="2">
        <v>0</v>
      </c>
      <c r="O19" s="2">
        <v>0.12711697308819619</v>
      </c>
      <c r="P19" s="2">
        <v>2.9007608695652167</v>
      </c>
      <c r="Q19" s="2">
        <v>3.0864130434782608</v>
      </c>
      <c r="R19" s="2">
        <v>0.14676791899813482</v>
      </c>
      <c r="S19" s="2">
        <v>1.2128260869565219</v>
      </c>
      <c r="T19" s="2">
        <v>3.500652173913045</v>
      </c>
      <c r="U19" s="2">
        <v>0</v>
      </c>
      <c r="V19" s="2">
        <v>0.11554489741540107</v>
      </c>
      <c r="W19" s="2">
        <v>1.0301086956521741</v>
      </c>
      <c r="X19" s="2">
        <v>3.3663043478260875</v>
      </c>
      <c r="Y19" s="2">
        <v>5.5242391304347809</v>
      </c>
      <c r="Z19" s="2">
        <v>0.24319211297628562</v>
      </c>
      <c r="AA19" s="2">
        <v>0</v>
      </c>
      <c r="AB19" s="2">
        <v>0</v>
      </c>
      <c r="AC19" s="2">
        <v>0</v>
      </c>
      <c r="AD19" s="2">
        <v>0</v>
      </c>
      <c r="AE19" s="2">
        <v>0</v>
      </c>
      <c r="AF19" s="2">
        <v>0</v>
      </c>
      <c r="AG19" s="2">
        <v>0</v>
      </c>
      <c r="AH19" t="s">
        <v>50</v>
      </c>
      <c r="AI19">
        <v>8</v>
      </c>
    </row>
    <row r="20" spans="1:35" x14ac:dyDescent="0.25">
      <c r="A20" t="s">
        <v>240</v>
      </c>
      <c r="B20" t="s">
        <v>131</v>
      </c>
      <c r="C20" t="s">
        <v>162</v>
      </c>
      <c r="D20" t="s">
        <v>201</v>
      </c>
      <c r="E20" s="2">
        <v>54.771739130434781</v>
      </c>
      <c r="F20" s="2">
        <v>3.6521739130434803</v>
      </c>
      <c r="G20" s="2">
        <v>0</v>
      </c>
      <c r="H20" s="2">
        <v>0</v>
      </c>
      <c r="I20" s="2">
        <v>0</v>
      </c>
      <c r="J20" s="2">
        <v>0</v>
      </c>
      <c r="K20" s="2">
        <v>0</v>
      </c>
      <c r="L20" s="2">
        <v>0</v>
      </c>
      <c r="M20" s="2">
        <v>7.5543478260869561</v>
      </c>
      <c r="N20" s="2">
        <v>0</v>
      </c>
      <c r="O20" s="2">
        <v>0.13792419130779915</v>
      </c>
      <c r="P20" s="2">
        <v>0</v>
      </c>
      <c r="Q20" s="2">
        <v>0</v>
      </c>
      <c r="R20" s="2">
        <v>0</v>
      </c>
      <c r="S20" s="2">
        <v>0</v>
      </c>
      <c r="T20" s="2">
        <v>0</v>
      </c>
      <c r="U20" s="2">
        <v>0</v>
      </c>
      <c r="V20" s="2">
        <v>0</v>
      </c>
      <c r="W20" s="2">
        <v>0</v>
      </c>
      <c r="X20" s="2">
        <v>0</v>
      </c>
      <c r="Y20" s="2">
        <v>0</v>
      </c>
      <c r="Z20" s="2">
        <v>0</v>
      </c>
      <c r="AA20" s="2">
        <v>0</v>
      </c>
      <c r="AB20" s="2">
        <v>0</v>
      </c>
      <c r="AC20" s="2">
        <v>0</v>
      </c>
      <c r="AD20" s="2">
        <v>3.0448913043478258</v>
      </c>
      <c r="AE20" s="2">
        <v>0</v>
      </c>
      <c r="AF20" s="2">
        <v>0</v>
      </c>
      <c r="AG20" s="2">
        <v>0</v>
      </c>
      <c r="AH20" t="s">
        <v>63</v>
      </c>
      <c r="AI20">
        <v>8</v>
      </c>
    </row>
    <row r="21" spans="1:35" x14ac:dyDescent="0.25">
      <c r="A21" t="s">
        <v>240</v>
      </c>
      <c r="B21" t="s">
        <v>87</v>
      </c>
      <c r="C21" t="s">
        <v>158</v>
      </c>
      <c r="D21" t="s">
        <v>179</v>
      </c>
      <c r="E21" s="2">
        <v>62.489130434782609</v>
      </c>
      <c r="F21" s="2">
        <v>5.5652173913043477</v>
      </c>
      <c r="G21" s="2">
        <v>1.3043478260869565</v>
      </c>
      <c r="H21" s="2">
        <v>0.27173913043478259</v>
      </c>
      <c r="I21" s="2">
        <v>0.83967391304347827</v>
      </c>
      <c r="J21" s="2">
        <v>0</v>
      </c>
      <c r="K21" s="2">
        <v>0</v>
      </c>
      <c r="L21" s="2">
        <v>7.8288043478260869</v>
      </c>
      <c r="M21" s="2">
        <v>3.3913043478260869</v>
      </c>
      <c r="N21" s="2">
        <v>0</v>
      </c>
      <c r="O21" s="2">
        <v>5.427030787963124E-2</v>
      </c>
      <c r="P21" s="2">
        <v>0</v>
      </c>
      <c r="Q21" s="2">
        <v>15.453804347826088</v>
      </c>
      <c r="R21" s="2">
        <v>0.24730387893546704</v>
      </c>
      <c r="S21" s="2">
        <v>4.6367391304347825</v>
      </c>
      <c r="T21" s="2">
        <v>0</v>
      </c>
      <c r="U21" s="2">
        <v>0</v>
      </c>
      <c r="V21" s="2">
        <v>7.4200730561836833E-2</v>
      </c>
      <c r="W21" s="2">
        <v>2.0461956521739131</v>
      </c>
      <c r="X21" s="2">
        <v>4.0570652173913047</v>
      </c>
      <c r="Y21" s="2">
        <v>0</v>
      </c>
      <c r="Z21" s="2">
        <v>9.7669159853887633E-2</v>
      </c>
      <c r="AA21" s="2">
        <v>0</v>
      </c>
      <c r="AB21" s="2">
        <v>0</v>
      </c>
      <c r="AC21" s="2">
        <v>0</v>
      </c>
      <c r="AD21" s="2">
        <v>0</v>
      </c>
      <c r="AE21" s="2">
        <v>0</v>
      </c>
      <c r="AF21" s="2">
        <v>0</v>
      </c>
      <c r="AG21" s="2">
        <v>0</v>
      </c>
      <c r="AH21" t="s">
        <v>16</v>
      </c>
      <c r="AI21">
        <v>8</v>
      </c>
    </row>
    <row r="22" spans="1:35" x14ac:dyDescent="0.25">
      <c r="A22" t="s">
        <v>240</v>
      </c>
      <c r="B22" t="s">
        <v>71</v>
      </c>
      <c r="C22" t="s">
        <v>164</v>
      </c>
      <c r="D22" t="s">
        <v>203</v>
      </c>
      <c r="E22" s="2">
        <v>42.163043478260867</v>
      </c>
      <c r="F22" s="2">
        <v>0</v>
      </c>
      <c r="G22" s="2">
        <v>0</v>
      </c>
      <c r="H22" s="2">
        <v>0.19565217391304349</v>
      </c>
      <c r="I22" s="2">
        <v>0.41304347826086957</v>
      </c>
      <c r="J22" s="2">
        <v>0</v>
      </c>
      <c r="K22" s="2">
        <v>0.19565217391304349</v>
      </c>
      <c r="L22" s="2">
        <v>0</v>
      </c>
      <c r="M22" s="2">
        <v>0</v>
      </c>
      <c r="N22" s="2">
        <v>5.1304347826086953</v>
      </c>
      <c r="O22" s="2">
        <v>0.12168084557875741</v>
      </c>
      <c r="P22" s="2">
        <v>0</v>
      </c>
      <c r="Q22" s="2">
        <v>13.567934782608695</v>
      </c>
      <c r="R22" s="2">
        <v>0.32179685485949988</v>
      </c>
      <c r="S22" s="2">
        <v>0</v>
      </c>
      <c r="T22" s="2">
        <v>0</v>
      </c>
      <c r="U22" s="2">
        <v>0</v>
      </c>
      <c r="V22" s="2">
        <v>0</v>
      </c>
      <c r="W22" s="2">
        <v>0</v>
      </c>
      <c r="X22" s="2">
        <v>0</v>
      </c>
      <c r="Y22" s="2">
        <v>0</v>
      </c>
      <c r="Z22" s="2">
        <v>0</v>
      </c>
      <c r="AA22" s="2">
        <v>0</v>
      </c>
      <c r="AB22" s="2">
        <v>0</v>
      </c>
      <c r="AC22" s="2">
        <v>0</v>
      </c>
      <c r="AD22" s="2">
        <v>0</v>
      </c>
      <c r="AE22" s="2">
        <v>0</v>
      </c>
      <c r="AF22" s="2">
        <v>0</v>
      </c>
      <c r="AG22" s="2">
        <v>0.16304347826086957</v>
      </c>
      <c r="AH22" t="s">
        <v>25</v>
      </c>
      <c r="AI22">
        <v>8</v>
      </c>
    </row>
    <row r="23" spans="1:35" x14ac:dyDescent="0.25">
      <c r="A23" t="s">
        <v>240</v>
      </c>
      <c r="B23" t="s">
        <v>98</v>
      </c>
      <c r="C23" t="s">
        <v>166</v>
      </c>
      <c r="D23" t="s">
        <v>205</v>
      </c>
      <c r="E23" s="2">
        <v>36.728260869565219</v>
      </c>
      <c r="F23" s="2">
        <v>5.5652173913043477</v>
      </c>
      <c r="G23" s="2">
        <v>5.434782608695652E-2</v>
      </c>
      <c r="H23" s="2">
        <v>0.15815217391304345</v>
      </c>
      <c r="I23" s="2">
        <v>0.48369565217391303</v>
      </c>
      <c r="J23" s="2">
        <v>0</v>
      </c>
      <c r="K23" s="2">
        <v>0</v>
      </c>
      <c r="L23" s="2">
        <v>0</v>
      </c>
      <c r="M23" s="2">
        <v>1.7694565217391303</v>
      </c>
      <c r="N23" s="2">
        <v>0</v>
      </c>
      <c r="O23" s="2">
        <v>4.8176975436519671E-2</v>
      </c>
      <c r="P23" s="2">
        <v>2.2227173913043474</v>
      </c>
      <c r="Q23" s="2">
        <v>2.5729347826086952</v>
      </c>
      <c r="R23" s="2">
        <v>0.13057117490381767</v>
      </c>
      <c r="S23" s="2">
        <v>0.33260869565217394</v>
      </c>
      <c r="T23" s="2">
        <v>0</v>
      </c>
      <c r="U23" s="2">
        <v>0</v>
      </c>
      <c r="V23" s="2">
        <v>9.0559337081976918E-3</v>
      </c>
      <c r="W23" s="2">
        <v>0.49989130434782608</v>
      </c>
      <c r="X23" s="2">
        <v>3.1304347826086952E-2</v>
      </c>
      <c r="Y23" s="2">
        <v>1.6194565217391301</v>
      </c>
      <c r="Z23" s="2">
        <v>5.8555785735424672E-2</v>
      </c>
      <c r="AA23" s="2">
        <v>0</v>
      </c>
      <c r="AB23" s="2">
        <v>0</v>
      </c>
      <c r="AC23" s="2">
        <v>0</v>
      </c>
      <c r="AD23" s="2">
        <v>0</v>
      </c>
      <c r="AE23" s="2">
        <v>0</v>
      </c>
      <c r="AF23" s="2">
        <v>0</v>
      </c>
      <c r="AG23" s="2">
        <v>0</v>
      </c>
      <c r="AH23" t="s">
        <v>28</v>
      </c>
      <c r="AI23">
        <v>8</v>
      </c>
    </row>
    <row r="24" spans="1:35" x14ac:dyDescent="0.25">
      <c r="A24" t="s">
        <v>240</v>
      </c>
      <c r="B24" t="s">
        <v>92</v>
      </c>
      <c r="C24" t="s">
        <v>161</v>
      </c>
      <c r="D24" t="s">
        <v>187</v>
      </c>
      <c r="E24" s="2">
        <v>31.554347826086957</v>
      </c>
      <c r="F24" s="2">
        <v>5.0815217391304346</v>
      </c>
      <c r="G24" s="2">
        <v>0</v>
      </c>
      <c r="H24" s="2">
        <v>0</v>
      </c>
      <c r="I24" s="2">
        <v>2.0652173913043477</v>
      </c>
      <c r="J24" s="2">
        <v>0</v>
      </c>
      <c r="K24" s="2">
        <v>0</v>
      </c>
      <c r="L24" s="2">
        <v>0.8963043478260867</v>
      </c>
      <c r="M24" s="2">
        <v>0</v>
      </c>
      <c r="N24" s="2">
        <v>4.5679347826086953</v>
      </c>
      <c r="O24" s="2">
        <v>0.14476403720289355</v>
      </c>
      <c r="P24" s="2">
        <v>5.0190217391304346</v>
      </c>
      <c r="Q24" s="2">
        <v>12.282608695652174</v>
      </c>
      <c r="R24" s="2">
        <v>0.54831209094040645</v>
      </c>
      <c r="S24" s="2">
        <v>0.63445652173913059</v>
      </c>
      <c r="T24" s="2">
        <v>0.4986956521739131</v>
      </c>
      <c r="U24" s="2">
        <v>0</v>
      </c>
      <c r="V24" s="2">
        <v>3.5911126420943858E-2</v>
      </c>
      <c r="W24" s="2">
        <v>1.9322826086956524</v>
      </c>
      <c r="X24" s="2">
        <v>0.7015217391304347</v>
      </c>
      <c r="Y24" s="2">
        <v>0</v>
      </c>
      <c r="Z24" s="2">
        <v>8.3468825353083018E-2</v>
      </c>
      <c r="AA24" s="2">
        <v>0</v>
      </c>
      <c r="AB24" s="2">
        <v>0</v>
      </c>
      <c r="AC24" s="2">
        <v>0</v>
      </c>
      <c r="AD24" s="2">
        <v>0</v>
      </c>
      <c r="AE24" s="2">
        <v>0</v>
      </c>
      <c r="AF24" s="2">
        <v>0</v>
      </c>
      <c r="AG24" s="2">
        <v>0</v>
      </c>
      <c r="AH24" t="s">
        <v>21</v>
      </c>
      <c r="AI24">
        <v>8</v>
      </c>
    </row>
    <row r="25" spans="1:35" x14ac:dyDescent="0.25">
      <c r="A25" t="s">
        <v>240</v>
      </c>
      <c r="B25" t="s">
        <v>108</v>
      </c>
      <c r="C25" t="s">
        <v>170</v>
      </c>
      <c r="D25" t="s">
        <v>209</v>
      </c>
      <c r="E25" s="2">
        <v>20.326086956521738</v>
      </c>
      <c r="F25" s="2">
        <v>5.1304347826086953</v>
      </c>
      <c r="G25" s="2">
        <v>0.79076086956521718</v>
      </c>
      <c r="H25" s="2">
        <v>7.9782608695652166E-2</v>
      </c>
      <c r="I25" s="2">
        <v>0.35869565217391303</v>
      </c>
      <c r="J25" s="2">
        <v>0</v>
      </c>
      <c r="K25" s="2">
        <v>0</v>
      </c>
      <c r="L25" s="2">
        <v>0.41282608695652179</v>
      </c>
      <c r="M25" s="2">
        <v>4.7152173913043471</v>
      </c>
      <c r="N25" s="2">
        <v>0</v>
      </c>
      <c r="O25" s="2">
        <v>0.23197860962566844</v>
      </c>
      <c r="P25" s="2">
        <v>3.8139130434782613</v>
      </c>
      <c r="Q25" s="2">
        <v>3.410760869565217</v>
      </c>
      <c r="R25" s="2">
        <v>0.35543850267379679</v>
      </c>
      <c r="S25" s="2">
        <v>1.3197826086956521</v>
      </c>
      <c r="T25" s="2">
        <v>0</v>
      </c>
      <c r="U25" s="2">
        <v>0</v>
      </c>
      <c r="V25" s="2">
        <v>6.4930481283422464E-2</v>
      </c>
      <c r="W25" s="2">
        <v>0.24945652173913038</v>
      </c>
      <c r="X25" s="2">
        <v>0.95413043478260873</v>
      </c>
      <c r="Y25" s="2">
        <v>0.3175</v>
      </c>
      <c r="Z25" s="2">
        <v>7.4834224598930479E-2</v>
      </c>
      <c r="AA25" s="2">
        <v>0</v>
      </c>
      <c r="AB25" s="2">
        <v>0</v>
      </c>
      <c r="AC25" s="2">
        <v>0</v>
      </c>
      <c r="AD25" s="2">
        <v>0</v>
      </c>
      <c r="AE25" s="2">
        <v>0</v>
      </c>
      <c r="AF25" s="2">
        <v>0</v>
      </c>
      <c r="AG25" s="2">
        <v>0</v>
      </c>
      <c r="AH25" t="s">
        <v>38</v>
      </c>
      <c r="AI25">
        <v>8</v>
      </c>
    </row>
    <row r="26" spans="1:35" x14ac:dyDescent="0.25">
      <c r="A26" t="s">
        <v>240</v>
      </c>
      <c r="B26" t="s">
        <v>93</v>
      </c>
      <c r="C26" t="s">
        <v>162</v>
      </c>
      <c r="D26" t="s">
        <v>201</v>
      </c>
      <c r="E26" s="2">
        <v>33.369565217391305</v>
      </c>
      <c r="F26" s="2">
        <v>1.5652173913043497</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t="s">
        <v>22</v>
      </c>
      <c r="AI26">
        <v>8</v>
      </c>
    </row>
    <row r="27" spans="1:35" x14ac:dyDescent="0.25">
      <c r="A27" t="s">
        <v>240</v>
      </c>
      <c r="B27" t="s">
        <v>99</v>
      </c>
      <c r="C27" t="s">
        <v>138</v>
      </c>
      <c r="D27" t="s">
        <v>182</v>
      </c>
      <c r="E27" s="2">
        <v>33.967391304347828</v>
      </c>
      <c r="F27" s="2">
        <v>5.7391304347826084</v>
      </c>
      <c r="G27" s="2">
        <v>0</v>
      </c>
      <c r="H27" s="2">
        <v>0.40217391304347827</v>
      </c>
      <c r="I27" s="2">
        <v>0.24000000000000002</v>
      </c>
      <c r="J27" s="2">
        <v>0</v>
      </c>
      <c r="K27" s="2">
        <v>0</v>
      </c>
      <c r="L27" s="2">
        <v>4.9239130434782612E-2</v>
      </c>
      <c r="M27" s="2">
        <v>0</v>
      </c>
      <c r="N27" s="2">
        <v>5.4018478260869562</v>
      </c>
      <c r="O27" s="2">
        <v>0.15903039999999999</v>
      </c>
      <c r="P27" s="2">
        <v>3.3931521739130424</v>
      </c>
      <c r="Q27" s="2">
        <v>0.34608695652173921</v>
      </c>
      <c r="R27" s="2">
        <v>0.11008319999999996</v>
      </c>
      <c r="S27" s="2">
        <v>2.1296739130434785</v>
      </c>
      <c r="T27" s="2">
        <v>0.34010869565217389</v>
      </c>
      <c r="U27" s="2">
        <v>0</v>
      </c>
      <c r="V27" s="2">
        <v>7.2710400000000008E-2</v>
      </c>
      <c r="W27" s="2">
        <v>3.2649999999999992</v>
      </c>
      <c r="X27" s="2">
        <v>0</v>
      </c>
      <c r="Y27" s="2">
        <v>0</v>
      </c>
      <c r="Z27" s="2">
        <v>9.6121599999999974E-2</v>
      </c>
      <c r="AA27" s="2">
        <v>0</v>
      </c>
      <c r="AB27" s="2">
        <v>0</v>
      </c>
      <c r="AC27" s="2">
        <v>0</v>
      </c>
      <c r="AD27" s="2">
        <v>0</v>
      </c>
      <c r="AE27" s="2">
        <v>0</v>
      </c>
      <c r="AF27" s="2">
        <v>0</v>
      </c>
      <c r="AG27" s="2">
        <v>0</v>
      </c>
      <c r="AH27" t="s">
        <v>29</v>
      </c>
      <c r="AI27">
        <v>8</v>
      </c>
    </row>
    <row r="28" spans="1:35" x14ac:dyDescent="0.25">
      <c r="A28" t="s">
        <v>240</v>
      </c>
      <c r="B28" t="s">
        <v>67</v>
      </c>
      <c r="C28" t="s">
        <v>153</v>
      </c>
      <c r="D28" t="s">
        <v>193</v>
      </c>
      <c r="E28" s="2">
        <v>55.326086956521742</v>
      </c>
      <c r="F28" s="2">
        <v>5.1284782608695654</v>
      </c>
      <c r="G28" s="2">
        <v>0</v>
      </c>
      <c r="H28" s="2">
        <v>0.22239130434782609</v>
      </c>
      <c r="I28" s="2">
        <v>0.90760869565217395</v>
      </c>
      <c r="J28" s="2">
        <v>0</v>
      </c>
      <c r="K28" s="2">
        <v>0</v>
      </c>
      <c r="L28" s="2">
        <v>0.20923913043478265</v>
      </c>
      <c r="M28" s="2">
        <v>4.4626086956521736</v>
      </c>
      <c r="N28" s="2">
        <v>0</v>
      </c>
      <c r="O28" s="2">
        <v>8.0660117878192522E-2</v>
      </c>
      <c r="P28" s="2">
        <v>4.9923913043478265</v>
      </c>
      <c r="Q28" s="2">
        <v>4.1943478260869549</v>
      </c>
      <c r="R28" s="2">
        <v>0.16604715127701369</v>
      </c>
      <c r="S28" s="2">
        <v>2.5764130434782611</v>
      </c>
      <c r="T28" s="2">
        <v>0.66554347826086968</v>
      </c>
      <c r="U28" s="2">
        <v>0</v>
      </c>
      <c r="V28" s="2">
        <v>5.8597249508840862E-2</v>
      </c>
      <c r="W28" s="2">
        <v>0.79717391304347829</v>
      </c>
      <c r="X28" s="2">
        <v>0.2581521739130434</v>
      </c>
      <c r="Y28" s="2">
        <v>1.3201086956521737</v>
      </c>
      <c r="Z28" s="2">
        <v>4.2935166994106086E-2</v>
      </c>
      <c r="AA28" s="2">
        <v>0</v>
      </c>
      <c r="AB28" s="2">
        <v>0</v>
      </c>
      <c r="AC28" s="2">
        <v>0</v>
      </c>
      <c r="AD28" s="2">
        <v>0</v>
      </c>
      <c r="AE28" s="2">
        <v>0</v>
      </c>
      <c r="AF28" s="2">
        <v>0</v>
      </c>
      <c r="AG28" s="2">
        <v>0</v>
      </c>
      <c r="AH28" t="s">
        <v>4</v>
      </c>
      <c r="AI28">
        <v>8</v>
      </c>
    </row>
    <row r="29" spans="1:35" x14ac:dyDescent="0.25">
      <c r="A29" t="s">
        <v>240</v>
      </c>
      <c r="B29" t="s">
        <v>125</v>
      </c>
      <c r="C29" t="s">
        <v>174</v>
      </c>
      <c r="D29" t="s">
        <v>181</v>
      </c>
      <c r="E29" s="2">
        <v>31.706521739130434</v>
      </c>
      <c r="F29" s="2">
        <v>1.4565217391304348</v>
      </c>
      <c r="G29" s="2">
        <v>9.7826086956521743E-2</v>
      </c>
      <c r="H29" s="2">
        <v>0.34782608695652173</v>
      </c>
      <c r="I29" s="2">
        <v>0.46739130434782611</v>
      </c>
      <c r="J29" s="2">
        <v>0</v>
      </c>
      <c r="K29" s="2">
        <v>0</v>
      </c>
      <c r="L29" s="2">
        <v>0</v>
      </c>
      <c r="M29" s="2">
        <v>4.761413043478262</v>
      </c>
      <c r="N29" s="2">
        <v>0</v>
      </c>
      <c r="O29" s="2">
        <v>0.15017140898183068</v>
      </c>
      <c r="P29" s="2">
        <v>0</v>
      </c>
      <c r="Q29" s="2">
        <v>4.7781521739130435</v>
      </c>
      <c r="R29" s="2">
        <v>0.15069934864586904</v>
      </c>
      <c r="S29" s="2">
        <v>0</v>
      </c>
      <c r="T29" s="2">
        <v>0</v>
      </c>
      <c r="U29" s="2">
        <v>0</v>
      </c>
      <c r="V29" s="2">
        <v>0</v>
      </c>
      <c r="W29" s="2">
        <v>0</v>
      </c>
      <c r="X29" s="2">
        <v>0</v>
      </c>
      <c r="Y29" s="2">
        <v>5.1136956521739139</v>
      </c>
      <c r="Z29" s="2">
        <v>0.16128213918409329</v>
      </c>
      <c r="AA29" s="2">
        <v>0</v>
      </c>
      <c r="AB29" s="2">
        <v>0</v>
      </c>
      <c r="AC29" s="2">
        <v>0</v>
      </c>
      <c r="AD29" s="2">
        <v>0</v>
      </c>
      <c r="AE29" s="2">
        <v>0</v>
      </c>
      <c r="AF29" s="2">
        <v>0</v>
      </c>
      <c r="AG29" s="2">
        <v>0</v>
      </c>
      <c r="AH29" t="s">
        <v>57</v>
      </c>
      <c r="AI29">
        <v>8</v>
      </c>
    </row>
    <row r="30" spans="1:35" x14ac:dyDescent="0.25">
      <c r="A30" t="s">
        <v>240</v>
      </c>
      <c r="B30" t="s">
        <v>77</v>
      </c>
      <c r="C30" t="s">
        <v>154</v>
      </c>
      <c r="D30" t="s">
        <v>194</v>
      </c>
      <c r="E30" s="2">
        <v>63.586956521739133</v>
      </c>
      <c r="F30" s="2">
        <v>5.6521739130434785</v>
      </c>
      <c r="G30" s="2">
        <v>0.65217391304347827</v>
      </c>
      <c r="H30" s="2">
        <v>1.4673913043478262</v>
      </c>
      <c r="I30" s="2">
        <v>2.160326086956522</v>
      </c>
      <c r="J30" s="2">
        <v>0</v>
      </c>
      <c r="K30" s="2">
        <v>0</v>
      </c>
      <c r="L30" s="2">
        <v>0.44923913043478259</v>
      </c>
      <c r="M30" s="2">
        <v>5.3858695652173916</v>
      </c>
      <c r="N30" s="2">
        <v>6.0706521739130439</v>
      </c>
      <c r="O30" s="2">
        <v>0.18017094017094018</v>
      </c>
      <c r="P30" s="2">
        <v>5.3858695652173916</v>
      </c>
      <c r="Q30" s="2">
        <v>3</v>
      </c>
      <c r="R30" s="2">
        <v>0.13188034188034187</v>
      </c>
      <c r="S30" s="2">
        <v>3.7465217391304351</v>
      </c>
      <c r="T30" s="2">
        <v>3.0217391304347824E-2</v>
      </c>
      <c r="U30" s="2">
        <v>0</v>
      </c>
      <c r="V30" s="2">
        <v>5.9394871794871802E-2</v>
      </c>
      <c r="W30" s="2">
        <v>1.308695652173913</v>
      </c>
      <c r="X30" s="2">
        <v>2.5551086956521738</v>
      </c>
      <c r="Y30" s="2">
        <v>0</v>
      </c>
      <c r="Z30" s="2">
        <v>6.0764102564102564E-2</v>
      </c>
      <c r="AA30" s="2">
        <v>0</v>
      </c>
      <c r="AB30" s="2">
        <v>0</v>
      </c>
      <c r="AC30" s="2">
        <v>0</v>
      </c>
      <c r="AD30" s="2">
        <v>0</v>
      </c>
      <c r="AE30" s="2">
        <v>0</v>
      </c>
      <c r="AF30" s="2">
        <v>0</v>
      </c>
      <c r="AG30" s="2">
        <v>0</v>
      </c>
      <c r="AH30" t="s">
        <v>6</v>
      </c>
      <c r="AI30">
        <v>8</v>
      </c>
    </row>
    <row r="31" spans="1:35" x14ac:dyDescent="0.25">
      <c r="A31" t="s">
        <v>240</v>
      </c>
      <c r="B31" t="s">
        <v>109</v>
      </c>
      <c r="C31" t="s">
        <v>166</v>
      </c>
      <c r="D31" t="s">
        <v>205</v>
      </c>
      <c r="E31" s="2">
        <v>39.228260869565219</v>
      </c>
      <c r="F31" s="2">
        <v>2.8586956521739131</v>
      </c>
      <c r="G31" s="2">
        <v>2.4456521739130436E-2</v>
      </c>
      <c r="H31" s="2">
        <v>0</v>
      </c>
      <c r="I31" s="2">
        <v>0.32608695652173914</v>
      </c>
      <c r="J31" s="2">
        <v>0.51630434782608692</v>
      </c>
      <c r="K31" s="2">
        <v>0</v>
      </c>
      <c r="L31" s="2">
        <v>0</v>
      </c>
      <c r="M31" s="2">
        <v>4.0054347826086953</v>
      </c>
      <c r="N31" s="2">
        <v>0</v>
      </c>
      <c r="O31" s="2">
        <v>0.10210584649487392</v>
      </c>
      <c r="P31" s="2">
        <v>0</v>
      </c>
      <c r="Q31" s="2">
        <v>2.847826086956522</v>
      </c>
      <c r="R31" s="2">
        <v>7.2596287060127468E-2</v>
      </c>
      <c r="S31" s="2">
        <v>0</v>
      </c>
      <c r="T31" s="2">
        <v>0</v>
      </c>
      <c r="U31" s="2">
        <v>0</v>
      </c>
      <c r="V31" s="2">
        <v>0</v>
      </c>
      <c r="W31" s="2">
        <v>0</v>
      </c>
      <c r="X31" s="2">
        <v>0</v>
      </c>
      <c r="Y31" s="2">
        <v>0</v>
      </c>
      <c r="Z31" s="2">
        <v>0</v>
      </c>
      <c r="AA31" s="2">
        <v>0</v>
      </c>
      <c r="AB31" s="2">
        <v>0</v>
      </c>
      <c r="AC31" s="2">
        <v>0</v>
      </c>
      <c r="AD31" s="2">
        <v>0</v>
      </c>
      <c r="AE31" s="2">
        <v>0</v>
      </c>
      <c r="AF31" s="2">
        <v>0</v>
      </c>
      <c r="AG31" s="2">
        <v>0</v>
      </c>
      <c r="AH31" t="s">
        <v>39</v>
      </c>
      <c r="AI31">
        <v>8</v>
      </c>
    </row>
    <row r="32" spans="1:35" x14ac:dyDescent="0.25">
      <c r="A32" t="s">
        <v>240</v>
      </c>
      <c r="B32" t="s">
        <v>94</v>
      </c>
      <c r="C32" t="s">
        <v>135</v>
      </c>
      <c r="D32" t="s">
        <v>202</v>
      </c>
      <c r="E32" s="2">
        <v>31.565217391304348</v>
      </c>
      <c r="F32" s="2">
        <v>6.5135869565217392</v>
      </c>
      <c r="G32" s="2">
        <v>0</v>
      </c>
      <c r="H32" s="2">
        <v>0</v>
      </c>
      <c r="I32" s="2">
        <v>0</v>
      </c>
      <c r="J32" s="2">
        <v>0</v>
      </c>
      <c r="K32" s="2">
        <v>0</v>
      </c>
      <c r="L32" s="2">
        <v>0</v>
      </c>
      <c r="M32" s="2">
        <v>2.3831521739130435</v>
      </c>
      <c r="N32" s="2">
        <v>0</v>
      </c>
      <c r="O32" s="2">
        <v>7.5499311294765836E-2</v>
      </c>
      <c r="P32" s="2">
        <v>1.6983695652173914</v>
      </c>
      <c r="Q32" s="2">
        <v>1.138586956521739</v>
      </c>
      <c r="R32" s="2">
        <v>8.9876033057851232E-2</v>
      </c>
      <c r="S32" s="2">
        <v>0</v>
      </c>
      <c r="T32" s="2">
        <v>1.2072826086956518</v>
      </c>
      <c r="U32" s="2">
        <v>0</v>
      </c>
      <c r="V32" s="2">
        <v>3.8247245179063354E-2</v>
      </c>
      <c r="W32" s="2">
        <v>0.67999999999999994</v>
      </c>
      <c r="X32" s="2">
        <v>5.367826086956522</v>
      </c>
      <c r="Y32" s="2">
        <v>0</v>
      </c>
      <c r="Z32" s="2">
        <v>0.19159779614325068</v>
      </c>
      <c r="AA32" s="2">
        <v>0</v>
      </c>
      <c r="AB32" s="2">
        <v>0</v>
      </c>
      <c r="AC32" s="2">
        <v>0</v>
      </c>
      <c r="AD32" s="2">
        <v>0</v>
      </c>
      <c r="AE32" s="2">
        <v>0</v>
      </c>
      <c r="AF32" s="2">
        <v>0</v>
      </c>
      <c r="AG32" s="2">
        <v>0</v>
      </c>
      <c r="AH32" t="s">
        <v>23</v>
      </c>
      <c r="AI32">
        <v>8</v>
      </c>
    </row>
    <row r="33" spans="1:35" x14ac:dyDescent="0.25">
      <c r="A33" t="s">
        <v>240</v>
      </c>
      <c r="B33" t="s">
        <v>123</v>
      </c>
      <c r="C33" t="s">
        <v>153</v>
      </c>
      <c r="D33" t="s">
        <v>193</v>
      </c>
      <c r="E33" s="2">
        <v>78.402173913043484</v>
      </c>
      <c r="F33" s="2">
        <v>10.608695652173912</v>
      </c>
      <c r="G33" s="2">
        <v>0.60869565217391308</v>
      </c>
      <c r="H33" s="2">
        <v>0.27173913043478259</v>
      </c>
      <c r="I33" s="2">
        <v>0</v>
      </c>
      <c r="J33" s="2">
        <v>0</v>
      </c>
      <c r="K33" s="2">
        <v>0</v>
      </c>
      <c r="L33" s="2">
        <v>8.1186956521739138</v>
      </c>
      <c r="M33" s="2">
        <v>5.7391304347826084</v>
      </c>
      <c r="N33" s="2">
        <v>0</v>
      </c>
      <c r="O33" s="2">
        <v>7.3201164563981694E-2</v>
      </c>
      <c r="P33" s="2">
        <v>0</v>
      </c>
      <c r="Q33" s="2">
        <v>0</v>
      </c>
      <c r="R33" s="2">
        <v>0</v>
      </c>
      <c r="S33" s="2">
        <v>15.431739130434783</v>
      </c>
      <c r="T33" s="2">
        <v>4.0322826086956516</v>
      </c>
      <c r="U33" s="2">
        <v>0</v>
      </c>
      <c r="V33" s="2">
        <v>0.2482586995702204</v>
      </c>
      <c r="W33" s="2">
        <v>18.05478260869565</v>
      </c>
      <c r="X33" s="2">
        <v>17.275978260869564</v>
      </c>
      <c r="Y33" s="2">
        <v>0</v>
      </c>
      <c r="Z33" s="2">
        <v>0.45063496464716474</v>
      </c>
      <c r="AA33" s="2">
        <v>0</v>
      </c>
      <c r="AB33" s="2">
        <v>0</v>
      </c>
      <c r="AC33" s="2">
        <v>0</v>
      </c>
      <c r="AD33" s="2">
        <v>0</v>
      </c>
      <c r="AE33" s="2">
        <v>0</v>
      </c>
      <c r="AF33" s="2">
        <v>0</v>
      </c>
      <c r="AG33" s="2">
        <v>0</v>
      </c>
      <c r="AH33" t="s">
        <v>55</v>
      </c>
      <c r="AI33">
        <v>8</v>
      </c>
    </row>
    <row r="34" spans="1:35" x14ac:dyDescent="0.25">
      <c r="A34" t="s">
        <v>240</v>
      </c>
      <c r="B34" t="s">
        <v>128</v>
      </c>
      <c r="C34" t="s">
        <v>177</v>
      </c>
      <c r="D34" t="s">
        <v>189</v>
      </c>
      <c r="E34" s="2">
        <v>51.358695652173914</v>
      </c>
      <c r="F34" s="2">
        <v>1.6304347826086956</v>
      </c>
      <c r="G34" s="2">
        <v>0</v>
      </c>
      <c r="H34" s="2">
        <v>0</v>
      </c>
      <c r="I34" s="2">
        <v>0</v>
      </c>
      <c r="J34" s="2">
        <v>0</v>
      </c>
      <c r="K34" s="2">
        <v>0</v>
      </c>
      <c r="L34" s="2">
        <v>0</v>
      </c>
      <c r="M34" s="2">
        <v>4.961086956521739</v>
      </c>
      <c r="N34" s="2">
        <v>0</v>
      </c>
      <c r="O34" s="2">
        <v>9.6596825396825389E-2</v>
      </c>
      <c r="P34" s="2">
        <v>4.021521739130435</v>
      </c>
      <c r="Q34" s="2">
        <v>2.1277173913043477</v>
      </c>
      <c r="R34" s="2">
        <v>0.11973121693121692</v>
      </c>
      <c r="S34" s="2">
        <v>0</v>
      </c>
      <c r="T34" s="2">
        <v>0</v>
      </c>
      <c r="U34" s="2">
        <v>0</v>
      </c>
      <c r="V34" s="2">
        <v>0</v>
      </c>
      <c r="W34" s="2">
        <v>0</v>
      </c>
      <c r="X34" s="2">
        <v>0</v>
      </c>
      <c r="Y34" s="2">
        <v>0</v>
      </c>
      <c r="Z34" s="2">
        <v>0</v>
      </c>
      <c r="AA34" s="2">
        <v>0</v>
      </c>
      <c r="AB34" s="2">
        <v>0</v>
      </c>
      <c r="AC34" s="2">
        <v>0</v>
      </c>
      <c r="AD34" s="2">
        <v>0</v>
      </c>
      <c r="AE34" s="2">
        <v>0</v>
      </c>
      <c r="AF34" s="2">
        <v>0</v>
      </c>
      <c r="AG34" s="2">
        <v>0</v>
      </c>
      <c r="AH34" t="s">
        <v>60</v>
      </c>
      <c r="AI34">
        <v>8</v>
      </c>
    </row>
    <row r="35" spans="1:35" x14ac:dyDescent="0.25">
      <c r="A35" t="s">
        <v>240</v>
      </c>
      <c r="B35" t="s">
        <v>76</v>
      </c>
      <c r="C35" t="s">
        <v>151</v>
      </c>
      <c r="D35" t="s">
        <v>190</v>
      </c>
      <c r="E35" s="2">
        <v>131.92391304347825</v>
      </c>
      <c r="F35" s="2">
        <v>7.7934782608695654</v>
      </c>
      <c r="G35" s="2">
        <v>0</v>
      </c>
      <c r="H35" s="2">
        <v>0</v>
      </c>
      <c r="I35" s="2">
        <v>0</v>
      </c>
      <c r="J35" s="2">
        <v>0</v>
      </c>
      <c r="K35" s="2">
        <v>0</v>
      </c>
      <c r="L35" s="2">
        <v>0</v>
      </c>
      <c r="M35" s="2">
        <v>0</v>
      </c>
      <c r="N35" s="2">
        <v>10.509021739130436</v>
      </c>
      <c r="O35" s="2">
        <v>7.9659718217022335E-2</v>
      </c>
      <c r="P35" s="2">
        <v>3.5009782608695654</v>
      </c>
      <c r="Q35" s="2">
        <v>19.850326086956514</v>
      </c>
      <c r="R35" s="2">
        <v>0.17700584988053056</v>
      </c>
      <c r="S35" s="2">
        <v>0</v>
      </c>
      <c r="T35" s="2">
        <v>0</v>
      </c>
      <c r="U35" s="2">
        <v>0</v>
      </c>
      <c r="V35" s="2">
        <v>0</v>
      </c>
      <c r="W35" s="2">
        <v>0</v>
      </c>
      <c r="X35" s="2">
        <v>0</v>
      </c>
      <c r="Y35" s="2">
        <v>0</v>
      </c>
      <c r="Z35" s="2">
        <v>0</v>
      </c>
      <c r="AA35" s="2">
        <v>0</v>
      </c>
      <c r="AB35" s="2">
        <v>0</v>
      </c>
      <c r="AC35" s="2">
        <v>0</v>
      </c>
      <c r="AD35" s="2">
        <v>0</v>
      </c>
      <c r="AE35" s="2">
        <v>0</v>
      </c>
      <c r="AF35" s="2">
        <v>0</v>
      </c>
      <c r="AG35" s="2">
        <v>0</v>
      </c>
      <c r="AH35" t="s">
        <v>5</v>
      </c>
      <c r="AI35">
        <v>8</v>
      </c>
    </row>
    <row r="36" spans="1:35" x14ac:dyDescent="0.25">
      <c r="A36" t="s">
        <v>240</v>
      </c>
      <c r="B36" t="s">
        <v>104</v>
      </c>
      <c r="C36" t="s">
        <v>148</v>
      </c>
      <c r="D36" t="s">
        <v>193</v>
      </c>
      <c r="E36" s="2">
        <v>41.195652173913047</v>
      </c>
      <c r="F36" s="2">
        <v>5.5652173913043477</v>
      </c>
      <c r="G36" s="2">
        <v>0</v>
      </c>
      <c r="H36" s="2">
        <v>0.18152173913043482</v>
      </c>
      <c r="I36" s="2">
        <v>0.43206521739130432</v>
      </c>
      <c r="J36" s="2">
        <v>0</v>
      </c>
      <c r="K36" s="2">
        <v>0</v>
      </c>
      <c r="L36" s="2">
        <v>0.08</v>
      </c>
      <c r="M36" s="2">
        <v>5.016739130434785</v>
      </c>
      <c r="N36" s="2">
        <v>0</v>
      </c>
      <c r="O36" s="2">
        <v>0.12177836411609504</v>
      </c>
      <c r="P36" s="2">
        <v>5.2815217391304365</v>
      </c>
      <c r="Q36" s="2">
        <v>5.9024999999999999</v>
      </c>
      <c r="R36" s="2">
        <v>0.27148548812664908</v>
      </c>
      <c r="S36" s="2">
        <v>0.70239130434782615</v>
      </c>
      <c r="T36" s="2">
        <v>1.9105434782608683</v>
      </c>
      <c r="U36" s="2">
        <v>0</v>
      </c>
      <c r="V36" s="2">
        <v>6.3427440633245347E-2</v>
      </c>
      <c r="W36" s="2">
        <v>1.991195652173914</v>
      </c>
      <c r="X36" s="2">
        <v>0.2333695652173913</v>
      </c>
      <c r="Y36" s="2">
        <v>5.686739130434785</v>
      </c>
      <c r="Z36" s="2">
        <v>0.19204221635883914</v>
      </c>
      <c r="AA36" s="2">
        <v>0</v>
      </c>
      <c r="AB36" s="2">
        <v>0</v>
      </c>
      <c r="AC36" s="2">
        <v>0</v>
      </c>
      <c r="AD36" s="2">
        <v>0</v>
      </c>
      <c r="AE36" s="2">
        <v>0</v>
      </c>
      <c r="AF36" s="2">
        <v>0</v>
      </c>
      <c r="AG36" s="2">
        <v>0</v>
      </c>
      <c r="AH36" t="s">
        <v>34</v>
      </c>
      <c r="AI36">
        <v>8</v>
      </c>
    </row>
    <row r="37" spans="1:35" x14ac:dyDescent="0.25">
      <c r="A37" t="s">
        <v>240</v>
      </c>
      <c r="B37" t="s">
        <v>112</v>
      </c>
      <c r="C37" t="s">
        <v>146</v>
      </c>
      <c r="D37" t="s">
        <v>191</v>
      </c>
      <c r="E37" s="2">
        <v>57.336956521739133</v>
      </c>
      <c r="F37" s="2">
        <v>12.230978260869565</v>
      </c>
      <c r="G37" s="2">
        <v>0</v>
      </c>
      <c r="H37" s="2">
        <v>0</v>
      </c>
      <c r="I37" s="2">
        <v>0</v>
      </c>
      <c r="J37" s="2">
        <v>0</v>
      </c>
      <c r="K37" s="2">
        <v>0</v>
      </c>
      <c r="L37" s="2">
        <v>4.3393478260869562</v>
      </c>
      <c r="M37" s="2">
        <v>6.3478260869565215</v>
      </c>
      <c r="N37" s="2">
        <v>0</v>
      </c>
      <c r="O37" s="2">
        <v>0.11071090047393364</v>
      </c>
      <c r="P37" s="2">
        <v>5.4538043478260869</v>
      </c>
      <c r="Q37" s="2">
        <v>9.1983695652173907</v>
      </c>
      <c r="R37" s="2">
        <v>0.25554502369668242</v>
      </c>
      <c r="S37" s="2">
        <v>5.1957608695652171</v>
      </c>
      <c r="T37" s="2">
        <v>2.0129347826086952</v>
      </c>
      <c r="U37" s="2">
        <v>0</v>
      </c>
      <c r="V37" s="2">
        <v>0.12572511848341231</v>
      </c>
      <c r="W37" s="2">
        <v>5.6242391304347832</v>
      </c>
      <c r="X37" s="2">
        <v>5.0434782608695654</v>
      </c>
      <c r="Y37" s="2">
        <v>0</v>
      </c>
      <c r="Z37" s="2">
        <v>0.18605308056872039</v>
      </c>
      <c r="AA37" s="2">
        <v>0</v>
      </c>
      <c r="AB37" s="2">
        <v>0</v>
      </c>
      <c r="AC37" s="2">
        <v>0</v>
      </c>
      <c r="AD37" s="2">
        <v>0</v>
      </c>
      <c r="AE37" s="2">
        <v>0</v>
      </c>
      <c r="AF37" s="2">
        <v>0</v>
      </c>
      <c r="AG37" s="2">
        <v>0</v>
      </c>
      <c r="AH37" t="s">
        <v>42</v>
      </c>
      <c r="AI37">
        <v>8</v>
      </c>
    </row>
    <row r="38" spans="1:35" x14ac:dyDescent="0.25">
      <c r="A38" t="s">
        <v>240</v>
      </c>
      <c r="B38" t="s">
        <v>81</v>
      </c>
      <c r="C38" t="s">
        <v>155</v>
      </c>
      <c r="D38" t="s">
        <v>182</v>
      </c>
      <c r="E38" s="2">
        <v>68.304347826086953</v>
      </c>
      <c r="F38" s="2">
        <v>5.7391304347826084</v>
      </c>
      <c r="G38" s="2">
        <v>0</v>
      </c>
      <c r="H38" s="2">
        <v>0.2427173913043478</v>
      </c>
      <c r="I38" s="2">
        <v>0</v>
      </c>
      <c r="J38" s="2">
        <v>0</v>
      </c>
      <c r="K38" s="2">
        <v>0</v>
      </c>
      <c r="L38" s="2">
        <v>5.276413043478259</v>
      </c>
      <c r="M38" s="2">
        <v>5.1304347826086953</v>
      </c>
      <c r="N38" s="2">
        <v>7.8465217391304352</v>
      </c>
      <c r="O38" s="2">
        <v>0.18998726925525142</v>
      </c>
      <c r="P38" s="2">
        <v>3.9897826086956516</v>
      </c>
      <c r="Q38" s="2">
        <v>7.7723913043478277</v>
      </c>
      <c r="R38" s="2">
        <v>0.17220241884150225</v>
      </c>
      <c r="S38" s="2">
        <v>6.5788043478260878</v>
      </c>
      <c r="T38" s="2">
        <v>4.6016304347826082</v>
      </c>
      <c r="U38" s="2">
        <v>0</v>
      </c>
      <c r="V38" s="2">
        <v>0.16368555060471038</v>
      </c>
      <c r="W38" s="2">
        <v>5.3180434782608694</v>
      </c>
      <c r="X38" s="2">
        <v>5.37695652173913</v>
      </c>
      <c r="Y38" s="2">
        <v>0</v>
      </c>
      <c r="Z38" s="2">
        <v>0.15657861234882242</v>
      </c>
      <c r="AA38" s="2">
        <v>0</v>
      </c>
      <c r="AB38" s="2">
        <v>0</v>
      </c>
      <c r="AC38" s="2">
        <v>0</v>
      </c>
      <c r="AD38" s="2">
        <v>0</v>
      </c>
      <c r="AE38" s="2">
        <v>0</v>
      </c>
      <c r="AF38" s="2">
        <v>0</v>
      </c>
      <c r="AG38" s="2">
        <v>0</v>
      </c>
      <c r="AH38" t="s">
        <v>10</v>
      </c>
      <c r="AI38">
        <v>8</v>
      </c>
    </row>
    <row r="39" spans="1:35" x14ac:dyDescent="0.25">
      <c r="A39" t="s">
        <v>240</v>
      </c>
      <c r="B39" t="s">
        <v>84</v>
      </c>
      <c r="C39" t="s">
        <v>139</v>
      </c>
      <c r="D39" t="s">
        <v>196</v>
      </c>
      <c r="E39" s="2">
        <v>31.163043478260871</v>
      </c>
      <c r="F39" s="2">
        <v>11.945652173913043</v>
      </c>
      <c r="G39" s="2">
        <v>0</v>
      </c>
      <c r="H39" s="2">
        <v>0</v>
      </c>
      <c r="I39" s="2">
        <v>0</v>
      </c>
      <c r="J39" s="2">
        <v>0</v>
      </c>
      <c r="K39" s="2">
        <v>0</v>
      </c>
      <c r="L39" s="2">
        <v>5.0543478260869561</v>
      </c>
      <c r="M39" s="2">
        <v>1.9538043478260869</v>
      </c>
      <c r="N39" s="2">
        <v>0</v>
      </c>
      <c r="O39" s="2">
        <v>6.2696198116498084E-2</v>
      </c>
      <c r="P39" s="2">
        <v>3.7961956521739131</v>
      </c>
      <c r="Q39" s="2">
        <v>0</v>
      </c>
      <c r="R39" s="2">
        <v>0.12181723055458667</v>
      </c>
      <c r="S39" s="2">
        <v>3.7813043478260879</v>
      </c>
      <c r="T39" s="2">
        <v>0.31206521739130438</v>
      </c>
      <c r="U39" s="2">
        <v>0</v>
      </c>
      <c r="V39" s="2">
        <v>0.13135333100802235</v>
      </c>
      <c r="W39" s="2">
        <v>3.0081521739130435</v>
      </c>
      <c r="X39" s="2">
        <v>4.4131521739130424</v>
      </c>
      <c r="Y39" s="2">
        <v>0</v>
      </c>
      <c r="Z39" s="2">
        <v>0.23814440181374252</v>
      </c>
      <c r="AA39" s="2">
        <v>0</v>
      </c>
      <c r="AB39" s="2">
        <v>0</v>
      </c>
      <c r="AC39" s="2">
        <v>0</v>
      </c>
      <c r="AD39" s="2">
        <v>0</v>
      </c>
      <c r="AE39" s="2">
        <v>0</v>
      </c>
      <c r="AF39" s="2">
        <v>0</v>
      </c>
      <c r="AG39" s="2">
        <v>0</v>
      </c>
      <c r="AH39" t="s">
        <v>13</v>
      </c>
      <c r="AI39">
        <v>8</v>
      </c>
    </row>
    <row r="40" spans="1:35" x14ac:dyDescent="0.25">
      <c r="A40" t="s">
        <v>240</v>
      </c>
      <c r="B40" t="s">
        <v>129</v>
      </c>
      <c r="C40" t="s">
        <v>178</v>
      </c>
      <c r="D40" t="s">
        <v>180</v>
      </c>
      <c r="E40" s="2">
        <v>16.771739130434781</v>
      </c>
      <c r="F40" s="2">
        <v>5.7391304347826084</v>
      </c>
      <c r="G40" s="2">
        <v>0</v>
      </c>
      <c r="H40" s="2">
        <v>0</v>
      </c>
      <c r="I40" s="2">
        <v>0</v>
      </c>
      <c r="J40" s="2">
        <v>0</v>
      </c>
      <c r="K40" s="2">
        <v>0</v>
      </c>
      <c r="L40" s="2">
        <v>7.6086956521739135E-2</v>
      </c>
      <c r="M40" s="2">
        <v>2.5456521739130435</v>
      </c>
      <c r="N40" s="2">
        <v>0</v>
      </c>
      <c r="O40" s="2">
        <v>0.15178224238496438</v>
      </c>
      <c r="P40" s="2">
        <v>3.9969565217391305</v>
      </c>
      <c r="Q40" s="2">
        <v>0</v>
      </c>
      <c r="R40" s="2">
        <v>0.23831497083603373</v>
      </c>
      <c r="S40" s="2">
        <v>0.44728260869565206</v>
      </c>
      <c r="T40" s="2">
        <v>0</v>
      </c>
      <c r="U40" s="2">
        <v>0</v>
      </c>
      <c r="V40" s="2">
        <v>2.6668826960466619E-2</v>
      </c>
      <c r="W40" s="2">
        <v>0.74456521739130432</v>
      </c>
      <c r="X40" s="2">
        <v>0</v>
      </c>
      <c r="Y40" s="2">
        <v>0</v>
      </c>
      <c r="Z40" s="2">
        <v>4.4394037589112124E-2</v>
      </c>
      <c r="AA40" s="2">
        <v>0</v>
      </c>
      <c r="AB40" s="2">
        <v>0</v>
      </c>
      <c r="AC40" s="2">
        <v>0</v>
      </c>
      <c r="AD40" s="2">
        <v>0</v>
      </c>
      <c r="AE40" s="2">
        <v>0</v>
      </c>
      <c r="AF40" s="2">
        <v>0</v>
      </c>
      <c r="AG40" s="2">
        <v>0</v>
      </c>
      <c r="AH40" t="s">
        <v>61</v>
      </c>
      <c r="AI40">
        <v>8</v>
      </c>
    </row>
    <row r="41" spans="1:35" x14ac:dyDescent="0.25">
      <c r="A41" t="s">
        <v>240</v>
      </c>
      <c r="B41" t="s">
        <v>89</v>
      </c>
      <c r="C41" t="s">
        <v>149</v>
      </c>
      <c r="D41" t="s">
        <v>199</v>
      </c>
      <c r="E41" s="2">
        <v>21.358695652173914</v>
      </c>
      <c r="F41" s="2">
        <v>10.065217391304348</v>
      </c>
      <c r="G41" s="2">
        <v>0</v>
      </c>
      <c r="H41" s="2">
        <v>0</v>
      </c>
      <c r="I41" s="2">
        <v>0</v>
      </c>
      <c r="J41" s="2">
        <v>0</v>
      </c>
      <c r="K41" s="2">
        <v>0</v>
      </c>
      <c r="L41" s="2">
        <v>0</v>
      </c>
      <c r="M41" s="2">
        <v>0</v>
      </c>
      <c r="N41" s="2">
        <v>0</v>
      </c>
      <c r="O41" s="2">
        <v>0</v>
      </c>
      <c r="P41" s="2">
        <v>5.1956521739130439</v>
      </c>
      <c r="Q41" s="2">
        <v>0</v>
      </c>
      <c r="R41" s="2">
        <v>0.24325699745547075</v>
      </c>
      <c r="S41" s="2">
        <v>0</v>
      </c>
      <c r="T41" s="2">
        <v>0</v>
      </c>
      <c r="U41" s="2">
        <v>0</v>
      </c>
      <c r="V41" s="2">
        <v>0</v>
      </c>
      <c r="W41" s="2">
        <v>0</v>
      </c>
      <c r="X41" s="2">
        <v>0</v>
      </c>
      <c r="Y41" s="2">
        <v>0</v>
      </c>
      <c r="Z41" s="2">
        <v>0</v>
      </c>
      <c r="AA41" s="2">
        <v>0</v>
      </c>
      <c r="AB41" s="2">
        <v>0</v>
      </c>
      <c r="AC41" s="2">
        <v>0</v>
      </c>
      <c r="AD41" s="2">
        <v>0</v>
      </c>
      <c r="AE41" s="2">
        <v>0</v>
      </c>
      <c r="AF41" s="2">
        <v>0</v>
      </c>
      <c r="AG41" s="2">
        <v>0</v>
      </c>
      <c r="AH41" t="s">
        <v>18</v>
      </c>
      <c r="AI41">
        <v>8</v>
      </c>
    </row>
    <row r="42" spans="1:35" x14ac:dyDescent="0.25">
      <c r="A42" t="s">
        <v>240</v>
      </c>
      <c r="B42" t="s">
        <v>80</v>
      </c>
      <c r="C42" t="s">
        <v>154</v>
      </c>
      <c r="D42" t="s">
        <v>194</v>
      </c>
      <c r="E42" s="2">
        <v>24.304347826086957</v>
      </c>
      <c r="F42" s="2">
        <v>8.6141304347826093</v>
      </c>
      <c r="G42" s="2">
        <v>0</v>
      </c>
      <c r="H42" s="2">
        <v>0</v>
      </c>
      <c r="I42" s="2">
        <v>0</v>
      </c>
      <c r="J42" s="2">
        <v>0</v>
      </c>
      <c r="K42" s="2">
        <v>0</v>
      </c>
      <c r="L42" s="2">
        <v>2.4032608695652171</v>
      </c>
      <c r="M42" s="2">
        <v>5.2961956521739131</v>
      </c>
      <c r="N42" s="2">
        <v>0</v>
      </c>
      <c r="O42" s="2">
        <v>0.21791144901610018</v>
      </c>
      <c r="P42" s="2">
        <v>3.7527173913043477</v>
      </c>
      <c r="Q42" s="2">
        <v>5.0353260869565215</v>
      </c>
      <c r="R42" s="2">
        <v>0.36158318425760283</v>
      </c>
      <c r="S42" s="2">
        <v>7.5352173913043501</v>
      </c>
      <c r="T42" s="2">
        <v>0</v>
      </c>
      <c r="U42" s="2">
        <v>0</v>
      </c>
      <c r="V42" s="2">
        <v>0.31003577817531314</v>
      </c>
      <c r="W42" s="2">
        <v>1.7270652173913046</v>
      </c>
      <c r="X42" s="2">
        <v>3.9217391304347822</v>
      </c>
      <c r="Y42" s="2">
        <v>0</v>
      </c>
      <c r="Z42" s="2">
        <v>0.23241949910554557</v>
      </c>
      <c r="AA42" s="2">
        <v>0</v>
      </c>
      <c r="AB42" s="2">
        <v>0</v>
      </c>
      <c r="AC42" s="2">
        <v>0</v>
      </c>
      <c r="AD42" s="2">
        <v>0</v>
      </c>
      <c r="AE42" s="2">
        <v>0</v>
      </c>
      <c r="AF42" s="2">
        <v>0</v>
      </c>
      <c r="AG42" s="2">
        <v>0</v>
      </c>
      <c r="AH42" t="s">
        <v>9</v>
      </c>
      <c r="AI42">
        <v>8</v>
      </c>
    </row>
    <row r="43" spans="1:35" x14ac:dyDescent="0.25">
      <c r="A43" t="s">
        <v>240</v>
      </c>
      <c r="B43" t="s">
        <v>133</v>
      </c>
      <c r="C43" t="s">
        <v>150</v>
      </c>
      <c r="D43" t="s">
        <v>192</v>
      </c>
      <c r="E43" s="2">
        <v>76.804347826086953</v>
      </c>
      <c r="F43" s="2">
        <v>0</v>
      </c>
      <c r="G43" s="2">
        <v>0.21467391304347827</v>
      </c>
      <c r="H43" s="2">
        <v>4.4347826086956523</v>
      </c>
      <c r="I43" s="2">
        <v>0</v>
      </c>
      <c r="J43" s="2">
        <v>0</v>
      </c>
      <c r="K43" s="2">
        <v>0</v>
      </c>
      <c r="L43" s="2">
        <v>0</v>
      </c>
      <c r="M43" s="2">
        <v>15.410326086956522</v>
      </c>
      <c r="N43" s="2">
        <v>0</v>
      </c>
      <c r="O43" s="2">
        <v>0.20064392867251629</v>
      </c>
      <c r="P43" s="2">
        <v>0</v>
      </c>
      <c r="Q43" s="2">
        <v>0</v>
      </c>
      <c r="R43" s="2">
        <v>0</v>
      </c>
      <c r="S43" s="2">
        <v>0</v>
      </c>
      <c r="T43" s="2">
        <v>0</v>
      </c>
      <c r="U43" s="2">
        <v>0</v>
      </c>
      <c r="V43" s="2">
        <v>0</v>
      </c>
      <c r="W43" s="2">
        <v>0</v>
      </c>
      <c r="X43" s="2">
        <v>0</v>
      </c>
      <c r="Y43" s="2">
        <v>0</v>
      </c>
      <c r="Z43" s="2">
        <v>0</v>
      </c>
      <c r="AA43" s="2">
        <v>0</v>
      </c>
      <c r="AB43" s="2">
        <v>0</v>
      </c>
      <c r="AC43" s="2">
        <v>0</v>
      </c>
      <c r="AD43" s="2">
        <v>0</v>
      </c>
      <c r="AE43" s="2">
        <v>0</v>
      </c>
      <c r="AF43" s="2">
        <v>0</v>
      </c>
      <c r="AG43" s="2">
        <v>0.83750000000000002</v>
      </c>
      <c r="AH43" t="s">
        <v>66</v>
      </c>
      <c r="AI43">
        <v>8</v>
      </c>
    </row>
    <row r="44" spans="1:35" x14ac:dyDescent="0.25">
      <c r="A44" t="s">
        <v>240</v>
      </c>
      <c r="B44" t="s">
        <v>105</v>
      </c>
      <c r="C44" t="s">
        <v>169</v>
      </c>
      <c r="D44" t="s">
        <v>193</v>
      </c>
      <c r="E44" s="2">
        <v>73.184782608695656</v>
      </c>
      <c r="F44" s="2">
        <v>35.851086956521748</v>
      </c>
      <c r="G44" s="2">
        <v>0</v>
      </c>
      <c r="H44" s="2">
        <v>0</v>
      </c>
      <c r="I44" s="2">
        <v>0</v>
      </c>
      <c r="J44" s="2">
        <v>0</v>
      </c>
      <c r="K44" s="2">
        <v>0</v>
      </c>
      <c r="L44" s="2">
        <v>0</v>
      </c>
      <c r="M44" s="2">
        <v>0</v>
      </c>
      <c r="N44" s="2">
        <v>11.182608695652176</v>
      </c>
      <c r="O44" s="2">
        <v>0.15279964354671025</v>
      </c>
      <c r="P44" s="2">
        <v>0</v>
      </c>
      <c r="Q44" s="2">
        <v>0</v>
      </c>
      <c r="R44" s="2">
        <v>0</v>
      </c>
      <c r="S44" s="2">
        <v>0</v>
      </c>
      <c r="T44" s="2">
        <v>0</v>
      </c>
      <c r="U44" s="2">
        <v>0</v>
      </c>
      <c r="V44" s="2">
        <v>0</v>
      </c>
      <c r="W44" s="2">
        <v>0</v>
      </c>
      <c r="X44" s="2">
        <v>0</v>
      </c>
      <c r="Y44" s="2">
        <v>0</v>
      </c>
      <c r="Z44" s="2">
        <v>0</v>
      </c>
      <c r="AA44" s="2">
        <v>0</v>
      </c>
      <c r="AB44" s="2">
        <v>0</v>
      </c>
      <c r="AC44" s="2">
        <v>0</v>
      </c>
      <c r="AD44" s="2">
        <v>41.338043478260886</v>
      </c>
      <c r="AE44" s="2">
        <v>0</v>
      </c>
      <c r="AF44" s="2">
        <v>0</v>
      </c>
      <c r="AG44" s="2">
        <v>0</v>
      </c>
      <c r="AH44" t="s">
        <v>35</v>
      </c>
      <c r="AI44">
        <v>8</v>
      </c>
    </row>
    <row r="45" spans="1:35" x14ac:dyDescent="0.25">
      <c r="A45" t="s">
        <v>240</v>
      </c>
      <c r="B45" t="s">
        <v>83</v>
      </c>
      <c r="C45" t="s">
        <v>136</v>
      </c>
      <c r="D45" t="s">
        <v>195</v>
      </c>
      <c r="E45" s="2">
        <v>32.565217391304351</v>
      </c>
      <c r="F45" s="2">
        <v>10.434782608695652</v>
      </c>
      <c r="G45" s="2">
        <v>0</v>
      </c>
      <c r="H45" s="2">
        <v>0.16456521739130436</v>
      </c>
      <c r="I45" s="2">
        <v>0</v>
      </c>
      <c r="J45" s="2">
        <v>0</v>
      </c>
      <c r="K45" s="2">
        <v>0</v>
      </c>
      <c r="L45" s="2">
        <v>0.57597826086956527</v>
      </c>
      <c r="M45" s="2">
        <v>4.4676086956521734</v>
      </c>
      <c r="N45" s="2">
        <v>0</v>
      </c>
      <c r="O45" s="2">
        <v>0.13718958611481974</v>
      </c>
      <c r="P45" s="2">
        <v>5.6039130434782605</v>
      </c>
      <c r="Q45" s="2">
        <v>1.3804347826086957E-2</v>
      </c>
      <c r="R45" s="2">
        <v>0.17250667556742319</v>
      </c>
      <c r="S45" s="2">
        <v>1.8114130434782609</v>
      </c>
      <c r="T45" s="2">
        <v>2.4936956521739138</v>
      </c>
      <c r="U45" s="2">
        <v>0</v>
      </c>
      <c r="V45" s="2">
        <v>0.13219959946595461</v>
      </c>
      <c r="W45" s="2">
        <v>2.4231521739130426</v>
      </c>
      <c r="X45" s="2">
        <v>2.9924999999999993</v>
      </c>
      <c r="Y45" s="2">
        <v>0</v>
      </c>
      <c r="Z45" s="2">
        <v>0.16630173564752998</v>
      </c>
      <c r="AA45" s="2">
        <v>0</v>
      </c>
      <c r="AB45" s="2">
        <v>0</v>
      </c>
      <c r="AC45" s="2">
        <v>0</v>
      </c>
      <c r="AD45" s="2">
        <v>0</v>
      </c>
      <c r="AE45" s="2">
        <v>0</v>
      </c>
      <c r="AF45" s="2">
        <v>0</v>
      </c>
      <c r="AG45" s="2">
        <v>0</v>
      </c>
      <c r="AH45" t="s">
        <v>12</v>
      </c>
      <c r="AI45">
        <v>8</v>
      </c>
    </row>
    <row r="46" spans="1:35" x14ac:dyDescent="0.25">
      <c r="A46" t="s">
        <v>240</v>
      </c>
      <c r="B46" t="s">
        <v>68</v>
      </c>
      <c r="C46" t="s">
        <v>168</v>
      </c>
      <c r="D46" t="s">
        <v>183</v>
      </c>
      <c r="E46" s="2">
        <v>17.760869565217391</v>
      </c>
      <c r="F46" s="2">
        <v>5.3043478260869561</v>
      </c>
      <c r="G46" s="2">
        <v>0</v>
      </c>
      <c r="H46" s="2">
        <v>0</v>
      </c>
      <c r="I46" s="2">
        <v>5.3043478260869561</v>
      </c>
      <c r="J46" s="2">
        <v>0</v>
      </c>
      <c r="K46" s="2">
        <v>0</v>
      </c>
      <c r="L46" s="2">
        <v>0</v>
      </c>
      <c r="M46" s="2">
        <v>0</v>
      </c>
      <c r="N46" s="2">
        <v>5.3043478260869561</v>
      </c>
      <c r="O46" s="2">
        <v>0.2986536107711138</v>
      </c>
      <c r="P46" s="2">
        <v>0</v>
      </c>
      <c r="Q46" s="2">
        <v>0.8516304347826088</v>
      </c>
      <c r="R46" s="2">
        <v>4.7949816401468795E-2</v>
      </c>
      <c r="S46" s="2">
        <v>0</v>
      </c>
      <c r="T46" s="2">
        <v>0</v>
      </c>
      <c r="U46" s="2">
        <v>0</v>
      </c>
      <c r="V46" s="2">
        <v>0</v>
      </c>
      <c r="W46" s="2">
        <v>0</v>
      </c>
      <c r="X46" s="2">
        <v>0</v>
      </c>
      <c r="Y46" s="2">
        <v>0</v>
      </c>
      <c r="Z46" s="2">
        <v>0</v>
      </c>
      <c r="AA46" s="2">
        <v>0</v>
      </c>
      <c r="AB46" s="2">
        <v>0</v>
      </c>
      <c r="AC46" s="2">
        <v>0</v>
      </c>
      <c r="AD46" s="2">
        <v>0</v>
      </c>
      <c r="AE46" s="2">
        <v>0</v>
      </c>
      <c r="AF46" s="2">
        <v>0</v>
      </c>
      <c r="AG46" s="2">
        <v>0</v>
      </c>
      <c r="AH46" t="s">
        <v>65</v>
      </c>
      <c r="AI46">
        <v>8</v>
      </c>
    </row>
    <row r="47" spans="1:35" x14ac:dyDescent="0.25">
      <c r="A47" t="s">
        <v>240</v>
      </c>
      <c r="B47" t="s">
        <v>113</v>
      </c>
      <c r="C47" t="s">
        <v>171</v>
      </c>
      <c r="D47" t="s">
        <v>210</v>
      </c>
      <c r="E47" s="2">
        <v>61.804347826086953</v>
      </c>
      <c r="F47" s="2">
        <v>0</v>
      </c>
      <c r="G47" s="2">
        <v>0</v>
      </c>
      <c r="H47" s="2">
        <v>0</v>
      </c>
      <c r="I47" s="2">
        <v>0</v>
      </c>
      <c r="J47" s="2">
        <v>0</v>
      </c>
      <c r="K47" s="2">
        <v>0</v>
      </c>
      <c r="L47" s="2">
        <v>0</v>
      </c>
      <c r="M47" s="2">
        <v>0</v>
      </c>
      <c r="N47" s="2">
        <v>0</v>
      </c>
      <c r="O47" s="2">
        <v>0</v>
      </c>
      <c r="P47" s="2">
        <v>0</v>
      </c>
      <c r="Q47" s="2">
        <v>10.874239130434775</v>
      </c>
      <c r="R47" s="2">
        <v>0.17594618360886377</v>
      </c>
      <c r="S47" s="2">
        <v>5.3711956521739115</v>
      </c>
      <c r="T47" s="2">
        <v>0</v>
      </c>
      <c r="U47" s="2">
        <v>0</v>
      </c>
      <c r="V47" s="2">
        <v>8.6906436862469197E-2</v>
      </c>
      <c r="W47" s="2">
        <v>17.012282608695639</v>
      </c>
      <c r="X47" s="2">
        <v>0</v>
      </c>
      <c r="Y47" s="2">
        <v>0</v>
      </c>
      <c r="Z47" s="2">
        <v>0.27526028842771699</v>
      </c>
      <c r="AA47" s="2">
        <v>0</v>
      </c>
      <c r="AB47" s="2">
        <v>0</v>
      </c>
      <c r="AC47" s="2">
        <v>0</v>
      </c>
      <c r="AD47" s="2">
        <v>0</v>
      </c>
      <c r="AE47" s="2">
        <v>5.3490217391304347</v>
      </c>
      <c r="AF47" s="2">
        <v>0</v>
      </c>
      <c r="AG47" s="2">
        <v>0</v>
      </c>
      <c r="AH47" t="s">
        <v>43</v>
      </c>
      <c r="AI47">
        <v>8</v>
      </c>
    </row>
    <row r="48" spans="1:35" x14ac:dyDescent="0.25">
      <c r="A48" t="s">
        <v>240</v>
      </c>
      <c r="B48" t="s">
        <v>79</v>
      </c>
      <c r="C48" t="s">
        <v>151</v>
      </c>
      <c r="D48" t="s">
        <v>190</v>
      </c>
      <c r="E48" s="2">
        <v>71.543478260869563</v>
      </c>
      <c r="F48" s="2">
        <v>5.7391304347826084</v>
      </c>
      <c r="G48" s="2">
        <v>0.32608695652173914</v>
      </c>
      <c r="H48" s="2">
        <v>0</v>
      </c>
      <c r="I48" s="2">
        <v>4.7145652173913017</v>
      </c>
      <c r="J48" s="2">
        <v>0</v>
      </c>
      <c r="K48" s="2">
        <v>0</v>
      </c>
      <c r="L48" s="2">
        <v>4.4317391304347824</v>
      </c>
      <c r="M48" s="2">
        <v>5.4226086956521735</v>
      </c>
      <c r="N48" s="2">
        <v>0</v>
      </c>
      <c r="O48" s="2">
        <v>7.5794591309632328E-2</v>
      </c>
      <c r="P48" s="2">
        <v>0</v>
      </c>
      <c r="Q48" s="2">
        <v>4.0280434782608694</v>
      </c>
      <c r="R48" s="2">
        <v>5.6302035855363114E-2</v>
      </c>
      <c r="S48" s="2">
        <v>10.507717391304347</v>
      </c>
      <c r="T48" s="2">
        <v>3.8041304347826084</v>
      </c>
      <c r="U48" s="2">
        <v>0</v>
      </c>
      <c r="V48" s="2">
        <v>0.20004405955636584</v>
      </c>
      <c r="W48" s="2">
        <v>6.7261956521739164</v>
      </c>
      <c r="X48" s="2">
        <v>8.318804347826088</v>
      </c>
      <c r="Y48" s="2">
        <v>0</v>
      </c>
      <c r="Z48" s="2">
        <v>0.21029170464904293</v>
      </c>
      <c r="AA48" s="2">
        <v>0</v>
      </c>
      <c r="AB48" s="2">
        <v>0</v>
      </c>
      <c r="AC48" s="2">
        <v>0</v>
      </c>
      <c r="AD48" s="2">
        <v>12.177826086956529</v>
      </c>
      <c r="AE48" s="2">
        <v>0</v>
      </c>
      <c r="AF48" s="2">
        <v>0</v>
      </c>
      <c r="AG48" s="2">
        <v>0</v>
      </c>
      <c r="AH48" t="s">
        <v>8</v>
      </c>
      <c r="AI48">
        <v>8</v>
      </c>
    </row>
    <row r="49" spans="1:35" x14ac:dyDescent="0.25">
      <c r="A49" t="s">
        <v>240</v>
      </c>
      <c r="B49" t="s">
        <v>69</v>
      </c>
      <c r="C49" t="s">
        <v>152</v>
      </c>
      <c r="D49" t="s">
        <v>191</v>
      </c>
      <c r="E49" s="2">
        <v>60.326086956521742</v>
      </c>
      <c r="F49" s="2">
        <v>3.25</v>
      </c>
      <c r="G49" s="2">
        <v>0</v>
      </c>
      <c r="H49" s="2">
        <v>0.30217391304347818</v>
      </c>
      <c r="I49" s="2">
        <v>0.96467391304347827</v>
      </c>
      <c r="J49" s="2">
        <v>0</v>
      </c>
      <c r="K49" s="2">
        <v>0</v>
      </c>
      <c r="L49" s="2">
        <v>7.2608695652173913E-2</v>
      </c>
      <c r="M49" s="2">
        <v>5.2998913043478284</v>
      </c>
      <c r="N49" s="2">
        <v>4.7610869565217397</v>
      </c>
      <c r="O49" s="2">
        <v>0.16677657657657663</v>
      </c>
      <c r="P49" s="2">
        <v>1.3422826086956521</v>
      </c>
      <c r="Q49" s="2">
        <v>7.33</v>
      </c>
      <c r="R49" s="2">
        <v>0.14375675675675675</v>
      </c>
      <c r="S49" s="2">
        <v>2.0253260869565217</v>
      </c>
      <c r="T49" s="2">
        <v>0.56576086956521732</v>
      </c>
      <c r="U49" s="2">
        <v>0</v>
      </c>
      <c r="V49" s="2">
        <v>4.2951351351351343E-2</v>
      </c>
      <c r="W49" s="2">
        <v>1.3553260869565216</v>
      </c>
      <c r="X49" s="2">
        <v>0.42641304347826081</v>
      </c>
      <c r="Y49" s="2">
        <v>4.8771739130434781</v>
      </c>
      <c r="Z49" s="2">
        <v>0.11038198198198199</v>
      </c>
      <c r="AA49" s="2">
        <v>0</v>
      </c>
      <c r="AB49" s="2">
        <v>0</v>
      </c>
      <c r="AC49" s="2">
        <v>0</v>
      </c>
      <c r="AD49" s="2">
        <v>0</v>
      </c>
      <c r="AE49" s="2">
        <v>0</v>
      </c>
      <c r="AF49" s="2">
        <v>0</v>
      </c>
      <c r="AG49" s="2">
        <v>0</v>
      </c>
      <c r="AH49" t="s">
        <v>47</v>
      </c>
      <c r="AI49">
        <v>8</v>
      </c>
    </row>
    <row r="50" spans="1:35" x14ac:dyDescent="0.25">
      <c r="A50" t="s">
        <v>240</v>
      </c>
      <c r="B50" t="s">
        <v>120</v>
      </c>
      <c r="C50" t="s">
        <v>172</v>
      </c>
      <c r="D50" t="s">
        <v>212</v>
      </c>
      <c r="E50" s="2">
        <v>47.858695652173914</v>
      </c>
      <c r="F50" s="2">
        <v>2.8695652173913042</v>
      </c>
      <c r="G50" s="2">
        <v>0</v>
      </c>
      <c r="H50" s="2">
        <v>0</v>
      </c>
      <c r="I50" s="2">
        <v>5.6521739130434785</v>
      </c>
      <c r="J50" s="2">
        <v>0</v>
      </c>
      <c r="K50" s="2">
        <v>0</v>
      </c>
      <c r="L50" s="2">
        <v>1.7652173913043478</v>
      </c>
      <c r="M50" s="2">
        <v>4.9130434782608692</v>
      </c>
      <c r="N50" s="2">
        <v>0</v>
      </c>
      <c r="O50" s="2">
        <v>0.10265727912786736</v>
      </c>
      <c r="P50" s="2">
        <v>0.55217391304347829</v>
      </c>
      <c r="Q50" s="2">
        <v>8.9621739130434772</v>
      </c>
      <c r="R50" s="2">
        <v>0.19880081762434701</v>
      </c>
      <c r="S50" s="2">
        <v>4.8695652173913047</v>
      </c>
      <c r="T50" s="2">
        <v>0</v>
      </c>
      <c r="U50" s="2">
        <v>0</v>
      </c>
      <c r="V50" s="2">
        <v>0.10174880763116058</v>
      </c>
      <c r="W50" s="2">
        <v>0.78576086956521751</v>
      </c>
      <c r="X50" s="2">
        <v>3.6717391304347826</v>
      </c>
      <c r="Y50" s="2">
        <v>0</v>
      </c>
      <c r="Z50" s="2">
        <v>9.3138769021121975E-2</v>
      </c>
      <c r="AA50" s="2">
        <v>0</v>
      </c>
      <c r="AB50" s="2">
        <v>0</v>
      </c>
      <c r="AC50" s="2">
        <v>0</v>
      </c>
      <c r="AD50" s="2">
        <v>11.511521739130432</v>
      </c>
      <c r="AE50" s="2">
        <v>0</v>
      </c>
      <c r="AF50" s="2">
        <v>0</v>
      </c>
      <c r="AG50" s="2">
        <v>0</v>
      </c>
      <c r="AH50" t="s">
        <v>51</v>
      </c>
      <c r="AI50">
        <v>8</v>
      </c>
    </row>
    <row r="51" spans="1:35" x14ac:dyDescent="0.25">
      <c r="A51" t="s">
        <v>240</v>
      </c>
      <c r="B51" t="s">
        <v>85</v>
      </c>
      <c r="C51" t="s">
        <v>156</v>
      </c>
      <c r="D51" t="s">
        <v>183</v>
      </c>
      <c r="E51" s="2">
        <v>41.945652173913047</v>
      </c>
      <c r="F51" s="2">
        <v>9.6304347826086953</v>
      </c>
      <c r="G51" s="2">
        <v>0</v>
      </c>
      <c r="H51" s="2">
        <v>0</v>
      </c>
      <c r="I51" s="2">
        <v>0</v>
      </c>
      <c r="J51" s="2">
        <v>0</v>
      </c>
      <c r="K51" s="2">
        <v>0</v>
      </c>
      <c r="L51" s="2">
        <v>3.4860869565217398</v>
      </c>
      <c r="M51" s="2">
        <v>0.40489130434782611</v>
      </c>
      <c r="N51" s="2">
        <v>0</v>
      </c>
      <c r="O51" s="2">
        <v>9.6527597823270282E-3</v>
      </c>
      <c r="P51" s="2">
        <v>3.5652173913043477</v>
      </c>
      <c r="Q51" s="2">
        <v>0</v>
      </c>
      <c r="R51" s="2">
        <v>8.4996112982637984E-2</v>
      </c>
      <c r="S51" s="2">
        <v>7.3702173913043474</v>
      </c>
      <c r="T51" s="2">
        <v>0</v>
      </c>
      <c r="U51" s="2">
        <v>0</v>
      </c>
      <c r="V51" s="2">
        <v>0.17570873283233995</v>
      </c>
      <c r="W51" s="2">
        <v>0.97054347826086962</v>
      </c>
      <c r="X51" s="2">
        <v>4.3957608695652173</v>
      </c>
      <c r="Y51" s="2">
        <v>0</v>
      </c>
      <c r="Z51" s="2">
        <v>0.1279346981083182</v>
      </c>
      <c r="AA51" s="2">
        <v>0</v>
      </c>
      <c r="AB51" s="2">
        <v>0</v>
      </c>
      <c r="AC51" s="2">
        <v>0</v>
      </c>
      <c r="AD51" s="2">
        <v>0</v>
      </c>
      <c r="AE51" s="2">
        <v>0</v>
      </c>
      <c r="AF51" s="2">
        <v>0</v>
      </c>
      <c r="AG51" s="2">
        <v>0</v>
      </c>
      <c r="AH51" t="s">
        <v>14</v>
      </c>
      <c r="AI51">
        <v>8</v>
      </c>
    </row>
    <row r="52" spans="1:35" x14ac:dyDescent="0.25">
      <c r="A52" t="s">
        <v>240</v>
      </c>
      <c r="B52" t="s">
        <v>116</v>
      </c>
      <c r="C52" t="s">
        <v>143</v>
      </c>
      <c r="D52" t="s">
        <v>211</v>
      </c>
      <c r="E52" s="2">
        <v>39.815217391304351</v>
      </c>
      <c r="F52" s="2">
        <v>22.391304347826093</v>
      </c>
      <c r="G52" s="2">
        <v>0.2391304347826087</v>
      </c>
      <c r="H52" s="2">
        <v>1.4130434782608696</v>
      </c>
      <c r="I52" s="2">
        <v>0</v>
      </c>
      <c r="J52" s="2">
        <v>0</v>
      </c>
      <c r="K52" s="2">
        <v>3.2608695652173912E-2</v>
      </c>
      <c r="L52" s="2">
        <v>0</v>
      </c>
      <c r="M52" s="2">
        <v>4.519565217391305</v>
      </c>
      <c r="N52" s="2">
        <v>0</v>
      </c>
      <c r="O52" s="2">
        <v>0.11351351351351352</v>
      </c>
      <c r="P52" s="2">
        <v>0</v>
      </c>
      <c r="Q52" s="2">
        <v>10.790217391304349</v>
      </c>
      <c r="R52" s="2">
        <v>0.27100737100737099</v>
      </c>
      <c r="S52" s="2">
        <v>0.28260869565217389</v>
      </c>
      <c r="T52" s="2">
        <v>0</v>
      </c>
      <c r="U52" s="2">
        <v>0</v>
      </c>
      <c r="V52" s="2">
        <v>7.0980070980070972E-3</v>
      </c>
      <c r="W52" s="2">
        <v>2.5543478260869565</v>
      </c>
      <c r="X52" s="2">
        <v>2.1739130434782608E-2</v>
      </c>
      <c r="Y52" s="2">
        <v>0</v>
      </c>
      <c r="Z52" s="2">
        <v>6.4701064701064695E-2</v>
      </c>
      <c r="AA52" s="2">
        <v>0</v>
      </c>
      <c r="AB52" s="2">
        <v>0</v>
      </c>
      <c r="AC52" s="2">
        <v>0</v>
      </c>
      <c r="AD52" s="2">
        <v>0</v>
      </c>
      <c r="AE52" s="2">
        <v>0</v>
      </c>
      <c r="AF52" s="2">
        <v>0</v>
      </c>
      <c r="AG52" s="2">
        <v>0</v>
      </c>
      <c r="AH52" t="s">
        <v>46</v>
      </c>
      <c r="AI52">
        <v>8</v>
      </c>
    </row>
    <row r="53" spans="1:35" x14ac:dyDescent="0.25">
      <c r="A53" t="s">
        <v>240</v>
      </c>
      <c r="B53" t="s">
        <v>100</v>
      </c>
      <c r="C53" t="s">
        <v>167</v>
      </c>
      <c r="D53" t="s">
        <v>206</v>
      </c>
      <c r="E53" s="2">
        <v>29.195652173913043</v>
      </c>
      <c r="F53" s="2">
        <v>5.2173913043478262</v>
      </c>
      <c r="G53" s="2">
        <v>0.19021739130434784</v>
      </c>
      <c r="H53" s="2">
        <v>6.5217391304347824E-2</v>
      </c>
      <c r="I53" s="2">
        <v>3.2608695652173912E-2</v>
      </c>
      <c r="J53" s="2">
        <v>0.16304347826086957</v>
      </c>
      <c r="K53" s="2">
        <v>0</v>
      </c>
      <c r="L53" s="2">
        <v>0</v>
      </c>
      <c r="M53" s="2">
        <v>0</v>
      </c>
      <c r="N53" s="2">
        <v>1.8288043478260869</v>
      </c>
      <c r="O53" s="2">
        <v>6.2639612807148179E-2</v>
      </c>
      <c r="P53" s="2">
        <v>0</v>
      </c>
      <c r="Q53" s="2">
        <v>6.2907608695652177</v>
      </c>
      <c r="R53" s="2">
        <v>0.21546909903201789</v>
      </c>
      <c r="S53" s="2">
        <v>3.7717391304347827</v>
      </c>
      <c r="T53" s="2">
        <v>0</v>
      </c>
      <c r="U53" s="2">
        <v>0</v>
      </c>
      <c r="V53" s="2">
        <v>0.12918838421444528</v>
      </c>
      <c r="W53" s="2">
        <v>4.3559782608695654</v>
      </c>
      <c r="X53" s="2">
        <v>0</v>
      </c>
      <c r="Y53" s="2">
        <v>0</v>
      </c>
      <c r="Z53" s="2">
        <v>0.14919955323901712</v>
      </c>
      <c r="AA53" s="2">
        <v>0</v>
      </c>
      <c r="AB53" s="2">
        <v>0</v>
      </c>
      <c r="AC53" s="2">
        <v>0</v>
      </c>
      <c r="AD53" s="2">
        <v>0</v>
      </c>
      <c r="AE53" s="2">
        <v>0</v>
      </c>
      <c r="AF53" s="2">
        <v>0</v>
      </c>
      <c r="AG53" s="2">
        <v>3.2608695652173912E-2</v>
      </c>
      <c r="AH53" t="s">
        <v>30</v>
      </c>
      <c r="AI53">
        <v>8</v>
      </c>
    </row>
    <row r="54" spans="1:35" x14ac:dyDescent="0.25">
      <c r="A54" t="s">
        <v>240</v>
      </c>
      <c r="B54" t="s">
        <v>70</v>
      </c>
      <c r="C54" t="s">
        <v>154</v>
      </c>
      <c r="D54" t="s">
        <v>194</v>
      </c>
      <c r="E54" s="2">
        <v>53.423913043478258</v>
      </c>
      <c r="F54" s="2">
        <v>5.7391304347826084</v>
      </c>
      <c r="G54" s="2">
        <v>8.6956521739130432E-2</v>
      </c>
      <c r="H54" s="2">
        <v>1.4347826086956521</v>
      </c>
      <c r="I54" s="2">
        <v>2.1657608695652173</v>
      </c>
      <c r="J54" s="2">
        <v>0</v>
      </c>
      <c r="K54" s="2">
        <v>0</v>
      </c>
      <c r="L54" s="2">
        <v>1.6810869565217397</v>
      </c>
      <c r="M54" s="2">
        <v>6.4755434782608692</v>
      </c>
      <c r="N54" s="2">
        <v>0</v>
      </c>
      <c r="O54" s="2">
        <v>0.12121057985757884</v>
      </c>
      <c r="P54" s="2">
        <v>4.5271739130434785</v>
      </c>
      <c r="Q54" s="2">
        <v>5.4646739130434785</v>
      </c>
      <c r="R54" s="2">
        <v>0.18702950152594103</v>
      </c>
      <c r="S54" s="2">
        <v>5.4248913043478248</v>
      </c>
      <c r="T54" s="2">
        <v>0.29543478260869571</v>
      </c>
      <c r="U54" s="2">
        <v>0</v>
      </c>
      <c r="V54" s="2">
        <v>0.10707426246185145</v>
      </c>
      <c r="W54" s="2">
        <v>2.7745652173913045</v>
      </c>
      <c r="X54" s="2">
        <v>4.6139130434782611</v>
      </c>
      <c r="Y54" s="2">
        <v>0</v>
      </c>
      <c r="Z54" s="2">
        <v>0.13829908443540184</v>
      </c>
      <c r="AA54" s="2">
        <v>0</v>
      </c>
      <c r="AB54" s="2">
        <v>0</v>
      </c>
      <c r="AC54" s="2">
        <v>0</v>
      </c>
      <c r="AD54" s="2">
        <v>0</v>
      </c>
      <c r="AE54" s="2">
        <v>0</v>
      </c>
      <c r="AF54" s="2">
        <v>0</v>
      </c>
      <c r="AG54" s="2">
        <v>0</v>
      </c>
      <c r="AH54" t="s">
        <v>53</v>
      </c>
      <c r="AI54">
        <v>8</v>
      </c>
    </row>
    <row r="55" spans="1:35" x14ac:dyDescent="0.25">
      <c r="A55" t="s">
        <v>240</v>
      </c>
      <c r="B55" t="s">
        <v>114</v>
      </c>
      <c r="C55" t="s">
        <v>136</v>
      </c>
      <c r="D55" t="s">
        <v>195</v>
      </c>
      <c r="E55" s="2">
        <v>19.782608695652176</v>
      </c>
      <c r="F55" s="2">
        <v>5.1304347826086953</v>
      </c>
      <c r="G55" s="2">
        <v>0</v>
      </c>
      <c r="H55" s="2">
        <v>0.12021739130434782</v>
      </c>
      <c r="I55" s="2">
        <v>0.49456521739130432</v>
      </c>
      <c r="J55" s="2">
        <v>0</v>
      </c>
      <c r="K55" s="2">
        <v>0</v>
      </c>
      <c r="L55" s="2">
        <v>0.39369565217391306</v>
      </c>
      <c r="M55" s="2">
        <v>0</v>
      </c>
      <c r="N55" s="2">
        <v>0</v>
      </c>
      <c r="O55" s="2">
        <v>0</v>
      </c>
      <c r="P55" s="2">
        <v>5.9421739130434785</v>
      </c>
      <c r="Q55" s="2">
        <v>0</v>
      </c>
      <c r="R55" s="2">
        <v>0.30037362637362636</v>
      </c>
      <c r="S55" s="2">
        <v>2.0745652173913043</v>
      </c>
      <c r="T55" s="2">
        <v>6.0760869565217389E-2</v>
      </c>
      <c r="U55" s="2">
        <v>0</v>
      </c>
      <c r="V55" s="2">
        <v>0.10793956043956042</v>
      </c>
      <c r="W55" s="2">
        <v>1.4473913043478261</v>
      </c>
      <c r="X55" s="2">
        <v>1.0665217391304347</v>
      </c>
      <c r="Y55" s="2">
        <v>0</v>
      </c>
      <c r="Z55" s="2">
        <v>0.12707692307692306</v>
      </c>
      <c r="AA55" s="2">
        <v>0</v>
      </c>
      <c r="AB55" s="2">
        <v>0</v>
      </c>
      <c r="AC55" s="2">
        <v>0</v>
      </c>
      <c r="AD55" s="2">
        <v>0</v>
      </c>
      <c r="AE55" s="2">
        <v>0</v>
      </c>
      <c r="AF55" s="2">
        <v>0</v>
      </c>
      <c r="AG55" s="2">
        <v>0</v>
      </c>
      <c r="AH55" t="s">
        <v>44</v>
      </c>
      <c r="AI55">
        <v>8</v>
      </c>
    </row>
    <row r="56" spans="1:35" x14ac:dyDescent="0.25">
      <c r="A56" t="s">
        <v>240</v>
      </c>
      <c r="B56" t="s">
        <v>95</v>
      </c>
      <c r="C56" t="s">
        <v>163</v>
      </c>
      <c r="D56" t="s">
        <v>188</v>
      </c>
      <c r="E56" s="2">
        <v>28.086956521739129</v>
      </c>
      <c r="F56" s="2">
        <v>0</v>
      </c>
      <c r="G56" s="2">
        <v>0</v>
      </c>
      <c r="H56" s="2">
        <v>0</v>
      </c>
      <c r="I56" s="2">
        <v>0</v>
      </c>
      <c r="J56" s="2">
        <v>0</v>
      </c>
      <c r="K56" s="2">
        <v>0</v>
      </c>
      <c r="L56" s="2">
        <v>0</v>
      </c>
      <c r="M56" s="2">
        <v>0</v>
      </c>
      <c r="N56" s="2">
        <v>0</v>
      </c>
      <c r="O56" s="2">
        <v>0</v>
      </c>
      <c r="P56" s="2">
        <v>0</v>
      </c>
      <c r="Q56" s="2">
        <v>0</v>
      </c>
      <c r="R56" s="2">
        <v>0</v>
      </c>
      <c r="S56" s="2">
        <v>0</v>
      </c>
      <c r="T56" s="2">
        <v>0</v>
      </c>
      <c r="U56" s="2">
        <v>0</v>
      </c>
      <c r="V56" s="2">
        <v>0</v>
      </c>
      <c r="W56" s="2">
        <v>0</v>
      </c>
      <c r="X56" s="2">
        <v>0</v>
      </c>
      <c r="Y56" s="2">
        <v>0</v>
      </c>
      <c r="Z56" s="2">
        <v>0</v>
      </c>
      <c r="AA56" s="2">
        <v>0</v>
      </c>
      <c r="AB56" s="2">
        <v>0</v>
      </c>
      <c r="AC56" s="2">
        <v>0</v>
      </c>
      <c r="AD56" s="2">
        <v>0</v>
      </c>
      <c r="AE56" s="2">
        <v>0</v>
      </c>
      <c r="AF56" s="2">
        <v>0</v>
      </c>
      <c r="AG56" s="2">
        <v>0</v>
      </c>
      <c r="AH56" t="s">
        <v>24</v>
      </c>
      <c r="AI56">
        <v>8</v>
      </c>
    </row>
    <row r="57" spans="1:35" x14ac:dyDescent="0.25">
      <c r="A57" t="s">
        <v>240</v>
      </c>
      <c r="B57" t="s">
        <v>117</v>
      </c>
      <c r="C57" t="s">
        <v>144</v>
      </c>
      <c r="D57" t="s">
        <v>186</v>
      </c>
      <c r="E57" s="2">
        <v>48.467391304347828</v>
      </c>
      <c r="F57" s="2">
        <v>5.4782608695652177</v>
      </c>
      <c r="G57" s="2">
        <v>0.23369565217391305</v>
      </c>
      <c r="H57" s="2">
        <v>0.82608695652173914</v>
      </c>
      <c r="I57" s="2">
        <v>2.0434782608695654</v>
      </c>
      <c r="J57" s="2">
        <v>0</v>
      </c>
      <c r="K57" s="2">
        <v>0</v>
      </c>
      <c r="L57" s="2">
        <v>0</v>
      </c>
      <c r="M57" s="2">
        <v>4.5543478260869561</v>
      </c>
      <c r="N57" s="2">
        <v>0</v>
      </c>
      <c r="O57" s="2">
        <v>9.3967257232563342E-2</v>
      </c>
      <c r="P57" s="2">
        <v>4.8695652173913047</v>
      </c>
      <c r="Q57" s="2">
        <v>6.9245652173913053</v>
      </c>
      <c r="R57" s="2">
        <v>0.24334155640278088</v>
      </c>
      <c r="S57" s="2">
        <v>0</v>
      </c>
      <c r="T57" s="2">
        <v>0</v>
      </c>
      <c r="U57" s="2">
        <v>0</v>
      </c>
      <c r="V57" s="2">
        <v>0</v>
      </c>
      <c r="W57" s="2">
        <v>0.70326086956521727</v>
      </c>
      <c r="X57" s="2">
        <v>0</v>
      </c>
      <c r="Y57" s="2">
        <v>0</v>
      </c>
      <c r="Z57" s="2">
        <v>1.4509979816102261E-2</v>
      </c>
      <c r="AA57" s="2">
        <v>0</v>
      </c>
      <c r="AB57" s="2">
        <v>0</v>
      </c>
      <c r="AC57" s="2">
        <v>0</v>
      </c>
      <c r="AD57" s="2">
        <v>0</v>
      </c>
      <c r="AE57" s="2">
        <v>0</v>
      </c>
      <c r="AF57" s="2">
        <v>0</v>
      </c>
      <c r="AG57" s="2">
        <v>0</v>
      </c>
      <c r="AH57" t="s">
        <v>48</v>
      </c>
      <c r="AI57">
        <v>8</v>
      </c>
    </row>
    <row r="58" spans="1:35" x14ac:dyDescent="0.25">
      <c r="A58" t="s">
        <v>240</v>
      </c>
      <c r="B58" t="s">
        <v>75</v>
      </c>
      <c r="C58" t="s">
        <v>152</v>
      </c>
      <c r="D58" t="s">
        <v>191</v>
      </c>
      <c r="E58" s="2">
        <v>123</v>
      </c>
      <c r="F58" s="2">
        <v>5.1000000000000005</v>
      </c>
      <c r="G58" s="2">
        <v>0.56521739130434778</v>
      </c>
      <c r="H58" s="2">
        <v>11.705543478260866</v>
      </c>
      <c r="I58" s="2">
        <v>8.6902173913043477</v>
      </c>
      <c r="J58" s="2">
        <v>0</v>
      </c>
      <c r="K58" s="2">
        <v>0</v>
      </c>
      <c r="L58" s="2">
        <v>0.41467391304347817</v>
      </c>
      <c r="M58" s="2">
        <v>24.347826086956523</v>
      </c>
      <c r="N58" s="2">
        <v>0</v>
      </c>
      <c r="O58" s="2">
        <v>0.19794980558501238</v>
      </c>
      <c r="P58" s="2">
        <v>4.625</v>
      </c>
      <c r="Q58" s="2">
        <v>28.771739130434781</v>
      </c>
      <c r="R58" s="2">
        <v>0.27151820431247792</v>
      </c>
      <c r="S58" s="2">
        <v>4.9021739130434785</v>
      </c>
      <c r="T58" s="2">
        <v>2.1339130434782607</v>
      </c>
      <c r="U58" s="2">
        <v>0</v>
      </c>
      <c r="V58" s="2">
        <v>5.7203958996111699E-2</v>
      </c>
      <c r="W58" s="2">
        <v>4.9596739130434768</v>
      </c>
      <c r="X58" s="2">
        <v>3.4095652173913042</v>
      </c>
      <c r="Y58" s="2">
        <v>0</v>
      </c>
      <c r="Z58" s="2">
        <v>6.8042594556380342E-2</v>
      </c>
      <c r="AA58" s="2">
        <v>0</v>
      </c>
      <c r="AB58" s="2">
        <v>0</v>
      </c>
      <c r="AC58" s="2">
        <v>0</v>
      </c>
      <c r="AD58" s="2">
        <v>0</v>
      </c>
      <c r="AE58" s="2">
        <v>0</v>
      </c>
      <c r="AF58" s="2">
        <v>0</v>
      </c>
      <c r="AG58" s="2">
        <v>0</v>
      </c>
      <c r="AH58" t="s">
        <v>3</v>
      </c>
      <c r="AI58">
        <v>8</v>
      </c>
    </row>
    <row r="59" spans="1:35" x14ac:dyDescent="0.25">
      <c r="A59" t="s">
        <v>240</v>
      </c>
      <c r="B59" t="s">
        <v>103</v>
      </c>
      <c r="C59" t="s">
        <v>168</v>
      </c>
      <c r="D59" t="s">
        <v>183</v>
      </c>
      <c r="E59" s="2">
        <v>38.793478260869563</v>
      </c>
      <c r="F59" s="2">
        <v>0</v>
      </c>
      <c r="G59" s="2">
        <v>0</v>
      </c>
      <c r="H59" s="2">
        <v>0</v>
      </c>
      <c r="I59" s="2">
        <v>0</v>
      </c>
      <c r="J59" s="2">
        <v>0</v>
      </c>
      <c r="K59" s="2">
        <v>0</v>
      </c>
      <c r="L59" s="2">
        <v>0</v>
      </c>
      <c r="M59" s="2">
        <v>0</v>
      </c>
      <c r="N59" s="2">
        <v>0</v>
      </c>
      <c r="O59" s="2">
        <v>0</v>
      </c>
      <c r="P59" s="2">
        <v>0</v>
      </c>
      <c r="Q59" s="2">
        <v>30.663043478260871</v>
      </c>
      <c r="R59" s="2">
        <v>0.79041748388904465</v>
      </c>
      <c r="S59" s="2">
        <v>0</v>
      </c>
      <c r="T59" s="2">
        <v>0</v>
      </c>
      <c r="U59" s="2">
        <v>0</v>
      </c>
      <c r="V59" s="2">
        <v>0</v>
      </c>
      <c r="W59" s="2">
        <v>0</v>
      </c>
      <c r="X59" s="2">
        <v>0</v>
      </c>
      <c r="Y59" s="2">
        <v>4.5760869565217392</v>
      </c>
      <c r="Z59" s="2">
        <v>0.11796021294480248</v>
      </c>
      <c r="AA59" s="2">
        <v>0</v>
      </c>
      <c r="AB59" s="2">
        <v>0</v>
      </c>
      <c r="AC59" s="2">
        <v>0</v>
      </c>
      <c r="AD59" s="2">
        <v>0</v>
      </c>
      <c r="AE59" s="2">
        <v>0</v>
      </c>
      <c r="AF59" s="2">
        <v>0</v>
      </c>
      <c r="AG59" s="2">
        <v>0</v>
      </c>
      <c r="AH59" t="s">
        <v>33</v>
      </c>
      <c r="AI59">
        <v>8</v>
      </c>
    </row>
    <row r="60" spans="1:35" x14ac:dyDescent="0.25">
      <c r="A60" t="s">
        <v>240</v>
      </c>
      <c r="B60" t="s">
        <v>122</v>
      </c>
      <c r="C60" t="s">
        <v>173</v>
      </c>
      <c r="D60" t="s">
        <v>184</v>
      </c>
      <c r="E60" s="2">
        <v>31.956521739130434</v>
      </c>
      <c r="F60" s="2">
        <v>5.3804347826086953</v>
      </c>
      <c r="G60" s="2">
        <v>1.0434782608695652</v>
      </c>
      <c r="H60" s="2">
        <v>0</v>
      </c>
      <c r="I60" s="2">
        <v>0</v>
      </c>
      <c r="J60" s="2">
        <v>0</v>
      </c>
      <c r="K60" s="2">
        <v>0</v>
      </c>
      <c r="L60" s="2">
        <v>0</v>
      </c>
      <c r="M60" s="2">
        <v>0</v>
      </c>
      <c r="N60" s="2">
        <v>4.1391304347826088</v>
      </c>
      <c r="O60" s="2">
        <v>0.12952380952380954</v>
      </c>
      <c r="P60" s="2">
        <v>0</v>
      </c>
      <c r="Q60" s="2">
        <v>13.920652173913041</v>
      </c>
      <c r="R60" s="2">
        <v>0.43561224489795913</v>
      </c>
      <c r="S60" s="2">
        <v>0</v>
      </c>
      <c r="T60" s="2">
        <v>0</v>
      </c>
      <c r="U60" s="2">
        <v>0</v>
      </c>
      <c r="V60" s="2">
        <v>0</v>
      </c>
      <c r="W60" s="2">
        <v>3.4467391304347821</v>
      </c>
      <c r="X60" s="2">
        <v>0</v>
      </c>
      <c r="Y60" s="2">
        <v>0</v>
      </c>
      <c r="Z60" s="2">
        <v>0.10785714285714285</v>
      </c>
      <c r="AA60" s="2">
        <v>0</v>
      </c>
      <c r="AB60" s="2">
        <v>0</v>
      </c>
      <c r="AC60" s="2">
        <v>0</v>
      </c>
      <c r="AD60" s="2">
        <v>1.9532608695652176</v>
      </c>
      <c r="AE60" s="2">
        <v>0</v>
      </c>
      <c r="AF60" s="2">
        <v>0</v>
      </c>
      <c r="AG60" s="2">
        <v>0</v>
      </c>
      <c r="AH60" t="s">
        <v>54</v>
      </c>
      <c r="AI60">
        <v>8</v>
      </c>
    </row>
    <row r="61" spans="1:35" x14ac:dyDescent="0.25">
      <c r="A61" t="s">
        <v>240</v>
      </c>
      <c r="B61" t="s">
        <v>121</v>
      </c>
      <c r="C61" t="s">
        <v>147</v>
      </c>
      <c r="D61" t="s">
        <v>208</v>
      </c>
      <c r="E61" s="2">
        <v>27.228260869565219</v>
      </c>
      <c r="F61" s="2">
        <v>5.6610869565217383</v>
      </c>
      <c r="G61" s="2">
        <v>0.42391304347826086</v>
      </c>
      <c r="H61" s="2">
        <v>0.45652173913043476</v>
      </c>
      <c r="I61" s="2">
        <v>0.57336956521739135</v>
      </c>
      <c r="J61" s="2">
        <v>0</v>
      </c>
      <c r="K61" s="2">
        <v>0</v>
      </c>
      <c r="L61" s="2">
        <v>6.7934782608695649E-2</v>
      </c>
      <c r="M61" s="2">
        <v>0</v>
      </c>
      <c r="N61" s="2">
        <v>5.2373913043478248</v>
      </c>
      <c r="O61" s="2">
        <v>0.19235129740518955</v>
      </c>
      <c r="P61" s="2">
        <v>0</v>
      </c>
      <c r="Q61" s="2">
        <v>16.464021739130434</v>
      </c>
      <c r="R61" s="2">
        <v>0.60466666666666657</v>
      </c>
      <c r="S61" s="2">
        <v>1.423913043478261</v>
      </c>
      <c r="T61" s="2">
        <v>0</v>
      </c>
      <c r="U61" s="2">
        <v>0</v>
      </c>
      <c r="V61" s="2">
        <v>5.2295409181636728E-2</v>
      </c>
      <c r="W61" s="2">
        <v>5.3423913043478262</v>
      </c>
      <c r="X61" s="2">
        <v>4.4972826086956523</v>
      </c>
      <c r="Y61" s="2">
        <v>0</v>
      </c>
      <c r="Z61" s="2">
        <v>0.36137724550898204</v>
      </c>
      <c r="AA61" s="2">
        <v>0</v>
      </c>
      <c r="AB61" s="2">
        <v>0</v>
      </c>
      <c r="AC61" s="2">
        <v>0</v>
      </c>
      <c r="AD61" s="2">
        <v>4.1973913043478248</v>
      </c>
      <c r="AE61" s="2">
        <v>0</v>
      </c>
      <c r="AF61" s="2">
        <v>0</v>
      </c>
      <c r="AG61" s="2">
        <v>0</v>
      </c>
      <c r="AH61" t="s">
        <v>52</v>
      </c>
      <c r="AI61">
        <v>8</v>
      </c>
    </row>
    <row r="62" spans="1:35" x14ac:dyDescent="0.25">
      <c r="A62" t="s">
        <v>240</v>
      </c>
      <c r="B62" t="s">
        <v>132</v>
      </c>
      <c r="C62" t="s">
        <v>137</v>
      </c>
      <c r="D62" t="s">
        <v>180</v>
      </c>
      <c r="E62" s="2">
        <v>24.75</v>
      </c>
      <c r="F62" s="2">
        <v>5.625</v>
      </c>
      <c r="G62" s="2">
        <v>6.5217391304347824E-2</v>
      </c>
      <c r="H62" s="2">
        <v>6.5217391304347824E-2</v>
      </c>
      <c r="I62" s="2">
        <v>0.1358695652173913</v>
      </c>
      <c r="J62" s="2">
        <v>0</v>
      </c>
      <c r="K62" s="2">
        <v>0</v>
      </c>
      <c r="L62" s="2">
        <v>0</v>
      </c>
      <c r="M62" s="2">
        <v>0</v>
      </c>
      <c r="N62" s="2">
        <v>4.5152173913043461</v>
      </c>
      <c r="O62" s="2">
        <v>0.18243302591128671</v>
      </c>
      <c r="P62" s="2">
        <v>4.7434782608695665</v>
      </c>
      <c r="Q62" s="2">
        <v>0</v>
      </c>
      <c r="R62" s="2">
        <v>0.19165568730786128</v>
      </c>
      <c r="S62" s="2">
        <v>0.59239130434782594</v>
      </c>
      <c r="T62" s="2">
        <v>0</v>
      </c>
      <c r="U62" s="2">
        <v>5.6652173913043482</v>
      </c>
      <c r="V62" s="2">
        <v>0.25283267457180503</v>
      </c>
      <c r="W62" s="2">
        <v>0.35217391304347823</v>
      </c>
      <c r="X62" s="2">
        <v>0</v>
      </c>
      <c r="Y62" s="2">
        <v>0</v>
      </c>
      <c r="Z62" s="2">
        <v>1.4229249011857707E-2</v>
      </c>
      <c r="AA62" s="2">
        <v>0</v>
      </c>
      <c r="AB62" s="2">
        <v>0</v>
      </c>
      <c r="AC62" s="2">
        <v>0</v>
      </c>
      <c r="AD62" s="2">
        <v>0</v>
      </c>
      <c r="AE62" s="2">
        <v>0</v>
      </c>
      <c r="AF62" s="2">
        <v>0</v>
      </c>
      <c r="AG62" s="2">
        <v>0</v>
      </c>
      <c r="AH62" t="s">
        <v>64</v>
      </c>
      <c r="AI62">
        <v>8</v>
      </c>
    </row>
    <row r="63" spans="1:35" x14ac:dyDescent="0.25">
      <c r="A63" t="s">
        <v>240</v>
      </c>
      <c r="B63" t="s">
        <v>74</v>
      </c>
      <c r="C63" t="s">
        <v>150</v>
      </c>
      <c r="D63" t="s">
        <v>192</v>
      </c>
      <c r="E63" s="2">
        <v>32.304347826086953</v>
      </c>
      <c r="F63" s="2">
        <v>5.2173913043478262</v>
      </c>
      <c r="G63" s="2">
        <v>0</v>
      </c>
      <c r="H63" s="2">
        <v>0.14771739130434783</v>
      </c>
      <c r="I63" s="2">
        <v>0.32608695652173914</v>
      </c>
      <c r="J63" s="2">
        <v>0</v>
      </c>
      <c r="K63" s="2">
        <v>0</v>
      </c>
      <c r="L63" s="2">
        <v>0.15684782608695649</v>
      </c>
      <c r="M63" s="2">
        <v>2.4075000000000002</v>
      </c>
      <c r="N63" s="2">
        <v>1.6233695652173912</v>
      </c>
      <c r="O63" s="2">
        <v>0.12477792732166891</v>
      </c>
      <c r="P63" s="2">
        <v>3.4551086956521746</v>
      </c>
      <c r="Q63" s="2">
        <v>1.5658695652173917</v>
      </c>
      <c r="R63" s="2">
        <v>0.15542732166890988</v>
      </c>
      <c r="S63" s="2">
        <v>0.82456521739130439</v>
      </c>
      <c r="T63" s="2">
        <v>0</v>
      </c>
      <c r="U63" s="2">
        <v>0</v>
      </c>
      <c r="V63" s="2">
        <v>2.5524899057873491E-2</v>
      </c>
      <c r="W63" s="2">
        <v>1.7120652173913045</v>
      </c>
      <c r="X63" s="2">
        <v>0</v>
      </c>
      <c r="Y63" s="2">
        <v>0</v>
      </c>
      <c r="Z63" s="2">
        <v>5.2997981157469724E-2</v>
      </c>
      <c r="AA63" s="2">
        <v>0</v>
      </c>
      <c r="AB63" s="2">
        <v>0</v>
      </c>
      <c r="AC63" s="2">
        <v>0</v>
      </c>
      <c r="AD63" s="2">
        <v>0</v>
      </c>
      <c r="AE63" s="2">
        <v>0</v>
      </c>
      <c r="AF63" s="2">
        <v>0</v>
      </c>
      <c r="AG63" s="2">
        <v>0</v>
      </c>
      <c r="AH63" t="s">
        <v>2</v>
      </c>
      <c r="AI63">
        <v>8</v>
      </c>
    </row>
    <row r="64" spans="1:35" x14ac:dyDescent="0.25">
      <c r="A64" t="s">
        <v>240</v>
      </c>
      <c r="B64" t="s">
        <v>106</v>
      </c>
      <c r="C64" t="s">
        <v>134</v>
      </c>
      <c r="D64" t="s">
        <v>208</v>
      </c>
      <c r="E64" s="2">
        <v>34.684782608695649</v>
      </c>
      <c r="F64" s="2">
        <v>5.7391304347826084</v>
      </c>
      <c r="G64" s="2">
        <v>8.1521739130434784E-2</v>
      </c>
      <c r="H64" s="2">
        <v>1.1304347826086956</v>
      </c>
      <c r="I64" s="2">
        <v>1.5815217391304348</v>
      </c>
      <c r="J64" s="2">
        <v>0</v>
      </c>
      <c r="K64" s="2">
        <v>0</v>
      </c>
      <c r="L64" s="2">
        <v>1.0869565217391304E-2</v>
      </c>
      <c r="M64" s="2">
        <v>4.1222826086956523</v>
      </c>
      <c r="N64" s="2">
        <v>0</v>
      </c>
      <c r="O64" s="2">
        <v>0.11884989031651522</v>
      </c>
      <c r="P64" s="2">
        <v>4.4918478260869561</v>
      </c>
      <c r="Q64" s="2">
        <v>8.6820652173913047</v>
      </c>
      <c r="R64" s="2">
        <v>0.37981823879661553</v>
      </c>
      <c r="S64" s="2">
        <v>0.25010869565217386</v>
      </c>
      <c r="T64" s="2">
        <v>2.1738043478260862</v>
      </c>
      <c r="U64" s="2">
        <v>0</v>
      </c>
      <c r="V64" s="2">
        <v>6.9884048887496067E-2</v>
      </c>
      <c r="W64" s="2">
        <v>1.0335869565217393</v>
      </c>
      <c r="X64" s="2">
        <v>3.4658695652173921</v>
      </c>
      <c r="Y64" s="2">
        <v>0</v>
      </c>
      <c r="Z64" s="2">
        <v>0.12972422438107181</v>
      </c>
      <c r="AA64" s="2">
        <v>0</v>
      </c>
      <c r="AB64" s="2">
        <v>0</v>
      </c>
      <c r="AC64" s="2">
        <v>0</v>
      </c>
      <c r="AD64" s="2">
        <v>0</v>
      </c>
      <c r="AE64" s="2">
        <v>0</v>
      </c>
      <c r="AF64" s="2">
        <v>0</v>
      </c>
      <c r="AG64" s="2">
        <v>0</v>
      </c>
      <c r="AH64" t="s">
        <v>36</v>
      </c>
      <c r="AI64">
        <v>8</v>
      </c>
    </row>
    <row r="65" spans="1:35" x14ac:dyDescent="0.25">
      <c r="A65" t="s">
        <v>240</v>
      </c>
      <c r="B65" t="s">
        <v>102</v>
      </c>
      <c r="C65" t="s">
        <v>145</v>
      </c>
      <c r="D65" t="s">
        <v>185</v>
      </c>
      <c r="E65" s="2">
        <v>54.978260869565219</v>
      </c>
      <c r="F65" s="2">
        <v>0</v>
      </c>
      <c r="G65" s="2">
        <v>0</v>
      </c>
      <c r="H65" s="2">
        <v>0.32608695652173914</v>
      </c>
      <c r="I65" s="2">
        <v>0</v>
      </c>
      <c r="J65" s="2">
        <v>0</v>
      </c>
      <c r="K65" s="2">
        <v>0</v>
      </c>
      <c r="L65" s="2">
        <v>0</v>
      </c>
      <c r="M65" s="2">
        <v>0</v>
      </c>
      <c r="N65" s="2">
        <v>4.3884782608695652</v>
      </c>
      <c r="O65" s="2">
        <v>7.9822064056939493E-2</v>
      </c>
      <c r="P65" s="2">
        <v>3.0335869565217393</v>
      </c>
      <c r="Q65" s="2">
        <v>13.70347826086957</v>
      </c>
      <c r="R65" s="2">
        <v>0.30443060498220648</v>
      </c>
      <c r="S65" s="2">
        <v>0</v>
      </c>
      <c r="T65" s="2">
        <v>0</v>
      </c>
      <c r="U65" s="2">
        <v>0</v>
      </c>
      <c r="V65" s="2">
        <v>0</v>
      </c>
      <c r="W65" s="2">
        <v>0</v>
      </c>
      <c r="X65" s="2">
        <v>0</v>
      </c>
      <c r="Y65" s="2">
        <v>0</v>
      </c>
      <c r="Z65" s="2">
        <v>0</v>
      </c>
      <c r="AA65" s="2">
        <v>0</v>
      </c>
      <c r="AB65" s="2">
        <v>0</v>
      </c>
      <c r="AC65" s="2">
        <v>0</v>
      </c>
      <c r="AD65" s="2">
        <v>0</v>
      </c>
      <c r="AE65" s="2">
        <v>0</v>
      </c>
      <c r="AF65" s="2">
        <v>0</v>
      </c>
      <c r="AG65" s="2">
        <v>0</v>
      </c>
      <c r="AH65" t="s">
        <v>32</v>
      </c>
      <c r="AI65">
        <v>8</v>
      </c>
    </row>
    <row r="66" spans="1:35" x14ac:dyDescent="0.25">
      <c r="A66" t="s">
        <v>240</v>
      </c>
      <c r="B66" t="s">
        <v>82</v>
      </c>
      <c r="C66" t="s">
        <v>154</v>
      </c>
      <c r="D66" t="s">
        <v>194</v>
      </c>
      <c r="E66" s="2">
        <v>107.6304347826087</v>
      </c>
      <c r="F66" s="2">
        <v>0.43478260869565216</v>
      </c>
      <c r="G66" s="2">
        <v>0</v>
      </c>
      <c r="H66" s="2">
        <v>2.8695652173913042</v>
      </c>
      <c r="I66" s="2">
        <v>6.9347826086956523</v>
      </c>
      <c r="J66" s="2">
        <v>0</v>
      </c>
      <c r="K66" s="2">
        <v>0</v>
      </c>
      <c r="L66" s="2">
        <v>1.2761956521739131</v>
      </c>
      <c r="M66" s="2">
        <v>4.9836956521739131</v>
      </c>
      <c r="N66" s="2">
        <v>10.198369565217391</v>
      </c>
      <c r="O66" s="2">
        <v>0.14105736214906078</v>
      </c>
      <c r="P66" s="2">
        <v>5.9021739130434785</v>
      </c>
      <c r="Q66" s="2">
        <v>35.929347826086953</v>
      </c>
      <c r="R66" s="2">
        <v>0.38865885679660667</v>
      </c>
      <c r="S66" s="2">
        <v>9.8614130434782581</v>
      </c>
      <c r="T66" s="2">
        <v>1.5229347826086952</v>
      </c>
      <c r="U66" s="2">
        <v>0</v>
      </c>
      <c r="V66" s="2">
        <v>0.10577257119773779</v>
      </c>
      <c r="W66" s="2">
        <v>11.068586956521736</v>
      </c>
      <c r="X66" s="2">
        <v>6.7817391304347794</v>
      </c>
      <c r="Y66" s="2">
        <v>0</v>
      </c>
      <c r="Z66" s="2">
        <v>0.16584831347202578</v>
      </c>
      <c r="AA66" s="2">
        <v>0</v>
      </c>
      <c r="AB66" s="2">
        <v>0</v>
      </c>
      <c r="AC66" s="2">
        <v>0</v>
      </c>
      <c r="AD66" s="2">
        <v>0</v>
      </c>
      <c r="AE66" s="2">
        <v>0</v>
      </c>
      <c r="AF66" s="2">
        <v>0</v>
      </c>
      <c r="AG66" s="2">
        <v>0</v>
      </c>
      <c r="AH66" t="s">
        <v>11</v>
      </c>
      <c r="AI66">
        <v>8</v>
      </c>
    </row>
    <row r="67" spans="1:35" x14ac:dyDescent="0.25">
      <c r="A67" t="s">
        <v>240</v>
      </c>
      <c r="B67" t="s">
        <v>126</v>
      </c>
      <c r="C67" t="s">
        <v>175</v>
      </c>
      <c r="D67" t="s">
        <v>193</v>
      </c>
      <c r="E67" s="2">
        <v>69.076086956521735</v>
      </c>
      <c r="F67" s="2">
        <v>0</v>
      </c>
      <c r="G67" s="2">
        <v>0.32608695652173914</v>
      </c>
      <c r="H67" s="2">
        <v>0</v>
      </c>
      <c r="I67" s="2">
        <v>4.961086956521739</v>
      </c>
      <c r="J67" s="2">
        <v>0</v>
      </c>
      <c r="K67" s="2">
        <v>0</v>
      </c>
      <c r="L67" s="2">
        <v>0</v>
      </c>
      <c r="M67" s="2">
        <v>0</v>
      </c>
      <c r="N67" s="2">
        <v>0</v>
      </c>
      <c r="O67" s="2">
        <v>0</v>
      </c>
      <c r="P67" s="2">
        <v>0</v>
      </c>
      <c r="Q67" s="2">
        <v>4.5905434782608685</v>
      </c>
      <c r="R67" s="2">
        <v>6.6456333595594011E-2</v>
      </c>
      <c r="S67" s="2">
        <v>7.8760869565217408</v>
      </c>
      <c r="T67" s="2">
        <v>3.3282608695652174</v>
      </c>
      <c r="U67" s="2">
        <v>0</v>
      </c>
      <c r="V67" s="2">
        <v>0.16220298977183326</v>
      </c>
      <c r="W67" s="2">
        <v>7.16608695652174</v>
      </c>
      <c r="X67" s="2">
        <v>8.8335869565217404</v>
      </c>
      <c r="Y67" s="2">
        <v>0</v>
      </c>
      <c r="Z67" s="2">
        <v>0.23162391817466566</v>
      </c>
      <c r="AA67" s="2">
        <v>0</v>
      </c>
      <c r="AB67" s="2">
        <v>0</v>
      </c>
      <c r="AC67" s="2">
        <v>0</v>
      </c>
      <c r="AD67" s="2">
        <v>0</v>
      </c>
      <c r="AE67" s="2">
        <v>0</v>
      </c>
      <c r="AF67" s="2">
        <v>0</v>
      </c>
      <c r="AG67" s="2">
        <v>0</v>
      </c>
      <c r="AH67" t="s">
        <v>58</v>
      </c>
      <c r="AI67">
        <v>8</v>
      </c>
    </row>
    <row r="68" spans="1:35" x14ac:dyDescent="0.25">
      <c r="A68" t="s">
        <v>240</v>
      </c>
      <c r="B68" t="s">
        <v>96</v>
      </c>
      <c r="C68" t="s">
        <v>165</v>
      </c>
      <c r="D68" t="s">
        <v>204</v>
      </c>
      <c r="E68" s="2">
        <v>28.695652173913043</v>
      </c>
      <c r="F68" s="2">
        <v>0</v>
      </c>
      <c r="G68" s="2">
        <v>5.434782608695652E-2</v>
      </c>
      <c r="H68" s="2">
        <v>0</v>
      </c>
      <c r="I68" s="2">
        <v>0</v>
      </c>
      <c r="J68" s="2">
        <v>0.11956521739130435</v>
      </c>
      <c r="K68" s="2">
        <v>0.16847826086956522</v>
      </c>
      <c r="L68" s="2">
        <v>0</v>
      </c>
      <c r="M68" s="2">
        <v>0</v>
      </c>
      <c r="N68" s="2">
        <v>0</v>
      </c>
      <c r="O68" s="2">
        <v>0</v>
      </c>
      <c r="P68" s="2">
        <v>0</v>
      </c>
      <c r="Q68" s="2">
        <v>0</v>
      </c>
      <c r="R68" s="2">
        <v>0</v>
      </c>
      <c r="S68" s="2">
        <v>0</v>
      </c>
      <c r="T68" s="2">
        <v>0</v>
      </c>
      <c r="U68" s="2">
        <v>0</v>
      </c>
      <c r="V68" s="2">
        <v>0</v>
      </c>
      <c r="W68" s="2">
        <v>0.30434782608695654</v>
      </c>
      <c r="X68" s="2">
        <v>0</v>
      </c>
      <c r="Y68" s="2">
        <v>0</v>
      </c>
      <c r="Z68" s="2">
        <v>1.0606060606060607E-2</v>
      </c>
      <c r="AA68" s="2">
        <v>0</v>
      </c>
      <c r="AB68" s="2">
        <v>0</v>
      </c>
      <c r="AC68" s="2">
        <v>0</v>
      </c>
      <c r="AD68" s="2">
        <v>0</v>
      </c>
      <c r="AE68" s="2">
        <v>0</v>
      </c>
      <c r="AF68" s="2">
        <v>0</v>
      </c>
      <c r="AG68" s="2">
        <v>0</v>
      </c>
      <c r="AH68" t="s">
        <v>26</v>
      </c>
      <c r="AI68">
        <v>8</v>
      </c>
    </row>
  </sheetData>
  <pageMargins left="0.7" right="0.7" top="0.75" bottom="0.75" header="0.3" footer="0.3"/>
  <pageSetup orientation="portrait" horizontalDpi="1200" verticalDpi="1200" r:id="rId1"/>
  <ignoredErrors>
    <ignoredError sqref="AH2:AH68"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41A9F-1862-4093-9415-9A8B3A1F758C}">
  <sheetPr codeName="Sheet4"/>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7" customWidth="1"/>
    <col min="2" max="2" width="27.28515625" style="7" customWidth="1"/>
    <col min="3" max="3" width="16.5703125" style="7" customWidth="1"/>
    <col min="4" max="4" width="11.5703125" style="7" customWidth="1"/>
    <col min="5" max="5" width="4.5703125" style="7" customWidth="1"/>
    <col min="6" max="6" width="10" style="7" customWidth="1"/>
    <col min="7" max="7" width="12.5703125" style="7" customWidth="1"/>
    <col min="8" max="10" width="8.5703125" style="7" customWidth="1"/>
    <col min="11" max="11" width="9.140625" style="7" customWidth="1"/>
    <col min="12" max="12" width="4.5703125" style="7" customWidth="1"/>
    <col min="13" max="13" width="7.5703125" style="7" customWidth="1"/>
    <col min="14" max="14" width="10.7109375" style="14" customWidth="1"/>
    <col min="15" max="18" width="8.5703125" style="7" customWidth="1"/>
    <col min="19" max="19" width="5.42578125" style="7" customWidth="1"/>
    <col min="20" max="20" width="40.5703125" style="7" customWidth="1"/>
    <col min="21" max="22" width="12.5703125" style="7" customWidth="1"/>
    <col min="23" max="25" width="8.85546875" style="7"/>
    <col min="26" max="26" width="37.140625" style="7" customWidth="1"/>
    <col min="27" max="27" width="11.5703125" style="7" customWidth="1"/>
    <col min="28" max="32" width="8.85546875" style="7"/>
    <col min="33" max="33" width="22.85546875" style="7" customWidth="1"/>
    <col min="34" max="34" width="16.42578125" style="7" customWidth="1"/>
    <col min="35" max="35" width="13.5703125" style="7" customWidth="1"/>
    <col min="36" max="16384" width="8.85546875" style="7"/>
  </cols>
  <sheetData>
    <row r="2" spans="2:29" ht="85.5" customHeight="1" x14ac:dyDescent="0.25">
      <c r="B2" s="3" t="s">
        <v>409</v>
      </c>
      <c r="C2" s="3" t="s">
        <v>265</v>
      </c>
      <c r="D2" s="3" t="s">
        <v>410</v>
      </c>
      <c r="E2" s="4"/>
      <c r="F2" s="5" t="s">
        <v>277</v>
      </c>
      <c r="G2" s="5" t="s">
        <v>278</v>
      </c>
      <c r="H2" s="5" t="s">
        <v>273</v>
      </c>
      <c r="I2" s="5" t="s">
        <v>279</v>
      </c>
      <c r="J2" s="6" t="s">
        <v>280</v>
      </c>
      <c r="K2" s="5" t="s">
        <v>281</v>
      </c>
      <c r="L2" s="5"/>
      <c r="M2" s="5" t="s">
        <v>265</v>
      </c>
      <c r="N2" s="5" t="s">
        <v>278</v>
      </c>
      <c r="O2" s="5" t="s">
        <v>273</v>
      </c>
      <c r="P2" s="5" t="s">
        <v>279</v>
      </c>
      <c r="Q2" s="6" t="s">
        <v>280</v>
      </c>
      <c r="R2" s="5" t="s">
        <v>281</v>
      </c>
      <c r="T2" s="7" t="s">
        <v>282</v>
      </c>
      <c r="U2" s="7" t="s">
        <v>411</v>
      </c>
      <c r="V2" s="8" t="s">
        <v>283</v>
      </c>
      <c r="W2" s="8" t="s">
        <v>284</v>
      </c>
    </row>
    <row r="3" spans="2:29" ht="15" customHeight="1" x14ac:dyDescent="0.25">
      <c r="B3" s="9" t="s">
        <v>285</v>
      </c>
      <c r="C3" s="10">
        <f>AVERAGE(Nurse[MDS Census])</f>
        <v>48.348312783906543</v>
      </c>
      <c r="D3" s="18">
        <v>76.573652573281407</v>
      </c>
      <c r="E3" s="10"/>
      <c r="F3" s="7">
        <v>1</v>
      </c>
      <c r="G3" s="11">
        <v>69193.21739130441</v>
      </c>
      <c r="H3" s="12">
        <v>3.6434308857239039</v>
      </c>
      <c r="I3" s="11">
        <v>5</v>
      </c>
      <c r="J3" s="13">
        <v>0.69655137723978899</v>
      </c>
      <c r="K3" s="11">
        <v>4</v>
      </c>
      <c r="M3" t="s">
        <v>214</v>
      </c>
      <c r="N3" s="11">
        <v>499.60869565217388</v>
      </c>
      <c r="O3" s="12">
        <v>5.6112183447915767</v>
      </c>
      <c r="P3" s="14">
        <v>1</v>
      </c>
      <c r="Q3" s="13">
        <v>1.6792550691845793</v>
      </c>
      <c r="R3" s="14">
        <v>1</v>
      </c>
      <c r="T3" s="15" t="s">
        <v>286</v>
      </c>
      <c r="U3" s="11">
        <f>SUM(Nurse[Total Nurse Staff Hours])</f>
        <v>12006.802934782607</v>
      </c>
      <c r="V3" s="16" t="s">
        <v>287</v>
      </c>
      <c r="W3" s="12">
        <f>Category[[#This Row],[State Total]]/C9</f>
        <v>3.7065618970602547</v>
      </c>
    </row>
    <row r="4" spans="2:29" ht="15" customHeight="1" x14ac:dyDescent="0.25">
      <c r="B4" s="17" t="s">
        <v>273</v>
      </c>
      <c r="C4" s="18">
        <f>SUM(Nurse[Total Nurse Staff Hours])/SUM(Nurse[MDS Census])</f>
        <v>3.7065618970602547</v>
      </c>
      <c r="D4" s="18">
        <v>3.6176047823193387</v>
      </c>
      <c r="E4" s="10"/>
      <c r="F4" s="7">
        <v>2</v>
      </c>
      <c r="G4" s="11">
        <v>127581.48913043467</v>
      </c>
      <c r="H4" s="12">
        <v>3.4416696063905325</v>
      </c>
      <c r="I4" s="11">
        <v>10</v>
      </c>
      <c r="J4" s="13">
        <v>0.65620339242685222</v>
      </c>
      <c r="K4" s="11">
        <v>6</v>
      </c>
      <c r="M4" t="s">
        <v>215</v>
      </c>
      <c r="N4" s="11">
        <v>19399.108695652176</v>
      </c>
      <c r="O4" s="12">
        <v>3.6775058076401965</v>
      </c>
      <c r="P4" s="14">
        <v>27</v>
      </c>
      <c r="Q4" s="13">
        <v>0.57240147743228875</v>
      </c>
      <c r="R4" s="14">
        <v>40</v>
      </c>
      <c r="T4" s="11" t="s">
        <v>288</v>
      </c>
      <c r="U4" s="11">
        <f>SUM(Nurse[Total Direct Care Staff Hours])</f>
        <v>11169.4972826087</v>
      </c>
      <c r="V4" s="16">
        <f>Category[[#This Row],[State Total]]/U3</f>
        <v>0.93026406307141851</v>
      </c>
      <c r="W4" s="12">
        <f>Category[[#This Row],[State Total]]/C9</f>
        <v>3.4480813303849773</v>
      </c>
    </row>
    <row r="5" spans="2:29" ht="15" customHeight="1" x14ac:dyDescent="0.25">
      <c r="B5" s="19" t="s">
        <v>289</v>
      </c>
      <c r="C5" s="20">
        <f>SUM(Nurse[Total Direct Care Staff Hours])/SUM(Nurse[MDS Census])</f>
        <v>3.4480813303849773</v>
      </c>
      <c r="D5" s="20">
        <v>3.3431272661315639</v>
      </c>
      <c r="E5" s="21"/>
      <c r="F5" s="7">
        <v>3</v>
      </c>
      <c r="G5" s="11">
        <v>122874.52173913032</v>
      </c>
      <c r="H5" s="12">
        <v>3.5340426527380098</v>
      </c>
      <c r="I5" s="11">
        <v>6</v>
      </c>
      <c r="J5" s="13">
        <v>0.69302446309667654</v>
      </c>
      <c r="K5" s="11">
        <v>5</v>
      </c>
      <c r="M5" t="s">
        <v>216</v>
      </c>
      <c r="N5" s="11">
        <v>14869.576086956522</v>
      </c>
      <c r="O5" s="12">
        <v>3.8599588596791961</v>
      </c>
      <c r="P5" s="14">
        <v>18</v>
      </c>
      <c r="Q5" s="13">
        <v>0.37364743885421114</v>
      </c>
      <c r="R5" s="14">
        <v>49</v>
      </c>
      <c r="T5" s="15" t="s">
        <v>290</v>
      </c>
      <c r="U5" s="11">
        <f>SUM(Nurse[Total RN Hours (w/ Admin, DON)])</f>
        <v>2652.2622826086954</v>
      </c>
      <c r="V5" s="16">
        <f>Category[[#This Row],[State Total]]/U3</f>
        <v>0.22089662810450023</v>
      </c>
      <c r="W5" s="12">
        <f>Category[[#This Row],[State Total]]/C9</f>
        <v>0.81876702492122988</v>
      </c>
      <c r="X5" s="22"/>
      <c r="Y5" s="22"/>
      <c r="AB5" s="22"/>
      <c r="AC5" s="22"/>
    </row>
    <row r="6" spans="2:29" ht="15" customHeight="1" x14ac:dyDescent="0.25">
      <c r="B6" s="23" t="s">
        <v>275</v>
      </c>
      <c r="C6" s="20">
        <f>SUM(Nurse[Total RN Hours (w/ Admin, DON)])/SUM(Nurse[MDS Census])</f>
        <v>0.81876702492122988</v>
      </c>
      <c r="D6" s="20">
        <v>0.62562661165643296</v>
      </c>
      <c r="E6"/>
      <c r="F6" s="7">
        <v>4</v>
      </c>
      <c r="G6" s="11">
        <v>216064.59782608761</v>
      </c>
      <c r="H6" s="12">
        <v>3.7380880873840776</v>
      </c>
      <c r="I6" s="11">
        <v>4</v>
      </c>
      <c r="J6" s="13">
        <v>0.58927713647231816</v>
      </c>
      <c r="K6" s="11">
        <v>9</v>
      </c>
      <c r="M6" t="s">
        <v>217</v>
      </c>
      <c r="N6" s="11">
        <v>10304.97826086957</v>
      </c>
      <c r="O6" s="12">
        <v>3.9885240354493057</v>
      </c>
      <c r="P6" s="14">
        <v>12</v>
      </c>
      <c r="Q6" s="13">
        <v>0.66199321138580036</v>
      </c>
      <c r="R6" s="14">
        <v>31</v>
      </c>
      <c r="T6" s="24" t="s">
        <v>291</v>
      </c>
      <c r="U6" s="11">
        <f>SUM(Nurse[RN Hours (excl. Admin, DON)])</f>
        <v>1947.9173913043483</v>
      </c>
      <c r="V6" s="16">
        <f>Category[[#This Row],[State Total]]/U3</f>
        <v>0.16223447672830626</v>
      </c>
      <c r="W6" s="12">
        <f>Category[[#This Row],[State Total]]/C9</f>
        <v>0.60133212983064865</v>
      </c>
      <c r="X6" s="22"/>
      <c r="Y6" s="22"/>
      <c r="AB6" s="22"/>
      <c r="AC6" s="22"/>
    </row>
    <row r="7" spans="2:29" ht="15" customHeight="1" thickBot="1" x14ac:dyDescent="0.3">
      <c r="B7" s="25" t="s">
        <v>292</v>
      </c>
      <c r="C7" s="20">
        <f>SUM(Nurse[RN Hours (excl. Admin, DON)])/SUM(Nurse[MDS Census])</f>
        <v>0.60133212983064865</v>
      </c>
      <c r="D7" s="20">
        <v>0.42587093571797052</v>
      </c>
      <c r="E7"/>
      <c r="F7" s="7">
        <v>5</v>
      </c>
      <c r="G7" s="11">
        <v>221410.13043478233</v>
      </c>
      <c r="H7" s="12">
        <v>3.4421919709105748</v>
      </c>
      <c r="I7" s="11">
        <v>9</v>
      </c>
      <c r="J7" s="13">
        <v>0.70035472729832737</v>
      </c>
      <c r="K7" s="11">
        <v>3</v>
      </c>
      <c r="M7" t="s">
        <v>218</v>
      </c>
      <c r="N7" s="11">
        <v>90441.815217391239</v>
      </c>
      <c r="O7" s="12">
        <v>4.1688434288824041</v>
      </c>
      <c r="P7" s="14">
        <v>7</v>
      </c>
      <c r="Q7" s="13">
        <v>0.55565366972063701</v>
      </c>
      <c r="R7" s="14">
        <v>41</v>
      </c>
      <c r="T7" s="24" t="s">
        <v>271</v>
      </c>
      <c r="U7" s="11">
        <f>SUM(Nurse[RN Admin Hours])</f>
        <v>404.39684782608697</v>
      </c>
      <c r="V7" s="16">
        <f>Category[[#This Row],[State Total]]/U3</f>
        <v>3.3680643383809224E-2</v>
      </c>
      <c r="W7" s="12">
        <f>Category[[#This Row],[State Total]]/C9</f>
        <v>0.12483938943490183</v>
      </c>
      <c r="X7" s="22"/>
      <c r="Y7" s="22"/>
      <c r="Z7" s="22"/>
      <c r="AA7" s="22"/>
      <c r="AB7" s="22"/>
      <c r="AC7" s="22"/>
    </row>
    <row r="8" spans="2:29" ht="15" customHeight="1" thickTop="1" x14ac:dyDescent="0.25">
      <c r="B8" s="26" t="s">
        <v>293</v>
      </c>
      <c r="C8" s="27">
        <f>COUNTA(Nurse[Provider])</f>
        <v>67</v>
      </c>
      <c r="D8" s="27">
        <v>14806</v>
      </c>
      <c r="F8" s="7">
        <v>6</v>
      </c>
      <c r="G8" s="11">
        <v>135212.58695652158</v>
      </c>
      <c r="H8" s="12">
        <v>3.4486186599234512</v>
      </c>
      <c r="I8" s="11">
        <v>7</v>
      </c>
      <c r="J8" s="13">
        <v>0.36452698962455138</v>
      </c>
      <c r="K8" s="11">
        <v>10</v>
      </c>
      <c r="M8" t="s">
        <v>219</v>
      </c>
      <c r="N8" s="11">
        <v>14172.717391304339</v>
      </c>
      <c r="O8" s="12">
        <v>3.7166031567080071</v>
      </c>
      <c r="P8" s="14">
        <v>24</v>
      </c>
      <c r="Q8" s="13">
        <v>0.88015673101258662</v>
      </c>
      <c r="R8" s="14">
        <v>10</v>
      </c>
      <c r="T8" s="33" t="s">
        <v>270</v>
      </c>
      <c r="U8" s="34">
        <f>SUM(Nurse[RN DON Hours])</f>
        <v>299.94804347826084</v>
      </c>
      <c r="V8" s="16">
        <f>Category[[#This Row],[State Total]]/U3</f>
        <v>2.4981507992384789E-2</v>
      </c>
      <c r="W8" s="12">
        <f>Category[[#This Row],[State Total]]/C9</f>
        <v>9.2595505655679686E-2</v>
      </c>
      <c r="X8" s="22"/>
      <c r="Y8" s="22"/>
      <c r="Z8" s="22"/>
      <c r="AA8" s="22"/>
      <c r="AB8" s="22"/>
      <c r="AC8" s="22"/>
    </row>
    <row r="9" spans="2:29" ht="15" customHeight="1" x14ac:dyDescent="0.25">
      <c r="B9" s="26" t="s">
        <v>294</v>
      </c>
      <c r="C9" s="27">
        <f>SUM(Nurse[MDS Census])</f>
        <v>3239.3369565217386</v>
      </c>
      <c r="D9" s="27">
        <v>1133749.5000000044</v>
      </c>
      <c r="F9" s="7">
        <v>7</v>
      </c>
      <c r="G9" s="11">
        <v>75955.347826086945</v>
      </c>
      <c r="H9" s="12">
        <v>3.4450510440058326</v>
      </c>
      <c r="I9" s="11">
        <v>8</v>
      </c>
      <c r="J9" s="13">
        <v>0.5931386961904962</v>
      </c>
      <c r="K9" s="11">
        <v>8</v>
      </c>
      <c r="M9" t="s">
        <v>220</v>
      </c>
      <c r="N9" s="11">
        <v>18656.978260869564</v>
      </c>
      <c r="O9" s="12">
        <v>3.5149813975654292</v>
      </c>
      <c r="P9" s="14">
        <v>40</v>
      </c>
      <c r="Q9" s="13">
        <v>0.65521450768508349</v>
      </c>
      <c r="R9" s="14">
        <v>32</v>
      </c>
      <c r="T9" s="15" t="s">
        <v>295</v>
      </c>
      <c r="U9" s="11">
        <f>SUM(Nurse[Total LPN Hours (w/ Admin)])</f>
        <v>1797.2076086956517</v>
      </c>
      <c r="V9" s="16">
        <f>Category[[#This Row],[State Total]]/U3</f>
        <v>0.14968244406588085</v>
      </c>
      <c r="W9" s="12">
        <f>Category[[#This Row],[State Total]]/C9</f>
        <v>0.55480724383344682</v>
      </c>
      <c r="X9" s="22"/>
      <c r="Y9" s="22"/>
      <c r="Z9" s="22"/>
      <c r="AA9" s="22"/>
      <c r="AB9" s="22"/>
      <c r="AC9" s="22"/>
    </row>
    <row r="10" spans="2:29" ht="15" customHeight="1" x14ac:dyDescent="0.25">
      <c r="F10" s="7">
        <v>8</v>
      </c>
      <c r="G10" s="11">
        <v>33903.086956521722</v>
      </c>
      <c r="H10" s="12">
        <v>3.8185871493040895</v>
      </c>
      <c r="I10" s="11">
        <v>3</v>
      </c>
      <c r="J10" s="13">
        <v>0.89366637448687003</v>
      </c>
      <c r="K10" s="11">
        <v>1</v>
      </c>
      <c r="M10" t="s">
        <v>221</v>
      </c>
      <c r="N10" s="11">
        <v>1991.2717391304345</v>
      </c>
      <c r="O10" s="12">
        <v>4.1797175172082515</v>
      </c>
      <c r="P10" s="14">
        <v>6</v>
      </c>
      <c r="Q10" s="13">
        <v>1.1788154282002434</v>
      </c>
      <c r="R10" s="14">
        <v>3</v>
      </c>
      <c r="T10" s="24" t="s">
        <v>296</v>
      </c>
      <c r="U10" s="11">
        <f>SUM(Nurse[LPN Hours (excl. Admin)])</f>
        <v>1664.2468478260871</v>
      </c>
      <c r="V10" s="16">
        <f>Category[[#This Row],[State Total]]/U3</f>
        <v>0.13860865851349294</v>
      </c>
      <c r="W10" s="12">
        <f>Category[[#This Row],[State Total]]/C9</f>
        <v>0.51376157224874941</v>
      </c>
      <c r="X10" s="22"/>
      <c r="Y10" s="22"/>
      <c r="Z10" s="22"/>
      <c r="AA10" s="22"/>
      <c r="AB10" s="22"/>
      <c r="AC10" s="22"/>
    </row>
    <row r="11" spans="2:29" ht="15" customHeight="1" x14ac:dyDescent="0.25">
      <c r="F11" s="7">
        <v>9</v>
      </c>
      <c r="G11" s="11">
        <v>109110.39130434772</v>
      </c>
      <c r="H11" s="12">
        <v>4.1458952859469518</v>
      </c>
      <c r="I11" s="11">
        <v>2</v>
      </c>
      <c r="J11" s="13">
        <v>0.60320229233337397</v>
      </c>
      <c r="K11" s="11">
        <v>7</v>
      </c>
      <c r="M11" t="s">
        <v>222</v>
      </c>
      <c r="N11" s="11">
        <v>3455.0000000000005</v>
      </c>
      <c r="O11" s="12">
        <v>3.9600654690744359</v>
      </c>
      <c r="P11" s="14">
        <v>14</v>
      </c>
      <c r="Q11" s="13">
        <v>0.96703712326181301</v>
      </c>
      <c r="R11" s="14">
        <v>7</v>
      </c>
      <c r="T11" s="24" t="s">
        <v>272</v>
      </c>
      <c r="U11" s="11">
        <f>SUM(Nurse[LPN Admin Hours])</f>
        <v>132.96076086956523</v>
      </c>
      <c r="V11" s="16">
        <f>Category[[#This Row],[State Total]]/U3</f>
        <v>1.107378555238798E-2</v>
      </c>
      <c r="W11" s="12">
        <f>Category[[#This Row],[State Total]]/C9</f>
        <v>4.1045671584697629E-2</v>
      </c>
      <c r="X11" s="22"/>
      <c r="Y11" s="22"/>
      <c r="Z11" s="22"/>
      <c r="AA11" s="22"/>
      <c r="AB11" s="22"/>
      <c r="AC11" s="22"/>
    </row>
    <row r="12" spans="2:29" ht="15" customHeight="1" x14ac:dyDescent="0.25">
      <c r="F12" s="7">
        <v>10</v>
      </c>
      <c r="G12" s="11">
        <v>22444.130434782583</v>
      </c>
      <c r="H12" s="12">
        <v>4.2962792198986879</v>
      </c>
      <c r="I12" s="11">
        <v>1</v>
      </c>
      <c r="J12" s="13">
        <v>0.86396007477504655</v>
      </c>
      <c r="K12" s="11">
        <v>2</v>
      </c>
      <c r="M12" t="s">
        <v>223</v>
      </c>
      <c r="N12" s="11">
        <v>65769.554347826066</v>
      </c>
      <c r="O12" s="12">
        <v>4.1160659410434892</v>
      </c>
      <c r="P12" s="14">
        <v>10</v>
      </c>
      <c r="Q12" s="13">
        <v>0.69445656019973667</v>
      </c>
      <c r="R12" s="14">
        <v>26</v>
      </c>
      <c r="T12" s="15" t="s">
        <v>297</v>
      </c>
      <c r="U12" s="11">
        <f>SUM(Nurse[Total CNA, NA TR, Med Aide/Tech Hours])</f>
        <v>7557.333043478262</v>
      </c>
      <c r="V12" s="16">
        <f>Category[[#This Row],[State Total]]/U3</f>
        <v>0.62942092782961911</v>
      </c>
      <c r="W12" s="12">
        <f>Category[[#This Row],[State Total]]/C9</f>
        <v>2.3329876283055784</v>
      </c>
      <c r="X12" s="22"/>
      <c r="Y12" s="22"/>
      <c r="Z12" s="22"/>
      <c r="AA12" s="22"/>
      <c r="AB12" s="22"/>
      <c r="AC12" s="22"/>
    </row>
    <row r="13" spans="2:29" ht="15" customHeight="1" x14ac:dyDescent="0.25">
      <c r="I13" s="11"/>
      <c r="J13" s="11"/>
      <c r="K13" s="11"/>
      <c r="M13" t="s">
        <v>224</v>
      </c>
      <c r="N13" s="11">
        <v>27780.826086956524</v>
      </c>
      <c r="O13" s="12">
        <v>3.3807142868321751</v>
      </c>
      <c r="P13" s="14">
        <v>47</v>
      </c>
      <c r="Q13" s="13">
        <v>0.42906146169002968</v>
      </c>
      <c r="R13" s="14">
        <v>46</v>
      </c>
      <c r="T13" s="24" t="s">
        <v>298</v>
      </c>
      <c r="U13" s="11">
        <f>SUM(Nurse[CNA Hours])</f>
        <v>7054.8895652173933</v>
      </c>
      <c r="V13" s="16">
        <f>Category[[#This Row],[State Total]]/U3</f>
        <v>0.58757436126314899</v>
      </c>
      <c r="W13" s="12">
        <f>Category[[#This Row],[State Total]]/C9</f>
        <v>2.177880739147505</v>
      </c>
      <c r="X13" s="22"/>
      <c r="Y13" s="22"/>
      <c r="Z13" s="22"/>
      <c r="AA13" s="22"/>
      <c r="AB13" s="22"/>
      <c r="AC13" s="22"/>
    </row>
    <row r="14" spans="2:29" ht="15" customHeight="1" x14ac:dyDescent="0.25">
      <c r="G14" s="12"/>
      <c r="I14" s="11"/>
      <c r="J14" s="11"/>
      <c r="K14" s="11"/>
      <c r="M14" t="s">
        <v>225</v>
      </c>
      <c r="N14" s="11">
        <v>3190.6195652173915</v>
      </c>
      <c r="O14" s="12">
        <v>4.4830250360261221</v>
      </c>
      <c r="P14" s="14">
        <v>3</v>
      </c>
      <c r="Q14" s="13">
        <v>1.4751847637606159</v>
      </c>
      <c r="R14" s="14">
        <v>2</v>
      </c>
      <c r="T14" s="24" t="s">
        <v>299</v>
      </c>
      <c r="U14" s="11">
        <f>SUM(Nurse[NA TR Hours])</f>
        <v>247.30065217391302</v>
      </c>
      <c r="V14" s="16">
        <f>Category[[#This Row],[State Total]]/U3</f>
        <v>2.0596711174254864E-2</v>
      </c>
      <c r="W14" s="12">
        <f>Category[[#This Row],[State Total]]/C9</f>
        <v>7.6342984843248252E-2</v>
      </c>
    </row>
    <row r="15" spans="2:29" ht="15" customHeight="1" x14ac:dyDescent="0.25">
      <c r="I15" s="11"/>
      <c r="J15" s="11"/>
      <c r="K15" s="11"/>
      <c r="M15" t="s">
        <v>226</v>
      </c>
      <c r="N15" s="11">
        <v>20203.739130434784</v>
      </c>
      <c r="O15" s="12">
        <v>3.6020515197359071</v>
      </c>
      <c r="P15" s="14">
        <v>33</v>
      </c>
      <c r="Q15" s="13">
        <v>0.7107612452279598</v>
      </c>
      <c r="R15" s="14">
        <v>23</v>
      </c>
      <c r="T15" s="28" t="s">
        <v>300</v>
      </c>
      <c r="U15" s="29">
        <f>SUM(Nurse[Med Aide/Tech Hours])</f>
        <v>255.14282608695649</v>
      </c>
      <c r="V15" s="16">
        <f>Category[[#This Row],[State Total]]/U3</f>
        <v>2.1249855392215286E-2</v>
      </c>
      <c r="W15" s="12">
        <f>Category[[#This Row],[State Total]]/C9</f>
        <v>7.8763904314825564E-2</v>
      </c>
    </row>
    <row r="16" spans="2:29" ht="15" customHeight="1" x14ac:dyDescent="0.25">
      <c r="I16" s="11"/>
      <c r="J16" s="11"/>
      <c r="K16" s="11"/>
      <c r="M16" t="s">
        <v>227</v>
      </c>
      <c r="N16" s="11">
        <v>3648.0760869565211</v>
      </c>
      <c r="O16" s="12">
        <v>4.1569399594187546</v>
      </c>
      <c r="P16" s="14">
        <v>8</v>
      </c>
      <c r="Q16" s="13">
        <v>0.88999982122798493</v>
      </c>
      <c r="R16" s="14">
        <v>9</v>
      </c>
    </row>
    <row r="17" spans="9:23" ht="15" customHeight="1" x14ac:dyDescent="0.25">
      <c r="I17" s="11"/>
      <c r="J17" s="11"/>
      <c r="K17" s="11"/>
      <c r="M17" t="s">
        <v>228</v>
      </c>
      <c r="N17" s="11">
        <v>56360.021739130454</v>
      </c>
      <c r="O17" s="12">
        <v>2.9793116169687046</v>
      </c>
      <c r="P17" s="14">
        <v>51</v>
      </c>
      <c r="Q17" s="13">
        <v>0.67574055538133815</v>
      </c>
      <c r="R17" s="14">
        <v>29</v>
      </c>
    </row>
    <row r="18" spans="9:23" ht="15" customHeight="1" x14ac:dyDescent="0.25">
      <c r="I18" s="11"/>
      <c r="J18" s="11"/>
      <c r="K18" s="11"/>
      <c r="M18" t="s">
        <v>229</v>
      </c>
      <c r="N18" s="11">
        <v>33912.184782608732</v>
      </c>
      <c r="O18" s="12">
        <v>3.4266122764005855</v>
      </c>
      <c r="P18" s="14">
        <v>44</v>
      </c>
      <c r="Q18" s="13">
        <v>0.5972269073479739</v>
      </c>
      <c r="R18" s="14">
        <v>37</v>
      </c>
      <c r="T18" s="7" t="s">
        <v>301</v>
      </c>
      <c r="U18" s="7" t="s">
        <v>411</v>
      </c>
    </row>
    <row r="19" spans="9:23" ht="15" customHeight="1" x14ac:dyDescent="0.25">
      <c r="M19" t="s">
        <v>230</v>
      </c>
      <c r="N19" s="11">
        <v>14767.652173913046</v>
      </c>
      <c r="O19" s="12">
        <v>3.8376440575170174</v>
      </c>
      <c r="P19" s="14">
        <v>20</v>
      </c>
      <c r="Q19" s="13">
        <v>0.69296483795369435</v>
      </c>
      <c r="R19" s="14">
        <v>28</v>
      </c>
      <c r="T19" s="7" t="s">
        <v>302</v>
      </c>
      <c r="U19" s="11">
        <f>SUM(Nurse[RN Hours Contract (excl. Admin, DON)])</f>
        <v>214.889347826087</v>
      </c>
    </row>
    <row r="20" spans="9:23" ht="15" customHeight="1" x14ac:dyDescent="0.25">
      <c r="M20" t="s">
        <v>231</v>
      </c>
      <c r="N20" s="11">
        <v>20228.043478260875</v>
      </c>
      <c r="O20" s="12">
        <v>3.649939445883351</v>
      </c>
      <c r="P20" s="14">
        <v>29</v>
      </c>
      <c r="Q20" s="13">
        <v>0.65163810465453664</v>
      </c>
      <c r="R20" s="14">
        <v>33</v>
      </c>
      <c r="T20" s="7" t="s">
        <v>303</v>
      </c>
      <c r="U20" s="11">
        <f>SUM(Nurse[RN Admin Hours Contract])</f>
        <v>0</v>
      </c>
      <c r="W20" s="11"/>
    </row>
    <row r="21" spans="9:23" ht="15" customHeight="1" x14ac:dyDescent="0.25">
      <c r="M21" t="s">
        <v>232</v>
      </c>
      <c r="N21" s="11">
        <v>20988.326086956513</v>
      </c>
      <c r="O21" s="12">
        <v>3.5257540682553339</v>
      </c>
      <c r="P21" s="14">
        <v>39</v>
      </c>
      <c r="Q21" s="13">
        <v>0.24752919065774662</v>
      </c>
      <c r="R21" s="14">
        <v>51</v>
      </c>
      <c r="T21" s="7" t="s">
        <v>304</v>
      </c>
      <c r="U21" s="11">
        <f>SUM(Nurse[RN DON Hours Contract])</f>
        <v>6.4397826086956513</v>
      </c>
    </row>
    <row r="22" spans="9:23" ht="15" customHeight="1" x14ac:dyDescent="0.25">
      <c r="M22" t="s">
        <v>233</v>
      </c>
      <c r="N22" s="11">
        <v>31567.130434782615</v>
      </c>
      <c r="O22" s="12">
        <v>3.6090746807356027</v>
      </c>
      <c r="P22" s="14">
        <v>32</v>
      </c>
      <c r="Q22" s="13">
        <v>0.64982515178143496</v>
      </c>
      <c r="R22" s="14">
        <v>34</v>
      </c>
      <c r="T22" s="7" t="s">
        <v>305</v>
      </c>
      <c r="U22" s="11">
        <f>SUM(Nurse[LPN Hours Contract (excl. Admin)])</f>
        <v>313.87108695652165</v>
      </c>
    </row>
    <row r="23" spans="9:23" ht="15" customHeight="1" x14ac:dyDescent="0.25">
      <c r="M23" t="s">
        <v>234</v>
      </c>
      <c r="N23" s="11">
        <v>20843.717391304348</v>
      </c>
      <c r="O23" s="12">
        <v>3.7171215599320409</v>
      </c>
      <c r="P23" s="14">
        <v>23</v>
      </c>
      <c r="Q23" s="13">
        <v>0.7752439792618151</v>
      </c>
      <c r="R23" s="14">
        <v>17</v>
      </c>
      <c r="T23" s="7" t="s">
        <v>306</v>
      </c>
      <c r="U23" s="11">
        <f>SUM(Nurse[LPN Admin Hours Contract])</f>
        <v>1.8967391304347827</v>
      </c>
    </row>
    <row r="24" spans="9:23" ht="15" customHeight="1" x14ac:dyDescent="0.25">
      <c r="M24" t="s">
        <v>235</v>
      </c>
      <c r="N24" s="11">
        <v>4934.9782608695641</v>
      </c>
      <c r="O24" s="12">
        <v>4.3008784012968659</v>
      </c>
      <c r="P24" s="14">
        <v>5</v>
      </c>
      <c r="Q24" s="13">
        <v>1.0343943632190795</v>
      </c>
      <c r="R24" s="14">
        <v>6</v>
      </c>
      <c r="T24" s="7" t="s">
        <v>307</v>
      </c>
      <c r="U24" s="11">
        <f>SUM(Nurse[CNA Hours Contract])</f>
        <v>1113.5048913043474</v>
      </c>
    </row>
    <row r="25" spans="9:23" ht="15" customHeight="1" x14ac:dyDescent="0.25">
      <c r="M25" t="s">
        <v>236</v>
      </c>
      <c r="N25" s="11">
        <v>31237.043478260846</v>
      </c>
      <c r="O25" s="12">
        <v>3.669082729256794</v>
      </c>
      <c r="P25" s="14">
        <v>28</v>
      </c>
      <c r="Q25" s="13">
        <v>0.71055695787610029</v>
      </c>
      <c r="R25" s="14">
        <v>24</v>
      </c>
      <c r="T25" s="7" t="s">
        <v>308</v>
      </c>
      <c r="U25" s="11">
        <f>SUM(Nurse[NA TR Hours Contract])</f>
        <v>0</v>
      </c>
    </row>
    <row r="26" spans="9:23" ht="15" customHeight="1" x14ac:dyDescent="0.25">
      <c r="M26" t="s">
        <v>237</v>
      </c>
      <c r="N26" s="11">
        <v>20244.869565217403</v>
      </c>
      <c r="O26" s="12">
        <v>4.1530949172307707</v>
      </c>
      <c r="P26" s="14">
        <v>9</v>
      </c>
      <c r="Q26" s="13">
        <v>1.0613915441808113</v>
      </c>
      <c r="R26" s="14">
        <v>5</v>
      </c>
      <c r="T26" s="7" t="s">
        <v>309</v>
      </c>
      <c r="U26" s="11">
        <f>SUM(Nurse[Med Aide/Tech Hours Contract])</f>
        <v>4.6392391304347829</v>
      </c>
    </row>
    <row r="27" spans="9:23" ht="15" customHeight="1" x14ac:dyDescent="0.25">
      <c r="M27" t="s">
        <v>238</v>
      </c>
      <c r="N27" s="11">
        <v>31430.967391304355</v>
      </c>
      <c r="O27" s="12">
        <v>2.9948222484817468</v>
      </c>
      <c r="P27" s="14">
        <v>50</v>
      </c>
      <c r="Q27" s="13">
        <v>0.41892845224299335</v>
      </c>
      <c r="R27" s="14">
        <v>47</v>
      </c>
      <c r="T27" s="7" t="s">
        <v>310</v>
      </c>
      <c r="U27" s="11">
        <f>SUM(Nurse[Total Contract Hours])</f>
        <v>1655.2410869565217</v>
      </c>
    </row>
    <row r="28" spans="9:23" ht="15" customHeight="1" x14ac:dyDescent="0.25">
      <c r="M28" t="s">
        <v>239</v>
      </c>
      <c r="N28" s="11">
        <v>13447.456521739132</v>
      </c>
      <c r="O28" s="12">
        <v>3.9079850319197242</v>
      </c>
      <c r="P28" s="14">
        <v>17</v>
      </c>
      <c r="Q28" s="13">
        <v>0.58742220526590605</v>
      </c>
      <c r="R28" s="14">
        <v>38</v>
      </c>
      <c r="T28" s="7" t="s">
        <v>331</v>
      </c>
      <c r="U28" s="11">
        <f>SUM(Nurse[Total Nurse Staff Hours])</f>
        <v>12006.802934782607</v>
      </c>
    </row>
    <row r="29" spans="9:23" ht="15" customHeight="1" x14ac:dyDescent="0.25">
      <c r="M29" t="s">
        <v>240</v>
      </c>
      <c r="N29" s="11">
        <v>3239.3369565217386</v>
      </c>
      <c r="O29" s="12">
        <v>3.7065618970602547</v>
      </c>
      <c r="P29" s="14">
        <v>25</v>
      </c>
      <c r="Q29" s="13">
        <v>0.81876702492122988</v>
      </c>
      <c r="R29" s="14">
        <v>15</v>
      </c>
      <c r="T29" s="7" t="s">
        <v>311</v>
      </c>
      <c r="U29" s="30">
        <f>U27/U28</f>
        <v>0.13785860365555264</v>
      </c>
    </row>
    <row r="30" spans="9:23" ht="15" customHeight="1" x14ac:dyDescent="0.25">
      <c r="M30" t="s">
        <v>241</v>
      </c>
      <c r="N30" s="11">
        <v>31207.90217391304</v>
      </c>
      <c r="O30" s="12">
        <v>3.4602131009878692</v>
      </c>
      <c r="P30" s="14">
        <v>42</v>
      </c>
      <c r="Q30" s="13">
        <v>0.53505824367922394</v>
      </c>
      <c r="R30" s="14">
        <v>44</v>
      </c>
    </row>
    <row r="31" spans="9:23" ht="15" customHeight="1" x14ac:dyDescent="0.25">
      <c r="M31" t="s">
        <v>242</v>
      </c>
      <c r="N31" s="11">
        <v>4519.467391304348</v>
      </c>
      <c r="O31" s="12">
        <v>4.4549235553439095</v>
      </c>
      <c r="P31" s="14">
        <v>4</v>
      </c>
      <c r="Q31" s="13">
        <v>0.8534804986158907</v>
      </c>
      <c r="R31" s="14">
        <v>12</v>
      </c>
      <c r="U31" s="11"/>
    </row>
    <row r="32" spans="9:23" ht="15" customHeight="1" x14ac:dyDescent="0.25">
      <c r="M32" t="s">
        <v>243</v>
      </c>
      <c r="N32" s="11">
        <v>9552.9891304347821</v>
      </c>
      <c r="O32" s="12">
        <v>3.9874417863746263</v>
      </c>
      <c r="P32" s="14">
        <v>13</v>
      </c>
      <c r="Q32" s="13">
        <v>0.76324079078367268</v>
      </c>
      <c r="R32" s="14">
        <v>18</v>
      </c>
    </row>
    <row r="33" spans="13:23" ht="15" customHeight="1" x14ac:dyDescent="0.25">
      <c r="M33" t="s">
        <v>244</v>
      </c>
      <c r="N33" s="11">
        <v>5527.1413043478251</v>
      </c>
      <c r="O33" s="12">
        <v>3.7897723880376883</v>
      </c>
      <c r="P33" s="14">
        <v>22</v>
      </c>
      <c r="Q33" s="13">
        <v>0.70854187930312285</v>
      </c>
      <c r="R33" s="14">
        <v>25</v>
      </c>
      <c r="T33" s="49"/>
      <c r="U33" s="50"/>
    </row>
    <row r="34" spans="13:23" ht="15" customHeight="1" x14ac:dyDescent="0.25">
      <c r="M34" t="s">
        <v>245</v>
      </c>
      <c r="N34" s="11">
        <v>36267.402173912989</v>
      </c>
      <c r="O34" s="12">
        <v>3.5869267047513382</v>
      </c>
      <c r="P34" s="14">
        <v>34</v>
      </c>
      <c r="Q34" s="13">
        <v>0.69307262390678503</v>
      </c>
      <c r="R34" s="14">
        <v>27</v>
      </c>
      <c r="T34" s="51"/>
      <c r="U34" s="52"/>
    </row>
    <row r="35" spans="13:23" ht="15" customHeight="1" x14ac:dyDescent="0.25">
      <c r="M35" t="s">
        <v>246</v>
      </c>
      <c r="N35" s="11">
        <v>4756.804347826087</v>
      </c>
      <c r="O35" s="12">
        <v>3.5403690137240473</v>
      </c>
      <c r="P35" s="14">
        <v>38</v>
      </c>
      <c r="Q35" s="13">
        <v>0.66842913812250659</v>
      </c>
      <c r="R35" s="14">
        <v>30</v>
      </c>
      <c r="T35" s="53"/>
      <c r="U35" s="54"/>
    </row>
    <row r="36" spans="13:23" ht="15" customHeight="1" x14ac:dyDescent="0.25">
      <c r="M36" t="s">
        <v>247</v>
      </c>
      <c r="N36" s="11">
        <v>5172.9782608695668</v>
      </c>
      <c r="O36" s="12">
        <v>3.8502402324789768</v>
      </c>
      <c r="P36" s="14">
        <v>19</v>
      </c>
      <c r="Q36" s="13">
        <v>0.77957656215198534</v>
      </c>
      <c r="R36" s="14">
        <v>16</v>
      </c>
      <c r="T36" s="53"/>
      <c r="U36" s="54"/>
    </row>
    <row r="37" spans="13:23" ht="15" customHeight="1" x14ac:dyDescent="0.25">
      <c r="M37" t="s">
        <v>248</v>
      </c>
      <c r="N37" s="11">
        <v>91180.445652173919</v>
      </c>
      <c r="O37" s="12">
        <v>3.3841995453115512</v>
      </c>
      <c r="P37" s="14">
        <v>46</v>
      </c>
      <c r="Q37" s="13">
        <v>0.63938540645812103</v>
      </c>
      <c r="R37" s="14">
        <v>35</v>
      </c>
      <c r="T37" s="53"/>
      <c r="U37" s="54"/>
      <c r="W37" s="12"/>
    </row>
    <row r="38" spans="13:23" ht="15" customHeight="1" x14ac:dyDescent="0.25">
      <c r="M38" t="s">
        <v>249</v>
      </c>
      <c r="N38" s="11">
        <v>61588.445652173861</v>
      </c>
      <c r="O38" s="12">
        <v>3.4122058238267097</v>
      </c>
      <c r="P38" s="14">
        <v>45</v>
      </c>
      <c r="Q38" s="13">
        <v>0.58208364887753339</v>
      </c>
      <c r="R38" s="14">
        <v>39</v>
      </c>
      <c r="T38" s="49"/>
      <c r="U38" s="49"/>
    </row>
    <row r="39" spans="13:23" ht="15" customHeight="1" x14ac:dyDescent="0.25">
      <c r="M39" t="s">
        <v>250</v>
      </c>
      <c r="N39" s="11">
        <v>15250.72826086957</v>
      </c>
      <c r="O39" s="12">
        <v>3.6884554835941534</v>
      </c>
      <c r="P39" s="14">
        <v>26</v>
      </c>
      <c r="Q39" s="13">
        <v>0.36361032652040087</v>
      </c>
      <c r="R39" s="14">
        <v>50</v>
      </c>
    </row>
    <row r="40" spans="13:23" ht="15" customHeight="1" x14ac:dyDescent="0.25">
      <c r="M40" t="s">
        <v>251</v>
      </c>
      <c r="N40" s="11">
        <v>6106.5760869565238</v>
      </c>
      <c r="O40" s="12">
        <v>4.7231716164861455</v>
      </c>
      <c r="P40" s="14">
        <v>2</v>
      </c>
      <c r="Q40" s="13">
        <v>0.74970906275309002</v>
      </c>
      <c r="R40" s="14">
        <v>20</v>
      </c>
    </row>
    <row r="41" spans="13:23" ht="15" customHeight="1" x14ac:dyDescent="0.25">
      <c r="M41" t="s">
        <v>252</v>
      </c>
      <c r="N41" s="11">
        <v>63468.804347826132</v>
      </c>
      <c r="O41" s="12">
        <v>3.5005099201422096</v>
      </c>
      <c r="P41" s="14">
        <v>41</v>
      </c>
      <c r="Q41" s="13">
        <v>0.71129022131721642</v>
      </c>
      <c r="R41" s="14">
        <v>22</v>
      </c>
    </row>
    <row r="42" spans="13:23" ht="15" customHeight="1" x14ac:dyDescent="0.25">
      <c r="M42" t="s">
        <v>253</v>
      </c>
      <c r="N42" s="11">
        <v>6268.7065217391309</v>
      </c>
      <c r="O42" s="12">
        <v>3.4431534485479123</v>
      </c>
      <c r="P42" s="14">
        <v>43</v>
      </c>
      <c r="Q42" s="13">
        <v>0.75944399458316914</v>
      </c>
      <c r="R42" s="14">
        <v>19</v>
      </c>
    </row>
    <row r="43" spans="13:23" ht="15" customHeight="1" x14ac:dyDescent="0.25">
      <c r="M43" t="s">
        <v>254</v>
      </c>
      <c r="N43" s="11">
        <v>14918.402173913038</v>
      </c>
      <c r="O43" s="12">
        <v>3.5435185898944495</v>
      </c>
      <c r="P43" s="14">
        <v>37</v>
      </c>
      <c r="Q43" s="13">
        <v>0.53974215533339709</v>
      </c>
      <c r="R43" s="14">
        <v>43</v>
      </c>
    </row>
    <row r="44" spans="13:23" ht="15" customHeight="1" x14ac:dyDescent="0.25">
      <c r="M44" t="s">
        <v>255</v>
      </c>
      <c r="N44" s="11">
        <v>4723.108695652174</v>
      </c>
      <c r="O44" s="12">
        <v>3.5677603181397655</v>
      </c>
      <c r="P44" s="14">
        <v>35</v>
      </c>
      <c r="Q44" s="13">
        <v>0.8353498064557705</v>
      </c>
      <c r="R44" s="14">
        <v>14</v>
      </c>
    </row>
    <row r="45" spans="13:23" ht="15" customHeight="1" x14ac:dyDescent="0.25">
      <c r="M45" t="s">
        <v>256</v>
      </c>
      <c r="N45" s="11">
        <v>23313.304347826088</v>
      </c>
      <c r="O45" s="12">
        <v>3.6229993323461502</v>
      </c>
      <c r="P45" s="14">
        <v>30</v>
      </c>
      <c r="Q45" s="13">
        <v>0.54875251302670991</v>
      </c>
      <c r="R45" s="14">
        <v>42</v>
      </c>
    </row>
    <row r="46" spans="13:23" ht="15" customHeight="1" x14ac:dyDescent="0.25">
      <c r="M46" t="s">
        <v>257</v>
      </c>
      <c r="N46" s="11">
        <v>79347.152173913142</v>
      </c>
      <c r="O46" s="12">
        <v>3.2995330042529103</v>
      </c>
      <c r="P46" s="14">
        <v>49</v>
      </c>
      <c r="Q46" s="13">
        <v>0.37572269654892942</v>
      </c>
      <c r="R46" s="14">
        <v>48</v>
      </c>
    </row>
    <row r="47" spans="13:23" ht="15" customHeight="1" x14ac:dyDescent="0.25">
      <c r="M47" t="s">
        <v>258</v>
      </c>
      <c r="N47" s="11">
        <v>5298.0652173913022</v>
      </c>
      <c r="O47" s="12">
        <v>3.9381061380077234</v>
      </c>
      <c r="P47" s="14">
        <v>16</v>
      </c>
      <c r="Q47" s="13">
        <v>1.0787532569313658</v>
      </c>
      <c r="R47" s="14">
        <v>4</v>
      </c>
    </row>
    <row r="48" spans="13:23" ht="15" customHeight="1" x14ac:dyDescent="0.25">
      <c r="M48" t="s">
        <v>259</v>
      </c>
      <c r="N48" s="11">
        <v>24257.923913043476</v>
      </c>
      <c r="O48" s="12">
        <v>3.3229098335864258</v>
      </c>
      <c r="P48" s="14">
        <v>48</v>
      </c>
      <c r="Q48" s="13">
        <v>0.51671344952724996</v>
      </c>
      <c r="R48" s="14">
        <v>45</v>
      </c>
    </row>
    <row r="49" spans="13:18" ht="15" customHeight="1" x14ac:dyDescent="0.25">
      <c r="M49" t="s">
        <v>260</v>
      </c>
      <c r="N49" s="11">
        <v>2238.2826086956525</v>
      </c>
      <c r="O49" s="12">
        <v>3.9486413302124101</v>
      </c>
      <c r="P49" s="14">
        <v>15</v>
      </c>
      <c r="Q49" s="13">
        <v>0.74947480113829501</v>
      </c>
      <c r="R49" s="14">
        <v>21</v>
      </c>
    </row>
    <row r="50" spans="13:18" ht="15" customHeight="1" x14ac:dyDescent="0.25">
      <c r="M50" t="s">
        <v>261</v>
      </c>
      <c r="N50" s="11">
        <v>12189.869565217394</v>
      </c>
      <c r="O50" s="12">
        <v>4.070232035153925</v>
      </c>
      <c r="P50" s="14">
        <v>11</v>
      </c>
      <c r="Q50" s="13">
        <v>0.87998641958575707</v>
      </c>
      <c r="R50" s="14">
        <v>11</v>
      </c>
    </row>
    <row r="51" spans="13:18" ht="15" customHeight="1" x14ac:dyDescent="0.25">
      <c r="M51" t="s">
        <v>262</v>
      </c>
      <c r="N51" s="11">
        <v>18067.565217391315</v>
      </c>
      <c r="O51" s="12">
        <v>3.8287163581628367</v>
      </c>
      <c r="P51" s="14">
        <v>21</v>
      </c>
      <c r="Q51" s="13">
        <v>0.95168056979357585</v>
      </c>
      <c r="R51" s="14">
        <v>8</v>
      </c>
    </row>
    <row r="52" spans="13:18" ht="15" customHeight="1" x14ac:dyDescent="0.25">
      <c r="M52" t="s">
        <v>263</v>
      </c>
      <c r="N52" s="11">
        <v>8857.8043478260879</v>
      </c>
      <c r="O52" s="12">
        <v>3.6103887016853227</v>
      </c>
      <c r="P52" s="14">
        <v>31</v>
      </c>
      <c r="Q52" s="13">
        <v>0.6354275031352844</v>
      </c>
      <c r="R52" s="14">
        <v>36</v>
      </c>
    </row>
    <row r="53" spans="13:18" ht="15" customHeight="1" x14ac:dyDescent="0.25">
      <c r="M53" t="s">
        <v>264</v>
      </c>
      <c r="N53" s="11">
        <v>1950.3913043478262</v>
      </c>
      <c r="O53" s="12">
        <v>3.5539424084353195</v>
      </c>
      <c r="P53" s="14">
        <v>36</v>
      </c>
      <c r="Q53" s="13">
        <v>0.84780094295459074</v>
      </c>
      <c r="R53" s="14">
        <v>13</v>
      </c>
    </row>
    <row r="54" spans="13:18" ht="15" customHeight="1" x14ac:dyDescent="0.25"/>
  </sheetData>
  <phoneticPr fontId="14" type="noConversion"/>
  <pageMargins left="0.7" right="0.7" top="0.75" bottom="0.75" header="0.3" footer="0.3"/>
  <pageSetup orientation="portrait" horizontalDpi="300" verticalDpi="300" r:id="rId1"/>
  <ignoredErrors>
    <ignoredError sqref="V15 U19:U29 V3 V4 V5 V6 V7 V8 V9 V10 V11 V12 V13 V14 W3:W15"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C0B8C-2964-47A5-AEC1-4EE1B30B128D}">
  <sheetPr codeName="Sheet5"/>
  <dimension ref="B2:D28"/>
  <sheetViews>
    <sheetView zoomScale="70" zoomScaleNormal="70" workbookViewId="0"/>
  </sheetViews>
  <sheetFormatPr defaultColWidth="8.85546875" defaultRowHeight="15.75" x14ac:dyDescent="0.25"/>
  <cols>
    <col min="1" max="1" width="100.140625" style="7" customWidth="1"/>
    <col min="2" max="2" width="4.140625" style="7" customWidth="1"/>
    <col min="3" max="3" width="21.5703125" style="7" customWidth="1"/>
    <col min="4" max="4" width="66.85546875" style="7" customWidth="1"/>
    <col min="5" max="16384" width="8.85546875" style="7"/>
  </cols>
  <sheetData>
    <row r="2" spans="2:4" ht="23.25" x14ac:dyDescent="0.35">
      <c r="C2" s="39" t="s">
        <v>348</v>
      </c>
      <c r="D2" s="40"/>
    </row>
    <row r="3" spans="2:4" x14ac:dyDescent="0.25">
      <c r="C3" s="41" t="s">
        <v>298</v>
      </c>
      <c r="D3" s="42" t="s">
        <v>349</v>
      </c>
    </row>
    <row r="4" spans="2:4" x14ac:dyDescent="0.25">
      <c r="C4" s="43" t="s">
        <v>284</v>
      </c>
      <c r="D4" s="44" t="s">
        <v>350</v>
      </c>
    </row>
    <row r="5" spans="2:4" x14ac:dyDescent="0.25">
      <c r="C5" s="43" t="s">
        <v>351</v>
      </c>
      <c r="D5" s="44" t="s">
        <v>352</v>
      </c>
    </row>
    <row r="6" spans="2:4" ht="15.6" customHeight="1" x14ac:dyDescent="0.25">
      <c r="C6" s="43" t="s">
        <v>300</v>
      </c>
      <c r="D6" s="44" t="s">
        <v>353</v>
      </c>
    </row>
    <row r="7" spans="2:4" ht="15.6" customHeight="1" x14ac:dyDescent="0.25">
      <c r="C7" s="43" t="s">
        <v>299</v>
      </c>
      <c r="D7" s="44" t="s">
        <v>354</v>
      </c>
    </row>
    <row r="8" spans="2:4" x14ac:dyDescent="0.25">
      <c r="C8" s="43" t="s">
        <v>355</v>
      </c>
      <c r="D8" s="44" t="s">
        <v>356</v>
      </c>
    </row>
    <row r="9" spans="2:4" x14ac:dyDescent="0.25">
      <c r="C9" s="45" t="s">
        <v>357</v>
      </c>
      <c r="D9" s="43" t="s">
        <v>358</v>
      </c>
    </row>
    <row r="10" spans="2:4" x14ac:dyDescent="0.25">
      <c r="B10" s="46"/>
      <c r="C10" s="43" t="s">
        <v>359</v>
      </c>
      <c r="D10" s="44" t="s">
        <v>360</v>
      </c>
    </row>
    <row r="11" spans="2:4" x14ac:dyDescent="0.25">
      <c r="C11" s="43" t="s">
        <v>252</v>
      </c>
      <c r="D11" s="44" t="s">
        <v>361</v>
      </c>
    </row>
    <row r="12" spans="2:4" x14ac:dyDescent="0.25">
      <c r="C12" s="43" t="s">
        <v>362</v>
      </c>
      <c r="D12" s="44" t="s">
        <v>363</v>
      </c>
    </row>
    <row r="13" spans="2:4" x14ac:dyDescent="0.25">
      <c r="C13" s="43" t="s">
        <v>359</v>
      </c>
      <c r="D13" s="44" t="s">
        <v>360</v>
      </c>
    </row>
    <row r="14" spans="2:4" x14ac:dyDescent="0.25">
      <c r="C14" s="43" t="s">
        <v>252</v>
      </c>
      <c r="D14" s="44" t="s">
        <v>364</v>
      </c>
    </row>
    <row r="15" spans="2:4" x14ac:dyDescent="0.25">
      <c r="C15" s="47" t="s">
        <v>362</v>
      </c>
      <c r="D15" s="48" t="s">
        <v>363</v>
      </c>
    </row>
    <row r="17" spans="3:4" ht="23.25" x14ac:dyDescent="0.35">
      <c r="C17" s="39" t="s">
        <v>365</v>
      </c>
      <c r="D17" s="40"/>
    </row>
    <row r="18" spans="3:4" x14ac:dyDescent="0.25">
      <c r="C18" s="43" t="s">
        <v>284</v>
      </c>
      <c r="D18" s="44" t="s">
        <v>366</v>
      </c>
    </row>
    <row r="19" spans="3:4" x14ac:dyDescent="0.25">
      <c r="C19" s="43" t="s">
        <v>274</v>
      </c>
      <c r="D19" s="44" t="s">
        <v>367</v>
      </c>
    </row>
    <row r="20" spans="3:4" x14ac:dyDescent="0.25">
      <c r="C20" s="45" t="s">
        <v>368</v>
      </c>
      <c r="D20" s="43" t="s">
        <v>369</v>
      </c>
    </row>
    <row r="21" spans="3:4" x14ac:dyDescent="0.25">
      <c r="C21" s="43" t="s">
        <v>370</v>
      </c>
      <c r="D21" s="44" t="s">
        <v>371</v>
      </c>
    </row>
    <row r="22" spans="3:4" x14ac:dyDescent="0.25">
      <c r="C22" s="43" t="s">
        <v>372</v>
      </c>
      <c r="D22" s="44" t="s">
        <v>373</v>
      </c>
    </row>
    <row r="23" spans="3:4" x14ac:dyDescent="0.25">
      <c r="C23" s="43" t="s">
        <v>374</v>
      </c>
      <c r="D23" s="44" t="s">
        <v>375</v>
      </c>
    </row>
    <row r="24" spans="3:4" x14ac:dyDescent="0.25">
      <c r="C24" s="43" t="s">
        <v>376</v>
      </c>
      <c r="D24" s="44" t="s">
        <v>377</v>
      </c>
    </row>
    <row r="25" spans="3:4" x14ac:dyDescent="0.25">
      <c r="C25" s="43" t="s">
        <v>290</v>
      </c>
      <c r="D25" s="44" t="s">
        <v>378</v>
      </c>
    </row>
    <row r="26" spans="3:4" x14ac:dyDescent="0.25">
      <c r="C26" s="43" t="s">
        <v>372</v>
      </c>
      <c r="D26" s="44" t="s">
        <v>373</v>
      </c>
    </row>
    <row r="27" spans="3:4" x14ac:dyDescent="0.25">
      <c r="C27" s="43" t="s">
        <v>374</v>
      </c>
      <c r="D27" s="44" t="s">
        <v>375</v>
      </c>
    </row>
    <row r="28" spans="3:4" x14ac:dyDescent="0.25">
      <c r="C28" s="47" t="s">
        <v>376</v>
      </c>
      <c r="D28" s="48" t="s">
        <v>377</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1 6 " ? > < G e m i n i   x m l n s = " h t t p : / / g e m i n i / p i v o t c u s t o m i z a t i o n / I s S a n d b o x E m b e d d e d " > < C u s t o m C o n t e n t > < ! [ C D A T A [ y e s ] ] > < / C u s t o m C o n t e n t > < / G e m i n i > 
</file>

<file path=customXml/item2.xml>��< ? x m l   v e r s i o n = " 1 . 0 "   e n c o d i n g = " U T F - 1 6 " ? > < G e m i n i   x m l n s = " h t t p : / / g e m i n i / p i v o t c u s t o m i z a t i o n / R e l a t i o n s h i p A u t o D e t e c t i o n E n a b l e d " > < C u s t o m C o n t e n t > < ! [ C D A T A [ T r u e ] ] > < / C u s t o m C o n t e n t > < / G e m i n i > 
</file>

<file path=customXml/item3.xml>��< ? x m l   v e r s i o n = " 1 . 0 "   e n c o d i n g = " U T F - 1 6 " ? > < G e m i n i   x m l n s = " h t t p : / / g e m i n i / p i v o t c u s t o m i z a t i o n / S a n d b o x N o n E m p t y " > < C u s t o m C o n t e n t > < ! [ C D A T A [ 1 ] ] > < / C u s t o m C o n t e n t > < / G e m i n i > 
</file>

<file path=customXml/item4.xml>��< ? x m l   v e r s i o n = " 1 . 0 "   e n c o d i n g = " u t f - 1 6 " ? > < D a t a M a s h u p   x m l n s = " h t t p : / / s c h e m a s . m i c r o s o f t . c o m / D a t a M a s h u p " > A A A A A A w D A A B Q S w M E F A A C A A g A B 1 J i V I X x e U K l A A A A 9 w A A A B I A H A B D b 2 5 m a W c v U G F j a 2 F n Z S 5 4 b W w g o h g A K K A U A A A A A A A A A A A A A A A A A A A A A A A A A A A A h Y + x D o I w G I R 3 E 9 + B d K c t a B z I T x l c J T E h G t c G G m i E v w a K 5 d 0 c f C R f Q Y i i b o 5 3 9 y V 3 9 7 j d I R m a 2 r u q t t M G Y x J Q T r z O S i x k b V D F B A 1 J x H I B e 5 m f Z a m 8 k c Y u G r o i J p W 1 l 4 g x 5 x x 1 K 2 r a k o W c B + y U 7 r K 8 U o 0 k H 1 j / h 3 2 N U 2 2 u i I D j a 4 0 I a c A 5 3 a z H U c B m E 1 K N X y A c s y n 9 M W H b 1 7 Z v l V D o H z J g s w T 2 / i C e U E s D B B Q A A g A I A A d S Y l R 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A H U m J U K I p H u A 4 A A A A R A A A A E w A c A E Z v c m 1 1 b G F z L 1 N l Y 3 R p b 2 4 x L m 0 g o h g A K K A U A A A A A A A A A A A A A A A A A A A A A A A A A A A A K 0 5 N L s n M z 1 M I h t C G 1 g B Q S w E C L Q A U A A I A C A A H U m J U h f F 5 Q q U A A A D 3 A A A A E g A A A A A A A A A A A A A A A A A A A A A A Q 2 9 u Z m l n L 1 B h Y 2 t h Z 2 U u e G 1 s U E s B A i 0 A F A A C A A g A B 1 J i V F N y O C y b A A A A 4 Q A A A B M A A A A A A A A A A A A A A A A A 8 Q A A A F t D b 2 5 0 Z W 5 0 X 1 R 5 c G V z X S 5 4 b W x Q S w E C L Q A U A A I A C A A H U m J U K I p H u A 4 A A A A R A A A A E w A A A A A A A A A A A A A A A A D Z A Q A A R m 9 y b X V s Y X M v U 2 V j d G l v b j E u b V B L B Q Y A A A A A A w A D A M I A A A A 0 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F A Q A A A A A A A K M 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L 0 l 0 Z W 1 z P j w v T G 9 j Y W x Q Y W N r Y W d l T W V 0 Y W R h d G F G a W x l P h Y A A A B Q S w U G A A A A A A A A A A A A A A A A A A A A A A A A J g E A A A E A A A D Q j J 3 f A R X R E Y x 6 A M B P w p f r A Q A A A N z h K K m l b M 1 K k T t H e s k o U m 4 A A A A A A g A A A A A A E G Y A A A A B A A A g A A A A B N q A y q M d m C m L a H K N n J l H T j 5 / 0 k S 2 2 F K Z g 3 U a 3 z C B R O s A A A A A D o A A A A A C A A A g A A A A o V v y 6 Y Q 5 B u m q 8 2 b M e u o 8 m K d o 2 h + 4 F A d V v M 8 l c q f K B I 5 Q A A A A e N + J 2 3 p J 8 W v V T O y 2 p O F h s T i f Q r G D E D Y S N Y 8 b O K P X 8 g 1 L W / 0 s R z Y j T 0 F f P Y P D S S N P n M K C h t k S p o 8 r s b u u m 5 S Z G Q W l D f e S m V 7 W X u W e d 8 B F x x Z A A A A A s W Z + B 1 u H x y z 3 v J v l t m I + l Q n s J l i g 4 / 1 e 6 I 8 e + K X 5 U 5 A S U g F R y e m v o V M c y V G D a r 3 W h U C o P T l 6 j R g y 7 W D L q 9 t a U w = = < / D a t a M a s h u p > 
</file>

<file path=customXml/item5.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 2 0 2 2 - 0 1 - 2 9 T 1 0 : 5 8 : 0 4 . 1 2 3 2 3 0 4 - 0 5 : 0 0 < / L a s t P r o c e s s e d T i m e > < / D a t a M o d e l i n g S a n d b o x . S e r i a l i z e d S a n d b o x E r r o r C a c h e > ] ] > < / C u s t o m C o n t e n t > < / G e m i n i > 
</file>

<file path=customXml/item6.xml>��< ? x m l   v e r s i o n = " 1 . 0 "   e n c o d i n g = " U T F - 1 6 " ? > < G e m i n i   x m l n s = " h t t p : / / g e m i n i / p i v o t c u s t o m i z a t i o n / P o w e r P i v o t V e r s i o n " > < C u s t o m C o n t e n t > < ! [ C D A T A [ 2 0 1 5 . 1 3 0 . 1 6 0 5 . 4 0 6 ] ] > < / C u s t o m C o n t e n t > < / G e m i n i > 
</file>

<file path=customXml/itemProps1.xml><?xml version="1.0" encoding="utf-8"?>
<ds:datastoreItem xmlns:ds="http://schemas.openxmlformats.org/officeDocument/2006/customXml" ds:itemID="{80E33DC4-4DD3-49B7-9092-FE12AD1B1012}">
  <ds:schemaRefs/>
</ds:datastoreItem>
</file>

<file path=customXml/itemProps2.xml><?xml version="1.0" encoding="utf-8"?>
<ds:datastoreItem xmlns:ds="http://schemas.openxmlformats.org/officeDocument/2006/customXml" ds:itemID="{4A0F9BBD-0722-44C0-A51D-871F1E608662}">
  <ds:schemaRefs/>
</ds:datastoreItem>
</file>

<file path=customXml/itemProps3.xml><?xml version="1.0" encoding="utf-8"?>
<ds:datastoreItem xmlns:ds="http://schemas.openxmlformats.org/officeDocument/2006/customXml" ds:itemID="{5E70A7C7-2103-44AA-8B08-92C32F7E8F41}">
  <ds:schemaRefs/>
</ds:datastoreItem>
</file>

<file path=customXml/itemProps4.xml><?xml version="1.0" encoding="utf-8"?>
<ds:datastoreItem xmlns:ds="http://schemas.openxmlformats.org/officeDocument/2006/customXml" ds:itemID="{696E26E2-54FB-4F48-A7C1-42B31EB870F2}">
  <ds:schemaRefs>
    <ds:schemaRef ds:uri="http://schemas.microsoft.com/DataMashup"/>
  </ds:schemaRefs>
</ds:datastoreItem>
</file>

<file path=customXml/itemProps5.xml><?xml version="1.0" encoding="utf-8"?>
<ds:datastoreItem xmlns:ds="http://schemas.openxmlformats.org/officeDocument/2006/customXml" ds:itemID="{A4A438E6-B8DE-4271-94C6-683D0D7167DF}">
  <ds:schemaRefs/>
</ds:datastoreItem>
</file>

<file path=customXml/itemProps6.xml><?xml version="1.0" encoding="utf-8"?>
<ds:datastoreItem xmlns:ds="http://schemas.openxmlformats.org/officeDocument/2006/customXml" ds:itemID="{97E02576-7B1E-4A71-8318-92E74C9030B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2022-01-29T15:07:42Z</dcterms:created>
  <dcterms:modified xsi:type="dcterms:W3CDTF">2022-03-02T16:25:25Z</dcterms:modified>
</cp:coreProperties>
</file>