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3716C7E5-7D7F-4761-87EA-2CDC828571F8}"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W15" i="6" s="1"/>
  <c r="C8" i="6"/>
  <c r="C7" i="6"/>
  <c r="C6" i="6"/>
  <c r="C5" i="6"/>
  <c r="C4" i="6"/>
  <c r="C3" i="6"/>
  <c r="U15" i="6"/>
  <c r="U14" i="6"/>
  <c r="U13" i="6"/>
  <c r="U11" i="6"/>
  <c r="U10" i="6"/>
  <c r="U8" i="6"/>
  <c r="U7" i="6"/>
  <c r="U6" i="6"/>
  <c r="W11" i="6" l="1"/>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<sst xmlns="http://schemas.openxmlformats.org/spreadsheetml/2006/main" count="985" uniqueCount="301">
  <si>
    <t>125002</t>
  </si>
  <si>
    <t>125003</t>
  </si>
  <si>
    <t>125004</t>
  </si>
  <si>
    <t>125007</t>
  </si>
  <si>
    <t>125010</t>
  </si>
  <si>
    <t>125011</t>
  </si>
  <si>
    <t>125013</t>
  </si>
  <si>
    <t>125014</t>
  </si>
  <si>
    <t>125015</t>
  </si>
  <si>
    <t>125019</t>
  </si>
  <si>
    <t>125020</t>
  </si>
  <si>
    <t>125021</t>
  </si>
  <si>
    <t>125024</t>
  </si>
  <si>
    <t>125026</t>
  </si>
  <si>
    <t>125029</t>
  </si>
  <si>
    <t>125032</t>
  </si>
  <si>
    <t>125033</t>
  </si>
  <si>
    <t>125038</t>
  </si>
  <si>
    <t>125040</t>
  </si>
  <si>
    <t>125041</t>
  </si>
  <si>
    <t>125042</t>
  </si>
  <si>
    <t>125043</t>
  </si>
  <si>
    <t>125045</t>
  </si>
  <si>
    <t>125046</t>
  </si>
  <si>
    <t>125047</t>
  </si>
  <si>
    <t>125048</t>
  </si>
  <si>
    <t>125050</t>
  </si>
  <si>
    <t>125051</t>
  </si>
  <si>
    <t>125052</t>
  </si>
  <si>
    <t>125055</t>
  </si>
  <si>
    <t>125056</t>
  </si>
  <si>
    <t>125057</t>
  </si>
  <si>
    <t>125058</t>
  </si>
  <si>
    <t>125059</t>
  </si>
  <si>
    <t>125061</t>
  </si>
  <si>
    <t>125062</t>
  </si>
  <si>
    <t>125063</t>
  </si>
  <si>
    <t>125064</t>
  </si>
  <si>
    <t>125065</t>
  </si>
  <si>
    <t>125066</t>
  </si>
  <si>
    <t>125067</t>
  </si>
  <si>
    <t>HILO MEDICAL CENTER</t>
  </si>
  <si>
    <t>KULA HOSPITAL</t>
  </si>
  <si>
    <t>GARDEN ISLE HEALTHCARE AND REHABILITATION CENTER</t>
  </si>
  <si>
    <t>HALE MAKUA - KAHULUI</t>
  </si>
  <si>
    <t>LEAHI HOSPITAL</t>
  </si>
  <si>
    <t>HALE NANI REHABILITATION AND NURSING CENTER</t>
  </si>
  <si>
    <t>MAUNALANI NURSING AND REHABILITATION CENTER</t>
  </si>
  <si>
    <t>ARCADIA RETIREMENT RESIDENCE</t>
  </si>
  <si>
    <t>WAHIAWA GENERAL HOSPITAL</t>
  </si>
  <si>
    <t>THE CARE CENTER OF HONOLULU</t>
  </si>
  <si>
    <t>AVALON CARE CENTER - HONOLULU, LLC</t>
  </si>
  <si>
    <t>KAUAI VETERANS MEMORIAL HOSPITAL</t>
  </si>
  <si>
    <t>NUUANU HALE</t>
  </si>
  <si>
    <t>KUAKINI GERIATRIC CARE, INC</t>
  </si>
  <si>
    <t>SAMUEL MAHELONA MEMORIAL HOSPITAL</t>
  </si>
  <si>
    <t>HALE HO'OLA HAMAKUA</t>
  </si>
  <si>
    <t>HARRY AND JEANETTE WEINBERG CARE CENTER</t>
  </si>
  <si>
    <t>ALOHA NURSING &amp; REHAB CENTRE</t>
  </si>
  <si>
    <t>LIFE CARE CENTER OF HILO</t>
  </si>
  <si>
    <t>LILIHA HEALTHCARE CENTER</t>
  </si>
  <si>
    <t>OAHU CARE FACILITY</t>
  </si>
  <si>
    <t>PEARL CITY NURSING HOME</t>
  </si>
  <si>
    <t>HALE ANUENUE RESTORATIVE CARE</t>
  </si>
  <si>
    <t>PU'UWAI 'O MAKAHA</t>
  </si>
  <si>
    <t>HALE OLA KINO</t>
  </si>
  <si>
    <t>ANN PEARL NURSING FACILITY</t>
  </si>
  <si>
    <t>HALE MALAMALAMA</t>
  </si>
  <si>
    <t>KA PUNAWAI OLA</t>
  </si>
  <si>
    <t>LIFE CARE CENTER OF KONA</t>
  </si>
  <si>
    <t>HI'OLANI CARE CENTER AT KAHALA NUI</t>
  </si>
  <si>
    <t>HALE MAKUA HEALTH SERVICES</t>
  </si>
  <si>
    <t>KULANA MALAMA</t>
  </si>
  <si>
    <t>YUKIO OKUTSU STATE VETERANS HOME</t>
  </si>
  <si>
    <t>PALOLO CHINESE HOME</t>
  </si>
  <si>
    <t>KAUAI CARE CENTER</t>
  </si>
  <si>
    <t>HALE KUPUNA HERITAGE HOME, LLC</t>
  </si>
  <si>
    <t>15 CRAIGSIDE</t>
  </si>
  <si>
    <t>CLARENCE TC CHING VILLAS AT ST FRANCIS</t>
  </si>
  <si>
    <t>REGENCY HILO REHABILITATION &amp; NURSING CENTER</t>
  </si>
  <si>
    <t>KALAKAUA GARDENS</t>
  </si>
  <si>
    <t>ISLANDS SKILLED NURSING &amp; REHABILITATION</t>
  </si>
  <si>
    <t>HILO</t>
  </si>
  <si>
    <t>KULA</t>
  </si>
  <si>
    <t>LIHUE</t>
  </si>
  <si>
    <t>KAHULUI</t>
  </si>
  <si>
    <t>HONOLULU</t>
  </si>
  <si>
    <t>WAHIAWA</t>
  </si>
  <si>
    <t>WAIMEA</t>
  </si>
  <si>
    <t>KAPAA</t>
  </si>
  <si>
    <t>HONOKAA</t>
  </si>
  <si>
    <t>KANEOHE</t>
  </si>
  <si>
    <t>PEARL CITY</t>
  </si>
  <si>
    <t>WAIANAE</t>
  </si>
  <si>
    <t>KAPOLEI</t>
  </si>
  <si>
    <t>KAILUA KONA</t>
  </si>
  <si>
    <t>WAILUKU</t>
  </si>
  <si>
    <t>EWA BEACH</t>
  </si>
  <si>
    <t>KOLOA</t>
  </si>
  <si>
    <t>Hawaii</t>
  </si>
  <si>
    <t>Maui</t>
  </si>
  <si>
    <t>Kauai</t>
  </si>
  <si>
    <t>Honolulu</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</si>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</sst>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42" totalsRowShown="0" headerRowDxfId="125">
  <autoFilter ref="A1:AG42"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42" totalsRowShown="0" headerRowDxfId="96">
  <autoFilter ref="A1:AK42" xr:uid="{F6C3CB19-CE12-4B14-8BE9-BE2DA56924F3}"/>
  <sortState xmlns:xlrd2="http://schemas.microsoft.com/office/spreadsheetml/2017/richdata2" ref="A2:AK42">
    <sortCondition ref="A1:A42"/>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42" totalsRowShown="0" headerRowDxfId="63">
  <autoFilter ref="A1:AI42" xr:uid="{0BC5ADF1-15D4-4F74-902E-CBC634AC45F1}"/>
  <sortState xmlns:xlrd2="http://schemas.microsoft.com/office/spreadsheetml/2017/richdata2" ref="A2:AI42">
    <sortCondition ref="A1:A42"/>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54"/>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154</v>
      </c>
      <c r="B1" s="1" t="s">
        <v>221</v>
      </c>
      <c r="C1" s="1" t="s">
        <v>157</v>
      </c>
      <c r="D1" s="1" t="s">
        <v>156</v>
      </c>
      <c r="E1" s="1" t="s">
        <v>158</v>
      </c>
      <c r="F1" s="1" t="s">
        <v>162</v>
      </c>
      <c r="G1" s="1" t="s">
        <v>165</v>
      </c>
      <c r="H1" s="1" t="s">
        <v>164</v>
      </c>
      <c r="I1" s="1" t="s">
        <v>222</v>
      </c>
      <c r="J1" s="1" t="s">
        <v>201</v>
      </c>
      <c r="K1" s="1" t="s">
        <v>203</v>
      </c>
      <c r="L1" s="1" t="s">
        <v>202</v>
      </c>
      <c r="M1" s="1" t="s">
        <v>204</v>
      </c>
      <c r="N1" s="1" t="s">
        <v>205</v>
      </c>
      <c r="O1" s="1" t="s">
        <v>206</v>
      </c>
      <c r="P1" s="1" t="s">
        <v>211</v>
      </c>
      <c r="Q1" s="1" t="s">
        <v>212</v>
      </c>
      <c r="R1" s="1" t="s">
        <v>207</v>
      </c>
      <c r="S1" s="1" t="s">
        <v>223</v>
      </c>
      <c r="T1" s="1" t="s">
        <v>208</v>
      </c>
      <c r="U1" s="1" t="s">
        <v>209</v>
      </c>
      <c r="V1" s="1" t="s">
        <v>210</v>
      </c>
      <c r="W1" s="1" t="s">
        <v>224</v>
      </c>
      <c r="X1" s="1" t="s">
        <v>214</v>
      </c>
      <c r="Y1" s="1" t="s">
        <v>213</v>
      </c>
      <c r="Z1" s="1" t="s">
        <v>215</v>
      </c>
      <c r="AA1" s="1" t="s">
        <v>225</v>
      </c>
      <c r="AB1" s="1" t="s">
        <v>216</v>
      </c>
      <c r="AC1" s="1" t="s">
        <v>217</v>
      </c>
      <c r="AD1" s="1" t="s">
        <v>218</v>
      </c>
      <c r="AE1" s="1" t="s">
        <v>219</v>
      </c>
      <c r="AF1" s="1" t="s">
        <v>155</v>
      </c>
      <c r="AG1" s="38" t="s">
        <v>166</v>
      </c>
    </row>
    <row r="2" spans="1:34" x14ac:dyDescent="0.25">
      <c r="A2" t="s">
        <v>114</v>
      </c>
      <c r="B2" t="s">
        <v>77</v>
      </c>
      <c r="C2" t="s">
        <v>86</v>
      </c>
      <c r="D2" t="s">
        <v>102</v>
      </c>
      <c r="E2" s="31">
        <v>38.391304347826086</v>
      </c>
      <c r="F2" s="31">
        <v>5.8727349943374865</v>
      </c>
      <c r="G2" s="31">
        <v>5.4641845979614958</v>
      </c>
      <c r="H2" s="31">
        <v>2.0963335220838051</v>
      </c>
      <c r="I2" s="31">
        <v>1.6877831257078142</v>
      </c>
      <c r="J2" s="31">
        <v>225.46195652173915</v>
      </c>
      <c r="K2" s="31">
        <v>209.7771739130435</v>
      </c>
      <c r="L2" s="31">
        <v>80.480978260869563</v>
      </c>
      <c r="M2" s="31">
        <v>64.796195652173907</v>
      </c>
      <c r="N2" s="31">
        <v>10.467391304347826</v>
      </c>
      <c r="O2" s="31">
        <v>5.2173913043478262</v>
      </c>
      <c r="P2" s="31">
        <v>8.0815217391304355</v>
      </c>
      <c r="Q2" s="31">
        <v>8.0815217391304355</v>
      </c>
      <c r="R2" s="31">
        <v>0</v>
      </c>
      <c r="S2" s="31">
        <v>136.89945652173915</v>
      </c>
      <c r="T2" s="31">
        <v>136.07608695652175</v>
      </c>
      <c r="U2" s="31">
        <v>0.82336956521739135</v>
      </c>
      <c r="V2" s="31">
        <v>0</v>
      </c>
      <c r="W2" s="31">
        <v>6.3070652173913047</v>
      </c>
      <c r="X2" s="31">
        <v>0</v>
      </c>
      <c r="Y2" s="31">
        <v>0</v>
      </c>
      <c r="Z2" s="31">
        <v>0</v>
      </c>
      <c r="AA2" s="31">
        <v>0</v>
      </c>
      <c r="AB2" s="31">
        <v>0</v>
      </c>
      <c r="AC2" s="31">
        <v>6.3070652173913047</v>
      </c>
      <c r="AD2" s="31">
        <v>0</v>
      </c>
      <c r="AE2" s="31">
        <v>0</v>
      </c>
      <c r="AF2" t="s">
        <v>36</v>
      </c>
      <c r="AG2" s="32">
        <v>9</v>
      </c>
      <c r="AH2"/>
    </row>
    <row r="3" spans="1:34" x14ac:dyDescent="0.25">
      <c r="A3" t="s">
        <v>114</v>
      </c>
      <c r="B3" t="s">
        <v>58</v>
      </c>
      <c r="C3" t="s">
        <v>91</v>
      </c>
      <c r="D3" t="s">
        <v>102</v>
      </c>
      <c r="E3" s="31">
        <v>103.22826086956522</v>
      </c>
      <c r="F3" s="31">
        <v>3.9917152785090031</v>
      </c>
      <c r="G3" s="31">
        <v>3.6699126039802041</v>
      </c>
      <c r="H3" s="31">
        <v>1.6042708223649578</v>
      </c>
      <c r="I3" s="31">
        <v>1.282468147836159</v>
      </c>
      <c r="J3" s="31">
        <v>412.05782608695654</v>
      </c>
      <c r="K3" s="31">
        <v>378.8386956521739</v>
      </c>
      <c r="L3" s="31">
        <v>165.60608695652178</v>
      </c>
      <c r="M3" s="31">
        <v>132.38695652173917</v>
      </c>
      <c r="N3" s="31">
        <v>30.871304347826094</v>
      </c>
      <c r="O3" s="31">
        <v>2.347826086956522</v>
      </c>
      <c r="P3" s="31">
        <v>15.452391304347829</v>
      </c>
      <c r="Q3" s="31">
        <v>15.452391304347829</v>
      </c>
      <c r="R3" s="31">
        <v>0</v>
      </c>
      <c r="S3" s="31">
        <v>230.99934782608696</v>
      </c>
      <c r="T3" s="31">
        <v>221.01119565217391</v>
      </c>
      <c r="U3" s="31">
        <v>9.9881521739130399</v>
      </c>
      <c r="V3" s="31">
        <v>0</v>
      </c>
      <c r="W3" s="31">
        <v>31.253586956521737</v>
      </c>
      <c r="X3" s="31">
        <v>12.837826086956518</v>
      </c>
      <c r="Y3" s="31">
        <v>0</v>
      </c>
      <c r="Z3" s="31">
        <v>0</v>
      </c>
      <c r="AA3" s="31">
        <v>0.70380434782608692</v>
      </c>
      <c r="AB3" s="31">
        <v>0</v>
      </c>
      <c r="AC3" s="31">
        <v>17.711956521739133</v>
      </c>
      <c r="AD3" s="31">
        <v>0</v>
      </c>
      <c r="AE3" s="31">
        <v>0</v>
      </c>
      <c r="AF3" t="s">
        <v>17</v>
      </c>
      <c r="AG3" s="32">
        <v>9</v>
      </c>
      <c r="AH3"/>
    </row>
    <row r="4" spans="1:34" x14ac:dyDescent="0.25">
      <c r="A4" t="s">
        <v>114</v>
      </c>
      <c r="B4" t="s">
        <v>66</v>
      </c>
      <c r="C4" t="s">
        <v>91</v>
      </c>
      <c r="D4" t="s">
        <v>102</v>
      </c>
      <c r="E4" s="31">
        <v>60.130434782608695</v>
      </c>
      <c r="F4" s="31">
        <v>3.83851409978308</v>
      </c>
      <c r="G4" s="31">
        <v>3.4729139551699206</v>
      </c>
      <c r="H4" s="31">
        <v>1.323617136659436</v>
      </c>
      <c r="I4" s="31">
        <v>0.95801699204627622</v>
      </c>
      <c r="J4" s="31">
        <v>230.81152173913043</v>
      </c>
      <c r="K4" s="31">
        <v>208.82782608695652</v>
      </c>
      <c r="L4" s="31">
        <v>79.589673913043484</v>
      </c>
      <c r="M4" s="31">
        <v>57.605978260869563</v>
      </c>
      <c r="N4" s="31">
        <v>16.766304347826086</v>
      </c>
      <c r="O4" s="31">
        <v>5.2173913043478262</v>
      </c>
      <c r="P4" s="31">
        <v>17.63641304347826</v>
      </c>
      <c r="Q4" s="31">
        <v>17.63641304347826</v>
      </c>
      <c r="R4" s="31">
        <v>0</v>
      </c>
      <c r="S4" s="31">
        <v>133.5854347826087</v>
      </c>
      <c r="T4" s="31">
        <v>132.09358695652173</v>
      </c>
      <c r="U4" s="31">
        <v>1.4918478260869565</v>
      </c>
      <c r="V4" s="31">
        <v>0</v>
      </c>
      <c r="W4" s="31">
        <v>24.740869565217391</v>
      </c>
      <c r="X4" s="31">
        <v>1.0923913043478262</v>
      </c>
      <c r="Y4" s="31">
        <v>2.652173913043478</v>
      </c>
      <c r="Z4" s="31">
        <v>2.6956521739130435</v>
      </c>
      <c r="AA4" s="31">
        <v>14.465217391304344</v>
      </c>
      <c r="AB4" s="31">
        <v>0</v>
      </c>
      <c r="AC4" s="31">
        <v>3.8354347826086959</v>
      </c>
      <c r="AD4" s="31">
        <v>0</v>
      </c>
      <c r="AE4" s="31">
        <v>0</v>
      </c>
      <c r="AF4" t="s">
        <v>25</v>
      </c>
      <c r="AG4" s="32">
        <v>9</v>
      </c>
      <c r="AH4"/>
    </row>
    <row r="5" spans="1:34" x14ac:dyDescent="0.25">
      <c r="A5" t="s">
        <v>114</v>
      </c>
      <c r="B5" t="s">
        <v>48</v>
      </c>
      <c r="C5" t="s">
        <v>86</v>
      </c>
      <c r="D5" t="s">
        <v>102</v>
      </c>
      <c r="E5" s="31">
        <v>72.684782608695656</v>
      </c>
      <c r="F5" s="31">
        <v>5.8003768506056517</v>
      </c>
      <c r="G5" s="31">
        <v>5.5540272169881852</v>
      </c>
      <c r="H5" s="31">
        <v>1.6655824734559588</v>
      </c>
      <c r="I5" s="31">
        <v>1.4192328398384921</v>
      </c>
      <c r="J5" s="31">
        <v>421.59913043478258</v>
      </c>
      <c r="K5" s="31">
        <v>403.69326086956517</v>
      </c>
      <c r="L5" s="31">
        <v>121.06249999999997</v>
      </c>
      <c r="M5" s="31">
        <v>103.15663043478258</v>
      </c>
      <c r="N5" s="31">
        <v>13.748260869565216</v>
      </c>
      <c r="O5" s="31">
        <v>4.1576086956521738</v>
      </c>
      <c r="P5" s="31">
        <v>26.646304347826081</v>
      </c>
      <c r="Q5" s="31">
        <v>26.646304347826081</v>
      </c>
      <c r="R5" s="31">
        <v>0</v>
      </c>
      <c r="S5" s="31">
        <v>273.89032608695652</v>
      </c>
      <c r="T5" s="31">
        <v>269.2983695652174</v>
      </c>
      <c r="U5" s="31">
        <v>4.5919565217391298</v>
      </c>
      <c r="V5" s="31">
        <v>0</v>
      </c>
      <c r="W5" s="31">
        <v>9.6010869565217405</v>
      </c>
      <c r="X5" s="31">
        <v>0</v>
      </c>
      <c r="Y5" s="31">
        <v>0</v>
      </c>
      <c r="Z5" s="31">
        <v>0</v>
      </c>
      <c r="AA5" s="31">
        <v>0</v>
      </c>
      <c r="AB5" s="31">
        <v>0</v>
      </c>
      <c r="AC5" s="31">
        <v>9.6010869565217405</v>
      </c>
      <c r="AD5" s="31">
        <v>0</v>
      </c>
      <c r="AE5" s="31">
        <v>0</v>
      </c>
      <c r="AF5" t="s">
        <v>7</v>
      </c>
      <c r="AG5" s="32">
        <v>9</v>
      </c>
      <c r="AH5"/>
    </row>
    <row r="6" spans="1:34" x14ac:dyDescent="0.25">
      <c r="A6" t="s">
        <v>114</v>
      </c>
      <c r="B6" t="s">
        <v>51</v>
      </c>
      <c r="C6" t="s">
        <v>86</v>
      </c>
      <c r="D6" t="s">
        <v>102</v>
      </c>
      <c r="E6" s="31">
        <v>85.804347826086953</v>
      </c>
      <c r="F6" s="31">
        <v>4.646549277932607</v>
      </c>
      <c r="G6" s="31">
        <v>4.1133417785659994</v>
      </c>
      <c r="H6" s="31">
        <v>1.7787446161641756</v>
      </c>
      <c r="I6" s="31">
        <v>1.2455371167975677</v>
      </c>
      <c r="J6" s="31">
        <v>398.69413043478261</v>
      </c>
      <c r="K6" s="31">
        <v>352.94260869565215</v>
      </c>
      <c r="L6" s="31">
        <v>152.62402173913046</v>
      </c>
      <c r="M6" s="31">
        <v>106.8725</v>
      </c>
      <c r="N6" s="31">
        <v>40.860217391304353</v>
      </c>
      <c r="O6" s="31">
        <v>4.8913043478260869</v>
      </c>
      <c r="P6" s="31">
        <v>8.9780434782608687</v>
      </c>
      <c r="Q6" s="31">
        <v>8.9780434782608687</v>
      </c>
      <c r="R6" s="31">
        <v>0</v>
      </c>
      <c r="S6" s="31">
        <v>237.09206521739128</v>
      </c>
      <c r="T6" s="31">
        <v>222.66913043478257</v>
      </c>
      <c r="U6" s="31">
        <v>14.422934782608694</v>
      </c>
      <c r="V6" s="31">
        <v>0</v>
      </c>
      <c r="W6" s="31">
        <v>0.15217391304347827</v>
      </c>
      <c r="X6" s="31">
        <v>0.15217391304347827</v>
      </c>
      <c r="Y6" s="31">
        <v>0</v>
      </c>
      <c r="Z6" s="31">
        <v>0</v>
      </c>
      <c r="AA6" s="31">
        <v>0</v>
      </c>
      <c r="AB6" s="31">
        <v>0</v>
      </c>
      <c r="AC6" s="31">
        <v>0</v>
      </c>
      <c r="AD6" s="31">
        <v>0</v>
      </c>
      <c r="AE6" s="31">
        <v>0</v>
      </c>
      <c r="AF6" t="s">
        <v>10</v>
      </c>
      <c r="AG6" s="32">
        <v>9</v>
      </c>
      <c r="AH6"/>
    </row>
    <row r="7" spans="1:34" x14ac:dyDescent="0.25">
      <c r="A7" t="s">
        <v>114</v>
      </c>
      <c r="B7" t="s">
        <v>78</v>
      </c>
      <c r="C7" t="s">
        <v>86</v>
      </c>
      <c r="D7" t="s">
        <v>102</v>
      </c>
      <c r="E7" s="31">
        <v>70.847826086956516</v>
      </c>
      <c r="F7" s="31">
        <v>6.180899048787972</v>
      </c>
      <c r="G7" s="31">
        <v>5.3639153114452292</v>
      </c>
      <c r="H7" s="31">
        <v>3.0886928505676585</v>
      </c>
      <c r="I7" s="31">
        <v>2.2717091132249156</v>
      </c>
      <c r="J7" s="31">
        <v>437.9032608695652</v>
      </c>
      <c r="K7" s="31">
        <v>380.02173913043481</v>
      </c>
      <c r="L7" s="31">
        <v>218.82717391304345</v>
      </c>
      <c r="M7" s="31">
        <v>160.94565217391303</v>
      </c>
      <c r="N7" s="31">
        <v>53.272826086956513</v>
      </c>
      <c r="O7" s="31">
        <v>4.6086956521739131</v>
      </c>
      <c r="P7" s="31">
        <v>0</v>
      </c>
      <c r="Q7" s="31">
        <v>0</v>
      </c>
      <c r="R7" s="31">
        <v>0</v>
      </c>
      <c r="S7" s="31">
        <v>219.07608695652175</v>
      </c>
      <c r="T7" s="31">
        <v>215.20652173913044</v>
      </c>
      <c r="U7" s="31">
        <v>3.8695652173913042</v>
      </c>
      <c r="V7" s="31">
        <v>0</v>
      </c>
      <c r="W7" s="31">
        <v>5.338043478260869</v>
      </c>
      <c r="X7" s="31">
        <v>0</v>
      </c>
      <c r="Y7" s="31">
        <v>5.338043478260869</v>
      </c>
      <c r="Z7" s="31">
        <v>0</v>
      </c>
      <c r="AA7" s="31">
        <v>0</v>
      </c>
      <c r="AB7" s="31">
        <v>0</v>
      </c>
      <c r="AC7" s="31">
        <v>0</v>
      </c>
      <c r="AD7" s="31">
        <v>0</v>
      </c>
      <c r="AE7" s="31">
        <v>0</v>
      </c>
      <c r="AF7" t="s">
        <v>37</v>
      </c>
      <c r="AG7" s="32">
        <v>9</v>
      </c>
      <c r="AH7"/>
    </row>
    <row r="8" spans="1:34" x14ac:dyDescent="0.25">
      <c r="A8" t="s">
        <v>114</v>
      </c>
      <c r="B8" t="s">
        <v>43</v>
      </c>
      <c r="C8" t="s">
        <v>84</v>
      </c>
      <c r="D8" t="s">
        <v>101</v>
      </c>
      <c r="E8" s="31">
        <v>86.684782608695656</v>
      </c>
      <c r="F8" s="31">
        <v>4.1366382445141054</v>
      </c>
      <c r="G8" s="31">
        <v>3.7959485893416924</v>
      </c>
      <c r="H8" s="31">
        <v>1.3679473354231975</v>
      </c>
      <c r="I8" s="31">
        <v>1.0272576802507838</v>
      </c>
      <c r="J8" s="31">
        <v>358.58358695652169</v>
      </c>
      <c r="K8" s="31">
        <v>329.05097826086956</v>
      </c>
      <c r="L8" s="31">
        <v>118.58021739130436</v>
      </c>
      <c r="M8" s="31">
        <v>89.047608695652187</v>
      </c>
      <c r="N8" s="31">
        <v>24.315217391304348</v>
      </c>
      <c r="O8" s="31">
        <v>5.2173913043478262</v>
      </c>
      <c r="P8" s="31">
        <v>16.326413043478261</v>
      </c>
      <c r="Q8" s="31">
        <v>16.326413043478261</v>
      </c>
      <c r="R8" s="31">
        <v>0</v>
      </c>
      <c r="S8" s="31">
        <v>223.6769565217391</v>
      </c>
      <c r="T8" s="31">
        <v>216.69054347826085</v>
      </c>
      <c r="U8" s="31">
        <v>6.9864130434782608</v>
      </c>
      <c r="V8" s="31">
        <v>0</v>
      </c>
      <c r="W8" s="31">
        <v>0</v>
      </c>
      <c r="X8" s="31">
        <v>0</v>
      </c>
      <c r="Y8" s="31">
        <v>0</v>
      </c>
      <c r="Z8" s="31">
        <v>0</v>
      </c>
      <c r="AA8" s="31">
        <v>0</v>
      </c>
      <c r="AB8" s="31">
        <v>0</v>
      </c>
      <c r="AC8" s="31">
        <v>0</v>
      </c>
      <c r="AD8" s="31">
        <v>0</v>
      </c>
      <c r="AE8" s="31">
        <v>0</v>
      </c>
      <c r="AF8" t="s">
        <v>2</v>
      </c>
      <c r="AG8" s="32">
        <v>9</v>
      </c>
      <c r="AH8"/>
    </row>
    <row r="9" spans="1:34" x14ac:dyDescent="0.25">
      <c r="A9" t="s">
        <v>114</v>
      </c>
      <c r="B9" t="s">
        <v>63</v>
      </c>
      <c r="C9" t="s">
        <v>82</v>
      </c>
      <c r="D9" t="s">
        <v>99</v>
      </c>
      <c r="E9" s="31">
        <v>104.26086956521739</v>
      </c>
      <c r="F9" s="31">
        <v>3.3214866555462885</v>
      </c>
      <c r="G9" s="31">
        <v>3.0701052960800661</v>
      </c>
      <c r="H9" s="31">
        <v>0.8749165971643037</v>
      </c>
      <c r="I9" s="31">
        <v>0.62353523769808172</v>
      </c>
      <c r="J9" s="31">
        <v>346.30108695652171</v>
      </c>
      <c r="K9" s="31">
        <v>320.09184782608691</v>
      </c>
      <c r="L9" s="31">
        <v>91.21956521739132</v>
      </c>
      <c r="M9" s="31">
        <v>65.010326086956525</v>
      </c>
      <c r="N9" s="31">
        <v>20.557065217391308</v>
      </c>
      <c r="O9" s="31">
        <v>5.6521739130434785</v>
      </c>
      <c r="P9" s="31">
        <v>56.802608695652182</v>
      </c>
      <c r="Q9" s="31">
        <v>56.802608695652182</v>
      </c>
      <c r="R9" s="31">
        <v>0</v>
      </c>
      <c r="S9" s="31">
        <v>198.27891304347824</v>
      </c>
      <c r="T9" s="31">
        <v>187.37934782608693</v>
      </c>
      <c r="U9" s="31">
        <v>10.899565217391308</v>
      </c>
      <c r="V9" s="31">
        <v>0</v>
      </c>
      <c r="W9" s="31">
        <v>0</v>
      </c>
      <c r="X9" s="31">
        <v>0</v>
      </c>
      <c r="Y9" s="31">
        <v>0</v>
      </c>
      <c r="Z9" s="31">
        <v>0</v>
      </c>
      <c r="AA9" s="31">
        <v>0</v>
      </c>
      <c r="AB9" s="31">
        <v>0</v>
      </c>
      <c r="AC9" s="31">
        <v>0</v>
      </c>
      <c r="AD9" s="31">
        <v>0</v>
      </c>
      <c r="AE9" s="31">
        <v>0</v>
      </c>
      <c r="AF9" t="s">
        <v>22</v>
      </c>
      <c r="AG9" s="32">
        <v>9</v>
      </c>
      <c r="AH9"/>
    </row>
    <row r="10" spans="1:34" x14ac:dyDescent="0.25">
      <c r="A10" t="s">
        <v>114</v>
      </c>
      <c r="B10" t="s">
        <v>56</v>
      </c>
      <c r="C10" t="s">
        <v>90</v>
      </c>
      <c r="D10" t="s">
        <v>99</v>
      </c>
      <c r="E10" s="31">
        <v>58.369565217391305</v>
      </c>
      <c r="F10" s="31">
        <v>5.0403724394785847</v>
      </c>
      <c r="G10" s="31">
        <v>5.0403724394785847</v>
      </c>
      <c r="H10" s="31">
        <v>0.99878957169459959</v>
      </c>
      <c r="I10" s="31">
        <v>0.99878957169459959</v>
      </c>
      <c r="J10" s="31">
        <v>294.20434782608697</v>
      </c>
      <c r="K10" s="31">
        <v>294.20434782608697</v>
      </c>
      <c r="L10" s="31">
        <v>58.298913043478258</v>
      </c>
      <c r="M10" s="31">
        <v>58.298913043478258</v>
      </c>
      <c r="N10" s="31">
        <v>0</v>
      </c>
      <c r="O10" s="31">
        <v>0</v>
      </c>
      <c r="P10" s="31">
        <v>51.098369565217396</v>
      </c>
      <c r="Q10" s="31">
        <v>51.098369565217396</v>
      </c>
      <c r="R10" s="31">
        <v>0</v>
      </c>
      <c r="S10" s="31">
        <v>184.80706521739131</v>
      </c>
      <c r="T10" s="31">
        <v>184.80706521739131</v>
      </c>
      <c r="U10" s="31">
        <v>0</v>
      </c>
      <c r="V10" s="31">
        <v>0</v>
      </c>
      <c r="W10" s="31">
        <v>23.1875</v>
      </c>
      <c r="X10" s="31">
        <v>0</v>
      </c>
      <c r="Y10" s="31">
        <v>0</v>
      </c>
      <c r="Z10" s="31">
        <v>0</v>
      </c>
      <c r="AA10" s="31">
        <v>23.1875</v>
      </c>
      <c r="AB10" s="31">
        <v>0</v>
      </c>
      <c r="AC10" s="31">
        <v>0</v>
      </c>
      <c r="AD10" s="31">
        <v>0</v>
      </c>
      <c r="AE10" s="31">
        <v>0</v>
      </c>
      <c r="AF10" t="s">
        <v>15</v>
      </c>
      <c r="AG10" s="32">
        <v>9</v>
      </c>
      <c r="AH10"/>
    </row>
    <row r="11" spans="1:34" x14ac:dyDescent="0.25">
      <c r="A11" t="s">
        <v>114</v>
      </c>
      <c r="B11" t="s">
        <v>76</v>
      </c>
      <c r="C11" t="s">
        <v>98</v>
      </c>
      <c r="D11" t="s">
        <v>101</v>
      </c>
      <c r="E11" s="31">
        <v>56.347826086956523</v>
      </c>
      <c r="F11" s="31">
        <v>4.2489158950617281</v>
      </c>
      <c r="G11" s="31">
        <v>3.798298611111111</v>
      </c>
      <c r="H11" s="31">
        <v>1.7352912808641974</v>
      </c>
      <c r="I11" s="31">
        <v>1.2846739969135801</v>
      </c>
      <c r="J11" s="31">
        <v>239.41717391304346</v>
      </c>
      <c r="K11" s="31">
        <v>214.02586956521739</v>
      </c>
      <c r="L11" s="31">
        <v>97.779891304347814</v>
      </c>
      <c r="M11" s="31">
        <v>72.388586956521735</v>
      </c>
      <c r="N11" s="31">
        <v>20.260869565217391</v>
      </c>
      <c r="O11" s="31">
        <v>5.1304347826086953</v>
      </c>
      <c r="P11" s="31">
        <v>20.665760869565219</v>
      </c>
      <c r="Q11" s="31">
        <v>20.665760869565219</v>
      </c>
      <c r="R11" s="31">
        <v>0</v>
      </c>
      <c r="S11" s="31">
        <v>120.97152173913044</v>
      </c>
      <c r="T11" s="31">
        <v>119.53260869565217</v>
      </c>
      <c r="U11" s="31">
        <v>1.4389130434782609</v>
      </c>
      <c r="V11" s="31">
        <v>0</v>
      </c>
      <c r="W11" s="31">
        <v>0</v>
      </c>
      <c r="X11" s="31">
        <v>0</v>
      </c>
      <c r="Y11" s="31">
        <v>0</v>
      </c>
      <c r="Z11" s="31">
        <v>0</v>
      </c>
      <c r="AA11" s="31">
        <v>0</v>
      </c>
      <c r="AB11" s="31">
        <v>0</v>
      </c>
      <c r="AC11" s="31">
        <v>0</v>
      </c>
      <c r="AD11" s="31">
        <v>0</v>
      </c>
      <c r="AE11" s="31">
        <v>0</v>
      </c>
      <c r="AF11" t="s">
        <v>35</v>
      </c>
      <c r="AG11" s="32">
        <v>9</v>
      </c>
      <c r="AH11"/>
    </row>
    <row r="12" spans="1:34" x14ac:dyDescent="0.25">
      <c r="A12" t="s">
        <v>114</v>
      </c>
      <c r="B12" t="s">
        <v>44</v>
      </c>
      <c r="C12" t="s">
        <v>85</v>
      </c>
      <c r="D12" t="s">
        <v>100</v>
      </c>
      <c r="E12" s="31">
        <v>209.89130434782609</v>
      </c>
      <c r="F12" s="31">
        <v>4.5443940963231491</v>
      </c>
      <c r="G12" s="31">
        <v>4.2108363542206115</v>
      </c>
      <c r="H12" s="31">
        <v>1.2511651993785604</v>
      </c>
      <c r="I12" s="31">
        <v>0.93784308648368719</v>
      </c>
      <c r="J12" s="31">
        <v>953.82880434782612</v>
      </c>
      <c r="K12" s="31">
        <v>883.81793478260875</v>
      </c>
      <c r="L12" s="31">
        <v>262.60869565217394</v>
      </c>
      <c r="M12" s="31">
        <v>196.84510869565219</v>
      </c>
      <c r="N12" s="31">
        <v>60.720108695652172</v>
      </c>
      <c r="O12" s="31">
        <v>5.0434782608695654</v>
      </c>
      <c r="P12" s="31">
        <v>110.48913043478261</v>
      </c>
      <c r="Q12" s="31">
        <v>106.24184782608695</v>
      </c>
      <c r="R12" s="31">
        <v>4.2472826086956523</v>
      </c>
      <c r="S12" s="31">
        <v>580.73097826086962</v>
      </c>
      <c r="T12" s="31">
        <v>534.66304347826087</v>
      </c>
      <c r="U12" s="31">
        <v>46.067934782608695</v>
      </c>
      <c r="V12" s="31">
        <v>0</v>
      </c>
      <c r="W12" s="31">
        <v>18.565217391304348</v>
      </c>
      <c r="X12" s="31">
        <v>0</v>
      </c>
      <c r="Y12" s="31">
        <v>0</v>
      </c>
      <c r="Z12" s="31">
        <v>0</v>
      </c>
      <c r="AA12" s="31">
        <v>18.565217391304348</v>
      </c>
      <c r="AB12" s="31">
        <v>0</v>
      </c>
      <c r="AC12" s="31">
        <v>0</v>
      </c>
      <c r="AD12" s="31">
        <v>0</v>
      </c>
      <c r="AE12" s="31">
        <v>0</v>
      </c>
      <c r="AF12" t="s">
        <v>3</v>
      </c>
      <c r="AG12" s="32">
        <v>9</v>
      </c>
      <c r="AH12"/>
    </row>
    <row r="13" spans="1:34" x14ac:dyDescent="0.25">
      <c r="A13" t="s">
        <v>114</v>
      </c>
      <c r="B13" t="s">
        <v>71</v>
      </c>
      <c r="C13" t="s">
        <v>96</v>
      </c>
      <c r="D13" t="s">
        <v>100</v>
      </c>
      <c r="E13" s="31">
        <v>72</v>
      </c>
      <c r="F13" s="31">
        <v>4.408854166666667</v>
      </c>
      <c r="G13" s="31">
        <v>4.0359676932367146</v>
      </c>
      <c r="H13" s="31">
        <v>1.0186443236714977</v>
      </c>
      <c r="I13" s="31">
        <v>0.72305253623188404</v>
      </c>
      <c r="J13" s="31">
        <v>317.4375</v>
      </c>
      <c r="K13" s="31">
        <v>290.58967391304344</v>
      </c>
      <c r="L13" s="31">
        <v>73.342391304347828</v>
      </c>
      <c r="M13" s="31">
        <v>52.059782608695649</v>
      </c>
      <c r="N13" s="31">
        <v>21.282608695652176</v>
      </c>
      <c r="O13" s="31">
        <v>0</v>
      </c>
      <c r="P13" s="31">
        <v>50.565217391304344</v>
      </c>
      <c r="Q13" s="31">
        <v>45</v>
      </c>
      <c r="R13" s="31">
        <v>5.5652173913043477</v>
      </c>
      <c r="S13" s="31">
        <v>193.52989130434781</v>
      </c>
      <c r="T13" s="31">
        <v>180.54891304347825</v>
      </c>
      <c r="U13" s="31">
        <v>12.980978260869565</v>
      </c>
      <c r="V13" s="31">
        <v>0</v>
      </c>
      <c r="W13" s="31">
        <v>8.5135869565217384</v>
      </c>
      <c r="X13" s="31">
        <v>0</v>
      </c>
      <c r="Y13" s="31">
        <v>0</v>
      </c>
      <c r="Z13" s="31">
        <v>0</v>
      </c>
      <c r="AA13" s="31">
        <v>8.5135869565217384</v>
      </c>
      <c r="AB13" s="31">
        <v>0</v>
      </c>
      <c r="AC13" s="31">
        <v>0</v>
      </c>
      <c r="AD13" s="31">
        <v>0</v>
      </c>
      <c r="AE13" s="31">
        <v>0</v>
      </c>
      <c r="AF13" t="s">
        <v>30</v>
      </c>
      <c r="AG13" s="32">
        <v>9</v>
      </c>
      <c r="AH13"/>
    </row>
    <row r="14" spans="1:34" x14ac:dyDescent="0.25">
      <c r="A14" t="s">
        <v>114</v>
      </c>
      <c r="B14" t="s">
        <v>67</v>
      </c>
      <c r="C14" t="s">
        <v>86</v>
      </c>
      <c r="D14" t="s">
        <v>102</v>
      </c>
      <c r="E14" s="31">
        <v>32.554347826086953</v>
      </c>
      <c r="F14" s="31">
        <v>3.1727045075125213</v>
      </c>
      <c r="G14" s="31">
        <v>3.0729549248747916</v>
      </c>
      <c r="H14" s="31">
        <v>0.63664440734557604</v>
      </c>
      <c r="I14" s="31">
        <v>0.53689482470784655</v>
      </c>
      <c r="J14" s="31">
        <v>103.28532608695653</v>
      </c>
      <c r="K14" s="31">
        <v>100.03804347826087</v>
      </c>
      <c r="L14" s="31">
        <v>20.725543478260871</v>
      </c>
      <c r="M14" s="31">
        <v>17.478260869565219</v>
      </c>
      <c r="N14" s="31">
        <v>3.2472826086956523</v>
      </c>
      <c r="O14" s="31">
        <v>0</v>
      </c>
      <c r="P14" s="31">
        <v>0</v>
      </c>
      <c r="Q14" s="31">
        <v>0</v>
      </c>
      <c r="R14" s="31">
        <v>0</v>
      </c>
      <c r="S14" s="31">
        <v>82.559782608695656</v>
      </c>
      <c r="T14" s="31">
        <v>82.559782608695656</v>
      </c>
      <c r="U14" s="31">
        <v>0</v>
      </c>
      <c r="V14" s="31">
        <v>0</v>
      </c>
      <c r="W14" s="31">
        <v>8.4076086956521738</v>
      </c>
      <c r="X14" s="31">
        <v>0</v>
      </c>
      <c r="Y14" s="31">
        <v>0</v>
      </c>
      <c r="Z14" s="31">
        <v>0</v>
      </c>
      <c r="AA14" s="31">
        <v>0</v>
      </c>
      <c r="AB14" s="31">
        <v>0</v>
      </c>
      <c r="AC14" s="31">
        <v>8.4076086956521738</v>
      </c>
      <c r="AD14" s="31">
        <v>0</v>
      </c>
      <c r="AE14" s="31">
        <v>0</v>
      </c>
      <c r="AF14" t="s">
        <v>26</v>
      </c>
      <c r="AG14" s="32">
        <v>9</v>
      </c>
      <c r="AH14"/>
    </row>
    <row r="15" spans="1:34" x14ac:dyDescent="0.25">
      <c r="A15" t="s">
        <v>114</v>
      </c>
      <c r="B15" t="s">
        <v>46</v>
      </c>
      <c r="C15" t="s">
        <v>86</v>
      </c>
      <c r="D15" t="s">
        <v>102</v>
      </c>
      <c r="E15" s="31">
        <v>267.68478260869563</v>
      </c>
      <c r="F15" s="31">
        <v>4.6017070694765918</v>
      </c>
      <c r="G15" s="31">
        <v>4.173680513257807</v>
      </c>
      <c r="H15" s="31">
        <v>1.4562354326552154</v>
      </c>
      <c r="I15" s="31">
        <v>1.0359264222195148</v>
      </c>
      <c r="J15" s="31">
        <v>1231.8069565217393</v>
      </c>
      <c r="K15" s="31">
        <v>1117.2307608695653</v>
      </c>
      <c r="L15" s="31">
        <v>389.81206521739114</v>
      </c>
      <c r="M15" s="31">
        <v>277.30173913043467</v>
      </c>
      <c r="N15" s="31">
        <v>107.03206521739129</v>
      </c>
      <c r="O15" s="31">
        <v>5.4782608695652177</v>
      </c>
      <c r="P15" s="31">
        <v>59.268695652173911</v>
      </c>
      <c r="Q15" s="31">
        <v>57.20282608695652</v>
      </c>
      <c r="R15" s="31">
        <v>2.0658695652173913</v>
      </c>
      <c r="S15" s="31">
        <v>782.72619565217406</v>
      </c>
      <c r="T15" s="31">
        <v>736.69586956521755</v>
      </c>
      <c r="U15" s="31">
        <v>46.030326086956521</v>
      </c>
      <c r="V15" s="31">
        <v>0</v>
      </c>
      <c r="W15" s="31">
        <v>0.21739130434782608</v>
      </c>
      <c r="X15" s="31">
        <v>0.21739130434782608</v>
      </c>
      <c r="Y15" s="31">
        <v>0</v>
      </c>
      <c r="Z15" s="31">
        <v>0</v>
      </c>
      <c r="AA15" s="31">
        <v>0</v>
      </c>
      <c r="AB15" s="31">
        <v>0</v>
      </c>
      <c r="AC15" s="31">
        <v>0</v>
      </c>
      <c r="AD15" s="31">
        <v>0</v>
      </c>
      <c r="AE15" s="31">
        <v>0</v>
      </c>
      <c r="AF15" t="s">
        <v>5</v>
      </c>
      <c r="AG15" s="32">
        <v>9</v>
      </c>
      <c r="AH15"/>
    </row>
    <row r="16" spans="1:34" x14ac:dyDescent="0.25">
      <c r="A16" t="s">
        <v>114</v>
      </c>
      <c r="B16" t="s">
        <v>65</v>
      </c>
      <c r="C16" t="s">
        <v>86</v>
      </c>
      <c r="D16" t="s">
        <v>102</v>
      </c>
      <c r="E16" s="31">
        <v>27.902173913043477</v>
      </c>
      <c r="F16" s="31">
        <v>5.7058823529411766</v>
      </c>
      <c r="G16" s="31">
        <v>4.8950136345929103</v>
      </c>
      <c r="H16" s="31">
        <v>1.8472925594078693</v>
      </c>
      <c r="I16" s="31">
        <v>1.0364238410596027</v>
      </c>
      <c r="J16" s="31">
        <v>159.20652173913044</v>
      </c>
      <c r="K16" s="31">
        <v>136.58152173913044</v>
      </c>
      <c r="L16" s="31">
        <v>51.54347826086957</v>
      </c>
      <c r="M16" s="31">
        <v>28.918478260869566</v>
      </c>
      <c r="N16" s="31">
        <v>16.972826086956523</v>
      </c>
      <c r="O16" s="31">
        <v>5.6521739130434785</v>
      </c>
      <c r="P16" s="31">
        <v>8.5407608695652169</v>
      </c>
      <c r="Q16" s="31">
        <v>8.5407608695652169</v>
      </c>
      <c r="R16" s="31">
        <v>0</v>
      </c>
      <c r="S16" s="31">
        <v>99.122282608695656</v>
      </c>
      <c r="T16" s="31">
        <v>99.122282608695656</v>
      </c>
      <c r="U16" s="31">
        <v>0</v>
      </c>
      <c r="V16" s="31">
        <v>0</v>
      </c>
      <c r="W16" s="31">
        <v>0</v>
      </c>
      <c r="X16" s="31">
        <v>0</v>
      </c>
      <c r="Y16" s="31">
        <v>0</v>
      </c>
      <c r="Z16" s="31">
        <v>0</v>
      </c>
      <c r="AA16" s="31">
        <v>0</v>
      </c>
      <c r="AB16" s="31">
        <v>0</v>
      </c>
      <c r="AC16" s="31">
        <v>0</v>
      </c>
      <c r="AD16" s="31">
        <v>0</v>
      </c>
      <c r="AE16" s="31">
        <v>0</v>
      </c>
      <c r="AF16" t="s">
        <v>24</v>
      </c>
      <c r="AG16" s="32">
        <v>9</v>
      </c>
      <c r="AH16"/>
    </row>
    <row r="17" spans="1:34" x14ac:dyDescent="0.25">
      <c r="A17" t="s">
        <v>114</v>
      </c>
      <c r="B17" t="s">
        <v>57</v>
      </c>
      <c r="C17" t="s">
        <v>91</v>
      </c>
      <c r="D17" t="s">
        <v>102</v>
      </c>
      <c r="E17" s="31">
        <v>33.663043478260867</v>
      </c>
      <c r="F17" s="31">
        <v>4.3948659993542147</v>
      </c>
      <c r="G17" s="31">
        <v>3.3751017113335493</v>
      </c>
      <c r="H17" s="31">
        <v>1.3044720697449148</v>
      </c>
      <c r="I17" s="31">
        <v>0.28470778172424932</v>
      </c>
      <c r="J17" s="31">
        <v>147.94456521739133</v>
      </c>
      <c r="K17" s="31">
        <v>113.61619565217393</v>
      </c>
      <c r="L17" s="31">
        <v>43.912500000000009</v>
      </c>
      <c r="M17" s="31">
        <v>9.58413043478261</v>
      </c>
      <c r="N17" s="31">
        <v>29.197934782608701</v>
      </c>
      <c r="O17" s="31">
        <v>5.1304347826086953</v>
      </c>
      <c r="P17" s="31">
        <v>10.118586956521737</v>
      </c>
      <c r="Q17" s="31">
        <v>10.118586956521737</v>
      </c>
      <c r="R17" s="31">
        <v>0</v>
      </c>
      <c r="S17" s="31">
        <v>93.913478260869582</v>
      </c>
      <c r="T17" s="31">
        <v>93.913478260869582</v>
      </c>
      <c r="U17" s="31">
        <v>0</v>
      </c>
      <c r="V17" s="31">
        <v>0</v>
      </c>
      <c r="W17" s="31">
        <v>4.3478260869565216E-2</v>
      </c>
      <c r="X17" s="31">
        <v>4.3478260869565216E-2</v>
      </c>
      <c r="Y17" s="31">
        <v>0</v>
      </c>
      <c r="Z17" s="31">
        <v>0</v>
      </c>
      <c r="AA17" s="31">
        <v>0</v>
      </c>
      <c r="AB17" s="31">
        <v>0</v>
      </c>
      <c r="AC17" s="31">
        <v>0</v>
      </c>
      <c r="AD17" s="31">
        <v>0</v>
      </c>
      <c r="AE17" s="31">
        <v>0</v>
      </c>
      <c r="AF17" t="s">
        <v>16</v>
      </c>
      <c r="AG17" s="32">
        <v>9</v>
      </c>
      <c r="AH17"/>
    </row>
    <row r="18" spans="1:34" x14ac:dyDescent="0.25">
      <c r="A18" t="s">
        <v>114</v>
      </c>
      <c r="B18" t="s">
        <v>41</v>
      </c>
      <c r="C18" t="s">
        <v>82</v>
      </c>
      <c r="D18" t="s">
        <v>99</v>
      </c>
      <c r="E18" s="31">
        <v>33.967391304347828</v>
      </c>
      <c r="F18" s="31">
        <v>5.4240159999999999</v>
      </c>
      <c r="G18" s="31">
        <v>5.2774560000000008</v>
      </c>
      <c r="H18" s="31">
        <v>1.3902239999999999</v>
      </c>
      <c r="I18" s="31">
        <v>1.2436639999999999</v>
      </c>
      <c r="J18" s="31">
        <v>184.23967391304348</v>
      </c>
      <c r="K18" s="31">
        <v>179.26141304347829</v>
      </c>
      <c r="L18" s="31">
        <v>47.22228260869565</v>
      </c>
      <c r="M18" s="31">
        <v>42.244021739130432</v>
      </c>
      <c r="N18" s="31">
        <v>0</v>
      </c>
      <c r="O18" s="31">
        <v>4.9782608695652177</v>
      </c>
      <c r="P18" s="31">
        <v>28.972826086956523</v>
      </c>
      <c r="Q18" s="31">
        <v>28.972826086956523</v>
      </c>
      <c r="R18" s="31">
        <v>0</v>
      </c>
      <c r="S18" s="31">
        <v>108.04456521739131</v>
      </c>
      <c r="T18" s="31">
        <v>108.04456521739131</v>
      </c>
      <c r="U18" s="31">
        <v>0</v>
      </c>
      <c r="V18" s="31">
        <v>0</v>
      </c>
      <c r="W18" s="31">
        <v>0</v>
      </c>
      <c r="X18" s="31">
        <v>0</v>
      </c>
      <c r="Y18" s="31">
        <v>0</v>
      </c>
      <c r="Z18" s="31">
        <v>0</v>
      </c>
      <c r="AA18" s="31">
        <v>0</v>
      </c>
      <c r="AB18" s="31">
        <v>0</v>
      </c>
      <c r="AC18" s="31">
        <v>0</v>
      </c>
      <c r="AD18" s="31">
        <v>0</v>
      </c>
      <c r="AE18" s="31">
        <v>0</v>
      </c>
      <c r="AF18" t="s">
        <v>0</v>
      </c>
      <c r="AG18" s="32">
        <v>9</v>
      </c>
      <c r="AH18"/>
    </row>
    <row r="19" spans="1:34" x14ac:dyDescent="0.25">
      <c r="A19" t="s">
        <v>114</v>
      </c>
      <c r="B19" t="s">
        <v>70</v>
      </c>
      <c r="C19" t="s">
        <v>86</v>
      </c>
      <c r="D19" t="s">
        <v>102</v>
      </c>
      <c r="E19" s="31">
        <v>11.847826086956522</v>
      </c>
      <c r="F19" s="31">
        <v>7.9636055045871537</v>
      </c>
      <c r="G19" s="31">
        <v>7.4138073394495398</v>
      </c>
      <c r="H19" s="31">
        <v>2.6271559633027519</v>
      </c>
      <c r="I19" s="31">
        <v>2.0773577981651372</v>
      </c>
      <c r="J19" s="31">
        <v>94.351413043478232</v>
      </c>
      <c r="K19" s="31">
        <v>87.837499999999977</v>
      </c>
      <c r="L19" s="31">
        <v>31.126086956521732</v>
      </c>
      <c r="M19" s="31">
        <v>24.612173913043474</v>
      </c>
      <c r="N19" s="31">
        <v>4.620000000000001</v>
      </c>
      <c r="O19" s="31">
        <v>1.8939130434782585</v>
      </c>
      <c r="P19" s="31">
        <v>3.7423913043478225</v>
      </c>
      <c r="Q19" s="31">
        <v>3.7423913043478225</v>
      </c>
      <c r="R19" s="31">
        <v>0</v>
      </c>
      <c r="S19" s="31">
        <v>59.482934782608687</v>
      </c>
      <c r="T19" s="31">
        <v>59.482934782608687</v>
      </c>
      <c r="U19" s="31">
        <v>0</v>
      </c>
      <c r="V19" s="31">
        <v>0</v>
      </c>
      <c r="W19" s="31">
        <v>0</v>
      </c>
      <c r="X19" s="31">
        <v>0</v>
      </c>
      <c r="Y19" s="31">
        <v>0</v>
      </c>
      <c r="Z19" s="31">
        <v>0</v>
      </c>
      <c r="AA19" s="31">
        <v>0</v>
      </c>
      <c r="AB19" s="31">
        <v>0</v>
      </c>
      <c r="AC19" s="31">
        <v>0</v>
      </c>
      <c r="AD19" s="31">
        <v>0</v>
      </c>
      <c r="AE19" s="31">
        <v>0</v>
      </c>
      <c r="AF19" t="s">
        <v>29</v>
      </c>
      <c r="AG19" s="32">
        <v>9</v>
      </c>
      <c r="AH19"/>
    </row>
    <row r="20" spans="1:34" x14ac:dyDescent="0.25">
      <c r="A20" t="s">
        <v>114</v>
      </c>
      <c r="B20" t="s">
        <v>81</v>
      </c>
      <c r="C20" t="s">
        <v>86</v>
      </c>
      <c r="D20" t="s">
        <v>102</v>
      </c>
      <c r="E20" s="31">
        <v>30.228260869565219</v>
      </c>
      <c r="F20" s="31">
        <v>6.7383459187342689</v>
      </c>
      <c r="G20" s="31">
        <v>6.7383459187342689</v>
      </c>
      <c r="H20" s="31">
        <v>2.8838223660553757</v>
      </c>
      <c r="I20" s="31">
        <v>2.8838223660553757</v>
      </c>
      <c r="J20" s="31">
        <v>203.6884782608696</v>
      </c>
      <c r="K20" s="31">
        <v>203.6884782608696</v>
      </c>
      <c r="L20" s="31">
        <v>87.172934782608692</v>
      </c>
      <c r="M20" s="31">
        <v>87.172934782608692</v>
      </c>
      <c r="N20" s="31">
        <v>0</v>
      </c>
      <c r="O20" s="31">
        <v>0</v>
      </c>
      <c r="P20" s="31">
        <v>0</v>
      </c>
      <c r="Q20" s="31">
        <v>0</v>
      </c>
      <c r="R20" s="31">
        <v>0</v>
      </c>
      <c r="S20" s="31">
        <v>116.51554347826091</v>
      </c>
      <c r="T20" s="31">
        <v>116.51554347826091</v>
      </c>
      <c r="U20" s="31">
        <v>0</v>
      </c>
      <c r="V20" s="31">
        <v>0</v>
      </c>
      <c r="W20" s="31">
        <v>0</v>
      </c>
      <c r="X20" s="31">
        <v>0</v>
      </c>
      <c r="Y20" s="31">
        <v>0</v>
      </c>
      <c r="Z20" s="31">
        <v>0</v>
      </c>
      <c r="AA20" s="31">
        <v>0</v>
      </c>
      <c r="AB20" s="31">
        <v>0</v>
      </c>
      <c r="AC20" s="31">
        <v>0</v>
      </c>
      <c r="AD20" s="31">
        <v>0</v>
      </c>
      <c r="AE20" s="31">
        <v>0</v>
      </c>
      <c r="AF20" t="s">
        <v>40</v>
      </c>
      <c r="AG20" s="32">
        <v>9</v>
      </c>
      <c r="AH20"/>
    </row>
    <row r="21" spans="1:34" x14ac:dyDescent="0.25">
      <c r="A21" t="s">
        <v>114</v>
      </c>
      <c r="B21" t="s">
        <v>68</v>
      </c>
      <c r="C21" t="s">
        <v>94</v>
      </c>
      <c r="D21" t="s">
        <v>102</v>
      </c>
      <c r="E21" s="31">
        <v>80.184782608695656</v>
      </c>
      <c r="F21" s="31">
        <v>4.1335298901992674</v>
      </c>
      <c r="G21" s="31">
        <v>3.7819899688220144</v>
      </c>
      <c r="H21" s="31">
        <v>1.853825403280466</v>
      </c>
      <c r="I21" s="31">
        <v>1.5022854819032125</v>
      </c>
      <c r="J21" s="31">
        <v>331.44619565217391</v>
      </c>
      <c r="K21" s="31">
        <v>303.2580434782609</v>
      </c>
      <c r="L21" s="31">
        <v>148.64858695652171</v>
      </c>
      <c r="M21" s="31">
        <v>120.46043478260869</v>
      </c>
      <c r="N21" s="31">
        <v>23.144673913043473</v>
      </c>
      <c r="O21" s="31">
        <v>5.0434782608695654</v>
      </c>
      <c r="P21" s="31">
        <v>30.227065217391303</v>
      </c>
      <c r="Q21" s="31">
        <v>30.227065217391303</v>
      </c>
      <c r="R21" s="31">
        <v>0</v>
      </c>
      <c r="S21" s="31">
        <v>152.57054347826087</v>
      </c>
      <c r="T21" s="31">
        <v>149.33021739130436</v>
      </c>
      <c r="U21" s="31">
        <v>3.0668478260869576</v>
      </c>
      <c r="V21" s="31">
        <v>0.17347826086956522</v>
      </c>
      <c r="W21" s="31">
        <v>0</v>
      </c>
      <c r="X21" s="31">
        <v>0</v>
      </c>
      <c r="Y21" s="31">
        <v>0</v>
      </c>
      <c r="Z21" s="31">
        <v>0</v>
      </c>
      <c r="AA21" s="31">
        <v>0</v>
      </c>
      <c r="AB21" s="31">
        <v>0</v>
      </c>
      <c r="AC21" s="31">
        <v>0</v>
      </c>
      <c r="AD21" s="31">
        <v>0</v>
      </c>
      <c r="AE21" s="31">
        <v>0</v>
      </c>
      <c r="AF21" t="s">
        <v>27</v>
      </c>
      <c r="AG21" s="32">
        <v>9</v>
      </c>
      <c r="AH21"/>
    </row>
    <row r="22" spans="1:34" x14ac:dyDescent="0.25">
      <c r="A22" t="s">
        <v>114</v>
      </c>
      <c r="B22" t="s">
        <v>80</v>
      </c>
      <c r="C22" t="s">
        <v>86</v>
      </c>
      <c r="D22" t="s">
        <v>102</v>
      </c>
      <c r="E22" s="31">
        <v>44.217391304347828</v>
      </c>
      <c r="F22" s="31">
        <v>4.5823992133726641</v>
      </c>
      <c r="G22" s="31">
        <v>3.9719518190757133</v>
      </c>
      <c r="H22" s="31">
        <v>1.5937561455260574</v>
      </c>
      <c r="I22" s="31">
        <v>1.3522123893805311</v>
      </c>
      <c r="J22" s="31">
        <v>202.62173913043478</v>
      </c>
      <c r="K22" s="31">
        <v>175.62934782608698</v>
      </c>
      <c r="L22" s="31">
        <v>70.471739130434798</v>
      </c>
      <c r="M22" s="31">
        <v>59.791304347826099</v>
      </c>
      <c r="N22" s="31">
        <v>5.9847826086956522</v>
      </c>
      <c r="O22" s="31">
        <v>4.6956521739130439</v>
      </c>
      <c r="P22" s="31">
        <v>29.071739130434764</v>
      </c>
      <c r="Q22" s="31">
        <v>12.759782608695646</v>
      </c>
      <c r="R22" s="31">
        <v>16.31195652173912</v>
      </c>
      <c r="S22" s="31">
        <v>103.07826086956523</v>
      </c>
      <c r="T22" s="31">
        <v>103.07826086956523</v>
      </c>
      <c r="U22" s="31">
        <v>0</v>
      </c>
      <c r="V22" s="31">
        <v>0</v>
      </c>
      <c r="W22" s="31">
        <v>0</v>
      </c>
      <c r="X22" s="31">
        <v>0</v>
      </c>
      <c r="Y22" s="31">
        <v>0</v>
      </c>
      <c r="Z22" s="31">
        <v>0</v>
      </c>
      <c r="AA22" s="31">
        <v>0</v>
      </c>
      <c r="AB22" s="31">
        <v>0</v>
      </c>
      <c r="AC22" s="31">
        <v>0</v>
      </c>
      <c r="AD22" s="31">
        <v>0</v>
      </c>
      <c r="AE22" s="31">
        <v>0</v>
      </c>
      <c r="AF22" t="s">
        <v>39</v>
      </c>
      <c r="AG22" s="32">
        <v>9</v>
      </c>
      <c r="AH22"/>
    </row>
    <row r="23" spans="1:34" x14ac:dyDescent="0.25">
      <c r="A23" t="s">
        <v>114</v>
      </c>
      <c r="B23" t="s">
        <v>75</v>
      </c>
      <c r="C23" t="s">
        <v>88</v>
      </c>
      <c r="D23" t="s">
        <v>101</v>
      </c>
      <c r="E23" s="31">
        <v>41.489130434782609</v>
      </c>
      <c r="F23" s="31">
        <v>3.9673670421797231</v>
      </c>
      <c r="G23" s="31">
        <v>3.8429866387215101</v>
      </c>
      <c r="H23" s="31">
        <v>1.0685905161121301</v>
      </c>
      <c r="I23" s="31">
        <v>0.95539952842546505</v>
      </c>
      <c r="J23" s="31">
        <v>164.60260869565221</v>
      </c>
      <c r="K23" s="31">
        <v>159.44217391304352</v>
      </c>
      <c r="L23" s="31">
        <v>44.334891304347828</v>
      </c>
      <c r="M23" s="31">
        <v>39.638695652173915</v>
      </c>
      <c r="N23" s="31">
        <v>0</v>
      </c>
      <c r="O23" s="31">
        <v>4.6961956521739117</v>
      </c>
      <c r="P23" s="31">
        <v>5.5225</v>
      </c>
      <c r="Q23" s="31">
        <v>5.0582608695652169</v>
      </c>
      <c r="R23" s="31">
        <v>0.46423913043478271</v>
      </c>
      <c r="S23" s="31">
        <v>114.74521739130439</v>
      </c>
      <c r="T23" s="31">
        <v>111.56706521739135</v>
      </c>
      <c r="U23" s="31">
        <v>0</v>
      </c>
      <c r="V23" s="31">
        <v>3.1781521739130425</v>
      </c>
      <c r="W23" s="31">
        <v>0.49456521739130432</v>
      </c>
      <c r="X23" s="31">
        <v>0.49456521739130432</v>
      </c>
      <c r="Y23" s="31">
        <v>0</v>
      </c>
      <c r="Z23" s="31">
        <v>0</v>
      </c>
      <c r="AA23" s="31">
        <v>0</v>
      </c>
      <c r="AB23" s="31">
        <v>0</v>
      </c>
      <c r="AC23" s="31">
        <v>0</v>
      </c>
      <c r="AD23" s="31">
        <v>0</v>
      </c>
      <c r="AE23" s="31">
        <v>0</v>
      </c>
      <c r="AF23" t="s">
        <v>34</v>
      </c>
      <c r="AG23" s="32">
        <v>9</v>
      </c>
      <c r="AH23"/>
    </row>
    <row r="24" spans="1:34" x14ac:dyDescent="0.25">
      <c r="A24" t="s">
        <v>114</v>
      </c>
      <c r="B24" t="s">
        <v>52</v>
      </c>
      <c r="C24" t="s">
        <v>88</v>
      </c>
      <c r="D24" t="s">
        <v>101</v>
      </c>
      <c r="E24" s="31">
        <v>20.347826086956523</v>
      </c>
      <c r="F24" s="31">
        <v>4.4369658119658117</v>
      </c>
      <c r="G24" s="31">
        <v>4.2243589743589745</v>
      </c>
      <c r="H24" s="31">
        <v>1.1920405982905982</v>
      </c>
      <c r="I24" s="31">
        <v>0.97943376068376065</v>
      </c>
      <c r="J24" s="31">
        <v>90.282608695652172</v>
      </c>
      <c r="K24" s="31">
        <v>85.956521739130437</v>
      </c>
      <c r="L24" s="31">
        <v>24.255434782608695</v>
      </c>
      <c r="M24" s="31">
        <v>19.929347826086957</v>
      </c>
      <c r="N24" s="31">
        <v>4.3260869565217392</v>
      </c>
      <c r="O24" s="31">
        <v>0</v>
      </c>
      <c r="P24" s="31">
        <v>14.016304347826088</v>
      </c>
      <c r="Q24" s="31">
        <v>14.016304347826088</v>
      </c>
      <c r="R24" s="31">
        <v>0</v>
      </c>
      <c r="S24" s="31">
        <v>52.010869565217391</v>
      </c>
      <c r="T24" s="31">
        <v>52.010869565217391</v>
      </c>
      <c r="U24" s="31">
        <v>0</v>
      </c>
      <c r="V24" s="31">
        <v>0</v>
      </c>
      <c r="W24" s="31">
        <v>0</v>
      </c>
      <c r="X24" s="31">
        <v>0</v>
      </c>
      <c r="Y24" s="31">
        <v>0</v>
      </c>
      <c r="Z24" s="31">
        <v>0</v>
      </c>
      <c r="AA24" s="31">
        <v>0</v>
      </c>
      <c r="AB24" s="31">
        <v>0</v>
      </c>
      <c r="AC24" s="31">
        <v>0</v>
      </c>
      <c r="AD24" s="31">
        <v>0</v>
      </c>
      <c r="AE24" s="31">
        <v>0</v>
      </c>
      <c r="AF24" t="s">
        <v>11</v>
      </c>
      <c r="AG24" s="32">
        <v>9</v>
      </c>
      <c r="AH24"/>
    </row>
    <row r="25" spans="1:34" x14ac:dyDescent="0.25">
      <c r="A25" t="s">
        <v>114</v>
      </c>
      <c r="B25" t="s">
        <v>54</v>
      </c>
      <c r="C25" t="s">
        <v>86</v>
      </c>
      <c r="D25" t="s">
        <v>102</v>
      </c>
      <c r="E25" s="31">
        <v>137.59782608695653</v>
      </c>
      <c r="F25" s="31">
        <v>3.706515522553123</v>
      </c>
      <c r="G25" s="31">
        <v>3.3141259183189815</v>
      </c>
      <c r="H25" s="31">
        <v>1.2817781815309262</v>
      </c>
      <c r="I25" s="31">
        <v>0.88938857729678467</v>
      </c>
      <c r="J25" s="31">
        <v>510.00847826086942</v>
      </c>
      <c r="K25" s="31">
        <v>456.01652173913033</v>
      </c>
      <c r="L25" s="31">
        <v>176.36989130434779</v>
      </c>
      <c r="M25" s="31">
        <v>122.37793478260868</v>
      </c>
      <c r="N25" s="31">
        <v>48.252826086956524</v>
      </c>
      <c r="O25" s="31">
        <v>5.7391304347826084</v>
      </c>
      <c r="P25" s="31">
        <v>60.101304347826066</v>
      </c>
      <c r="Q25" s="31">
        <v>60.101304347826066</v>
      </c>
      <c r="R25" s="31">
        <v>0</v>
      </c>
      <c r="S25" s="31">
        <v>273.53728260869559</v>
      </c>
      <c r="T25" s="31">
        <v>273.53728260869559</v>
      </c>
      <c r="U25" s="31">
        <v>0</v>
      </c>
      <c r="V25" s="31">
        <v>0</v>
      </c>
      <c r="W25" s="31">
        <v>16.733695652173914</v>
      </c>
      <c r="X25" s="31">
        <v>1.2173913043478262</v>
      </c>
      <c r="Y25" s="31">
        <v>0</v>
      </c>
      <c r="Z25" s="31">
        <v>0</v>
      </c>
      <c r="AA25" s="31">
        <v>0</v>
      </c>
      <c r="AB25" s="31">
        <v>0</v>
      </c>
      <c r="AC25" s="31">
        <v>15.516304347826088</v>
      </c>
      <c r="AD25" s="31">
        <v>0</v>
      </c>
      <c r="AE25" s="31">
        <v>0</v>
      </c>
      <c r="AF25" t="s">
        <v>13</v>
      </c>
      <c r="AG25" s="32">
        <v>9</v>
      </c>
      <c r="AH25"/>
    </row>
    <row r="26" spans="1:34" x14ac:dyDescent="0.25">
      <c r="A26" t="s">
        <v>114</v>
      </c>
      <c r="B26" t="s">
        <v>42</v>
      </c>
      <c r="C26" t="s">
        <v>83</v>
      </c>
      <c r="D26" t="s">
        <v>100</v>
      </c>
      <c r="E26" s="31">
        <v>85.782608695652172</v>
      </c>
      <c r="F26" s="31">
        <v>4.5759630005068423</v>
      </c>
      <c r="G26" s="31">
        <v>4.0922453117080586</v>
      </c>
      <c r="H26" s="31">
        <v>1.8311581348200707</v>
      </c>
      <c r="I26" s="31">
        <v>1.3474404460212874</v>
      </c>
      <c r="J26" s="31">
        <v>392.53804347826087</v>
      </c>
      <c r="K26" s="31">
        <v>351.04347826086956</v>
      </c>
      <c r="L26" s="31">
        <v>157.08152173913041</v>
      </c>
      <c r="M26" s="31">
        <v>115.58695652173913</v>
      </c>
      <c r="N26" s="31">
        <v>35.929347826086953</v>
      </c>
      <c r="O26" s="31">
        <v>5.5652173913043477</v>
      </c>
      <c r="P26" s="31">
        <v>0</v>
      </c>
      <c r="Q26" s="31">
        <v>0</v>
      </c>
      <c r="R26" s="31">
        <v>0</v>
      </c>
      <c r="S26" s="31">
        <v>235.45652173913044</v>
      </c>
      <c r="T26" s="31">
        <v>235.45652173913044</v>
      </c>
      <c r="U26" s="31">
        <v>0</v>
      </c>
      <c r="V26" s="31">
        <v>0</v>
      </c>
      <c r="W26" s="31">
        <v>35.532608695652172</v>
      </c>
      <c r="X26" s="31">
        <v>13.902173913043478</v>
      </c>
      <c r="Y26" s="31">
        <v>0</v>
      </c>
      <c r="Z26" s="31">
        <v>0</v>
      </c>
      <c r="AA26" s="31">
        <v>0</v>
      </c>
      <c r="AB26" s="31">
        <v>0</v>
      </c>
      <c r="AC26" s="31">
        <v>21.630434782608695</v>
      </c>
      <c r="AD26" s="31">
        <v>0</v>
      </c>
      <c r="AE26" s="31">
        <v>0</v>
      </c>
      <c r="AF26" t="s">
        <v>1</v>
      </c>
      <c r="AG26" s="32">
        <v>9</v>
      </c>
      <c r="AH26"/>
    </row>
    <row r="27" spans="1:34" x14ac:dyDescent="0.25">
      <c r="A27" t="s">
        <v>114</v>
      </c>
      <c r="B27" t="s">
        <v>72</v>
      </c>
      <c r="C27" t="s">
        <v>97</v>
      </c>
      <c r="D27" t="s">
        <v>102</v>
      </c>
      <c r="E27" s="31">
        <v>28.336956521739129</v>
      </c>
      <c r="F27" s="31">
        <v>10.429773686229384</v>
      </c>
      <c r="G27" s="31">
        <v>10.018573072497123</v>
      </c>
      <c r="H27" s="31">
        <v>5.7069735327963169</v>
      </c>
      <c r="I27" s="31">
        <v>5.2957729190640581</v>
      </c>
      <c r="J27" s="31">
        <v>295.54804347826087</v>
      </c>
      <c r="K27" s="31">
        <v>283.89586956521737</v>
      </c>
      <c r="L27" s="31">
        <v>161.7182608695652</v>
      </c>
      <c r="M27" s="31">
        <v>150.06608695652173</v>
      </c>
      <c r="N27" s="31">
        <v>0.60869565217391308</v>
      </c>
      <c r="O27" s="31">
        <v>11.043478260869565</v>
      </c>
      <c r="P27" s="31">
        <v>5.6929347826086953</v>
      </c>
      <c r="Q27" s="31">
        <v>5.6929347826086953</v>
      </c>
      <c r="R27" s="31">
        <v>0</v>
      </c>
      <c r="S27" s="31">
        <v>128.13684782608698</v>
      </c>
      <c r="T27" s="31">
        <v>128.13684782608698</v>
      </c>
      <c r="U27" s="31">
        <v>0</v>
      </c>
      <c r="V27" s="31">
        <v>0</v>
      </c>
      <c r="W27" s="31">
        <v>27.724456521739132</v>
      </c>
      <c r="X27" s="31">
        <v>5.0734782608695657</v>
      </c>
      <c r="Y27" s="31">
        <v>0.60869565217391308</v>
      </c>
      <c r="Z27" s="31">
        <v>0</v>
      </c>
      <c r="AA27" s="31">
        <v>0</v>
      </c>
      <c r="AB27" s="31">
        <v>0</v>
      </c>
      <c r="AC27" s="31">
        <v>22.042282608695654</v>
      </c>
      <c r="AD27" s="31">
        <v>0</v>
      </c>
      <c r="AE27" s="31">
        <v>0</v>
      </c>
      <c r="AF27" t="s">
        <v>31</v>
      </c>
      <c r="AG27" s="32">
        <v>9</v>
      </c>
      <c r="AH27"/>
    </row>
    <row r="28" spans="1:34" x14ac:dyDescent="0.25">
      <c r="A28" t="s">
        <v>114</v>
      </c>
      <c r="B28" t="s">
        <v>45</v>
      </c>
      <c r="C28" t="s">
        <v>86</v>
      </c>
      <c r="D28" t="s">
        <v>102</v>
      </c>
      <c r="E28" s="31">
        <v>86.760869565217391</v>
      </c>
      <c r="F28" s="31">
        <v>5.2590265597594579</v>
      </c>
      <c r="G28" s="31">
        <v>4.946698822350287</v>
      </c>
      <c r="H28" s="31">
        <v>2.2025494863442741</v>
      </c>
      <c r="I28" s="31">
        <v>1.8902217489351034</v>
      </c>
      <c r="J28" s="31">
        <v>456.27771739130429</v>
      </c>
      <c r="K28" s="31">
        <v>429.17989130434773</v>
      </c>
      <c r="L28" s="31">
        <v>191.09510869565213</v>
      </c>
      <c r="M28" s="31">
        <v>163.9972826086956</v>
      </c>
      <c r="N28" s="31">
        <v>27.097826086956523</v>
      </c>
      <c r="O28" s="31">
        <v>0</v>
      </c>
      <c r="P28" s="31">
        <v>4.7826086956521738</v>
      </c>
      <c r="Q28" s="31">
        <v>4.7826086956521738</v>
      </c>
      <c r="R28" s="31">
        <v>0</v>
      </c>
      <c r="S28" s="31">
        <v>260.39999999999998</v>
      </c>
      <c r="T28" s="31">
        <v>260.39999999999998</v>
      </c>
      <c r="U28" s="31">
        <v>0</v>
      </c>
      <c r="V28" s="31">
        <v>0</v>
      </c>
      <c r="W28" s="31">
        <v>0</v>
      </c>
      <c r="X28" s="31">
        <v>0</v>
      </c>
      <c r="Y28" s="31">
        <v>0</v>
      </c>
      <c r="Z28" s="31">
        <v>0</v>
      </c>
      <c r="AA28" s="31">
        <v>0</v>
      </c>
      <c r="AB28" s="31">
        <v>0</v>
      </c>
      <c r="AC28" s="31">
        <v>0</v>
      </c>
      <c r="AD28" s="31">
        <v>0</v>
      </c>
      <c r="AE28" s="31">
        <v>0</v>
      </c>
      <c r="AF28" t="s">
        <v>4</v>
      </c>
      <c r="AG28" s="32">
        <v>9</v>
      </c>
      <c r="AH28"/>
    </row>
    <row r="29" spans="1:34" x14ac:dyDescent="0.25">
      <c r="A29" t="s">
        <v>114</v>
      </c>
      <c r="B29" t="s">
        <v>59</v>
      </c>
      <c r="C29" t="s">
        <v>82</v>
      </c>
      <c r="D29" t="s">
        <v>99</v>
      </c>
      <c r="E29" s="31">
        <v>196.19565217391303</v>
      </c>
      <c r="F29" s="31">
        <v>3.352456509695291</v>
      </c>
      <c r="G29" s="31">
        <v>3.1752958448753468</v>
      </c>
      <c r="H29" s="31">
        <v>0.92013628808864256</v>
      </c>
      <c r="I29" s="31">
        <v>0.74297562326869804</v>
      </c>
      <c r="J29" s="31">
        <v>657.73739130434785</v>
      </c>
      <c r="K29" s="31">
        <v>622.97923913043485</v>
      </c>
      <c r="L29" s="31">
        <v>180.52673913043475</v>
      </c>
      <c r="M29" s="31">
        <v>145.76858695652172</v>
      </c>
      <c r="N29" s="31">
        <v>29.192934782608695</v>
      </c>
      <c r="O29" s="31">
        <v>5.5652173913043477</v>
      </c>
      <c r="P29" s="31">
        <v>81.62630434782605</v>
      </c>
      <c r="Q29" s="31">
        <v>81.62630434782605</v>
      </c>
      <c r="R29" s="31">
        <v>0</v>
      </c>
      <c r="S29" s="31">
        <v>395.58434782608708</v>
      </c>
      <c r="T29" s="31">
        <v>393.51315217391317</v>
      </c>
      <c r="U29" s="31">
        <v>2.071195652173913</v>
      </c>
      <c r="V29" s="31">
        <v>0</v>
      </c>
      <c r="W29" s="31">
        <v>0</v>
      </c>
      <c r="X29" s="31">
        <v>0</v>
      </c>
      <c r="Y29" s="31">
        <v>0</v>
      </c>
      <c r="Z29" s="31">
        <v>0</v>
      </c>
      <c r="AA29" s="31">
        <v>0</v>
      </c>
      <c r="AB29" s="31">
        <v>0</v>
      </c>
      <c r="AC29" s="31">
        <v>0</v>
      </c>
      <c r="AD29" s="31">
        <v>0</v>
      </c>
      <c r="AE29" s="31">
        <v>0</v>
      </c>
      <c r="AF29" t="s">
        <v>18</v>
      </c>
      <c r="AG29" s="32">
        <v>9</v>
      </c>
      <c r="AH29"/>
    </row>
    <row r="30" spans="1:34" x14ac:dyDescent="0.25">
      <c r="A30" t="s">
        <v>114</v>
      </c>
      <c r="B30" t="s">
        <v>69</v>
      </c>
      <c r="C30" t="s">
        <v>95</v>
      </c>
      <c r="D30" t="s">
        <v>99</v>
      </c>
      <c r="E30" s="31">
        <v>67.315217391304344</v>
      </c>
      <c r="F30" s="31">
        <v>3.1054497012756332</v>
      </c>
      <c r="G30" s="31">
        <v>2.9270934926529946</v>
      </c>
      <c r="H30" s="31">
        <v>0.70852736961085072</v>
      </c>
      <c r="I30" s="31">
        <v>0.59891813337639244</v>
      </c>
      <c r="J30" s="31">
        <v>209.04402173913039</v>
      </c>
      <c r="K30" s="31">
        <v>197.03793478260863</v>
      </c>
      <c r="L30" s="31">
        <v>47.694673913043459</v>
      </c>
      <c r="M30" s="31">
        <v>40.316304347826069</v>
      </c>
      <c r="N30" s="31">
        <v>5.7261956521739128</v>
      </c>
      <c r="O30" s="31">
        <v>1.6521739130434783</v>
      </c>
      <c r="P30" s="31">
        <v>47.135760869565217</v>
      </c>
      <c r="Q30" s="31">
        <v>42.508043478260866</v>
      </c>
      <c r="R30" s="31">
        <v>4.6277173913043503</v>
      </c>
      <c r="S30" s="31">
        <v>114.2135869565217</v>
      </c>
      <c r="T30" s="31">
        <v>101.74152173913039</v>
      </c>
      <c r="U30" s="31">
        <v>12.472065217391302</v>
      </c>
      <c r="V30" s="31">
        <v>0</v>
      </c>
      <c r="W30" s="31">
        <v>0</v>
      </c>
      <c r="X30" s="31">
        <v>0</v>
      </c>
      <c r="Y30" s="31">
        <v>0</v>
      </c>
      <c r="Z30" s="31">
        <v>0</v>
      </c>
      <c r="AA30" s="31">
        <v>0</v>
      </c>
      <c r="AB30" s="31">
        <v>0</v>
      </c>
      <c r="AC30" s="31">
        <v>0</v>
      </c>
      <c r="AD30" s="31">
        <v>0</v>
      </c>
      <c r="AE30" s="31">
        <v>0</v>
      </c>
      <c r="AF30" t="s">
        <v>28</v>
      </c>
      <c r="AG30" s="32">
        <v>9</v>
      </c>
      <c r="AH30"/>
    </row>
    <row r="31" spans="1:34" x14ac:dyDescent="0.25">
      <c r="A31" t="s">
        <v>114</v>
      </c>
      <c r="B31" t="s">
        <v>60</v>
      </c>
      <c r="C31" t="s">
        <v>86</v>
      </c>
      <c r="D31" t="s">
        <v>102</v>
      </c>
      <c r="E31" s="31">
        <v>82.347826086956516</v>
      </c>
      <c r="F31" s="31">
        <v>3.7358434530095042</v>
      </c>
      <c r="G31" s="31">
        <v>3.6036180042238648</v>
      </c>
      <c r="H31" s="31">
        <v>1.0569561774023235</v>
      </c>
      <c r="I31" s="31">
        <v>0.92473072861668448</v>
      </c>
      <c r="J31" s="31">
        <v>307.63858695652175</v>
      </c>
      <c r="K31" s="31">
        <v>296.75010869565216</v>
      </c>
      <c r="L31" s="31">
        <v>87.038043478260889</v>
      </c>
      <c r="M31" s="31">
        <v>76.149565217391313</v>
      </c>
      <c r="N31" s="31">
        <v>7.2363043478260858</v>
      </c>
      <c r="O31" s="31">
        <v>3.652173913043478</v>
      </c>
      <c r="P31" s="31">
        <v>26.45956521739129</v>
      </c>
      <c r="Q31" s="31">
        <v>26.45956521739129</v>
      </c>
      <c r="R31" s="31">
        <v>0</v>
      </c>
      <c r="S31" s="31">
        <v>194.14097826086956</v>
      </c>
      <c r="T31" s="31">
        <v>182.31</v>
      </c>
      <c r="U31" s="31">
        <v>11.830978260869568</v>
      </c>
      <c r="V31" s="31">
        <v>0</v>
      </c>
      <c r="W31" s="31">
        <v>0</v>
      </c>
      <c r="X31" s="31">
        <v>0</v>
      </c>
      <c r="Y31" s="31">
        <v>0</v>
      </c>
      <c r="Z31" s="31">
        <v>0</v>
      </c>
      <c r="AA31" s="31">
        <v>0</v>
      </c>
      <c r="AB31" s="31">
        <v>0</v>
      </c>
      <c r="AC31" s="31">
        <v>0</v>
      </c>
      <c r="AD31" s="31">
        <v>0</v>
      </c>
      <c r="AE31" s="31">
        <v>0</v>
      </c>
      <c r="AF31" t="s">
        <v>19</v>
      </c>
      <c r="AG31" s="32">
        <v>9</v>
      </c>
      <c r="AH31"/>
    </row>
    <row r="32" spans="1:34" x14ac:dyDescent="0.25">
      <c r="A32" t="s">
        <v>114</v>
      </c>
      <c r="B32" t="s">
        <v>47</v>
      </c>
      <c r="C32" t="s">
        <v>86</v>
      </c>
      <c r="D32" t="s">
        <v>102</v>
      </c>
      <c r="E32" s="31">
        <v>87.25</v>
      </c>
      <c r="F32" s="31">
        <v>5.0645944935841536</v>
      </c>
      <c r="G32" s="31">
        <v>4.9788837672854118</v>
      </c>
      <c r="H32" s="31">
        <v>1.2310016195340725</v>
      </c>
      <c r="I32" s="31">
        <v>1.1452908932353307</v>
      </c>
      <c r="J32" s="31">
        <v>441.88586956521738</v>
      </c>
      <c r="K32" s="31">
        <v>434.40760869565219</v>
      </c>
      <c r="L32" s="31">
        <v>107.40489130434783</v>
      </c>
      <c r="M32" s="31">
        <v>99.926630434782609</v>
      </c>
      <c r="N32" s="31">
        <v>5.5652173913043477</v>
      </c>
      <c r="O32" s="31">
        <v>1.9130434782608696</v>
      </c>
      <c r="P32" s="31">
        <v>35.777173913043477</v>
      </c>
      <c r="Q32" s="31">
        <v>35.777173913043477</v>
      </c>
      <c r="R32" s="31">
        <v>0</v>
      </c>
      <c r="S32" s="31">
        <v>298.70380434782606</v>
      </c>
      <c r="T32" s="31">
        <v>240.04076086956522</v>
      </c>
      <c r="U32" s="31">
        <v>58.663043478260867</v>
      </c>
      <c r="V32" s="31">
        <v>0</v>
      </c>
      <c r="W32" s="31">
        <v>6.8831521739130439</v>
      </c>
      <c r="X32" s="31">
        <v>0</v>
      </c>
      <c r="Y32" s="31">
        <v>0</v>
      </c>
      <c r="Z32" s="31">
        <v>0</v>
      </c>
      <c r="AA32" s="31">
        <v>0</v>
      </c>
      <c r="AB32" s="31">
        <v>0</v>
      </c>
      <c r="AC32" s="31">
        <v>6.8831521739130439</v>
      </c>
      <c r="AD32" s="31">
        <v>0</v>
      </c>
      <c r="AE32" s="31">
        <v>0</v>
      </c>
      <c r="AF32" t="s">
        <v>6</v>
      </c>
      <c r="AG32" s="32">
        <v>9</v>
      </c>
      <c r="AH32"/>
    </row>
    <row r="33" spans="1:34" x14ac:dyDescent="0.25">
      <c r="A33" t="s">
        <v>114</v>
      </c>
      <c r="B33" t="s">
        <v>53</v>
      </c>
      <c r="C33" t="s">
        <v>86</v>
      </c>
      <c r="D33" t="s">
        <v>102</v>
      </c>
      <c r="E33" s="31">
        <v>69.826086956521735</v>
      </c>
      <c r="F33" s="31">
        <v>3.1469567247820671</v>
      </c>
      <c r="G33" s="31">
        <v>2.9978346824408466</v>
      </c>
      <c r="H33" s="31">
        <v>1.1088978829389786</v>
      </c>
      <c r="I33" s="31">
        <v>0.95977584059775822</v>
      </c>
      <c r="J33" s="31">
        <v>219.73967391304345</v>
      </c>
      <c r="K33" s="31">
        <v>209.32706521739127</v>
      </c>
      <c r="L33" s="31">
        <v>77.429999999999978</v>
      </c>
      <c r="M33" s="31">
        <v>67.017391304347811</v>
      </c>
      <c r="N33" s="31">
        <v>5.3691304347826092</v>
      </c>
      <c r="O33" s="31">
        <v>5.0434782608695654</v>
      </c>
      <c r="P33" s="31">
        <v>8.8177173913043454</v>
      </c>
      <c r="Q33" s="31">
        <v>8.8177173913043454</v>
      </c>
      <c r="R33" s="31">
        <v>0</v>
      </c>
      <c r="S33" s="31">
        <v>133.4919565217391</v>
      </c>
      <c r="T33" s="31">
        <v>122.4003260869565</v>
      </c>
      <c r="U33" s="31">
        <v>11.091630434782607</v>
      </c>
      <c r="V33" s="31">
        <v>0</v>
      </c>
      <c r="W33" s="31">
        <v>0</v>
      </c>
      <c r="X33" s="31">
        <v>0</v>
      </c>
      <c r="Y33" s="31">
        <v>0</v>
      </c>
      <c r="Z33" s="31">
        <v>0</v>
      </c>
      <c r="AA33" s="31">
        <v>0</v>
      </c>
      <c r="AB33" s="31">
        <v>0</v>
      </c>
      <c r="AC33" s="31">
        <v>0</v>
      </c>
      <c r="AD33" s="31">
        <v>0</v>
      </c>
      <c r="AE33" s="31">
        <v>0</v>
      </c>
      <c r="AF33" t="s">
        <v>12</v>
      </c>
      <c r="AG33" s="32">
        <v>9</v>
      </c>
      <c r="AH33"/>
    </row>
    <row r="34" spans="1:34" x14ac:dyDescent="0.25">
      <c r="A34" t="s">
        <v>114</v>
      </c>
      <c r="B34" t="s">
        <v>61</v>
      </c>
      <c r="C34" t="s">
        <v>86</v>
      </c>
      <c r="D34" t="s">
        <v>102</v>
      </c>
      <c r="E34" s="31">
        <v>65.293478260869563</v>
      </c>
      <c r="F34" s="31">
        <v>4.3762493757283174</v>
      </c>
      <c r="G34" s="31">
        <v>4.121380056600632</v>
      </c>
      <c r="H34" s="31">
        <v>1.3820292991509906</v>
      </c>
      <c r="I34" s="31">
        <v>1.1271599800233061</v>
      </c>
      <c r="J34" s="31">
        <v>285.74054347826086</v>
      </c>
      <c r="K34" s="31">
        <v>269.09923913043474</v>
      </c>
      <c r="L34" s="31">
        <v>90.237499999999997</v>
      </c>
      <c r="M34" s="31">
        <v>73.596195652173904</v>
      </c>
      <c r="N34" s="31">
        <v>12.206521739130435</v>
      </c>
      <c r="O34" s="31">
        <v>4.4347826086956523</v>
      </c>
      <c r="P34" s="31">
        <v>12.195652173913043</v>
      </c>
      <c r="Q34" s="31">
        <v>12.195652173913043</v>
      </c>
      <c r="R34" s="31">
        <v>0</v>
      </c>
      <c r="S34" s="31">
        <v>183.30739130434782</v>
      </c>
      <c r="T34" s="31">
        <v>183.30739130434782</v>
      </c>
      <c r="U34" s="31">
        <v>0</v>
      </c>
      <c r="V34" s="31">
        <v>0</v>
      </c>
      <c r="W34" s="31">
        <v>33.234021739130434</v>
      </c>
      <c r="X34" s="31">
        <v>2.4086956521739129</v>
      </c>
      <c r="Y34" s="31">
        <v>2.1141304347826089</v>
      </c>
      <c r="Z34" s="31">
        <v>0</v>
      </c>
      <c r="AA34" s="31">
        <v>3.8097826086956523</v>
      </c>
      <c r="AB34" s="31">
        <v>0</v>
      </c>
      <c r="AC34" s="31">
        <v>24.901413043478261</v>
      </c>
      <c r="AD34" s="31">
        <v>0</v>
      </c>
      <c r="AE34" s="31">
        <v>0</v>
      </c>
      <c r="AF34" t="s">
        <v>20</v>
      </c>
      <c r="AG34" s="32">
        <v>9</v>
      </c>
      <c r="AH34"/>
    </row>
    <row r="35" spans="1:34" x14ac:dyDescent="0.25">
      <c r="A35" t="s">
        <v>114</v>
      </c>
      <c r="B35" t="s">
        <v>74</v>
      </c>
      <c r="C35" t="s">
        <v>86</v>
      </c>
      <c r="D35" t="s">
        <v>102</v>
      </c>
      <c r="E35" s="31">
        <v>89.663043478260875</v>
      </c>
      <c r="F35" s="31">
        <v>4.6747266335313373</v>
      </c>
      <c r="G35" s="31">
        <v>4.4497599709055642</v>
      </c>
      <c r="H35" s="31">
        <v>1.624023518002182</v>
      </c>
      <c r="I35" s="31">
        <v>1.4019662989453265</v>
      </c>
      <c r="J35" s="31">
        <v>419.15021739130435</v>
      </c>
      <c r="K35" s="31">
        <v>398.97902173913042</v>
      </c>
      <c r="L35" s="31">
        <v>145.61489130434782</v>
      </c>
      <c r="M35" s="31">
        <v>125.70456521739131</v>
      </c>
      <c r="N35" s="31">
        <v>14.432065217391305</v>
      </c>
      <c r="O35" s="31">
        <v>5.4782608695652177</v>
      </c>
      <c r="P35" s="31">
        <v>0.2608695652173913</v>
      </c>
      <c r="Q35" s="31">
        <v>0</v>
      </c>
      <c r="R35" s="31">
        <v>0.2608695652173913</v>
      </c>
      <c r="S35" s="31">
        <v>273.27445652173913</v>
      </c>
      <c r="T35" s="31">
        <v>273.27445652173913</v>
      </c>
      <c r="U35" s="31">
        <v>0</v>
      </c>
      <c r="V35" s="31">
        <v>0</v>
      </c>
      <c r="W35" s="31">
        <v>2.3586956521739131</v>
      </c>
      <c r="X35" s="31">
        <v>2.3586956521739131</v>
      </c>
      <c r="Y35" s="31">
        <v>0</v>
      </c>
      <c r="Z35" s="31">
        <v>0</v>
      </c>
      <c r="AA35" s="31">
        <v>0</v>
      </c>
      <c r="AB35" s="31">
        <v>0</v>
      </c>
      <c r="AC35" s="31">
        <v>0</v>
      </c>
      <c r="AD35" s="31">
        <v>0</v>
      </c>
      <c r="AE35" s="31">
        <v>0</v>
      </c>
      <c r="AF35" t="s">
        <v>33</v>
      </c>
      <c r="AG35" s="32">
        <v>9</v>
      </c>
      <c r="AH35"/>
    </row>
    <row r="36" spans="1:34" x14ac:dyDescent="0.25">
      <c r="A36" t="s">
        <v>114</v>
      </c>
      <c r="B36" t="s">
        <v>62</v>
      </c>
      <c r="C36" t="s">
        <v>92</v>
      </c>
      <c r="D36" t="s">
        <v>102</v>
      </c>
      <c r="E36" s="31">
        <v>83.445652173913047</v>
      </c>
      <c r="F36" s="31">
        <v>5.2482532239155919</v>
      </c>
      <c r="G36" s="31">
        <v>5.0539390386869867</v>
      </c>
      <c r="H36" s="31">
        <v>1.8866093526116969</v>
      </c>
      <c r="I36" s="31">
        <v>1.6922951673830922</v>
      </c>
      <c r="J36" s="31">
        <v>437.94391304347823</v>
      </c>
      <c r="K36" s="31">
        <v>421.72923913043473</v>
      </c>
      <c r="L36" s="31">
        <v>157.42934782608694</v>
      </c>
      <c r="M36" s="31">
        <v>141.21467391304347</v>
      </c>
      <c r="N36" s="31">
        <v>10.649456521739131</v>
      </c>
      <c r="O36" s="31">
        <v>5.5652173913043477</v>
      </c>
      <c r="P36" s="31">
        <v>24.942934782608695</v>
      </c>
      <c r="Q36" s="31">
        <v>24.942934782608695</v>
      </c>
      <c r="R36" s="31">
        <v>0</v>
      </c>
      <c r="S36" s="31">
        <v>255.57163043478261</v>
      </c>
      <c r="T36" s="31">
        <v>255.57163043478261</v>
      </c>
      <c r="U36" s="31">
        <v>0</v>
      </c>
      <c r="V36" s="31">
        <v>0</v>
      </c>
      <c r="W36" s="31">
        <v>30.22739130434783</v>
      </c>
      <c r="X36" s="31">
        <v>1.5271739130434783</v>
      </c>
      <c r="Y36" s="31">
        <v>3.6847826086956523</v>
      </c>
      <c r="Z36" s="31">
        <v>0</v>
      </c>
      <c r="AA36" s="31">
        <v>4.6467391304347823</v>
      </c>
      <c r="AB36" s="31">
        <v>0</v>
      </c>
      <c r="AC36" s="31">
        <v>20.368695652173916</v>
      </c>
      <c r="AD36" s="31">
        <v>0</v>
      </c>
      <c r="AE36" s="31">
        <v>0</v>
      </c>
      <c r="AF36" t="s">
        <v>21</v>
      </c>
      <c r="AG36" s="32">
        <v>9</v>
      </c>
      <c r="AH36"/>
    </row>
    <row r="37" spans="1:34" x14ac:dyDescent="0.25">
      <c r="A37" t="s">
        <v>114</v>
      </c>
      <c r="B37" t="s">
        <v>64</v>
      </c>
      <c r="C37" t="s">
        <v>93</v>
      </c>
      <c r="D37" t="s">
        <v>102</v>
      </c>
      <c r="E37" s="31">
        <v>62.913043478260867</v>
      </c>
      <c r="F37" s="31">
        <v>4.5850034554250172</v>
      </c>
      <c r="G37" s="31">
        <v>4.1848652384243268</v>
      </c>
      <c r="H37" s="31">
        <v>1.2315566689702833</v>
      </c>
      <c r="I37" s="31">
        <v>0.90467346233586732</v>
      </c>
      <c r="J37" s="31">
        <v>288.45652173913044</v>
      </c>
      <c r="K37" s="31">
        <v>263.28260869565219</v>
      </c>
      <c r="L37" s="31">
        <v>77.480978260869563</v>
      </c>
      <c r="M37" s="31">
        <v>56.915760869565219</v>
      </c>
      <c r="N37" s="31">
        <v>15.434782608695652</v>
      </c>
      <c r="O37" s="31">
        <v>5.1304347826086953</v>
      </c>
      <c r="P37" s="31">
        <v>21.929347826086957</v>
      </c>
      <c r="Q37" s="31">
        <v>17.320652173913043</v>
      </c>
      <c r="R37" s="31">
        <v>4.6086956521739131</v>
      </c>
      <c r="S37" s="31">
        <v>189.04619565217391</v>
      </c>
      <c r="T37" s="31">
        <v>185.41576086956522</v>
      </c>
      <c r="U37" s="31">
        <v>3.6304347826086958</v>
      </c>
      <c r="V37" s="31">
        <v>0</v>
      </c>
      <c r="W37" s="31">
        <v>0.34782608695652173</v>
      </c>
      <c r="X37" s="31">
        <v>0</v>
      </c>
      <c r="Y37" s="31">
        <v>0.34782608695652173</v>
      </c>
      <c r="Z37" s="31">
        <v>0</v>
      </c>
      <c r="AA37" s="31">
        <v>0</v>
      </c>
      <c r="AB37" s="31">
        <v>0</v>
      </c>
      <c r="AC37" s="31">
        <v>0</v>
      </c>
      <c r="AD37" s="31">
        <v>0</v>
      </c>
      <c r="AE37" s="31">
        <v>0</v>
      </c>
      <c r="AF37" t="s">
        <v>23</v>
      </c>
      <c r="AG37" s="32">
        <v>9</v>
      </c>
      <c r="AH37"/>
    </row>
    <row r="38" spans="1:34" x14ac:dyDescent="0.25">
      <c r="A38" t="s">
        <v>114</v>
      </c>
      <c r="B38" t="s">
        <v>79</v>
      </c>
      <c r="C38" t="s">
        <v>82</v>
      </c>
      <c r="D38" t="s">
        <v>99</v>
      </c>
      <c r="E38" s="31">
        <v>72.358695652173907</v>
      </c>
      <c r="F38" s="31">
        <v>4.2813955235090884</v>
      </c>
      <c r="G38" s="31">
        <v>3.8643908667567972</v>
      </c>
      <c r="H38" s="31">
        <v>1.1670797656602074</v>
      </c>
      <c r="I38" s="31">
        <v>0.75007510890791662</v>
      </c>
      <c r="J38" s="31">
        <v>309.79619565217388</v>
      </c>
      <c r="K38" s="31">
        <v>279.62228260869563</v>
      </c>
      <c r="L38" s="31">
        <v>84.448369565217391</v>
      </c>
      <c r="M38" s="31">
        <v>54.274456521739133</v>
      </c>
      <c r="N38" s="31">
        <v>25.565217391304348</v>
      </c>
      <c r="O38" s="31">
        <v>4.6086956521739131</v>
      </c>
      <c r="P38" s="31">
        <v>27.785326086956523</v>
      </c>
      <c r="Q38" s="31">
        <v>27.785326086956523</v>
      </c>
      <c r="R38" s="31">
        <v>0</v>
      </c>
      <c r="S38" s="31">
        <v>197.5625</v>
      </c>
      <c r="T38" s="31">
        <v>197.5625</v>
      </c>
      <c r="U38" s="31">
        <v>0</v>
      </c>
      <c r="V38" s="31">
        <v>0</v>
      </c>
      <c r="W38" s="31">
        <v>0</v>
      </c>
      <c r="X38" s="31">
        <v>0</v>
      </c>
      <c r="Y38" s="31">
        <v>0</v>
      </c>
      <c r="Z38" s="31">
        <v>0</v>
      </c>
      <c r="AA38" s="31">
        <v>0</v>
      </c>
      <c r="AB38" s="31">
        <v>0</v>
      </c>
      <c r="AC38" s="31">
        <v>0</v>
      </c>
      <c r="AD38" s="31">
        <v>0</v>
      </c>
      <c r="AE38" s="31">
        <v>0</v>
      </c>
      <c r="AF38" t="s">
        <v>38</v>
      </c>
      <c r="AG38" s="32">
        <v>9</v>
      </c>
      <c r="AH38"/>
    </row>
    <row r="39" spans="1:34" x14ac:dyDescent="0.25">
      <c r="A39" t="s">
        <v>114</v>
      </c>
      <c r="B39" t="s">
        <v>55</v>
      </c>
      <c r="C39" t="s">
        <v>89</v>
      </c>
      <c r="D39" t="s">
        <v>101</v>
      </c>
      <c r="E39" s="31">
        <v>49.619565217391305</v>
      </c>
      <c r="F39" s="31">
        <v>5.6661927710843374</v>
      </c>
      <c r="G39" s="31">
        <v>5.629391018619935</v>
      </c>
      <c r="H39" s="31">
        <v>1.4124315443592552</v>
      </c>
      <c r="I39" s="31">
        <v>1.3756297918948521</v>
      </c>
      <c r="J39" s="31">
        <v>281.15402173913043</v>
      </c>
      <c r="K39" s="31">
        <v>279.32793478260874</v>
      </c>
      <c r="L39" s="31">
        <v>70.084239130434781</v>
      </c>
      <c r="M39" s="31">
        <v>68.258152173913047</v>
      </c>
      <c r="N39" s="31">
        <v>1.826086956521739</v>
      </c>
      <c r="O39" s="31">
        <v>0</v>
      </c>
      <c r="P39" s="31">
        <v>37.681195652173912</v>
      </c>
      <c r="Q39" s="31">
        <v>37.681195652173912</v>
      </c>
      <c r="R39" s="31">
        <v>0</v>
      </c>
      <c r="S39" s="31">
        <v>173.38858695652175</v>
      </c>
      <c r="T39" s="31">
        <v>173.38858695652175</v>
      </c>
      <c r="U39" s="31">
        <v>0</v>
      </c>
      <c r="V39" s="31">
        <v>0</v>
      </c>
      <c r="W39" s="31">
        <v>0</v>
      </c>
      <c r="X39" s="31">
        <v>0</v>
      </c>
      <c r="Y39" s="31">
        <v>0</v>
      </c>
      <c r="Z39" s="31">
        <v>0</v>
      </c>
      <c r="AA39" s="31">
        <v>0</v>
      </c>
      <c r="AB39" s="31">
        <v>0</v>
      </c>
      <c r="AC39" s="31">
        <v>0</v>
      </c>
      <c r="AD39" s="31">
        <v>0</v>
      </c>
      <c r="AE39" s="31">
        <v>0</v>
      </c>
      <c r="AF39" t="s">
        <v>14</v>
      </c>
      <c r="AG39" s="32">
        <v>9</v>
      </c>
      <c r="AH39"/>
    </row>
    <row r="40" spans="1:34" x14ac:dyDescent="0.25">
      <c r="A40" t="s">
        <v>114</v>
      </c>
      <c r="B40" t="s">
        <v>50</v>
      </c>
      <c r="C40" t="s">
        <v>86</v>
      </c>
      <c r="D40" t="s">
        <v>102</v>
      </c>
      <c r="E40" s="31">
        <v>139.38043478260869</v>
      </c>
      <c r="F40" s="31">
        <v>4.4454074709506353</v>
      </c>
      <c r="G40" s="31">
        <v>4.0014310223816585</v>
      </c>
      <c r="H40" s="31">
        <v>1.5620681587771972</v>
      </c>
      <c r="I40" s="31">
        <v>1.1587701785853544</v>
      </c>
      <c r="J40" s="31">
        <v>619.6028260869565</v>
      </c>
      <c r="K40" s="31">
        <v>557.72119565217395</v>
      </c>
      <c r="L40" s="31">
        <v>217.72173913043477</v>
      </c>
      <c r="M40" s="31">
        <v>161.5098913043478</v>
      </c>
      <c r="N40" s="31">
        <v>54.089565217391304</v>
      </c>
      <c r="O40" s="31">
        <v>2.1222826086956523</v>
      </c>
      <c r="P40" s="31">
        <v>24.51206521739131</v>
      </c>
      <c r="Q40" s="31">
        <v>18.842282608695655</v>
      </c>
      <c r="R40" s="31">
        <v>5.6697826086956535</v>
      </c>
      <c r="S40" s="31">
        <v>377.36902173913046</v>
      </c>
      <c r="T40" s="31">
        <v>377.36902173913046</v>
      </c>
      <c r="U40" s="31">
        <v>0</v>
      </c>
      <c r="V40" s="31">
        <v>0</v>
      </c>
      <c r="W40" s="31">
        <v>46.10108695652174</v>
      </c>
      <c r="X40" s="31">
        <v>14.749891304347827</v>
      </c>
      <c r="Y40" s="31">
        <v>9.5517391304347825</v>
      </c>
      <c r="Z40" s="31">
        <v>2.1222826086956523</v>
      </c>
      <c r="AA40" s="31">
        <v>1.5652173913043479</v>
      </c>
      <c r="AB40" s="31">
        <v>0</v>
      </c>
      <c r="AC40" s="31">
        <v>18.111956521739131</v>
      </c>
      <c r="AD40" s="31">
        <v>0</v>
      </c>
      <c r="AE40" s="31">
        <v>0</v>
      </c>
      <c r="AF40" t="s">
        <v>9</v>
      </c>
      <c r="AG40" s="32">
        <v>9</v>
      </c>
      <c r="AH40"/>
    </row>
    <row r="41" spans="1:34" x14ac:dyDescent="0.25">
      <c r="A41" t="s">
        <v>114</v>
      </c>
      <c r="B41" t="s">
        <v>49</v>
      </c>
      <c r="C41" t="s">
        <v>87</v>
      </c>
      <c r="D41" t="s">
        <v>102</v>
      </c>
      <c r="E41" s="31">
        <v>91.956521739130437</v>
      </c>
      <c r="F41" s="31">
        <v>4.6295898345153663</v>
      </c>
      <c r="G41" s="31">
        <v>3.8274326241134751</v>
      </c>
      <c r="H41" s="31">
        <v>1.5409574468085108</v>
      </c>
      <c r="I41" s="31">
        <v>0.7388002364066194</v>
      </c>
      <c r="J41" s="31">
        <v>425.72097826086957</v>
      </c>
      <c r="K41" s="31">
        <v>351.95739130434782</v>
      </c>
      <c r="L41" s="31">
        <v>141.70108695652175</v>
      </c>
      <c r="M41" s="31">
        <v>67.9375</v>
      </c>
      <c r="N41" s="31">
        <v>68.807065217391298</v>
      </c>
      <c r="O41" s="31">
        <v>4.9565217391304346</v>
      </c>
      <c r="P41" s="31">
        <v>31.497282608695652</v>
      </c>
      <c r="Q41" s="31">
        <v>31.497282608695652</v>
      </c>
      <c r="R41" s="31">
        <v>0</v>
      </c>
      <c r="S41" s="31">
        <v>252.52260869565217</v>
      </c>
      <c r="T41" s="31">
        <v>252.52260869565217</v>
      </c>
      <c r="U41" s="31">
        <v>0</v>
      </c>
      <c r="V41" s="31">
        <v>0</v>
      </c>
      <c r="W41" s="31">
        <v>27.315217391304351</v>
      </c>
      <c r="X41" s="31">
        <v>4.2608695652173916</v>
      </c>
      <c r="Y41" s="31">
        <v>0</v>
      </c>
      <c r="Z41" s="31">
        <v>0</v>
      </c>
      <c r="AA41" s="31">
        <v>0.95652173913043481</v>
      </c>
      <c r="AB41" s="31">
        <v>0</v>
      </c>
      <c r="AC41" s="31">
        <v>22.097826086956523</v>
      </c>
      <c r="AD41" s="31">
        <v>0</v>
      </c>
      <c r="AE41" s="31">
        <v>0</v>
      </c>
      <c r="AF41" t="s">
        <v>8</v>
      </c>
      <c r="AG41" s="32">
        <v>9</v>
      </c>
      <c r="AH41"/>
    </row>
    <row r="42" spans="1:34" x14ac:dyDescent="0.25">
      <c r="A42" t="s">
        <v>114</v>
      </c>
      <c r="B42" t="s">
        <v>73</v>
      </c>
      <c r="C42" t="s">
        <v>82</v>
      </c>
      <c r="D42" t="s">
        <v>99</v>
      </c>
      <c r="E42" s="31">
        <v>51.847826086956523</v>
      </c>
      <c r="F42" s="31">
        <v>3.7777463312368971</v>
      </c>
      <c r="G42" s="31">
        <v>3.7777463312368971</v>
      </c>
      <c r="H42" s="31">
        <v>1.0883857442348008</v>
      </c>
      <c r="I42" s="31">
        <v>1.0883857442348008</v>
      </c>
      <c r="J42" s="31">
        <v>195.8679347826087</v>
      </c>
      <c r="K42" s="31">
        <v>195.8679347826087</v>
      </c>
      <c r="L42" s="31">
        <v>56.4304347826087</v>
      </c>
      <c r="M42" s="31">
        <v>56.4304347826087</v>
      </c>
      <c r="N42" s="31">
        <v>0</v>
      </c>
      <c r="O42" s="31">
        <v>0</v>
      </c>
      <c r="P42" s="31">
        <v>9.0163043478260878</v>
      </c>
      <c r="Q42" s="31">
        <v>9.0163043478260878</v>
      </c>
      <c r="R42" s="31">
        <v>0</v>
      </c>
      <c r="S42" s="31">
        <v>130.42119565217391</v>
      </c>
      <c r="T42" s="31">
        <v>130.42119565217391</v>
      </c>
      <c r="U42" s="31">
        <v>0</v>
      </c>
      <c r="V42" s="31">
        <v>0</v>
      </c>
      <c r="W42" s="31">
        <v>0</v>
      </c>
      <c r="X42" s="31">
        <v>0</v>
      </c>
      <c r="Y42" s="31">
        <v>0</v>
      </c>
      <c r="Z42" s="31">
        <v>0</v>
      </c>
      <c r="AA42" s="31">
        <v>0</v>
      </c>
      <c r="AB42" s="31">
        <v>0</v>
      </c>
      <c r="AC42" s="31">
        <v>0</v>
      </c>
      <c r="AD42" s="31">
        <v>0</v>
      </c>
      <c r="AE42" s="31">
        <v>0</v>
      </c>
      <c r="AF42" t="s">
        <v>32</v>
      </c>
      <c r="AG42" s="32">
        <v>9</v>
      </c>
      <c r="AH42"/>
    </row>
    <row r="43" spans="1:34" x14ac:dyDescent="0.25">
      <c r="AH43"/>
    </row>
    <row r="44" spans="1:34" x14ac:dyDescent="0.25">
      <c r="W44" s="31"/>
      <c r="AH44"/>
    </row>
    <row r="45" spans="1:34" x14ac:dyDescent="0.25">
      <c r="AH45"/>
    </row>
    <row r="46" spans="1:34" x14ac:dyDescent="0.25">
      <c r="AH46"/>
    </row>
    <row r="47" spans="1:34" x14ac:dyDescent="0.25">
      <c r="AH47"/>
    </row>
    <row r="54" spans="34:34" x14ac:dyDescent="0.25">
      <c r="AH54"/>
    </row>
  </sheetData>
  <pageMargins left="0.7" right="0.7" top="0.75" bottom="0.75" header="0.3" footer="0.3"/>
  <pageSetup orientation="portrait" horizontalDpi="1200" verticalDpi="1200" r:id="rId1"/>
  <ignoredErrors>
    <ignoredError sqref="AF2:AF4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55"/>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154</v>
      </c>
      <c r="B1" s="1" t="s">
        <v>221</v>
      </c>
      <c r="C1" s="1" t="s">
        <v>157</v>
      </c>
      <c r="D1" s="1" t="s">
        <v>156</v>
      </c>
      <c r="E1" s="1" t="s">
        <v>158</v>
      </c>
      <c r="F1" s="1" t="s">
        <v>201</v>
      </c>
      <c r="G1" s="1" t="s">
        <v>224</v>
      </c>
      <c r="H1" s="35" t="s">
        <v>226</v>
      </c>
      <c r="I1" s="1" t="s">
        <v>202</v>
      </c>
      <c r="J1" s="1" t="s">
        <v>227</v>
      </c>
      <c r="K1" s="35" t="s">
        <v>228</v>
      </c>
      <c r="L1" s="1" t="s">
        <v>204</v>
      </c>
      <c r="M1" s="1" t="s">
        <v>214</v>
      </c>
      <c r="N1" s="35" t="s">
        <v>229</v>
      </c>
      <c r="O1" s="1" t="s">
        <v>205</v>
      </c>
      <c r="P1" s="1" t="s">
        <v>213</v>
      </c>
      <c r="Q1" s="35" t="s">
        <v>230</v>
      </c>
      <c r="R1" s="1" t="s">
        <v>206</v>
      </c>
      <c r="S1" s="1" t="s">
        <v>215</v>
      </c>
      <c r="T1" s="35" t="s">
        <v>231</v>
      </c>
      <c r="U1" s="1" t="s">
        <v>212</v>
      </c>
      <c r="V1" s="1" t="s">
        <v>225</v>
      </c>
      <c r="W1" s="35" t="s">
        <v>232</v>
      </c>
      <c r="X1" s="1" t="s">
        <v>207</v>
      </c>
      <c r="Y1" s="1" t="s">
        <v>216</v>
      </c>
      <c r="Z1" s="35" t="s">
        <v>233</v>
      </c>
      <c r="AA1" s="1" t="s">
        <v>208</v>
      </c>
      <c r="AB1" s="1" t="s">
        <v>217</v>
      </c>
      <c r="AC1" s="35" t="s">
        <v>234</v>
      </c>
      <c r="AD1" s="1" t="s">
        <v>209</v>
      </c>
      <c r="AE1" s="1" t="s">
        <v>218</v>
      </c>
      <c r="AF1" s="35" t="s">
        <v>235</v>
      </c>
      <c r="AG1" s="1" t="s">
        <v>210</v>
      </c>
      <c r="AH1" s="1" t="s">
        <v>219</v>
      </c>
      <c r="AI1" s="35" t="s">
        <v>236</v>
      </c>
      <c r="AJ1" s="1" t="s">
        <v>155</v>
      </c>
      <c r="AK1" s="38" t="s">
        <v>166</v>
      </c>
    </row>
    <row r="2" spans="1:46" x14ac:dyDescent="0.25">
      <c r="A2" t="s">
        <v>114</v>
      </c>
      <c r="B2" t="s">
        <v>77</v>
      </c>
      <c r="C2" t="s">
        <v>86</v>
      </c>
      <c r="D2" t="s">
        <v>102</v>
      </c>
      <c r="E2" s="31">
        <v>38.391304347826086</v>
      </c>
      <c r="F2" s="31">
        <v>225.46195652173915</v>
      </c>
      <c r="G2" s="31">
        <v>6.3070652173913047</v>
      </c>
      <c r="H2" s="36">
        <v>2.7973966493913462E-2</v>
      </c>
      <c r="I2" s="31">
        <v>80.480978260869563</v>
      </c>
      <c r="J2" s="31">
        <v>0</v>
      </c>
      <c r="K2" s="36">
        <v>0</v>
      </c>
      <c r="L2" s="31">
        <v>64.796195652173907</v>
      </c>
      <c r="M2" s="31">
        <v>0</v>
      </c>
      <c r="N2" s="36">
        <v>0</v>
      </c>
      <c r="O2" s="31">
        <v>10.467391304347826</v>
      </c>
      <c r="P2" s="31">
        <v>0</v>
      </c>
      <c r="Q2" s="36">
        <v>0</v>
      </c>
      <c r="R2" s="31">
        <v>5.2173913043478262</v>
      </c>
      <c r="S2" s="31">
        <v>0</v>
      </c>
      <c r="T2" s="36">
        <v>0</v>
      </c>
      <c r="U2" s="31">
        <v>8.0815217391304355</v>
      </c>
      <c r="V2" s="31">
        <v>0</v>
      </c>
      <c r="W2" s="36">
        <v>0</v>
      </c>
      <c r="X2" s="31">
        <v>0</v>
      </c>
      <c r="Y2" s="31">
        <v>0</v>
      </c>
      <c r="Z2" s="36" t="s">
        <v>297</v>
      </c>
      <c r="AA2" s="31">
        <v>136.07608695652175</v>
      </c>
      <c r="AB2" s="31">
        <v>6.3070652173913047</v>
      </c>
      <c r="AC2" s="36">
        <v>4.6349548685997284E-2</v>
      </c>
      <c r="AD2" s="31">
        <v>0.82336956521739135</v>
      </c>
      <c r="AE2" s="31">
        <v>0</v>
      </c>
      <c r="AF2" s="36">
        <v>0</v>
      </c>
      <c r="AG2" s="31">
        <v>0</v>
      </c>
      <c r="AH2" s="31">
        <v>0</v>
      </c>
      <c r="AI2" s="36" t="s">
        <v>297</v>
      </c>
      <c r="AJ2" t="s">
        <v>36</v>
      </c>
      <c r="AK2" s="37">
        <v>9</v>
      </c>
      <c r="AT2"/>
    </row>
    <row r="3" spans="1:46" x14ac:dyDescent="0.25">
      <c r="A3" t="s">
        <v>114</v>
      </c>
      <c r="B3" t="s">
        <v>58</v>
      </c>
      <c r="C3" t="s">
        <v>91</v>
      </c>
      <c r="D3" t="s">
        <v>102</v>
      </c>
      <c r="E3" s="31">
        <v>103.22826086956522</v>
      </c>
      <c r="F3" s="31">
        <v>412.05782608695654</v>
      </c>
      <c r="G3" s="31">
        <v>31.253586956521737</v>
      </c>
      <c r="H3" s="36">
        <v>7.5847575213694146E-2</v>
      </c>
      <c r="I3" s="31">
        <v>165.60608695652178</v>
      </c>
      <c r="J3" s="31">
        <v>12.837826086956518</v>
      </c>
      <c r="K3" s="36">
        <v>7.7520254979075498E-2</v>
      </c>
      <c r="L3" s="31">
        <v>132.38695652173917</v>
      </c>
      <c r="M3" s="31">
        <v>12.837826086956518</v>
      </c>
      <c r="N3" s="36">
        <v>9.6971985943709094E-2</v>
      </c>
      <c r="O3" s="31">
        <v>30.871304347826094</v>
      </c>
      <c r="P3" s="31">
        <v>0</v>
      </c>
      <c r="Q3" s="36">
        <v>0</v>
      </c>
      <c r="R3" s="31">
        <v>2.347826086956522</v>
      </c>
      <c r="S3" s="31">
        <v>0</v>
      </c>
      <c r="T3" s="36">
        <v>0</v>
      </c>
      <c r="U3" s="31">
        <v>15.452391304347829</v>
      </c>
      <c r="V3" s="31">
        <v>0.70380434782608692</v>
      </c>
      <c r="W3" s="36">
        <v>4.5546629901098735E-2</v>
      </c>
      <c r="X3" s="31">
        <v>0</v>
      </c>
      <c r="Y3" s="31">
        <v>0</v>
      </c>
      <c r="Z3" s="36" t="s">
        <v>297</v>
      </c>
      <c r="AA3" s="31">
        <v>221.01119565217391</v>
      </c>
      <c r="AB3" s="31">
        <v>17.711956521739133</v>
      </c>
      <c r="AC3" s="36">
        <v>8.0140539801495408E-2</v>
      </c>
      <c r="AD3" s="31">
        <v>9.9881521739130399</v>
      </c>
      <c r="AE3" s="31">
        <v>0</v>
      </c>
      <c r="AF3" s="36">
        <v>0</v>
      </c>
      <c r="AG3" s="31">
        <v>0</v>
      </c>
      <c r="AH3" s="31">
        <v>0</v>
      </c>
      <c r="AI3" s="36" t="s">
        <v>297</v>
      </c>
      <c r="AJ3" t="s">
        <v>17</v>
      </c>
      <c r="AK3" s="37">
        <v>9</v>
      </c>
      <c r="AT3"/>
    </row>
    <row r="4" spans="1:46" x14ac:dyDescent="0.25">
      <c r="A4" t="s">
        <v>114</v>
      </c>
      <c r="B4" t="s">
        <v>66</v>
      </c>
      <c r="C4" t="s">
        <v>91</v>
      </c>
      <c r="D4" t="s">
        <v>102</v>
      </c>
      <c r="E4" s="31">
        <v>60.130434782608695</v>
      </c>
      <c r="F4" s="31">
        <v>230.81152173913043</v>
      </c>
      <c r="G4" s="31">
        <v>24.740869565217391</v>
      </c>
      <c r="H4" s="36">
        <v>0.10719079090505805</v>
      </c>
      <c r="I4" s="31">
        <v>79.589673913043484</v>
      </c>
      <c r="J4" s="31">
        <v>6.4402173913043477</v>
      </c>
      <c r="K4" s="36">
        <v>8.0917750691385834E-2</v>
      </c>
      <c r="L4" s="31">
        <v>57.605978260869563</v>
      </c>
      <c r="M4" s="31">
        <v>1.0923913043478262</v>
      </c>
      <c r="N4" s="36">
        <v>1.8963158639558473E-2</v>
      </c>
      <c r="O4" s="31">
        <v>16.766304347826086</v>
      </c>
      <c r="P4" s="31">
        <v>2.652173913043478</v>
      </c>
      <c r="Q4" s="36">
        <v>0.15818476499189627</v>
      </c>
      <c r="R4" s="31">
        <v>5.2173913043478262</v>
      </c>
      <c r="S4" s="31">
        <v>2.6956521739130435</v>
      </c>
      <c r="T4" s="36">
        <v>0.51666666666666661</v>
      </c>
      <c r="U4" s="31">
        <v>17.63641304347826</v>
      </c>
      <c r="V4" s="31">
        <v>14.465217391304344</v>
      </c>
      <c r="W4" s="36">
        <v>0.82019044097254301</v>
      </c>
      <c r="X4" s="31">
        <v>0</v>
      </c>
      <c r="Y4" s="31">
        <v>0</v>
      </c>
      <c r="Z4" s="36" t="s">
        <v>297</v>
      </c>
      <c r="AA4" s="31">
        <v>132.09358695652173</v>
      </c>
      <c r="AB4" s="31">
        <v>3.8354347826086959</v>
      </c>
      <c r="AC4" s="36">
        <v>2.9035738001960076E-2</v>
      </c>
      <c r="AD4" s="31">
        <v>1.4918478260869565</v>
      </c>
      <c r="AE4" s="31">
        <v>0</v>
      </c>
      <c r="AF4" s="36">
        <v>0</v>
      </c>
      <c r="AG4" s="31">
        <v>0</v>
      </c>
      <c r="AH4" s="31">
        <v>0</v>
      </c>
      <c r="AI4" s="36" t="s">
        <v>297</v>
      </c>
      <c r="AJ4" t="s">
        <v>25</v>
      </c>
      <c r="AK4" s="37">
        <v>9</v>
      </c>
      <c r="AT4"/>
    </row>
    <row r="5" spans="1:46" x14ac:dyDescent="0.25">
      <c r="A5" t="s">
        <v>114</v>
      </c>
      <c r="B5" t="s">
        <v>48</v>
      </c>
      <c r="C5" t="s">
        <v>86</v>
      </c>
      <c r="D5" t="s">
        <v>102</v>
      </c>
      <c r="E5" s="31">
        <v>72.684782608695656</v>
      </c>
      <c r="F5" s="31">
        <v>421.59913043478258</v>
      </c>
      <c r="G5" s="31">
        <v>9.6010869565217405</v>
      </c>
      <c r="H5" s="36">
        <v>2.2773023622274617E-2</v>
      </c>
      <c r="I5" s="31">
        <v>121.06249999999997</v>
      </c>
      <c r="J5" s="31">
        <v>0</v>
      </c>
      <c r="K5" s="36">
        <v>0</v>
      </c>
      <c r="L5" s="31">
        <v>103.15663043478258</v>
      </c>
      <c r="M5" s="31">
        <v>0</v>
      </c>
      <c r="N5" s="36">
        <v>0</v>
      </c>
      <c r="O5" s="31">
        <v>13.748260869565216</v>
      </c>
      <c r="P5" s="31">
        <v>0</v>
      </c>
      <c r="Q5" s="36">
        <v>0</v>
      </c>
      <c r="R5" s="31">
        <v>4.1576086956521738</v>
      </c>
      <c r="S5" s="31">
        <v>0</v>
      </c>
      <c r="T5" s="36">
        <v>0</v>
      </c>
      <c r="U5" s="31">
        <v>26.646304347826081</v>
      </c>
      <c r="V5" s="31">
        <v>0</v>
      </c>
      <c r="W5" s="36">
        <v>0</v>
      </c>
      <c r="X5" s="31">
        <v>0</v>
      </c>
      <c r="Y5" s="31">
        <v>0</v>
      </c>
      <c r="Z5" s="36" t="s">
        <v>297</v>
      </c>
      <c r="AA5" s="31">
        <v>269.2983695652174</v>
      </c>
      <c r="AB5" s="31">
        <v>9.6010869565217405</v>
      </c>
      <c r="AC5" s="36">
        <v>3.5652228314722846E-2</v>
      </c>
      <c r="AD5" s="31">
        <v>4.5919565217391298</v>
      </c>
      <c r="AE5" s="31">
        <v>0</v>
      </c>
      <c r="AF5" s="36">
        <v>0</v>
      </c>
      <c r="AG5" s="31">
        <v>0</v>
      </c>
      <c r="AH5" s="31">
        <v>0</v>
      </c>
      <c r="AI5" s="36" t="s">
        <v>297</v>
      </c>
      <c r="AJ5" t="s">
        <v>7</v>
      </c>
      <c r="AK5" s="37">
        <v>9</v>
      </c>
      <c r="AT5"/>
    </row>
    <row r="6" spans="1:46" x14ac:dyDescent="0.25">
      <c r="A6" t="s">
        <v>114</v>
      </c>
      <c r="B6" t="s">
        <v>51</v>
      </c>
      <c r="C6" t="s">
        <v>86</v>
      </c>
      <c r="D6" t="s">
        <v>102</v>
      </c>
      <c r="E6" s="31">
        <v>85.804347826086953</v>
      </c>
      <c r="F6" s="31">
        <v>398.69413043478261</v>
      </c>
      <c r="G6" s="31">
        <v>0.15217391304347827</v>
      </c>
      <c r="H6" s="36">
        <v>3.816808461100997E-4</v>
      </c>
      <c r="I6" s="31">
        <v>152.62402173913046</v>
      </c>
      <c r="J6" s="31">
        <v>0.15217391304347827</v>
      </c>
      <c r="K6" s="36">
        <v>9.9705086597428596E-4</v>
      </c>
      <c r="L6" s="31">
        <v>106.8725</v>
      </c>
      <c r="M6" s="31">
        <v>0.15217391304347827</v>
      </c>
      <c r="N6" s="36">
        <v>1.4238827859690592E-3</v>
      </c>
      <c r="O6" s="31">
        <v>40.860217391304353</v>
      </c>
      <c r="P6" s="31">
        <v>0</v>
      </c>
      <c r="Q6" s="36">
        <v>0</v>
      </c>
      <c r="R6" s="31">
        <v>4.8913043478260869</v>
      </c>
      <c r="S6" s="31">
        <v>0</v>
      </c>
      <c r="T6" s="36">
        <v>0</v>
      </c>
      <c r="U6" s="31">
        <v>8.9780434782608687</v>
      </c>
      <c r="V6" s="31">
        <v>0</v>
      </c>
      <c r="W6" s="36">
        <v>0</v>
      </c>
      <c r="X6" s="31">
        <v>0</v>
      </c>
      <c r="Y6" s="31">
        <v>0</v>
      </c>
      <c r="Z6" s="36" t="s">
        <v>297</v>
      </c>
      <c r="AA6" s="31">
        <v>222.66913043478257</v>
      </c>
      <c r="AB6" s="31">
        <v>0</v>
      </c>
      <c r="AC6" s="36">
        <v>0</v>
      </c>
      <c r="AD6" s="31">
        <v>14.422934782608694</v>
      </c>
      <c r="AE6" s="31">
        <v>0</v>
      </c>
      <c r="AF6" s="36">
        <v>0</v>
      </c>
      <c r="AG6" s="31">
        <v>0</v>
      </c>
      <c r="AH6" s="31">
        <v>0</v>
      </c>
      <c r="AI6" s="36" t="s">
        <v>297</v>
      </c>
      <c r="AJ6" t="s">
        <v>10</v>
      </c>
      <c r="AK6" s="37">
        <v>9</v>
      </c>
      <c r="AT6"/>
    </row>
    <row r="7" spans="1:46" x14ac:dyDescent="0.25">
      <c r="A7" t="s">
        <v>114</v>
      </c>
      <c r="B7" t="s">
        <v>78</v>
      </c>
      <c r="C7" t="s">
        <v>86</v>
      </c>
      <c r="D7" t="s">
        <v>102</v>
      </c>
      <c r="E7" s="31">
        <v>70.847826086956516</v>
      </c>
      <c r="F7" s="31">
        <v>437.9032608695652</v>
      </c>
      <c r="G7" s="31">
        <v>5.338043478260869</v>
      </c>
      <c r="H7" s="36">
        <v>1.2190006230282149E-2</v>
      </c>
      <c r="I7" s="31">
        <v>218.82717391304345</v>
      </c>
      <c r="J7" s="31">
        <v>5.338043478260869</v>
      </c>
      <c r="K7" s="36">
        <v>2.4393878432950364E-2</v>
      </c>
      <c r="L7" s="31">
        <v>160.94565217391303</v>
      </c>
      <c r="M7" s="31">
        <v>0</v>
      </c>
      <c r="N7" s="36">
        <v>0</v>
      </c>
      <c r="O7" s="31">
        <v>53.272826086956513</v>
      </c>
      <c r="P7" s="31">
        <v>5.338043478260869</v>
      </c>
      <c r="Q7" s="36">
        <v>0.10020199547040461</v>
      </c>
      <c r="R7" s="31">
        <v>4.6086956521739131</v>
      </c>
      <c r="S7" s="31">
        <v>0</v>
      </c>
      <c r="T7" s="36">
        <v>0</v>
      </c>
      <c r="U7" s="31">
        <v>0</v>
      </c>
      <c r="V7" s="31">
        <v>0</v>
      </c>
      <c r="W7" s="36" t="s">
        <v>297</v>
      </c>
      <c r="X7" s="31">
        <v>0</v>
      </c>
      <c r="Y7" s="31">
        <v>0</v>
      </c>
      <c r="Z7" s="36" t="s">
        <v>297</v>
      </c>
      <c r="AA7" s="31">
        <v>215.20652173913044</v>
      </c>
      <c r="AB7" s="31">
        <v>0</v>
      </c>
      <c r="AC7" s="36">
        <v>0</v>
      </c>
      <c r="AD7" s="31">
        <v>3.8695652173913042</v>
      </c>
      <c r="AE7" s="31">
        <v>0</v>
      </c>
      <c r="AF7" s="36">
        <v>0</v>
      </c>
      <c r="AG7" s="31">
        <v>0</v>
      </c>
      <c r="AH7" s="31">
        <v>0</v>
      </c>
      <c r="AI7" s="36" t="s">
        <v>297</v>
      </c>
      <c r="AJ7" t="s">
        <v>37</v>
      </c>
      <c r="AK7" s="37">
        <v>9</v>
      </c>
      <c r="AT7"/>
    </row>
    <row r="8" spans="1:46" x14ac:dyDescent="0.25">
      <c r="A8" t="s">
        <v>114</v>
      </c>
      <c r="B8" t="s">
        <v>43</v>
      </c>
      <c r="C8" t="s">
        <v>84</v>
      </c>
      <c r="D8" t="s">
        <v>101</v>
      </c>
      <c r="E8" s="31">
        <v>86.684782608695656</v>
      </c>
      <c r="F8" s="31">
        <v>358.58358695652169</v>
      </c>
      <c r="G8" s="31">
        <v>0</v>
      </c>
      <c r="H8" s="36">
        <v>0</v>
      </c>
      <c r="I8" s="31">
        <v>118.58021739130436</v>
      </c>
      <c r="J8" s="31">
        <v>0</v>
      </c>
      <c r="K8" s="36">
        <v>0</v>
      </c>
      <c r="L8" s="31">
        <v>89.047608695652187</v>
      </c>
      <c r="M8" s="31">
        <v>0</v>
      </c>
      <c r="N8" s="36">
        <v>0</v>
      </c>
      <c r="O8" s="31">
        <v>24.315217391304348</v>
      </c>
      <c r="P8" s="31">
        <v>0</v>
      </c>
      <c r="Q8" s="36">
        <v>0</v>
      </c>
      <c r="R8" s="31">
        <v>5.2173913043478262</v>
      </c>
      <c r="S8" s="31">
        <v>0</v>
      </c>
      <c r="T8" s="36">
        <v>0</v>
      </c>
      <c r="U8" s="31">
        <v>16.326413043478261</v>
      </c>
      <c r="V8" s="31">
        <v>0</v>
      </c>
      <c r="W8" s="36">
        <v>0</v>
      </c>
      <c r="X8" s="31">
        <v>0</v>
      </c>
      <c r="Y8" s="31">
        <v>0</v>
      </c>
      <c r="Z8" s="36" t="s">
        <v>297</v>
      </c>
      <c r="AA8" s="31">
        <v>216.69054347826085</v>
      </c>
      <c r="AB8" s="31">
        <v>0</v>
      </c>
      <c r="AC8" s="36">
        <v>0</v>
      </c>
      <c r="AD8" s="31">
        <v>6.9864130434782608</v>
      </c>
      <c r="AE8" s="31">
        <v>0</v>
      </c>
      <c r="AF8" s="36">
        <v>0</v>
      </c>
      <c r="AG8" s="31">
        <v>0</v>
      </c>
      <c r="AH8" s="31">
        <v>0</v>
      </c>
      <c r="AI8" s="36" t="s">
        <v>297</v>
      </c>
      <c r="AJ8" t="s">
        <v>2</v>
      </c>
      <c r="AK8" s="37">
        <v>9</v>
      </c>
      <c r="AT8"/>
    </row>
    <row r="9" spans="1:46" x14ac:dyDescent="0.25">
      <c r="A9" t="s">
        <v>114</v>
      </c>
      <c r="B9" t="s">
        <v>63</v>
      </c>
      <c r="C9" t="s">
        <v>82</v>
      </c>
      <c r="D9" t="s">
        <v>99</v>
      </c>
      <c r="E9" s="31">
        <v>104.26086956521739</v>
      </c>
      <c r="F9" s="31">
        <v>346.30108695652171</v>
      </c>
      <c r="G9" s="31">
        <v>0</v>
      </c>
      <c r="H9" s="36">
        <v>0</v>
      </c>
      <c r="I9" s="31">
        <v>91.21956521739132</v>
      </c>
      <c r="J9" s="31">
        <v>0</v>
      </c>
      <c r="K9" s="36">
        <v>0</v>
      </c>
      <c r="L9" s="31">
        <v>65.010326086956525</v>
      </c>
      <c r="M9" s="31">
        <v>0</v>
      </c>
      <c r="N9" s="36">
        <v>0</v>
      </c>
      <c r="O9" s="31">
        <v>20.557065217391308</v>
      </c>
      <c r="P9" s="31">
        <v>0</v>
      </c>
      <c r="Q9" s="36">
        <v>0</v>
      </c>
      <c r="R9" s="31">
        <v>5.6521739130434785</v>
      </c>
      <c r="S9" s="31">
        <v>0</v>
      </c>
      <c r="T9" s="36">
        <v>0</v>
      </c>
      <c r="U9" s="31">
        <v>56.802608695652182</v>
      </c>
      <c r="V9" s="31">
        <v>0</v>
      </c>
      <c r="W9" s="36">
        <v>0</v>
      </c>
      <c r="X9" s="31">
        <v>0</v>
      </c>
      <c r="Y9" s="31">
        <v>0</v>
      </c>
      <c r="Z9" s="36" t="s">
        <v>297</v>
      </c>
      <c r="AA9" s="31">
        <v>187.37934782608693</v>
      </c>
      <c r="AB9" s="31">
        <v>0</v>
      </c>
      <c r="AC9" s="36">
        <v>0</v>
      </c>
      <c r="AD9" s="31">
        <v>10.899565217391308</v>
      </c>
      <c r="AE9" s="31">
        <v>0</v>
      </c>
      <c r="AF9" s="36">
        <v>0</v>
      </c>
      <c r="AG9" s="31">
        <v>0</v>
      </c>
      <c r="AH9" s="31">
        <v>0</v>
      </c>
      <c r="AI9" s="36" t="s">
        <v>297</v>
      </c>
      <c r="AJ9" t="s">
        <v>22</v>
      </c>
      <c r="AK9" s="37">
        <v>9</v>
      </c>
      <c r="AT9"/>
    </row>
    <row r="10" spans="1:46" x14ac:dyDescent="0.25">
      <c r="A10" t="s">
        <v>114</v>
      </c>
      <c r="B10" t="s">
        <v>56</v>
      </c>
      <c r="C10" t="s">
        <v>90</v>
      </c>
      <c r="D10" t="s">
        <v>99</v>
      </c>
      <c r="E10" s="31">
        <v>58.369565217391305</v>
      </c>
      <c r="F10" s="31">
        <v>294.20434782608697</v>
      </c>
      <c r="G10" s="31">
        <v>23.1875</v>
      </c>
      <c r="H10" s="36">
        <v>7.8814266924793472E-2</v>
      </c>
      <c r="I10" s="31">
        <v>58.298913043478258</v>
      </c>
      <c r="J10" s="31">
        <v>0</v>
      </c>
      <c r="K10" s="36">
        <v>0</v>
      </c>
      <c r="L10" s="31">
        <v>58.298913043478258</v>
      </c>
      <c r="M10" s="31">
        <v>0</v>
      </c>
      <c r="N10" s="36">
        <v>0</v>
      </c>
      <c r="O10" s="31">
        <v>0</v>
      </c>
      <c r="P10" s="31">
        <v>0</v>
      </c>
      <c r="Q10" s="36" t="s">
        <v>297</v>
      </c>
      <c r="R10" s="31">
        <v>0</v>
      </c>
      <c r="S10" s="31">
        <v>0</v>
      </c>
      <c r="T10" s="36" t="s">
        <v>297</v>
      </c>
      <c r="U10" s="31">
        <v>51.098369565217396</v>
      </c>
      <c r="V10" s="31">
        <v>23.1875</v>
      </c>
      <c r="W10" s="36">
        <v>0.45378160198253575</v>
      </c>
      <c r="X10" s="31">
        <v>0</v>
      </c>
      <c r="Y10" s="31">
        <v>0</v>
      </c>
      <c r="Z10" s="36" t="s">
        <v>297</v>
      </c>
      <c r="AA10" s="31">
        <v>184.80706521739131</v>
      </c>
      <c r="AB10" s="31">
        <v>0</v>
      </c>
      <c r="AC10" s="36">
        <v>0</v>
      </c>
      <c r="AD10" s="31">
        <v>0</v>
      </c>
      <c r="AE10" s="31">
        <v>0</v>
      </c>
      <c r="AF10" s="36" t="s">
        <v>297</v>
      </c>
      <c r="AG10" s="31">
        <v>0</v>
      </c>
      <c r="AH10" s="31">
        <v>0</v>
      </c>
      <c r="AI10" s="36" t="s">
        <v>297</v>
      </c>
      <c r="AJ10" t="s">
        <v>15</v>
      </c>
      <c r="AK10" s="37">
        <v>9</v>
      </c>
      <c r="AT10"/>
    </row>
    <row r="11" spans="1:46" x14ac:dyDescent="0.25">
      <c r="A11" t="s">
        <v>114</v>
      </c>
      <c r="B11" t="s">
        <v>76</v>
      </c>
      <c r="C11" t="s">
        <v>98</v>
      </c>
      <c r="D11" t="s">
        <v>101</v>
      </c>
      <c r="E11" s="31">
        <v>56.347826086956523</v>
      </c>
      <c r="F11" s="31">
        <v>239.41717391304346</v>
      </c>
      <c r="G11" s="31">
        <v>0</v>
      </c>
      <c r="H11" s="36">
        <v>0</v>
      </c>
      <c r="I11" s="31">
        <v>97.779891304347814</v>
      </c>
      <c r="J11" s="31">
        <v>0</v>
      </c>
      <c r="K11" s="36">
        <v>0</v>
      </c>
      <c r="L11" s="31">
        <v>72.388586956521735</v>
      </c>
      <c r="M11" s="31">
        <v>0</v>
      </c>
      <c r="N11" s="36">
        <v>0</v>
      </c>
      <c r="O11" s="31">
        <v>20.260869565217391</v>
      </c>
      <c r="P11" s="31">
        <v>0</v>
      </c>
      <c r="Q11" s="36">
        <v>0</v>
      </c>
      <c r="R11" s="31">
        <v>5.1304347826086953</v>
      </c>
      <c r="S11" s="31">
        <v>0</v>
      </c>
      <c r="T11" s="36">
        <v>0</v>
      </c>
      <c r="U11" s="31">
        <v>20.665760869565219</v>
      </c>
      <c r="V11" s="31">
        <v>0</v>
      </c>
      <c r="W11" s="36">
        <v>0</v>
      </c>
      <c r="X11" s="31">
        <v>0</v>
      </c>
      <c r="Y11" s="31">
        <v>0</v>
      </c>
      <c r="Z11" s="36" t="s">
        <v>297</v>
      </c>
      <c r="AA11" s="31">
        <v>119.53260869565217</v>
      </c>
      <c r="AB11" s="31">
        <v>0</v>
      </c>
      <c r="AC11" s="36">
        <v>0</v>
      </c>
      <c r="AD11" s="31">
        <v>1.4389130434782609</v>
      </c>
      <c r="AE11" s="31">
        <v>0</v>
      </c>
      <c r="AF11" s="36">
        <v>0</v>
      </c>
      <c r="AG11" s="31">
        <v>0</v>
      </c>
      <c r="AH11" s="31">
        <v>0</v>
      </c>
      <c r="AI11" s="36" t="s">
        <v>297</v>
      </c>
      <c r="AJ11" t="s">
        <v>35</v>
      </c>
      <c r="AK11" s="37">
        <v>9</v>
      </c>
      <c r="AT11"/>
    </row>
    <row r="12" spans="1:46" x14ac:dyDescent="0.25">
      <c r="A12" t="s">
        <v>114</v>
      </c>
      <c r="B12" t="s">
        <v>44</v>
      </c>
      <c r="C12" t="s">
        <v>85</v>
      </c>
      <c r="D12" t="s">
        <v>100</v>
      </c>
      <c r="E12" s="31">
        <v>209.89130434782609</v>
      </c>
      <c r="F12" s="31">
        <v>953.82880434782612</v>
      </c>
      <c r="G12" s="31">
        <v>18.565217391304348</v>
      </c>
      <c r="H12" s="36">
        <v>1.9463888390326173E-2</v>
      </c>
      <c r="I12" s="31">
        <v>262.60869565217394</v>
      </c>
      <c r="J12" s="31">
        <v>0</v>
      </c>
      <c r="K12" s="36">
        <v>0</v>
      </c>
      <c r="L12" s="31">
        <v>196.84510869565219</v>
      </c>
      <c r="M12" s="31">
        <v>0</v>
      </c>
      <c r="N12" s="36">
        <v>0</v>
      </c>
      <c r="O12" s="31">
        <v>60.720108695652172</v>
      </c>
      <c r="P12" s="31">
        <v>0</v>
      </c>
      <c r="Q12" s="36">
        <v>0</v>
      </c>
      <c r="R12" s="31">
        <v>5.0434782608695654</v>
      </c>
      <c r="S12" s="31">
        <v>0</v>
      </c>
      <c r="T12" s="36">
        <v>0</v>
      </c>
      <c r="U12" s="31">
        <v>106.24184782608695</v>
      </c>
      <c r="V12" s="31">
        <v>18.565217391304348</v>
      </c>
      <c r="W12" s="36">
        <v>0.17474486533493619</v>
      </c>
      <c r="X12" s="31">
        <v>4.2472826086956523</v>
      </c>
      <c r="Y12" s="31">
        <v>0</v>
      </c>
      <c r="Z12" s="36">
        <v>0</v>
      </c>
      <c r="AA12" s="31">
        <v>534.66304347826087</v>
      </c>
      <c r="AB12" s="31">
        <v>0</v>
      </c>
      <c r="AC12" s="36">
        <v>0</v>
      </c>
      <c r="AD12" s="31">
        <v>46.067934782608695</v>
      </c>
      <c r="AE12" s="31">
        <v>0</v>
      </c>
      <c r="AF12" s="36">
        <v>0</v>
      </c>
      <c r="AG12" s="31">
        <v>0</v>
      </c>
      <c r="AH12" s="31">
        <v>0</v>
      </c>
      <c r="AI12" s="36" t="s">
        <v>297</v>
      </c>
      <c r="AJ12" t="s">
        <v>3</v>
      </c>
      <c r="AK12" s="37">
        <v>9</v>
      </c>
      <c r="AT12"/>
    </row>
    <row r="13" spans="1:46" x14ac:dyDescent="0.25">
      <c r="A13" t="s">
        <v>114</v>
      </c>
      <c r="B13" t="s">
        <v>71</v>
      </c>
      <c r="C13" t="s">
        <v>96</v>
      </c>
      <c r="D13" t="s">
        <v>100</v>
      </c>
      <c r="E13" s="31">
        <v>72</v>
      </c>
      <c r="F13" s="31">
        <v>317.4375</v>
      </c>
      <c r="G13" s="31">
        <v>8.5135869565217384</v>
      </c>
      <c r="H13" s="36">
        <v>2.6819726580891476E-2</v>
      </c>
      <c r="I13" s="31">
        <v>73.342391304347828</v>
      </c>
      <c r="J13" s="31">
        <v>0</v>
      </c>
      <c r="K13" s="36">
        <v>0</v>
      </c>
      <c r="L13" s="31">
        <v>52.059782608695649</v>
      </c>
      <c r="M13" s="31">
        <v>0</v>
      </c>
      <c r="N13" s="36">
        <v>0</v>
      </c>
      <c r="O13" s="31">
        <v>21.282608695652176</v>
      </c>
      <c r="P13" s="31">
        <v>0</v>
      </c>
      <c r="Q13" s="36">
        <v>0</v>
      </c>
      <c r="R13" s="31">
        <v>0</v>
      </c>
      <c r="S13" s="31">
        <v>0</v>
      </c>
      <c r="T13" s="36" t="s">
        <v>297</v>
      </c>
      <c r="U13" s="31">
        <v>45</v>
      </c>
      <c r="V13" s="31">
        <v>8.5135869565217384</v>
      </c>
      <c r="W13" s="36">
        <v>0.18919082125603864</v>
      </c>
      <c r="X13" s="31">
        <v>5.5652173913043477</v>
      </c>
      <c r="Y13" s="31">
        <v>0</v>
      </c>
      <c r="Z13" s="36">
        <v>0</v>
      </c>
      <c r="AA13" s="31">
        <v>180.54891304347825</v>
      </c>
      <c r="AB13" s="31">
        <v>0</v>
      </c>
      <c r="AC13" s="36">
        <v>0</v>
      </c>
      <c r="AD13" s="31">
        <v>12.980978260869565</v>
      </c>
      <c r="AE13" s="31">
        <v>0</v>
      </c>
      <c r="AF13" s="36">
        <v>0</v>
      </c>
      <c r="AG13" s="31">
        <v>0</v>
      </c>
      <c r="AH13" s="31">
        <v>0</v>
      </c>
      <c r="AI13" s="36" t="s">
        <v>297</v>
      </c>
      <c r="AJ13" t="s">
        <v>30</v>
      </c>
      <c r="AK13" s="37">
        <v>9</v>
      </c>
      <c r="AT13"/>
    </row>
    <row r="14" spans="1:46" x14ac:dyDescent="0.25">
      <c r="A14" t="s">
        <v>114</v>
      </c>
      <c r="B14" t="s">
        <v>67</v>
      </c>
      <c r="C14" t="s">
        <v>86</v>
      </c>
      <c r="D14" t="s">
        <v>102</v>
      </c>
      <c r="E14" s="31">
        <v>32.554347826086953</v>
      </c>
      <c r="F14" s="31">
        <v>103.28532608695653</v>
      </c>
      <c r="G14" s="31">
        <v>8.4076086956521738</v>
      </c>
      <c r="H14" s="36">
        <v>8.1401773264226887E-2</v>
      </c>
      <c r="I14" s="31">
        <v>20.725543478260871</v>
      </c>
      <c r="J14" s="31">
        <v>0</v>
      </c>
      <c r="K14" s="36">
        <v>0</v>
      </c>
      <c r="L14" s="31">
        <v>17.478260869565219</v>
      </c>
      <c r="M14" s="31">
        <v>0</v>
      </c>
      <c r="N14" s="36">
        <v>0</v>
      </c>
      <c r="O14" s="31">
        <v>3.2472826086956523</v>
      </c>
      <c r="P14" s="31">
        <v>0</v>
      </c>
      <c r="Q14" s="36">
        <v>0</v>
      </c>
      <c r="R14" s="31">
        <v>0</v>
      </c>
      <c r="S14" s="31">
        <v>0</v>
      </c>
      <c r="T14" s="36" t="s">
        <v>297</v>
      </c>
      <c r="U14" s="31">
        <v>0</v>
      </c>
      <c r="V14" s="31">
        <v>0</v>
      </c>
      <c r="W14" s="36" t="s">
        <v>297</v>
      </c>
      <c r="X14" s="31">
        <v>0</v>
      </c>
      <c r="Y14" s="31">
        <v>0</v>
      </c>
      <c r="Z14" s="36" t="s">
        <v>297</v>
      </c>
      <c r="AA14" s="31">
        <v>82.559782608695656</v>
      </c>
      <c r="AB14" s="31">
        <v>8.4076086956521738</v>
      </c>
      <c r="AC14" s="36">
        <v>0.10183661378447764</v>
      </c>
      <c r="AD14" s="31">
        <v>0</v>
      </c>
      <c r="AE14" s="31">
        <v>0</v>
      </c>
      <c r="AF14" s="36" t="s">
        <v>297</v>
      </c>
      <c r="AG14" s="31">
        <v>0</v>
      </c>
      <c r="AH14" s="31">
        <v>0</v>
      </c>
      <c r="AI14" s="36" t="s">
        <v>297</v>
      </c>
      <c r="AJ14" t="s">
        <v>26</v>
      </c>
      <c r="AK14" s="37">
        <v>9</v>
      </c>
      <c r="AT14"/>
    </row>
    <row r="15" spans="1:46" x14ac:dyDescent="0.25">
      <c r="A15" t="s">
        <v>114</v>
      </c>
      <c r="B15" t="s">
        <v>46</v>
      </c>
      <c r="C15" t="s">
        <v>86</v>
      </c>
      <c r="D15" t="s">
        <v>102</v>
      </c>
      <c r="E15" s="31">
        <v>267.68478260869563</v>
      </c>
      <c r="F15" s="31">
        <v>1231.8069565217393</v>
      </c>
      <c r="G15" s="31">
        <v>0.21739130434782608</v>
      </c>
      <c r="H15" s="36">
        <v>1.7648163390932231E-4</v>
      </c>
      <c r="I15" s="31">
        <v>389.81206521739114</v>
      </c>
      <c r="J15" s="31">
        <v>0.21739130434782608</v>
      </c>
      <c r="K15" s="36">
        <v>5.5768233912049611E-4</v>
      </c>
      <c r="L15" s="31">
        <v>277.30173913043467</v>
      </c>
      <c r="M15" s="31">
        <v>0.21739130434782608</v>
      </c>
      <c r="N15" s="36">
        <v>7.8395218518832125E-4</v>
      </c>
      <c r="O15" s="31">
        <v>107.03206521739129</v>
      </c>
      <c r="P15" s="31">
        <v>0</v>
      </c>
      <c r="Q15" s="36">
        <v>0</v>
      </c>
      <c r="R15" s="31">
        <v>5.4782608695652177</v>
      </c>
      <c r="S15" s="31">
        <v>0</v>
      </c>
      <c r="T15" s="36">
        <v>0</v>
      </c>
      <c r="U15" s="31">
        <v>57.20282608695652</v>
      </c>
      <c r="V15" s="31">
        <v>0</v>
      </c>
      <c r="W15" s="36">
        <v>0</v>
      </c>
      <c r="X15" s="31">
        <v>2.0658695652173913</v>
      </c>
      <c r="Y15" s="31">
        <v>0</v>
      </c>
      <c r="Z15" s="36">
        <v>0</v>
      </c>
      <c r="AA15" s="31">
        <v>736.69586956521755</v>
      </c>
      <c r="AB15" s="31">
        <v>0</v>
      </c>
      <c r="AC15" s="36">
        <v>0</v>
      </c>
      <c r="AD15" s="31">
        <v>46.030326086956521</v>
      </c>
      <c r="AE15" s="31">
        <v>0</v>
      </c>
      <c r="AF15" s="36">
        <v>0</v>
      </c>
      <c r="AG15" s="31">
        <v>0</v>
      </c>
      <c r="AH15" s="31">
        <v>0</v>
      </c>
      <c r="AI15" s="36" t="s">
        <v>297</v>
      </c>
      <c r="AJ15" t="s">
        <v>5</v>
      </c>
      <c r="AK15" s="37">
        <v>9</v>
      </c>
      <c r="AT15"/>
    </row>
    <row r="16" spans="1:46" x14ac:dyDescent="0.25">
      <c r="A16" t="s">
        <v>114</v>
      </c>
      <c r="B16" t="s">
        <v>65</v>
      </c>
      <c r="C16" t="s">
        <v>86</v>
      </c>
      <c r="D16" t="s">
        <v>102</v>
      </c>
      <c r="E16" s="31">
        <v>27.902173913043477</v>
      </c>
      <c r="F16" s="31">
        <v>159.20652173913044</v>
      </c>
      <c r="G16" s="31">
        <v>0</v>
      </c>
      <c r="H16" s="36">
        <v>0</v>
      </c>
      <c r="I16" s="31">
        <v>51.54347826086957</v>
      </c>
      <c r="J16" s="31">
        <v>0</v>
      </c>
      <c r="K16" s="36">
        <v>0</v>
      </c>
      <c r="L16" s="31">
        <v>28.918478260869566</v>
      </c>
      <c r="M16" s="31">
        <v>0</v>
      </c>
      <c r="N16" s="36">
        <v>0</v>
      </c>
      <c r="O16" s="31">
        <v>16.972826086956523</v>
      </c>
      <c r="P16" s="31">
        <v>0</v>
      </c>
      <c r="Q16" s="36">
        <v>0</v>
      </c>
      <c r="R16" s="31">
        <v>5.6521739130434785</v>
      </c>
      <c r="S16" s="31">
        <v>0</v>
      </c>
      <c r="T16" s="36">
        <v>0</v>
      </c>
      <c r="U16" s="31">
        <v>8.5407608695652169</v>
      </c>
      <c r="V16" s="31">
        <v>0</v>
      </c>
      <c r="W16" s="36">
        <v>0</v>
      </c>
      <c r="X16" s="31">
        <v>0</v>
      </c>
      <c r="Y16" s="31">
        <v>0</v>
      </c>
      <c r="Z16" s="36" t="s">
        <v>297</v>
      </c>
      <c r="AA16" s="31">
        <v>99.122282608695656</v>
      </c>
      <c r="AB16" s="31">
        <v>0</v>
      </c>
      <c r="AC16" s="36">
        <v>0</v>
      </c>
      <c r="AD16" s="31">
        <v>0</v>
      </c>
      <c r="AE16" s="31">
        <v>0</v>
      </c>
      <c r="AF16" s="36" t="s">
        <v>297</v>
      </c>
      <c r="AG16" s="31">
        <v>0</v>
      </c>
      <c r="AH16" s="31">
        <v>0</v>
      </c>
      <c r="AI16" s="36" t="s">
        <v>297</v>
      </c>
      <c r="AJ16" t="s">
        <v>24</v>
      </c>
      <c r="AK16" s="37">
        <v>9</v>
      </c>
      <c r="AT16"/>
    </row>
    <row r="17" spans="1:46" x14ac:dyDescent="0.25">
      <c r="A17" t="s">
        <v>114</v>
      </c>
      <c r="B17" t="s">
        <v>57</v>
      </c>
      <c r="C17" t="s">
        <v>91</v>
      </c>
      <c r="D17" t="s">
        <v>102</v>
      </c>
      <c r="E17" s="31">
        <v>33.663043478260867</v>
      </c>
      <c r="F17" s="31">
        <v>147.94456521739133</v>
      </c>
      <c r="G17" s="31">
        <v>4.3478260869565216E-2</v>
      </c>
      <c r="H17" s="36">
        <v>2.9388210919189763E-4</v>
      </c>
      <c r="I17" s="31">
        <v>43.912500000000009</v>
      </c>
      <c r="J17" s="31">
        <v>4.3478260869565216E-2</v>
      </c>
      <c r="K17" s="36">
        <v>9.9011126375326414E-4</v>
      </c>
      <c r="L17" s="31">
        <v>9.58413043478261</v>
      </c>
      <c r="M17" s="31">
        <v>4.3478260869565216E-2</v>
      </c>
      <c r="N17" s="36">
        <v>4.5364846780229992E-3</v>
      </c>
      <c r="O17" s="31">
        <v>29.197934782608701</v>
      </c>
      <c r="P17" s="31">
        <v>0</v>
      </c>
      <c r="Q17" s="36">
        <v>0</v>
      </c>
      <c r="R17" s="31">
        <v>5.1304347826086953</v>
      </c>
      <c r="S17" s="31">
        <v>0</v>
      </c>
      <c r="T17" s="36">
        <v>0</v>
      </c>
      <c r="U17" s="31">
        <v>10.118586956521737</v>
      </c>
      <c r="V17" s="31">
        <v>0</v>
      </c>
      <c r="W17" s="36">
        <v>0</v>
      </c>
      <c r="X17" s="31">
        <v>0</v>
      </c>
      <c r="Y17" s="31">
        <v>0</v>
      </c>
      <c r="Z17" s="36" t="s">
        <v>297</v>
      </c>
      <c r="AA17" s="31">
        <v>93.913478260869582</v>
      </c>
      <c r="AB17" s="31">
        <v>0</v>
      </c>
      <c r="AC17" s="36">
        <v>0</v>
      </c>
      <c r="AD17" s="31">
        <v>0</v>
      </c>
      <c r="AE17" s="31">
        <v>0</v>
      </c>
      <c r="AF17" s="36" t="s">
        <v>297</v>
      </c>
      <c r="AG17" s="31">
        <v>0</v>
      </c>
      <c r="AH17" s="31">
        <v>0</v>
      </c>
      <c r="AI17" s="36" t="s">
        <v>297</v>
      </c>
      <c r="AJ17" t="s">
        <v>16</v>
      </c>
      <c r="AK17" s="37">
        <v>9</v>
      </c>
      <c r="AT17"/>
    </row>
    <row r="18" spans="1:46" x14ac:dyDescent="0.25">
      <c r="A18" t="s">
        <v>114</v>
      </c>
      <c r="B18" t="s">
        <v>41</v>
      </c>
      <c r="C18" t="s">
        <v>82</v>
      </c>
      <c r="D18" t="s">
        <v>99</v>
      </c>
      <c r="E18" s="31">
        <v>33.967391304347828</v>
      </c>
      <c r="F18" s="31">
        <v>184.23967391304348</v>
      </c>
      <c r="G18" s="31">
        <v>0</v>
      </c>
      <c r="H18" s="36">
        <v>0</v>
      </c>
      <c r="I18" s="31">
        <v>47.22228260869565</v>
      </c>
      <c r="J18" s="31">
        <v>0</v>
      </c>
      <c r="K18" s="36">
        <v>0</v>
      </c>
      <c r="L18" s="31">
        <v>42.244021739130432</v>
      </c>
      <c r="M18" s="31">
        <v>0</v>
      </c>
      <c r="N18" s="36">
        <v>0</v>
      </c>
      <c r="O18" s="31">
        <v>0</v>
      </c>
      <c r="P18" s="31">
        <v>0</v>
      </c>
      <c r="Q18" s="36" t="s">
        <v>297</v>
      </c>
      <c r="R18" s="31">
        <v>4.9782608695652177</v>
      </c>
      <c r="S18" s="31">
        <v>0</v>
      </c>
      <c r="T18" s="36">
        <v>0</v>
      </c>
      <c r="U18" s="31">
        <v>28.972826086956523</v>
      </c>
      <c r="V18" s="31">
        <v>0</v>
      </c>
      <c r="W18" s="36">
        <v>0</v>
      </c>
      <c r="X18" s="31">
        <v>0</v>
      </c>
      <c r="Y18" s="31">
        <v>0</v>
      </c>
      <c r="Z18" s="36" t="s">
        <v>297</v>
      </c>
      <c r="AA18" s="31">
        <v>108.04456521739131</v>
      </c>
      <c r="AB18" s="31">
        <v>0</v>
      </c>
      <c r="AC18" s="36">
        <v>0</v>
      </c>
      <c r="AD18" s="31">
        <v>0</v>
      </c>
      <c r="AE18" s="31">
        <v>0</v>
      </c>
      <c r="AF18" s="36" t="s">
        <v>297</v>
      </c>
      <c r="AG18" s="31">
        <v>0</v>
      </c>
      <c r="AH18" s="31">
        <v>0</v>
      </c>
      <c r="AI18" s="36" t="s">
        <v>297</v>
      </c>
      <c r="AJ18" t="s">
        <v>0</v>
      </c>
      <c r="AK18" s="37">
        <v>9</v>
      </c>
      <c r="AT18"/>
    </row>
    <row r="19" spans="1:46" x14ac:dyDescent="0.25">
      <c r="A19" t="s">
        <v>114</v>
      </c>
      <c r="B19" t="s">
        <v>70</v>
      </c>
      <c r="C19" t="s">
        <v>86</v>
      </c>
      <c r="D19" t="s">
        <v>102</v>
      </c>
      <c r="E19" s="31">
        <v>11.847826086956522</v>
      </c>
      <c r="F19" s="31">
        <v>94.351413043478232</v>
      </c>
      <c r="G19" s="31">
        <v>0</v>
      </c>
      <c r="H19" s="36">
        <v>0</v>
      </c>
      <c r="I19" s="31">
        <v>31.126086956521732</v>
      </c>
      <c r="J19" s="31">
        <v>0</v>
      </c>
      <c r="K19" s="36">
        <v>0</v>
      </c>
      <c r="L19" s="31">
        <v>24.612173913043474</v>
      </c>
      <c r="M19" s="31">
        <v>0</v>
      </c>
      <c r="N19" s="36">
        <v>0</v>
      </c>
      <c r="O19" s="31">
        <v>4.620000000000001</v>
      </c>
      <c r="P19" s="31">
        <v>0</v>
      </c>
      <c r="Q19" s="36">
        <v>0</v>
      </c>
      <c r="R19" s="31">
        <v>1.8939130434782585</v>
      </c>
      <c r="S19" s="31">
        <v>0</v>
      </c>
      <c r="T19" s="36">
        <v>0</v>
      </c>
      <c r="U19" s="31">
        <v>3.7423913043478225</v>
      </c>
      <c r="V19" s="31">
        <v>0</v>
      </c>
      <c r="W19" s="36">
        <v>0</v>
      </c>
      <c r="X19" s="31">
        <v>0</v>
      </c>
      <c r="Y19" s="31">
        <v>0</v>
      </c>
      <c r="Z19" s="36" t="s">
        <v>297</v>
      </c>
      <c r="AA19" s="31">
        <v>59.482934782608687</v>
      </c>
      <c r="AB19" s="31">
        <v>0</v>
      </c>
      <c r="AC19" s="36">
        <v>0</v>
      </c>
      <c r="AD19" s="31">
        <v>0</v>
      </c>
      <c r="AE19" s="31">
        <v>0</v>
      </c>
      <c r="AF19" s="36" t="s">
        <v>297</v>
      </c>
      <c r="AG19" s="31">
        <v>0</v>
      </c>
      <c r="AH19" s="31">
        <v>0</v>
      </c>
      <c r="AI19" s="36" t="s">
        <v>297</v>
      </c>
      <c r="AJ19" t="s">
        <v>29</v>
      </c>
      <c r="AK19" s="37">
        <v>9</v>
      </c>
      <c r="AT19"/>
    </row>
    <row r="20" spans="1:46" x14ac:dyDescent="0.25">
      <c r="A20" t="s">
        <v>114</v>
      </c>
      <c r="B20" t="s">
        <v>81</v>
      </c>
      <c r="C20" t="s">
        <v>86</v>
      </c>
      <c r="D20" t="s">
        <v>102</v>
      </c>
      <c r="E20" s="31">
        <v>30.228260869565219</v>
      </c>
      <c r="F20" s="31">
        <v>203.6884782608696</v>
      </c>
      <c r="G20" s="31">
        <v>0</v>
      </c>
      <c r="H20" s="36">
        <v>0</v>
      </c>
      <c r="I20" s="31">
        <v>87.172934782608692</v>
      </c>
      <c r="J20" s="31">
        <v>0</v>
      </c>
      <c r="K20" s="36">
        <v>0</v>
      </c>
      <c r="L20" s="31">
        <v>87.172934782608692</v>
      </c>
      <c r="M20" s="31">
        <v>0</v>
      </c>
      <c r="N20" s="36">
        <v>0</v>
      </c>
      <c r="O20" s="31">
        <v>0</v>
      </c>
      <c r="P20" s="31">
        <v>0</v>
      </c>
      <c r="Q20" s="36" t="s">
        <v>297</v>
      </c>
      <c r="R20" s="31">
        <v>0</v>
      </c>
      <c r="S20" s="31">
        <v>0</v>
      </c>
      <c r="T20" s="36" t="s">
        <v>297</v>
      </c>
      <c r="U20" s="31">
        <v>0</v>
      </c>
      <c r="V20" s="31">
        <v>0</v>
      </c>
      <c r="W20" s="36" t="s">
        <v>297</v>
      </c>
      <c r="X20" s="31">
        <v>0</v>
      </c>
      <c r="Y20" s="31">
        <v>0</v>
      </c>
      <c r="Z20" s="36" t="s">
        <v>297</v>
      </c>
      <c r="AA20" s="31">
        <v>116.51554347826091</v>
      </c>
      <c r="AB20" s="31">
        <v>0</v>
      </c>
      <c r="AC20" s="36">
        <v>0</v>
      </c>
      <c r="AD20" s="31">
        <v>0</v>
      </c>
      <c r="AE20" s="31">
        <v>0</v>
      </c>
      <c r="AF20" s="36" t="s">
        <v>297</v>
      </c>
      <c r="AG20" s="31">
        <v>0</v>
      </c>
      <c r="AH20" s="31">
        <v>0</v>
      </c>
      <c r="AI20" s="36" t="s">
        <v>297</v>
      </c>
      <c r="AJ20" t="s">
        <v>40</v>
      </c>
      <c r="AK20" s="37">
        <v>9</v>
      </c>
      <c r="AT20"/>
    </row>
    <row r="21" spans="1:46" x14ac:dyDescent="0.25">
      <c r="A21" t="s">
        <v>114</v>
      </c>
      <c r="B21" t="s">
        <v>68</v>
      </c>
      <c r="C21" t="s">
        <v>94</v>
      </c>
      <c r="D21" t="s">
        <v>102</v>
      </c>
      <c r="E21" s="31">
        <v>80.184782608695656</v>
      </c>
      <c r="F21" s="31">
        <v>331.44619565217391</v>
      </c>
      <c r="G21" s="31">
        <v>0</v>
      </c>
      <c r="H21" s="36">
        <v>0</v>
      </c>
      <c r="I21" s="31">
        <v>148.64858695652171</v>
      </c>
      <c r="J21" s="31">
        <v>0</v>
      </c>
      <c r="K21" s="36">
        <v>0</v>
      </c>
      <c r="L21" s="31">
        <v>120.46043478260869</v>
      </c>
      <c r="M21" s="31">
        <v>0</v>
      </c>
      <c r="N21" s="36">
        <v>0</v>
      </c>
      <c r="O21" s="31">
        <v>23.144673913043473</v>
      </c>
      <c r="P21" s="31">
        <v>0</v>
      </c>
      <c r="Q21" s="36">
        <v>0</v>
      </c>
      <c r="R21" s="31">
        <v>5.0434782608695654</v>
      </c>
      <c r="S21" s="31">
        <v>0</v>
      </c>
      <c r="T21" s="36">
        <v>0</v>
      </c>
      <c r="U21" s="31">
        <v>30.227065217391303</v>
      </c>
      <c r="V21" s="31">
        <v>0</v>
      </c>
      <c r="W21" s="36">
        <v>0</v>
      </c>
      <c r="X21" s="31">
        <v>0</v>
      </c>
      <c r="Y21" s="31">
        <v>0</v>
      </c>
      <c r="Z21" s="36" t="s">
        <v>297</v>
      </c>
      <c r="AA21" s="31">
        <v>149.33021739130436</v>
      </c>
      <c r="AB21" s="31">
        <v>0</v>
      </c>
      <c r="AC21" s="36">
        <v>0</v>
      </c>
      <c r="AD21" s="31">
        <v>3.0668478260869576</v>
      </c>
      <c r="AE21" s="31">
        <v>0</v>
      </c>
      <c r="AF21" s="36">
        <v>0</v>
      </c>
      <c r="AG21" s="31">
        <v>0.17347826086956522</v>
      </c>
      <c r="AH21" s="31">
        <v>0</v>
      </c>
      <c r="AI21" s="36">
        <v>0</v>
      </c>
      <c r="AJ21" t="s">
        <v>27</v>
      </c>
      <c r="AK21" s="37">
        <v>9</v>
      </c>
      <c r="AT21"/>
    </row>
    <row r="22" spans="1:46" x14ac:dyDescent="0.25">
      <c r="A22" t="s">
        <v>114</v>
      </c>
      <c r="B22" t="s">
        <v>80</v>
      </c>
      <c r="C22" t="s">
        <v>86</v>
      </c>
      <c r="D22" t="s">
        <v>102</v>
      </c>
      <c r="E22" s="31">
        <v>44.217391304347828</v>
      </c>
      <c r="F22" s="31">
        <v>202.62173913043478</v>
      </c>
      <c r="G22" s="31">
        <v>0</v>
      </c>
      <c r="H22" s="36">
        <v>0</v>
      </c>
      <c r="I22" s="31">
        <v>70.471739130434798</v>
      </c>
      <c r="J22" s="31">
        <v>0</v>
      </c>
      <c r="K22" s="36">
        <v>0</v>
      </c>
      <c r="L22" s="31">
        <v>59.791304347826099</v>
      </c>
      <c r="M22" s="31">
        <v>0</v>
      </c>
      <c r="N22" s="36">
        <v>0</v>
      </c>
      <c r="O22" s="31">
        <v>5.9847826086956522</v>
      </c>
      <c r="P22" s="31">
        <v>0</v>
      </c>
      <c r="Q22" s="36">
        <v>0</v>
      </c>
      <c r="R22" s="31">
        <v>4.6956521739130439</v>
      </c>
      <c r="S22" s="31">
        <v>0</v>
      </c>
      <c r="T22" s="36">
        <v>0</v>
      </c>
      <c r="U22" s="31">
        <v>12.759782608695646</v>
      </c>
      <c r="V22" s="31">
        <v>0</v>
      </c>
      <c r="W22" s="36">
        <v>0</v>
      </c>
      <c r="X22" s="31">
        <v>16.31195652173912</v>
      </c>
      <c r="Y22" s="31">
        <v>0</v>
      </c>
      <c r="Z22" s="36">
        <v>0</v>
      </c>
      <c r="AA22" s="31">
        <v>103.07826086956523</v>
      </c>
      <c r="AB22" s="31">
        <v>0</v>
      </c>
      <c r="AC22" s="36">
        <v>0</v>
      </c>
      <c r="AD22" s="31">
        <v>0</v>
      </c>
      <c r="AE22" s="31">
        <v>0</v>
      </c>
      <c r="AF22" s="36" t="s">
        <v>297</v>
      </c>
      <c r="AG22" s="31">
        <v>0</v>
      </c>
      <c r="AH22" s="31">
        <v>0</v>
      </c>
      <c r="AI22" s="36" t="s">
        <v>297</v>
      </c>
      <c r="AJ22" t="s">
        <v>39</v>
      </c>
      <c r="AK22" s="37">
        <v>9</v>
      </c>
      <c r="AT22"/>
    </row>
    <row r="23" spans="1:46" x14ac:dyDescent="0.25">
      <c r="A23" t="s">
        <v>114</v>
      </c>
      <c r="B23" t="s">
        <v>75</v>
      </c>
      <c r="C23" t="s">
        <v>88</v>
      </c>
      <c r="D23" t="s">
        <v>101</v>
      </c>
      <c r="E23" s="31">
        <v>41.489130434782609</v>
      </c>
      <c r="F23" s="31">
        <v>164.60260869565221</v>
      </c>
      <c r="G23" s="31">
        <v>0.49456521739130432</v>
      </c>
      <c r="H23" s="36">
        <v>3.0046013323260759E-3</v>
      </c>
      <c r="I23" s="31">
        <v>44.334891304347828</v>
      </c>
      <c r="J23" s="31">
        <v>0.49456521739130432</v>
      </c>
      <c r="K23" s="36">
        <v>1.1155214388510373E-2</v>
      </c>
      <c r="L23" s="31">
        <v>39.638695652173915</v>
      </c>
      <c r="M23" s="31">
        <v>0.49456521739130432</v>
      </c>
      <c r="N23" s="36">
        <v>1.2476828746613431E-2</v>
      </c>
      <c r="O23" s="31">
        <v>0</v>
      </c>
      <c r="P23" s="31">
        <v>0</v>
      </c>
      <c r="Q23" s="36" t="s">
        <v>297</v>
      </c>
      <c r="R23" s="31">
        <v>4.6961956521739117</v>
      </c>
      <c r="S23" s="31">
        <v>0</v>
      </c>
      <c r="T23" s="36">
        <v>0</v>
      </c>
      <c r="U23" s="31">
        <v>5.0582608695652169</v>
      </c>
      <c r="V23" s="31">
        <v>0</v>
      </c>
      <c r="W23" s="36">
        <v>0</v>
      </c>
      <c r="X23" s="31">
        <v>0.46423913043478271</v>
      </c>
      <c r="Y23" s="31">
        <v>0</v>
      </c>
      <c r="Z23" s="36">
        <v>0</v>
      </c>
      <c r="AA23" s="31">
        <v>111.56706521739135</v>
      </c>
      <c r="AB23" s="31">
        <v>0</v>
      </c>
      <c r="AC23" s="36">
        <v>0</v>
      </c>
      <c r="AD23" s="31">
        <v>0</v>
      </c>
      <c r="AE23" s="31">
        <v>0</v>
      </c>
      <c r="AF23" s="36" t="s">
        <v>297</v>
      </c>
      <c r="AG23" s="31">
        <v>3.1781521739130425</v>
      </c>
      <c r="AH23" s="31">
        <v>0</v>
      </c>
      <c r="AI23" s="36">
        <v>0</v>
      </c>
      <c r="AJ23" t="s">
        <v>34</v>
      </c>
      <c r="AK23" s="37">
        <v>9</v>
      </c>
      <c r="AT23"/>
    </row>
    <row r="24" spans="1:46" x14ac:dyDescent="0.25">
      <c r="A24" t="s">
        <v>114</v>
      </c>
      <c r="B24" t="s">
        <v>52</v>
      </c>
      <c r="C24" t="s">
        <v>88</v>
      </c>
      <c r="D24" t="s">
        <v>101</v>
      </c>
      <c r="E24" s="31">
        <v>20.347826086956523</v>
      </c>
      <c r="F24" s="31">
        <v>90.282608695652172</v>
      </c>
      <c r="G24" s="31">
        <v>0</v>
      </c>
      <c r="H24" s="36">
        <v>0</v>
      </c>
      <c r="I24" s="31">
        <v>24.255434782608695</v>
      </c>
      <c r="J24" s="31">
        <v>0</v>
      </c>
      <c r="K24" s="36">
        <v>0</v>
      </c>
      <c r="L24" s="31">
        <v>19.929347826086957</v>
      </c>
      <c r="M24" s="31">
        <v>0</v>
      </c>
      <c r="N24" s="36">
        <v>0</v>
      </c>
      <c r="O24" s="31">
        <v>4.3260869565217392</v>
      </c>
      <c r="P24" s="31">
        <v>0</v>
      </c>
      <c r="Q24" s="36">
        <v>0</v>
      </c>
      <c r="R24" s="31">
        <v>0</v>
      </c>
      <c r="S24" s="31">
        <v>0</v>
      </c>
      <c r="T24" s="36" t="s">
        <v>297</v>
      </c>
      <c r="U24" s="31">
        <v>14.016304347826088</v>
      </c>
      <c r="V24" s="31">
        <v>0</v>
      </c>
      <c r="W24" s="36">
        <v>0</v>
      </c>
      <c r="X24" s="31">
        <v>0</v>
      </c>
      <c r="Y24" s="31">
        <v>0</v>
      </c>
      <c r="Z24" s="36" t="s">
        <v>297</v>
      </c>
      <c r="AA24" s="31">
        <v>52.010869565217391</v>
      </c>
      <c r="AB24" s="31">
        <v>0</v>
      </c>
      <c r="AC24" s="36">
        <v>0</v>
      </c>
      <c r="AD24" s="31">
        <v>0</v>
      </c>
      <c r="AE24" s="31">
        <v>0</v>
      </c>
      <c r="AF24" s="36" t="s">
        <v>297</v>
      </c>
      <c r="AG24" s="31">
        <v>0</v>
      </c>
      <c r="AH24" s="31">
        <v>0</v>
      </c>
      <c r="AI24" s="36" t="s">
        <v>297</v>
      </c>
      <c r="AJ24" t="s">
        <v>11</v>
      </c>
      <c r="AK24" s="37">
        <v>9</v>
      </c>
      <c r="AT24"/>
    </row>
    <row r="25" spans="1:46" x14ac:dyDescent="0.25">
      <c r="A25" t="s">
        <v>114</v>
      </c>
      <c r="B25" t="s">
        <v>54</v>
      </c>
      <c r="C25" t="s">
        <v>86</v>
      </c>
      <c r="D25" t="s">
        <v>102</v>
      </c>
      <c r="E25" s="31">
        <v>137.59782608695653</v>
      </c>
      <c r="F25" s="31">
        <v>510.00847826086942</v>
      </c>
      <c r="G25" s="31">
        <v>16.733695652173914</v>
      </c>
      <c r="H25" s="36">
        <v>3.281062250030798E-2</v>
      </c>
      <c r="I25" s="31">
        <v>176.36989130434779</v>
      </c>
      <c r="J25" s="31">
        <v>1.2173913043478262</v>
      </c>
      <c r="K25" s="36">
        <v>6.9024893951262281E-3</v>
      </c>
      <c r="L25" s="31">
        <v>122.37793478260868</v>
      </c>
      <c r="M25" s="31">
        <v>1.2173913043478262</v>
      </c>
      <c r="N25" s="36">
        <v>9.947800692260346E-3</v>
      </c>
      <c r="O25" s="31">
        <v>48.252826086956524</v>
      </c>
      <c r="P25" s="31">
        <v>0</v>
      </c>
      <c r="Q25" s="36">
        <v>0</v>
      </c>
      <c r="R25" s="31">
        <v>5.7391304347826084</v>
      </c>
      <c r="S25" s="31">
        <v>0</v>
      </c>
      <c r="T25" s="36">
        <v>0</v>
      </c>
      <c r="U25" s="31">
        <v>60.101304347826066</v>
      </c>
      <c r="V25" s="31">
        <v>0</v>
      </c>
      <c r="W25" s="36">
        <v>0</v>
      </c>
      <c r="X25" s="31">
        <v>0</v>
      </c>
      <c r="Y25" s="31">
        <v>0</v>
      </c>
      <c r="Z25" s="36" t="s">
        <v>297</v>
      </c>
      <c r="AA25" s="31">
        <v>273.53728260869559</v>
      </c>
      <c r="AB25" s="31">
        <v>15.516304347826088</v>
      </c>
      <c r="AC25" s="36">
        <v>5.6724641700936579E-2</v>
      </c>
      <c r="AD25" s="31">
        <v>0</v>
      </c>
      <c r="AE25" s="31">
        <v>0</v>
      </c>
      <c r="AF25" s="36" t="s">
        <v>297</v>
      </c>
      <c r="AG25" s="31">
        <v>0</v>
      </c>
      <c r="AH25" s="31">
        <v>0</v>
      </c>
      <c r="AI25" s="36" t="s">
        <v>297</v>
      </c>
      <c r="AJ25" t="s">
        <v>13</v>
      </c>
      <c r="AK25" s="37">
        <v>9</v>
      </c>
      <c r="AT25"/>
    </row>
    <row r="26" spans="1:46" x14ac:dyDescent="0.25">
      <c r="A26" t="s">
        <v>114</v>
      </c>
      <c r="B26" t="s">
        <v>42</v>
      </c>
      <c r="C26" t="s">
        <v>83</v>
      </c>
      <c r="D26" t="s">
        <v>100</v>
      </c>
      <c r="E26" s="31">
        <v>85.782608695652172</v>
      </c>
      <c r="F26" s="31">
        <v>392.53804347826087</v>
      </c>
      <c r="G26" s="31">
        <v>35.532608695652172</v>
      </c>
      <c r="H26" s="36">
        <v>9.0520165589045645E-2</v>
      </c>
      <c r="I26" s="31">
        <v>157.08152173913041</v>
      </c>
      <c r="J26" s="31">
        <v>13.902173913043478</v>
      </c>
      <c r="K26" s="36">
        <v>8.850292357194757E-2</v>
      </c>
      <c r="L26" s="31">
        <v>115.58695652173913</v>
      </c>
      <c r="M26" s="31">
        <v>13.902173913043478</v>
      </c>
      <c r="N26" s="36">
        <v>0.12027459093473764</v>
      </c>
      <c r="O26" s="31">
        <v>35.929347826086953</v>
      </c>
      <c r="P26" s="31">
        <v>0</v>
      </c>
      <c r="Q26" s="36">
        <v>0</v>
      </c>
      <c r="R26" s="31">
        <v>5.5652173913043477</v>
      </c>
      <c r="S26" s="31">
        <v>0</v>
      </c>
      <c r="T26" s="36">
        <v>0</v>
      </c>
      <c r="U26" s="31">
        <v>0</v>
      </c>
      <c r="V26" s="31">
        <v>0</v>
      </c>
      <c r="W26" s="36" t="s">
        <v>297</v>
      </c>
      <c r="X26" s="31">
        <v>0</v>
      </c>
      <c r="Y26" s="31">
        <v>0</v>
      </c>
      <c r="Z26" s="36" t="s">
        <v>297</v>
      </c>
      <c r="AA26" s="31">
        <v>235.45652173913044</v>
      </c>
      <c r="AB26" s="31">
        <v>21.630434782608695</v>
      </c>
      <c r="AC26" s="36">
        <v>9.1865940356384443E-2</v>
      </c>
      <c r="AD26" s="31">
        <v>0</v>
      </c>
      <c r="AE26" s="31">
        <v>0</v>
      </c>
      <c r="AF26" s="36" t="s">
        <v>297</v>
      </c>
      <c r="AG26" s="31">
        <v>0</v>
      </c>
      <c r="AH26" s="31">
        <v>0</v>
      </c>
      <c r="AI26" s="36" t="s">
        <v>297</v>
      </c>
      <c r="AJ26" t="s">
        <v>1</v>
      </c>
      <c r="AK26" s="37">
        <v>9</v>
      </c>
      <c r="AT26"/>
    </row>
    <row r="27" spans="1:46" x14ac:dyDescent="0.25">
      <c r="A27" t="s">
        <v>114</v>
      </c>
      <c r="B27" t="s">
        <v>72</v>
      </c>
      <c r="C27" t="s">
        <v>97</v>
      </c>
      <c r="D27" t="s">
        <v>102</v>
      </c>
      <c r="E27" s="31">
        <v>28.336956521739129</v>
      </c>
      <c r="F27" s="31">
        <v>295.54804347826087</v>
      </c>
      <c r="G27" s="31">
        <v>27.724456521739132</v>
      </c>
      <c r="H27" s="36">
        <v>9.3806936413633926E-2</v>
      </c>
      <c r="I27" s="31">
        <v>161.7182608695652</v>
      </c>
      <c r="J27" s="31">
        <v>5.6821739130434787</v>
      </c>
      <c r="K27" s="36">
        <v>3.5136254140319186E-2</v>
      </c>
      <c r="L27" s="31">
        <v>150.06608695652173</v>
      </c>
      <c r="M27" s="31">
        <v>5.0734782608695657</v>
      </c>
      <c r="N27" s="36">
        <v>3.3808293157797147E-2</v>
      </c>
      <c r="O27" s="31">
        <v>0.60869565217391308</v>
      </c>
      <c r="P27" s="31">
        <v>0.60869565217391308</v>
      </c>
      <c r="Q27" s="36">
        <v>1</v>
      </c>
      <c r="R27" s="31">
        <v>11.043478260869565</v>
      </c>
      <c r="S27" s="31">
        <v>0</v>
      </c>
      <c r="T27" s="36">
        <v>0</v>
      </c>
      <c r="U27" s="31">
        <v>5.6929347826086953</v>
      </c>
      <c r="V27" s="31">
        <v>0</v>
      </c>
      <c r="W27" s="36">
        <v>0</v>
      </c>
      <c r="X27" s="31">
        <v>0</v>
      </c>
      <c r="Y27" s="31">
        <v>0</v>
      </c>
      <c r="Z27" s="36" t="s">
        <v>297</v>
      </c>
      <c r="AA27" s="31">
        <v>128.13684782608698</v>
      </c>
      <c r="AB27" s="31">
        <v>22.042282608695654</v>
      </c>
      <c r="AC27" s="36">
        <v>0.17202142071274001</v>
      </c>
      <c r="AD27" s="31">
        <v>0</v>
      </c>
      <c r="AE27" s="31">
        <v>0</v>
      </c>
      <c r="AF27" s="36" t="s">
        <v>297</v>
      </c>
      <c r="AG27" s="31">
        <v>0</v>
      </c>
      <c r="AH27" s="31">
        <v>0</v>
      </c>
      <c r="AI27" s="36" t="s">
        <v>297</v>
      </c>
      <c r="AJ27" t="s">
        <v>31</v>
      </c>
      <c r="AK27" s="37">
        <v>9</v>
      </c>
      <c r="AT27"/>
    </row>
    <row r="28" spans="1:46" x14ac:dyDescent="0.25">
      <c r="A28" t="s">
        <v>114</v>
      </c>
      <c r="B28" t="s">
        <v>45</v>
      </c>
      <c r="C28" t="s">
        <v>86</v>
      </c>
      <c r="D28" t="s">
        <v>102</v>
      </c>
      <c r="E28" s="31">
        <v>86.760869565217391</v>
      </c>
      <c r="F28" s="31">
        <v>456.27771739130429</v>
      </c>
      <c r="G28" s="31">
        <v>0</v>
      </c>
      <c r="H28" s="36">
        <v>0</v>
      </c>
      <c r="I28" s="31">
        <v>191.09510869565213</v>
      </c>
      <c r="J28" s="31">
        <v>0</v>
      </c>
      <c r="K28" s="36">
        <v>0</v>
      </c>
      <c r="L28" s="31">
        <v>163.9972826086956</v>
      </c>
      <c r="M28" s="31">
        <v>0</v>
      </c>
      <c r="N28" s="36">
        <v>0</v>
      </c>
      <c r="O28" s="31">
        <v>27.097826086956523</v>
      </c>
      <c r="P28" s="31">
        <v>0</v>
      </c>
      <c r="Q28" s="36">
        <v>0</v>
      </c>
      <c r="R28" s="31">
        <v>0</v>
      </c>
      <c r="S28" s="31">
        <v>0</v>
      </c>
      <c r="T28" s="36" t="s">
        <v>297</v>
      </c>
      <c r="U28" s="31">
        <v>4.7826086956521738</v>
      </c>
      <c r="V28" s="31">
        <v>0</v>
      </c>
      <c r="W28" s="36">
        <v>0</v>
      </c>
      <c r="X28" s="31">
        <v>0</v>
      </c>
      <c r="Y28" s="31">
        <v>0</v>
      </c>
      <c r="Z28" s="36" t="s">
        <v>297</v>
      </c>
      <c r="AA28" s="31">
        <v>260.39999999999998</v>
      </c>
      <c r="AB28" s="31">
        <v>0</v>
      </c>
      <c r="AC28" s="36">
        <v>0</v>
      </c>
      <c r="AD28" s="31">
        <v>0</v>
      </c>
      <c r="AE28" s="31">
        <v>0</v>
      </c>
      <c r="AF28" s="36" t="s">
        <v>297</v>
      </c>
      <c r="AG28" s="31">
        <v>0</v>
      </c>
      <c r="AH28" s="31">
        <v>0</v>
      </c>
      <c r="AI28" s="36" t="s">
        <v>297</v>
      </c>
      <c r="AJ28" t="s">
        <v>4</v>
      </c>
      <c r="AK28" s="37">
        <v>9</v>
      </c>
      <c r="AT28"/>
    </row>
    <row r="29" spans="1:46" x14ac:dyDescent="0.25">
      <c r="A29" t="s">
        <v>114</v>
      </c>
      <c r="B29" t="s">
        <v>59</v>
      </c>
      <c r="C29" t="s">
        <v>82</v>
      </c>
      <c r="D29" t="s">
        <v>99</v>
      </c>
      <c r="E29" s="31">
        <v>196.19565217391303</v>
      </c>
      <c r="F29" s="31">
        <v>657.73739130434785</v>
      </c>
      <c r="G29" s="31">
        <v>0</v>
      </c>
      <c r="H29" s="36">
        <v>0</v>
      </c>
      <c r="I29" s="31">
        <v>180.52673913043475</v>
      </c>
      <c r="J29" s="31">
        <v>0</v>
      </c>
      <c r="K29" s="36">
        <v>0</v>
      </c>
      <c r="L29" s="31">
        <v>145.76858695652172</v>
      </c>
      <c r="M29" s="31">
        <v>0</v>
      </c>
      <c r="N29" s="36">
        <v>0</v>
      </c>
      <c r="O29" s="31">
        <v>29.192934782608695</v>
      </c>
      <c r="P29" s="31">
        <v>0</v>
      </c>
      <c r="Q29" s="36">
        <v>0</v>
      </c>
      <c r="R29" s="31">
        <v>5.5652173913043477</v>
      </c>
      <c r="S29" s="31">
        <v>0</v>
      </c>
      <c r="T29" s="36">
        <v>0</v>
      </c>
      <c r="U29" s="31">
        <v>81.62630434782605</v>
      </c>
      <c r="V29" s="31">
        <v>0</v>
      </c>
      <c r="W29" s="36">
        <v>0</v>
      </c>
      <c r="X29" s="31">
        <v>0</v>
      </c>
      <c r="Y29" s="31">
        <v>0</v>
      </c>
      <c r="Z29" s="36" t="s">
        <v>297</v>
      </c>
      <c r="AA29" s="31">
        <v>393.51315217391317</v>
      </c>
      <c r="AB29" s="31">
        <v>0</v>
      </c>
      <c r="AC29" s="36">
        <v>0</v>
      </c>
      <c r="AD29" s="31">
        <v>2.071195652173913</v>
      </c>
      <c r="AE29" s="31">
        <v>0</v>
      </c>
      <c r="AF29" s="36">
        <v>0</v>
      </c>
      <c r="AG29" s="31">
        <v>0</v>
      </c>
      <c r="AH29" s="31">
        <v>0</v>
      </c>
      <c r="AI29" s="36" t="s">
        <v>297</v>
      </c>
      <c r="AJ29" t="s">
        <v>18</v>
      </c>
      <c r="AK29" s="37">
        <v>9</v>
      </c>
      <c r="AT29"/>
    </row>
    <row r="30" spans="1:46" x14ac:dyDescent="0.25">
      <c r="A30" t="s">
        <v>114</v>
      </c>
      <c r="B30" t="s">
        <v>69</v>
      </c>
      <c r="C30" t="s">
        <v>95</v>
      </c>
      <c r="D30" t="s">
        <v>99</v>
      </c>
      <c r="E30" s="31">
        <v>67.315217391304344</v>
      </c>
      <c r="F30" s="31">
        <v>209.04402173913039</v>
      </c>
      <c r="G30" s="31">
        <v>0</v>
      </c>
      <c r="H30" s="36">
        <v>0</v>
      </c>
      <c r="I30" s="31">
        <v>47.694673913043459</v>
      </c>
      <c r="J30" s="31">
        <v>0</v>
      </c>
      <c r="K30" s="36">
        <v>0</v>
      </c>
      <c r="L30" s="31">
        <v>40.316304347826069</v>
      </c>
      <c r="M30" s="31">
        <v>0</v>
      </c>
      <c r="N30" s="36">
        <v>0</v>
      </c>
      <c r="O30" s="31">
        <v>5.7261956521739128</v>
      </c>
      <c r="P30" s="31">
        <v>0</v>
      </c>
      <c r="Q30" s="36">
        <v>0</v>
      </c>
      <c r="R30" s="31">
        <v>1.6521739130434783</v>
      </c>
      <c r="S30" s="31">
        <v>0</v>
      </c>
      <c r="T30" s="36">
        <v>0</v>
      </c>
      <c r="U30" s="31">
        <v>42.508043478260866</v>
      </c>
      <c r="V30" s="31">
        <v>0</v>
      </c>
      <c r="W30" s="36">
        <v>0</v>
      </c>
      <c r="X30" s="31">
        <v>4.6277173913043503</v>
      </c>
      <c r="Y30" s="31">
        <v>0</v>
      </c>
      <c r="Z30" s="36">
        <v>0</v>
      </c>
      <c r="AA30" s="31">
        <v>101.74152173913039</v>
      </c>
      <c r="AB30" s="31">
        <v>0</v>
      </c>
      <c r="AC30" s="36">
        <v>0</v>
      </c>
      <c r="AD30" s="31">
        <v>12.472065217391302</v>
      </c>
      <c r="AE30" s="31">
        <v>0</v>
      </c>
      <c r="AF30" s="36">
        <v>0</v>
      </c>
      <c r="AG30" s="31">
        <v>0</v>
      </c>
      <c r="AH30" s="31">
        <v>0</v>
      </c>
      <c r="AI30" s="36" t="s">
        <v>297</v>
      </c>
      <c r="AJ30" t="s">
        <v>28</v>
      </c>
      <c r="AK30" s="37">
        <v>9</v>
      </c>
      <c r="AT30"/>
    </row>
    <row r="31" spans="1:46" x14ac:dyDescent="0.25">
      <c r="A31" t="s">
        <v>114</v>
      </c>
      <c r="B31" t="s">
        <v>60</v>
      </c>
      <c r="C31" t="s">
        <v>86</v>
      </c>
      <c r="D31" t="s">
        <v>102</v>
      </c>
      <c r="E31" s="31">
        <v>82.347826086956516</v>
      </c>
      <c r="F31" s="31">
        <v>307.63858695652175</v>
      </c>
      <c r="G31" s="31">
        <v>0</v>
      </c>
      <c r="H31" s="36">
        <v>0</v>
      </c>
      <c r="I31" s="31">
        <v>87.038043478260889</v>
      </c>
      <c r="J31" s="31">
        <v>0</v>
      </c>
      <c r="K31" s="36">
        <v>0</v>
      </c>
      <c r="L31" s="31">
        <v>76.149565217391313</v>
      </c>
      <c r="M31" s="31">
        <v>0</v>
      </c>
      <c r="N31" s="36">
        <v>0</v>
      </c>
      <c r="O31" s="31">
        <v>7.2363043478260858</v>
      </c>
      <c r="P31" s="31">
        <v>0</v>
      </c>
      <c r="Q31" s="36">
        <v>0</v>
      </c>
      <c r="R31" s="31">
        <v>3.652173913043478</v>
      </c>
      <c r="S31" s="31">
        <v>0</v>
      </c>
      <c r="T31" s="36">
        <v>0</v>
      </c>
      <c r="U31" s="31">
        <v>26.45956521739129</v>
      </c>
      <c r="V31" s="31">
        <v>0</v>
      </c>
      <c r="W31" s="36">
        <v>0</v>
      </c>
      <c r="X31" s="31">
        <v>0</v>
      </c>
      <c r="Y31" s="31">
        <v>0</v>
      </c>
      <c r="Z31" s="36" t="s">
        <v>297</v>
      </c>
      <c r="AA31" s="31">
        <v>182.31</v>
      </c>
      <c r="AB31" s="31">
        <v>0</v>
      </c>
      <c r="AC31" s="36">
        <v>0</v>
      </c>
      <c r="AD31" s="31">
        <v>11.830978260869568</v>
      </c>
      <c r="AE31" s="31">
        <v>0</v>
      </c>
      <c r="AF31" s="36">
        <v>0</v>
      </c>
      <c r="AG31" s="31">
        <v>0</v>
      </c>
      <c r="AH31" s="31">
        <v>0</v>
      </c>
      <c r="AI31" s="36" t="s">
        <v>297</v>
      </c>
      <c r="AJ31" t="s">
        <v>19</v>
      </c>
      <c r="AK31" s="37">
        <v>9</v>
      </c>
      <c r="AT31"/>
    </row>
    <row r="32" spans="1:46" x14ac:dyDescent="0.25">
      <c r="A32" t="s">
        <v>114</v>
      </c>
      <c r="B32" t="s">
        <v>47</v>
      </c>
      <c r="C32" t="s">
        <v>86</v>
      </c>
      <c r="D32" t="s">
        <v>102</v>
      </c>
      <c r="E32" s="31">
        <v>87.25</v>
      </c>
      <c r="F32" s="31">
        <v>441.88586956521738</v>
      </c>
      <c r="G32" s="31">
        <v>6.8831521739130439</v>
      </c>
      <c r="H32" s="36">
        <v>1.5576764608213316E-2</v>
      </c>
      <c r="I32" s="31">
        <v>107.40489130434783</v>
      </c>
      <c r="J32" s="31">
        <v>0</v>
      </c>
      <c r="K32" s="36">
        <v>0</v>
      </c>
      <c r="L32" s="31">
        <v>99.926630434782609</v>
      </c>
      <c r="M32" s="31">
        <v>0</v>
      </c>
      <c r="N32" s="36">
        <v>0</v>
      </c>
      <c r="O32" s="31">
        <v>5.5652173913043477</v>
      </c>
      <c r="P32" s="31">
        <v>0</v>
      </c>
      <c r="Q32" s="36">
        <v>0</v>
      </c>
      <c r="R32" s="31">
        <v>1.9130434782608696</v>
      </c>
      <c r="S32" s="31">
        <v>0</v>
      </c>
      <c r="T32" s="36">
        <v>0</v>
      </c>
      <c r="U32" s="31">
        <v>35.777173913043477</v>
      </c>
      <c r="V32" s="31">
        <v>0</v>
      </c>
      <c r="W32" s="36">
        <v>0</v>
      </c>
      <c r="X32" s="31">
        <v>0</v>
      </c>
      <c r="Y32" s="31">
        <v>0</v>
      </c>
      <c r="Z32" s="36" t="s">
        <v>297</v>
      </c>
      <c r="AA32" s="31">
        <v>240.04076086956522</v>
      </c>
      <c r="AB32" s="31">
        <v>6.8831521739130439</v>
      </c>
      <c r="AC32" s="36">
        <v>2.8674930661685631E-2</v>
      </c>
      <c r="AD32" s="31">
        <v>58.663043478260867</v>
      </c>
      <c r="AE32" s="31">
        <v>0</v>
      </c>
      <c r="AF32" s="36">
        <v>0</v>
      </c>
      <c r="AG32" s="31">
        <v>0</v>
      </c>
      <c r="AH32" s="31">
        <v>0</v>
      </c>
      <c r="AI32" s="36" t="s">
        <v>297</v>
      </c>
      <c r="AJ32" t="s">
        <v>6</v>
      </c>
      <c r="AK32" s="37">
        <v>9</v>
      </c>
      <c r="AT32"/>
    </row>
    <row r="33" spans="1:46" x14ac:dyDescent="0.25">
      <c r="A33" t="s">
        <v>114</v>
      </c>
      <c r="B33" t="s">
        <v>53</v>
      </c>
      <c r="C33" t="s">
        <v>86</v>
      </c>
      <c r="D33" t="s">
        <v>102</v>
      </c>
      <c r="E33" s="31">
        <v>69.826086956521735</v>
      </c>
      <c r="F33" s="31">
        <v>219.73967391304345</v>
      </c>
      <c r="G33" s="31">
        <v>0</v>
      </c>
      <c r="H33" s="36">
        <v>0</v>
      </c>
      <c r="I33" s="31">
        <v>77.429999999999978</v>
      </c>
      <c r="J33" s="31">
        <v>0</v>
      </c>
      <c r="K33" s="36">
        <v>0</v>
      </c>
      <c r="L33" s="31">
        <v>67.017391304347811</v>
      </c>
      <c r="M33" s="31">
        <v>0</v>
      </c>
      <c r="N33" s="36">
        <v>0</v>
      </c>
      <c r="O33" s="31">
        <v>5.3691304347826092</v>
      </c>
      <c r="P33" s="31">
        <v>0</v>
      </c>
      <c r="Q33" s="36">
        <v>0</v>
      </c>
      <c r="R33" s="31">
        <v>5.0434782608695654</v>
      </c>
      <c r="S33" s="31">
        <v>0</v>
      </c>
      <c r="T33" s="36">
        <v>0</v>
      </c>
      <c r="U33" s="31">
        <v>8.8177173913043454</v>
      </c>
      <c r="V33" s="31">
        <v>0</v>
      </c>
      <c r="W33" s="36">
        <v>0</v>
      </c>
      <c r="X33" s="31">
        <v>0</v>
      </c>
      <c r="Y33" s="31">
        <v>0</v>
      </c>
      <c r="Z33" s="36" t="s">
        <v>297</v>
      </c>
      <c r="AA33" s="31">
        <v>122.4003260869565</v>
      </c>
      <c r="AB33" s="31">
        <v>0</v>
      </c>
      <c r="AC33" s="36">
        <v>0</v>
      </c>
      <c r="AD33" s="31">
        <v>11.091630434782607</v>
      </c>
      <c r="AE33" s="31">
        <v>0</v>
      </c>
      <c r="AF33" s="36">
        <v>0</v>
      </c>
      <c r="AG33" s="31">
        <v>0</v>
      </c>
      <c r="AH33" s="31">
        <v>0</v>
      </c>
      <c r="AI33" s="36" t="s">
        <v>297</v>
      </c>
      <c r="AJ33" t="s">
        <v>12</v>
      </c>
      <c r="AK33" s="37">
        <v>9</v>
      </c>
      <c r="AT33"/>
    </row>
    <row r="34" spans="1:46" x14ac:dyDescent="0.25">
      <c r="A34" t="s">
        <v>114</v>
      </c>
      <c r="B34" t="s">
        <v>61</v>
      </c>
      <c r="C34" t="s">
        <v>86</v>
      </c>
      <c r="D34" t="s">
        <v>102</v>
      </c>
      <c r="E34" s="31">
        <v>65.293478260869563</v>
      </c>
      <c r="F34" s="31">
        <v>285.74054347826086</v>
      </c>
      <c r="G34" s="31">
        <v>33.234021739130434</v>
      </c>
      <c r="H34" s="36">
        <v>0.11630838709333832</v>
      </c>
      <c r="I34" s="31">
        <v>90.237499999999997</v>
      </c>
      <c r="J34" s="31">
        <v>4.5228260869565222</v>
      </c>
      <c r="K34" s="36">
        <v>5.0121358492384235E-2</v>
      </c>
      <c r="L34" s="31">
        <v>73.596195652173904</v>
      </c>
      <c r="M34" s="31">
        <v>2.4086956521739129</v>
      </c>
      <c r="N34" s="36">
        <v>3.2728534822068132E-2</v>
      </c>
      <c r="O34" s="31">
        <v>12.206521739130435</v>
      </c>
      <c r="P34" s="31">
        <v>2.1141304347826089</v>
      </c>
      <c r="Q34" s="36">
        <v>0.17319679430097953</v>
      </c>
      <c r="R34" s="31">
        <v>4.4347826086956523</v>
      </c>
      <c r="S34" s="31">
        <v>0</v>
      </c>
      <c r="T34" s="36">
        <v>0</v>
      </c>
      <c r="U34" s="31">
        <v>12.195652173913043</v>
      </c>
      <c r="V34" s="31">
        <v>3.8097826086956523</v>
      </c>
      <c r="W34" s="36">
        <v>0.31238859180035655</v>
      </c>
      <c r="X34" s="31">
        <v>0</v>
      </c>
      <c r="Y34" s="31">
        <v>0</v>
      </c>
      <c r="Z34" s="36" t="s">
        <v>297</v>
      </c>
      <c r="AA34" s="31">
        <v>183.30739130434782</v>
      </c>
      <c r="AB34" s="31">
        <v>24.901413043478261</v>
      </c>
      <c r="AC34" s="36">
        <v>0.13584511167983454</v>
      </c>
      <c r="AD34" s="31">
        <v>0</v>
      </c>
      <c r="AE34" s="31">
        <v>0</v>
      </c>
      <c r="AF34" s="36" t="s">
        <v>297</v>
      </c>
      <c r="AG34" s="31">
        <v>0</v>
      </c>
      <c r="AH34" s="31">
        <v>0</v>
      </c>
      <c r="AI34" s="36" t="s">
        <v>297</v>
      </c>
      <c r="AJ34" t="s">
        <v>20</v>
      </c>
      <c r="AK34" s="37">
        <v>9</v>
      </c>
      <c r="AT34"/>
    </row>
    <row r="35" spans="1:46" x14ac:dyDescent="0.25">
      <c r="A35" t="s">
        <v>114</v>
      </c>
      <c r="B35" t="s">
        <v>74</v>
      </c>
      <c r="C35" t="s">
        <v>86</v>
      </c>
      <c r="D35" t="s">
        <v>102</v>
      </c>
      <c r="E35" s="31">
        <v>89.663043478260875</v>
      </c>
      <c r="F35" s="31">
        <v>419.15021739130435</v>
      </c>
      <c r="G35" s="31">
        <v>2.3586956521739131</v>
      </c>
      <c r="H35" s="36">
        <v>5.627327755795759E-3</v>
      </c>
      <c r="I35" s="31">
        <v>145.61489130434782</v>
      </c>
      <c r="J35" s="31">
        <v>2.3586956521739131</v>
      </c>
      <c r="K35" s="36">
        <v>1.6198176100300301E-2</v>
      </c>
      <c r="L35" s="31">
        <v>125.70456521739131</v>
      </c>
      <c r="M35" s="31">
        <v>2.3586956521739131</v>
      </c>
      <c r="N35" s="36">
        <v>1.8763802635925159E-2</v>
      </c>
      <c r="O35" s="31">
        <v>14.432065217391305</v>
      </c>
      <c r="P35" s="31">
        <v>0</v>
      </c>
      <c r="Q35" s="36">
        <v>0</v>
      </c>
      <c r="R35" s="31">
        <v>5.4782608695652177</v>
      </c>
      <c r="S35" s="31">
        <v>0</v>
      </c>
      <c r="T35" s="36">
        <v>0</v>
      </c>
      <c r="U35" s="31">
        <v>0</v>
      </c>
      <c r="V35" s="31">
        <v>0</v>
      </c>
      <c r="W35" s="36" t="s">
        <v>297</v>
      </c>
      <c r="X35" s="31">
        <v>0.2608695652173913</v>
      </c>
      <c r="Y35" s="31">
        <v>0</v>
      </c>
      <c r="Z35" s="36">
        <v>0</v>
      </c>
      <c r="AA35" s="31">
        <v>273.27445652173913</v>
      </c>
      <c r="AB35" s="31">
        <v>0</v>
      </c>
      <c r="AC35" s="36">
        <v>0</v>
      </c>
      <c r="AD35" s="31">
        <v>0</v>
      </c>
      <c r="AE35" s="31">
        <v>0</v>
      </c>
      <c r="AF35" s="36" t="s">
        <v>297</v>
      </c>
      <c r="AG35" s="31">
        <v>0</v>
      </c>
      <c r="AH35" s="31">
        <v>0</v>
      </c>
      <c r="AI35" s="36" t="s">
        <v>297</v>
      </c>
      <c r="AJ35" t="s">
        <v>33</v>
      </c>
      <c r="AK35" s="37">
        <v>9</v>
      </c>
      <c r="AT35"/>
    </row>
    <row r="36" spans="1:46" x14ac:dyDescent="0.25">
      <c r="A36" t="s">
        <v>114</v>
      </c>
      <c r="B36" t="s">
        <v>62</v>
      </c>
      <c r="C36" t="s">
        <v>92</v>
      </c>
      <c r="D36" t="s">
        <v>102</v>
      </c>
      <c r="E36" s="31">
        <v>83.445652173913047</v>
      </c>
      <c r="F36" s="31">
        <v>437.94391304347823</v>
      </c>
      <c r="G36" s="31">
        <v>30.22739130434783</v>
      </c>
      <c r="H36" s="36">
        <v>6.9021147238429392E-2</v>
      </c>
      <c r="I36" s="31">
        <v>157.42934782608694</v>
      </c>
      <c r="J36" s="31">
        <v>5.2119565217391308</v>
      </c>
      <c r="K36" s="36">
        <v>3.3106638588738913E-2</v>
      </c>
      <c r="L36" s="31">
        <v>141.21467391304347</v>
      </c>
      <c r="M36" s="31">
        <v>1.5271739130434783</v>
      </c>
      <c r="N36" s="36">
        <v>1.0814555390921162E-2</v>
      </c>
      <c r="O36" s="31">
        <v>10.649456521739131</v>
      </c>
      <c r="P36" s="31">
        <v>3.6847826086956523</v>
      </c>
      <c r="Q36" s="36">
        <v>0.34600663434549628</v>
      </c>
      <c r="R36" s="31">
        <v>5.5652173913043477</v>
      </c>
      <c r="S36" s="31">
        <v>0</v>
      </c>
      <c r="T36" s="36">
        <v>0</v>
      </c>
      <c r="U36" s="31">
        <v>24.942934782608695</v>
      </c>
      <c r="V36" s="31">
        <v>4.6467391304347823</v>
      </c>
      <c r="W36" s="36">
        <v>0.18629480335548534</v>
      </c>
      <c r="X36" s="31">
        <v>0</v>
      </c>
      <c r="Y36" s="31">
        <v>0</v>
      </c>
      <c r="Z36" s="36" t="s">
        <v>297</v>
      </c>
      <c r="AA36" s="31">
        <v>255.57163043478261</v>
      </c>
      <c r="AB36" s="31">
        <v>20.368695652173916</v>
      </c>
      <c r="AC36" s="36">
        <v>7.9698578506238585E-2</v>
      </c>
      <c r="AD36" s="31">
        <v>0</v>
      </c>
      <c r="AE36" s="31">
        <v>0</v>
      </c>
      <c r="AF36" s="36" t="s">
        <v>297</v>
      </c>
      <c r="AG36" s="31">
        <v>0</v>
      </c>
      <c r="AH36" s="31">
        <v>0</v>
      </c>
      <c r="AI36" s="36" t="s">
        <v>297</v>
      </c>
      <c r="AJ36" t="s">
        <v>21</v>
      </c>
      <c r="AK36" s="37">
        <v>9</v>
      </c>
      <c r="AT36"/>
    </row>
    <row r="37" spans="1:46" x14ac:dyDescent="0.25">
      <c r="A37" t="s">
        <v>114</v>
      </c>
      <c r="B37" t="s">
        <v>64</v>
      </c>
      <c r="C37" t="s">
        <v>93</v>
      </c>
      <c r="D37" t="s">
        <v>102</v>
      </c>
      <c r="E37" s="31">
        <v>62.913043478260867</v>
      </c>
      <c r="F37" s="31">
        <v>288.45652173913044</v>
      </c>
      <c r="G37" s="31">
        <v>0.34782608695652173</v>
      </c>
      <c r="H37" s="36">
        <v>1.2058180721983571E-3</v>
      </c>
      <c r="I37" s="31">
        <v>77.480978260869563</v>
      </c>
      <c r="J37" s="31">
        <v>0.34782608695652173</v>
      </c>
      <c r="K37" s="36">
        <v>4.4891803738645528E-3</v>
      </c>
      <c r="L37" s="31">
        <v>56.915760869565219</v>
      </c>
      <c r="M37" s="31">
        <v>0</v>
      </c>
      <c r="N37" s="36">
        <v>0</v>
      </c>
      <c r="O37" s="31">
        <v>15.434782608695652</v>
      </c>
      <c r="P37" s="31">
        <v>0.34782608695652173</v>
      </c>
      <c r="Q37" s="36">
        <v>2.2535211267605632E-2</v>
      </c>
      <c r="R37" s="31">
        <v>5.1304347826086953</v>
      </c>
      <c r="S37" s="31">
        <v>0</v>
      </c>
      <c r="T37" s="36">
        <v>0</v>
      </c>
      <c r="U37" s="31">
        <v>17.320652173913043</v>
      </c>
      <c r="V37" s="31">
        <v>0</v>
      </c>
      <c r="W37" s="36">
        <v>0</v>
      </c>
      <c r="X37" s="31">
        <v>4.6086956521739131</v>
      </c>
      <c r="Y37" s="31">
        <v>0</v>
      </c>
      <c r="Z37" s="36">
        <v>0</v>
      </c>
      <c r="AA37" s="31">
        <v>185.41576086956522</v>
      </c>
      <c r="AB37" s="31">
        <v>0</v>
      </c>
      <c r="AC37" s="36">
        <v>0</v>
      </c>
      <c r="AD37" s="31">
        <v>3.6304347826086958</v>
      </c>
      <c r="AE37" s="31">
        <v>0</v>
      </c>
      <c r="AF37" s="36">
        <v>0</v>
      </c>
      <c r="AG37" s="31">
        <v>0</v>
      </c>
      <c r="AH37" s="31">
        <v>0</v>
      </c>
      <c r="AI37" s="36" t="s">
        <v>297</v>
      </c>
      <c r="AJ37" t="s">
        <v>23</v>
      </c>
      <c r="AK37" s="37">
        <v>9</v>
      </c>
      <c r="AT37"/>
    </row>
    <row r="38" spans="1:46" x14ac:dyDescent="0.25">
      <c r="A38" t="s">
        <v>114</v>
      </c>
      <c r="B38" t="s">
        <v>79</v>
      </c>
      <c r="C38" t="s">
        <v>82</v>
      </c>
      <c r="D38" t="s">
        <v>99</v>
      </c>
      <c r="E38" s="31">
        <v>72.358695652173907</v>
      </c>
      <c r="F38" s="31">
        <v>309.79619565217388</v>
      </c>
      <c r="G38" s="31">
        <v>0</v>
      </c>
      <c r="H38" s="36">
        <v>0</v>
      </c>
      <c r="I38" s="31">
        <v>84.448369565217391</v>
      </c>
      <c r="J38" s="31">
        <v>0</v>
      </c>
      <c r="K38" s="36">
        <v>0</v>
      </c>
      <c r="L38" s="31">
        <v>54.274456521739133</v>
      </c>
      <c r="M38" s="31">
        <v>0</v>
      </c>
      <c r="N38" s="36">
        <v>0</v>
      </c>
      <c r="O38" s="31">
        <v>25.565217391304348</v>
      </c>
      <c r="P38" s="31">
        <v>0</v>
      </c>
      <c r="Q38" s="36">
        <v>0</v>
      </c>
      <c r="R38" s="31">
        <v>4.6086956521739131</v>
      </c>
      <c r="S38" s="31">
        <v>0</v>
      </c>
      <c r="T38" s="36">
        <v>0</v>
      </c>
      <c r="U38" s="31">
        <v>27.785326086956523</v>
      </c>
      <c r="V38" s="31">
        <v>0</v>
      </c>
      <c r="W38" s="36">
        <v>0</v>
      </c>
      <c r="X38" s="31">
        <v>0</v>
      </c>
      <c r="Y38" s="31">
        <v>0</v>
      </c>
      <c r="Z38" s="36" t="s">
        <v>297</v>
      </c>
      <c r="AA38" s="31">
        <v>197.5625</v>
      </c>
      <c r="AB38" s="31">
        <v>0</v>
      </c>
      <c r="AC38" s="36">
        <v>0</v>
      </c>
      <c r="AD38" s="31">
        <v>0</v>
      </c>
      <c r="AE38" s="31">
        <v>0</v>
      </c>
      <c r="AF38" s="36" t="s">
        <v>297</v>
      </c>
      <c r="AG38" s="31">
        <v>0</v>
      </c>
      <c r="AH38" s="31">
        <v>0</v>
      </c>
      <c r="AI38" s="36" t="s">
        <v>297</v>
      </c>
      <c r="AJ38" t="s">
        <v>38</v>
      </c>
      <c r="AK38" s="37">
        <v>9</v>
      </c>
      <c r="AT38"/>
    </row>
    <row r="39" spans="1:46" x14ac:dyDescent="0.25">
      <c r="A39" t="s">
        <v>114</v>
      </c>
      <c r="B39" t="s">
        <v>55</v>
      </c>
      <c r="C39" t="s">
        <v>89</v>
      </c>
      <c r="D39" t="s">
        <v>101</v>
      </c>
      <c r="E39" s="31">
        <v>49.619565217391305</v>
      </c>
      <c r="F39" s="31">
        <v>281.15402173913043</v>
      </c>
      <c r="G39" s="31">
        <v>0</v>
      </c>
      <c r="H39" s="36">
        <v>0</v>
      </c>
      <c r="I39" s="31">
        <v>70.084239130434781</v>
      </c>
      <c r="J39" s="31">
        <v>0</v>
      </c>
      <c r="K39" s="36">
        <v>0</v>
      </c>
      <c r="L39" s="31">
        <v>68.258152173913047</v>
      </c>
      <c r="M39" s="31">
        <v>0</v>
      </c>
      <c r="N39" s="36">
        <v>0</v>
      </c>
      <c r="O39" s="31">
        <v>1.826086956521739</v>
      </c>
      <c r="P39" s="31">
        <v>0</v>
      </c>
      <c r="Q39" s="36">
        <v>0</v>
      </c>
      <c r="R39" s="31">
        <v>0</v>
      </c>
      <c r="S39" s="31">
        <v>0</v>
      </c>
      <c r="T39" s="36" t="s">
        <v>297</v>
      </c>
      <c r="U39" s="31">
        <v>37.681195652173912</v>
      </c>
      <c r="V39" s="31">
        <v>0</v>
      </c>
      <c r="W39" s="36">
        <v>0</v>
      </c>
      <c r="X39" s="31">
        <v>0</v>
      </c>
      <c r="Y39" s="31">
        <v>0</v>
      </c>
      <c r="Z39" s="36" t="s">
        <v>297</v>
      </c>
      <c r="AA39" s="31">
        <v>173.38858695652175</v>
      </c>
      <c r="AB39" s="31">
        <v>0</v>
      </c>
      <c r="AC39" s="36">
        <v>0</v>
      </c>
      <c r="AD39" s="31">
        <v>0</v>
      </c>
      <c r="AE39" s="31">
        <v>0</v>
      </c>
      <c r="AF39" s="36" t="s">
        <v>297</v>
      </c>
      <c r="AG39" s="31">
        <v>0</v>
      </c>
      <c r="AH39" s="31">
        <v>0</v>
      </c>
      <c r="AI39" s="36" t="s">
        <v>297</v>
      </c>
      <c r="AJ39" t="s">
        <v>14</v>
      </c>
      <c r="AK39" s="37">
        <v>9</v>
      </c>
      <c r="AT39"/>
    </row>
    <row r="40" spans="1:46" x14ac:dyDescent="0.25">
      <c r="A40" t="s">
        <v>114</v>
      </c>
      <c r="B40" t="s">
        <v>50</v>
      </c>
      <c r="C40" t="s">
        <v>86</v>
      </c>
      <c r="D40" t="s">
        <v>102</v>
      </c>
      <c r="E40" s="31">
        <v>139.38043478260869</v>
      </c>
      <c r="F40" s="31">
        <v>619.6028260869565</v>
      </c>
      <c r="G40" s="31">
        <v>46.10108695652174</v>
      </c>
      <c r="H40" s="36">
        <v>7.4404255460984309E-2</v>
      </c>
      <c r="I40" s="31">
        <v>217.72173913043477</v>
      </c>
      <c r="J40" s="31">
        <v>26.423913043478262</v>
      </c>
      <c r="K40" s="36">
        <v>0.12136552440290758</v>
      </c>
      <c r="L40" s="31">
        <v>161.5098913043478</v>
      </c>
      <c r="M40" s="31">
        <v>14.749891304347827</v>
      </c>
      <c r="N40" s="36">
        <v>9.1325002978011188E-2</v>
      </c>
      <c r="O40" s="31">
        <v>54.089565217391304</v>
      </c>
      <c r="P40" s="31">
        <v>9.5517391304347825</v>
      </c>
      <c r="Q40" s="36">
        <v>0.17659116119801296</v>
      </c>
      <c r="R40" s="31">
        <v>2.1222826086956523</v>
      </c>
      <c r="S40" s="31">
        <v>2.1222826086956523</v>
      </c>
      <c r="T40" s="36">
        <v>1</v>
      </c>
      <c r="U40" s="31">
        <v>18.842282608695655</v>
      </c>
      <c r="V40" s="31">
        <v>1.5652173913043479</v>
      </c>
      <c r="W40" s="36">
        <v>8.3069414879808928E-2</v>
      </c>
      <c r="X40" s="31">
        <v>5.6697826086956535</v>
      </c>
      <c r="Y40" s="31">
        <v>0</v>
      </c>
      <c r="Z40" s="36">
        <v>0</v>
      </c>
      <c r="AA40" s="31">
        <v>377.36902173913046</v>
      </c>
      <c r="AB40" s="31">
        <v>18.111956521739131</v>
      </c>
      <c r="AC40" s="36">
        <v>4.7995345347291531E-2</v>
      </c>
      <c r="AD40" s="31">
        <v>0</v>
      </c>
      <c r="AE40" s="31">
        <v>0</v>
      </c>
      <c r="AF40" s="36" t="s">
        <v>297</v>
      </c>
      <c r="AG40" s="31">
        <v>0</v>
      </c>
      <c r="AH40" s="31">
        <v>0</v>
      </c>
      <c r="AI40" s="36" t="s">
        <v>297</v>
      </c>
      <c r="AJ40" t="s">
        <v>9</v>
      </c>
      <c r="AK40" s="37">
        <v>9</v>
      </c>
      <c r="AT40"/>
    </row>
    <row r="41" spans="1:46" x14ac:dyDescent="0.25">
      <c r="A41" t="s">
        <v>114</v>
      </c>
      <c r="B41" t="s">
        <v>49</v>
      </c>
      <c r="C41" t="s">
        <v>87</v>
      </c>
      <c r="D41" t="s">
        <v>102</v>
      </c>
      <c r="E41" s="31">
        <v>91.956521739130437</v>
      </c>
      <c r="F41" s="31">
        <v>425.72097826086957</v>
      </c>
      <c r="G41" s="31">
        <v>27.315217391304351</v>
      </c>
      <c r="H41" s="36">
        <v>6.4162253650010104E-2</v>
      </c>
      <c r="I41" s="31">
        <v>141.70108695652175</v>
      </c>
      <c r="J41" s="31">
        <v>4.2608695652173916</v>
      </c>
      <c r="K41" s="36">
        <v>3.0069420473286541E-2</v>
      </c>
      <c r="L41" s="31">
        <v>67.9375</v>
      </c>
      <c r="M41" s="31">
        <v>4.2608695652173916</v>
      </c>
      <c r="N41" s="36">
        <v>6.2717491300347997E-2</v>
      </c>
      <c r="O41" s="31">
        <v>68.807065217391298</v>
      </c>
      <c r="P41" s="31">
        <v>0</v>
      </c>
      <c r="Q41" s="36">
        <v>0</v>
      </c>
      <c r="R41" s="31">
        <v>4.9565217391304346</v>
      </c>
      <c r="S41" s="31">
        <v>0</v>
      </c>
      <c r="T41" s="36">
        <v>0</v>
      </c>
      <c r="U41" s="31">
        <v>31.497282608695652</v>
      </c>
      <c r="V41" s="31">
        <v>0.95652173913043481</v>
      </c>
      <c r="W41" s="36">
        <v>3.0368389267535156E-2</v>
      </c>
      <c r="X41" s="31">
        <v>0</v>
      </c>
      <c r="Y41" s="31">
        <v>0</v>
      </c>
      <c r="Z41" s="36" t="s">
        <v>297</v>
      </c>
      <c r="AA41" s="31">
        <v>252.52260869565217</v>
      </c>
      <c r="AB41" s="31">
        <v>22.097826086956523</v>
      </c>
      <c r="AC41" s="36">
        <v>8.7508307478280048E-2</v>
      </c>
      <c r="AD41" s="31">
        <v>0</v>
      </c>
      <c r="AE41" s="31">
        <v>0</v>
      </c>
      <c r="AF41" s="36" t="s">
        <v>297</v>
      </c>
      <c r="AG41" s="31">
        <v>0</v>
      </c>
      <c r="AH41" s="31">
        <v>0</v>
      </c>
      <c r="AI41" s="36" t="s">
        <v>297</v>
      </c>
      <c r="AJ41" t="s">
        <v>8</v>
      </c>
      <c r="AK41" s="37">
        <v>9</v>
      </c>
      <c r="AT41"/>
    </row>
    <row r="42" spans="1:46" x14ac:dyDescent="0.25">
      <c r="A42" t="s">
        <v>114</v>
      </c>
      <c r="B42" t="s">
        <v>73</v>
      </c>
      <c r="C42" t="s">
        <v>82</v>
      </c>
      <c r="D42" t="s">
        <v>99</v>
      </c>
      <c r="E42" s="31">
        <v>51.847826086956523</v>
      </c>
      <c r="F42" s="31">
        <v>195.8679347826087</v>
      </c>
      <c r="G42" s="31">
        <v>0</v>
      </c>
      <c r="H42" s="36">
        <v>0</v>
      </c>
      <c r="I42" s="31">
        <v>56.4304347826087</v>
      </c>
      <c r="J42" s="31">
        <v>0</v>
      </c>
      <c r="K42" s="36">
        <v>0</v>
      </c>
      <c r="L42" s="31">
        <v>56.4304347826087</v>
      </c>
      <c r="M42" s="31">
        <v>0</v>
      </c>
      <c r="N42" s="36">
        <v>0</v>
      </c>
      <c r="O42" s="31">
        <v>0</v>
      </c>
      <c r="P42" s="31">
        <v>0</v>
      </c>
      <c r="Q42" s="36" t="s">
        <v>297</v>
      </c>
      <c r="R42" s="31">
        <v>0</v>
      </c>
      <c r="S42" s="31">
        <v>0</v>
      </c>
      <c r="T42" s="36" t="s">
        <v>297</v>
      </c>
      <c r="U42" s="31">
        <v>9.0163043478260878</v>
      </c>
      <c r="V42" s="31">
        <v>0</v>
      </c>
      <c r="W42" s="36">
        <v>0</v>
      </c>
      <c r="X42" s="31">
        <v>0</v>
      </c>
      <c r="Y42" s="31">
        <v>0</v>
      </c>
      <c r="Z42" s="36" t="s">
        <v>297</v>
      </c>
      <c r="AA42" s="31">
        <v>130.42119565217391</v>
      </c>
      <c r="AB42" s="31">
        <v>0</v>
      </c>
      <c r="AC42" s="36">
        <v>0</v>
      </c>
      <c r="AD42" s="31">
        <v>0</v>
      </c>
      <c r="AE42" s="31">
        <v>0</v>
      </c>
      <c r="AF42" s="36" t="s">
        <v>297</v>
      </c>
      <c r="AG42" s="31">
        <v>0</v>
      </c>
      <c r="AH42" s="31">
        <v>0</v>
      </c>
      <c r="AI42" s="36" t="s">
        <v>297</v>
      </c>
      <c r="AJ42" t="s">
        <v>32</v>
      </c>
      <c r="AK42" s="37">
        <v>9</v>
      </c>
      <c r="AT42"/>
    </row>
    <row r="43" spans="1:46" x14ac:dyDescent="0.25">
      <c r="E43" s="31"/>
      <c r="F43" s="31"/>
      <c r="G43" s="31"/>
      <c r="I43" s="31"/>
      <c r="J43" s="31"/>
      <c r="L43" s="31"/>
      <c r="M43" s="31"/>
      <c r="O43" s="31"/>
      <c r="R43" s="31"/>
      <c r="U43" s="31"/>
      <c r="X43" s="31"/>
      <c r="AA43" s="31"/>
      <c r="AD43" s="31"/>
      <c r="AG43" s="31"/>
      <c r="AT43"/>
    </row>
    <row r="44" spans="1:46" x14ac:dyDescent="0.25">
      <c r="AT44"/>
    </row>
    <row r="45" spans="1:46" x14ac:dyDescent="0.25">
      <c r="AT45"/>
    </row>
    <row r="46" spans="1:46" x14ac:dyDescent="0.25">
      <c r="AT46"/>
    </row>
    <row r="47" spans="1:46" x14ac:dyDescent="0.25">
      <c r="AT47"/>
    </row>
    <row r="48" spans="1:46" x14ac:dyDescent="0.25">
      <c r="AT48"/>
    </row>
    <row r="55" spans="38:44" x14ac:dyDescent="0.25">
      <c r="AL55" s="31"/>
      <c r="AM55" s="31"/>
      <c r="AN55" s="31"/>
      <c r="AO55" s="31"/>
      <c r="AP55" s="31"/>
      <c r="AQ55" s="31"/>
      <c r="AR55" s="31"/>
    </row>
  </sheetData>
  <pageMargins left="0.7" right="0.7" top="0.75" bottom="0.75" header="0.3" footer="0.3"/>
  <pageSetup orientation="portrait" horizontalDpi="1200" verticalDpi="1200" r:id="rId1"/>
  <ignoredErrors>
    <ignoredError sqref="AJ2:AJ4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42"/>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154</v>
      </c>
      <c r="B1" s="1" t="s">
        <v>221</v>
      </c>
      <c r="C1" s="1" t="s">
        <v>157</v>
      </c>
      <c r="D1" s="1" t="s">
        <v>156</v>
      </c>
      <c r="E1" s="1" t="s">
        <v>158</v>
      </c>
      <c r="F1" s="1" t="s">
        <v>268</v>
      </c>
      <c r="G1" s="1" t="s">
        <v>269</v>
      </c>
      <c r="H1" s="1" t="s">
        <v>270</v>
      </c>
      <c r="I1" s="1" t="s">
        <v>271</v>
      </c>
      <c r="J1" s="1" t="s">
        <v>272</v>
      </c>
      <c r="K1" s="1" t="s">
        <v>273</v>
      </c>
      <c r="L1" s="1" t="s">
        <v>274</v>
      </c>
      <c r="M1" s="1" t="s">
        <v>275</v>
      </c>
      <c r="N1" s="1" t="s">
        <v>276</v>
      </c>
      <c r="O1" s="1" t="s">
        <v>277</v>
      </c>
      <c r="P1" s="1" t="s">
        <v>278</v>
      </c>
      <c r="Q1" s="1" t="s">
        <v>279</v>
      </c>
      <c r="R1" s="1" t="s">
        <v>280</v>
      </c>
      <c r="S1" s="1" t="s">
        <v>281</v>
      </c>
      <c r="T1" s="1" t="s">
        <v>282</v>
      </c>
      <c r="U1" s="1" t="s">
        <v>283</v>
      </c>
      <c r="V1" s="1" t="s">
        <v>284</v>
      </c>
      <c r="W1" s="1" t="s">
        <v>285</v>
      </c>
      <c r="X1" s="1" t="s">
        <v>286</v>
      </c>
      <c r="Y1" s="1" t="s">
        <v>287</v>
      </c>
      <c r="Z1" s="1" t="s">
        <v>288</v>
      </c>
      <c r="AA1" s="1" t="s">
        <v>289</v>
      </c>
      <c r="AB1" s="1" t="s">
        <v>290</v>
      </c>
      <c r="AC1" s="1" t="s">
        <v>291</v>
      </c>
      <c r="AD1" s="1" t="s">
        <v>292</v>
      </c>
      <c r="AE1" s="1" t="s">
        <v>293</v>
      </c>
      <c r="AF1" s="1" t="s">
        <v>294</v>
      </c>
      <c r="AG1" s="1" t="s">
        <v>295</v>
      </c>
      <c r="AH1" s="1" t="s">
        <v>155</v>
      </c>
      <c r="AI1" s="38" t="s">
        <v>296</v>
      </c>
    </row>
    <row r="2" spans="1:35" x14ac:dyDescent="0.25">
      <c r="A2" t="s">
        <v>114</v>
      </c>
      <c r="B2" t="s">
        <v>77</v>
      </c>
      <c r="C2" t="s">
        <v>86</v>
      </c>
      <c r="D2" t="s">
        <v>102</v>
      </c>
      <c r="E2" s="2">
        <v>38.391304347826086</v>
      </c>
      <c r="F2" s="2">
        <v>4.3206521739130439</v>
      </c>
      <c r="G2" s="2">
        <v>0.15543478260869567</v>
      </c>
      <c r="H2" s="2">
        <v>0.88586956521739135</v>
      </c>
      <c r="I2" s="2">
        <v>5.0543478260869561</v>
      </c>
      <c r="J2" s="2">
        <v>0</v>
      </c>
      <c r="K2" s="2">
        <v>0</v>
      </c>
      <c r="L2" s="2">
        <v>0.14510869565217391</v>
      </c>
      <c r="M2" s="2">
        <v>4.8913043478260869</v>
      </c>
      <c r="N2" s="2">
        <v>0</v>
      </c>
      <c r="O2" s="2">
        <v>0.12740656851642129</v>
      </c>
      <c r="P2" s="2">
        <v>4.4836956521739131</v>
      </c>
      <c r="Q2" s="2">
        <v>20.785326086956523</v>
      </c>
      <c r="R2" s="2">
        <v>0.6581964892412232</v>
      </c>
      <c r="S2" s="2">
        <v>3.9106521739130455</v>
      </c>
      <c r="T2" s="2">
        <v>0</v>
      </c>
      <c r="U2" s="2">
        <v>0</v>
      </c>
      <c r="V2" s="2">
        <v>0.10186296715741795</v>
      </c>
      <c r="W2" s="2">
        <v>4.206195652173915</v>
      </c>
      <c r="X2" s="2">
        <v>0</v>
      </c>
      <c r="Y2" s="2">
        <v>0</v>
      </c>
      <c r="Z2" s="2">
        <v>0.10956115515288793</v>
      </c>
      <c r="AA2" s="2">
        <v>0</v>
      </c>
      <c r="AB2" s="2">
        <v>0</v>
      </c>
      <c r="AC2" s="2">
        <v>0</v>
      </c>
      <c r="AD2" s="2">
        <v>0</v>
      </c>
      <c r="AE2" s="2">
        <v>0</v>
      </c>
      <c r="AF2" s="2">
        <v>0</v>
      </c>
      <c r="AG2" s="2">
        <v>0</v>
      </c>
      <c r="AH2" t="s">
        <v>36</v>
      </c>
      <c r="AI2">
        <v>9</v>
      </c>
    </row>
    <row r="3" spans="1:35" x14ac:dyDescent="0.25">
      <c r="A3" t="s">
        <v>114</v>
      </c>
      <c r="B3" t="s">
        <v>58</v>
      </c>
      <c r="C3" t="s">
        <v>91</v>
      </c>
      <c r="D3" t="s">
        <v>102</v>
      </c>
      <c r="E3" s="2">
        <v>103.22826086956522</v>
      </c>
      <c r="F3" s="2">
        <v>13.130434782608695</v>
      </c>
      <c r="G3" s="2">
        <v>0.48097826086956524</v>
      </c>
      <c r="H3" s="2">
        <v>0.91304347826086951</v>
      </c>
      <c r="I3" s="2">
        <v>2.3722826086956523</v>
      </c>
      <c r="J3" s="2">
        <v>0</v>
      </c>
      <c r="K3" s="2">
        <v>0</v>
      </c>
      <c r="L3" s="2">
        <v>7.3815217391304353</v>
      </c>
      <c r="M3" s="2">
        <v>14.472826086956522</v>
      </c>
      <c r="N3" s="2">
        <v>0</v>
      </c>
      <c r="O3" s="2">
        <v>0.14020216910603348</v>
      </c>
      <c r="P3" s="2">
        <v>4.6956521739130439</v>
      </c>
      <c r="Q3" s="2">
        <v>49.887282608695635</v>
      </c>
      <c r="R3" s="2">
        <v>0.52875960829735691</v>
      </c>
      <c r="S3" s="2">
        <v>4.4531521739130442</v>
      </c>
      <c r="T3" s="2">
        <v>6.9665217391304335</v>
      </c>
      <c r="U3" s="2">
        <v>0</v>
      </c>
      <c r="V3" s="2">
        <v>0.11062546067179109</v>
      </c>
      <c r="W3" s="2">
        <v>7.1111956521739117</v>
      </c>
      <c r="X3" s="2">
        <v>11.441195652173912</v>
      </c>
      <c r="Y3" s="2">
        <v>0</v>
      </c>
      <c r="Z3" s="2">
        <v>0.17972201747920391</v>
      </c>
      <c r="AA3" s="2">
        <v>0</v>
      </c>
      <c r="AB3" s="2">
        <v>0</v>
      </c>
      <c r="AC3" s="2">
        <v>0</v>
      </c>
      <c r="AD3" s="2">
        <v>0</v>
      </c>
      <c r="AE3" s="2">
        <v>0</v>
      </c>
      <c r="AF3" s="2">
        <v>0</v>
      </c>
      <c r="AG3" s="2">
        <v>0</v>
      </c>
      <c r="AH3" t="s">
        <v>17</v>
      </c>
      <c r="AI3">
        <v>9</v>
      </c>
    </row>
    <row r="4" spans="1:35" x14ac:dyDescent="0.25">
      <c r="A4" t="s">
        <v>114</v>
      </c>
      <c r="B4" t="s">
        <v>66</v>
      </c>
      <c r="C4" t="s">
        <v>91</v>
      </c>
      <c r="D4" t="s">
        <v>102</v>
      </c>
      <c r="E4" s="2">
        <v>60.130434782608695</v>
      </c>
      <c r="F4" s="2">
        <v>5.1304347826086953</v>
      </c>
      <c r="G4" s="2">
        <v>0</v>
      </c>
      <c r="H4" s="2">
        <v>0</v>
      </c>
      <c r="I4" s="2">
        <v>0</v>
      </c>
      <c r="J4" s="2">
        <v>0</v>
      </c>
      <c r="K4" s="2">
        <v>0</v>
      </c>
      <c r="L4" s="2">
        <v>0.35010869565217401</v>
      </c>
      <c r="M4" s="2">
        <v>3.4402173913043477</v>
      </c>
      <c r="N4" s="2">
        <v>2.5923913043478262</v>
      </c>
      <c r="O4" s="2">
        <v>0.10032537960954446</v>
      </c>
      <c r="P4" s="2">
        <v>4.0869565217391308</v>
      </c>
      <c r="Q4" s="2">
        <v>11.263586956521738</v>
      </c>
      <c r="R4" s="2">
        <v>0.25528741865509763</v>
      </c>
      <c r="S4" s="2">
        <v>1.6280434782608693</v>
      </c>
      <c r="T4" s="2">
        <v>1.1142391304347825</v>
      </c>
      <c r="U4" s="2">
        <v>0</v>
      </c>
      <c r="V4" s="2">
        <v>4.5605567606652193E-2</v>
      </c>
      <c r="W4" s="2">
        <v>3.6232608695652173</v>
      </c>
      <c r="X4" s="2">
        <v>4.1521739130434783E-2</v>
      </c>
      <c r="Y4" s="2">
        <v>0</v>
      </c>
      <c r="Z4" s="2">
        <v>6.0947216196673898E-2</v>
      </c>
      <c r="AA4" s="2">
        <v>0</v>
      </c>
      <c r="AB4" s="2">
        <v>0</v>
      </c>
      <c r="AC4" s="2">
        <v>0</v>
      </c>
      <c r="AD4" s="2">
        <v>0</v>
      </c>
      <c r="AE4" s="2">
        <v>0</v>
      </c>
      <c r="AF4" s="2">
        <v>0</v>
      </c>
      <c r="AG4" s="2">
        <v>0</v>
      </c>
      <c r="AH4" t="s">
        <v>25</v>
      </c>
      <c r="AI4">
        <v>9</v>
      </c>
    </row>
    <row r="5" spans="1:35" x14ac:dyDescent="0.25">
      <c r="A5" t="s">
        <v>114</v>
      </c>
      <c r="B5" t="s">
        <v>48</v>
      </c>
      <c r="C5" t="s">
        <v>86</v>
      </c>
      <c r="D5" t="s">
        <v>102</v>
      </c>
      <c r="E5" s="2">
        <v>72.684782608695656</v>
      </c>
      <c r="F5" s="2">
        <v>4.8913043478260869</v>
      </c>
      <c r="G5" s="2">
        <v>0.16445652173913045</v>
      </c>
      <c r="H5" s="2">
        <v>1.6902173913043479</v>
      </c>
      <c r="I5" s="2">
        <v>5.2173913043478262</v>
      </c>
      <c r="J5" s="2">
        <v>0</v>
      </c>
      <c r="K5" s="2">
        <v>0</v>
      </c>
      <c r="L5" s="2">
        <v>5.1629347826086942</v>
      </c>
      <c r="M5" s="2">
        <v>10.271739130434783</v>
      </c>
      <c r="N5" s="2">
        <v>0.64945652173913049</v>
      </c>
      <c r="O5" s="2">
        <v>0.15025422461492449</v>
      </c>
      <c r="P5" s="2">
        <v>4.7282608695652177</v>
      </c>
      <c r="Q5" s="2">
        <v>21.255760869565218</v>
      </c>
      <c r="R5" s="2">
        <v>0.35748915806789294</v>
      </c>
      <c r="S5" s="2">
        <v>5.4213043478260863</v>
      </c>
      <c r="T5" s="2">
        <v>0.72076086956521745</v>
      </c>
      <c r="U5" s="2">
        <v>0</v>
      </c>
      <c r="V5" s="2">
        <v>8.4502766561985937E-2</v>
      </c>
      <c r="W5" s="2">
        <v>6.0650000000000004</v>
      </c>
      <c r="X5" s="2">
        <v>2.1093478260869567</v>
      </c>
      <c r="Y5" s="2">
        <v>0</v>
      </c>
      <c r="Z5" s="2">
        <v>0.11246298788694484</v>
      </c>
      <c r="AA5" s="2">
        <v>0</v>
      </c>
      <c r="AB5" s="2">
        <v>0</v>
      </c>
      <c r="AC5" s="2">
        <v>0</v>
      </c>
      <c r="AD5" s="2">
        <v>0</v>
      </c>
      <c r="AE5" s="2">
        <v>0</v>
      </c>
      <c r="AF5" s="2">
        <v>0</v>
      </c>
      <c r="AG5" s="2">
        <v>0</v>
      </c>
      <c r="AH5" t="s">
        <v>7</v>
      </c>
      <c r="AI5">
        <v>9</v>
      </c>
    </row>
    <row r="6" spans="1:35" x14ac:dyDescent="0.25">
      <c r="A6" t="s">
        <v>114</v>
      </c>
      <c r="B6" t="s">
        <v>51</v>
      </c>
      <c r="C6" t="s">
        <v>86</v>
      </c>
      <c r="D6" t="s">
        <v>102</v>
      </c>
      <c r="E6" s="2">
        <v>85.804347826086953</v>
      </c>
      <c r="F6" s="2">
        <v>35.272282608695662</v>
      </c>
      <c r="G6" s="2">
        <v>0</v>
      </c>
      <c r="H6" s="2">
        <v>0.52445652173913049</v>
      </c>
      <c r="I6" s="2">
        <v>5.023586956521739</v>
      </c>
      <c r="J6" s="2">
        <v>0</v>
      </c>
      <c r="K6" s="2">
        <v>0</v>
      </c>
      <c r="L6" s="2">
        <v>5.9518478260869561</v>
      </c>
      <c r="M6" s="2">
        <v>5.5652173913043477</v>
      </c>
      <c r="N6" s="2">
        <v>6.3663043478260875</v>
      </c>
      <c r="O6" s="2">
        <v>0.1390549784646567</v>
      </c>
      <c r="P6" s="2">
        <v>5.0434782608695654</v>
      </c>
      <c r="Q6" s="2">
        <v>14.117934782608694</v>
      </c>
      <c r="R6" s="2">
        <v>0.22331517608310109</v>
      </c>
      <c r="S6" s="2">
        <v>9.2534782608695654</v>
      </c>
      <c r="T6" s="2">
        <v>10.668695652173913</v>
      </c>
      <c r="U6" s="2">
        <v>0</v>
      </c>
      <c r="V6" s="2">
        <v>0.23218140359766914</v>
      </c>
      <c r="W6" s="2">
        <v>8.6383695652173937</v>
      </c>
      <c r="X6" s="2">
        <v>12.83456521739131</v>
      </c>
      <c r="Y6" s="2">
        <v>0</v>
      </c>
      <c r="Z6" s="2">
        <v>0.25025462376488483</v>
      </c>
      <c r="AA6" s="2">
        <v>0</v>
      </c>
      <c r="AB6" s="2">
        <v>0</v>
      </c>
      <c r="AC6" s="2">
        <v>0</v>
      </c>
      <c r="AD6" s="2">
        <v>0</v>
      </c>
      <c r="AE6" s="2">
        <v>0</v>
      </c>
      <c r="AF6" s="2">
        <v>0</v>
      </c>
      <c r="AG6" s="2">
        <v>0</v>
      </c>
      <c r="AH6" t="s">
        <v>10</v>
      </c>
      <c r="AI6">
        <v>9</v>
      </c>
    </row>
    <row r="7" spans="1:35" x14ac:dyDescent="0.25">
      <c r="A7" t="s">
        <v>114</v>
      </c>
      <c r="B7" t="s">
        <v>78</v>
      </c>
      <c r="C7" t="s">
        <v>86</v>
      </c>
      <c r="D7" t="s">
        <v>102</v>
      </c>
      <c r="E7" s="2">
        <v>70.847826086956516</v>
      </c>
      <c r="F7" s="2">
        <v>10.260869565217391</v>
      </c>
      <c r="G7" s="2">
        <v>0</v>
      </c>
      <c r="H7" s="2">
        <v>0</v>
      </c>
      <c r="I7" s="2">
        <v>0</v>
      </c>
      <c r="J7" s="2">
        <v>0</v>
      </c>
      <c r="K7" s="2">
        <v>0</v>
      </c>
      <c r="L7" s="2">
        <v>13.200217391304346</v>
      </c>
      <c r="M7" s="2">
        <v>20.434782608695652</v>
      </c>
      <c r="N7" s="2">
        <v>11.986413043478262</v>
      </c>
      <c r="O7" s="2">
        <v>0.45761736729058</v>
      </c>
      <c r="P7" s="2">
        <v>0</v>
      </c>
      <c r="Q7" s="2">
        <v>9.9972826086956523</v>
      </c>
      <c r="R7" s="2">
        <v>0.14110923596195155</v>
      </c>
      <c r="S7" s="2">
        <v>15.930326086956518</v>
      </c>
      <c r="T7" s="2">
        <v>32.052500000000002</v>
      </c>
      <c r="U7" s="2">
        <v>0</v>
      </c>
      <c r="V7" s="2">
        <v>0.67726603252531459</v>
      </c>
      <c r="W7" s="2">
        <v>17.970978260869561</v>
      </c>
      <c r="X7" s="2">
        <v>21.81999999999999</v>
      </c>
      <c r="Y7" s="2">
        <v>0</v>
      </c>
      <c r="Z7" s="2">
        <v>0.56164007364222135</v>
      </c>
      <c r="AA7" s="2">
        <v>0</v>
      </c>
      <c r="AB7" s="2">
        <v>0</v>
      </c>
      <c r="AC7" s="2">
        <v>0</v>
      </c>
      <c r="AD7" s="2">
        <v>0</v>
      </c>
      <c r="AE7" s="2">
        <v>0</v>
      </c>
      <c r="AF7" s="2">
        <v>0</v>
      </c>
      <c r="AG7" s="2">
        <v>0</v>
      </c>
      <c r="AH7" t="s">
        <v>37</v>
      </c>
      <c r="AI7">
        <v>9</v>
      </c>
    </row>
    <row r="8" spans="1:35" x14ac:dyDescent="0.25">
      <c r="A8" t="s">
        <v>114</v>
      </c>
      <c r="B8" t="s">
        <v>43</v>
      </c>
      <c r="C8" t="s">
        <v>84</v>
      </c>
      <c r="D8" t="s">
        <v>101</v>
      </c>
      <c r="E8" s="2">
        <v>86.684782608695656</v>
      </c>
      <c r="F8" s="2">
        <v>5.1304347826086953</v>
      </c>
      <c r="G8" s="2">
        <v>0</v>
      </c>
      <c r="H8" s="2">
        <v>0</v>
      </c>
      <c r="I8" s="2">
        <v>0</v>
      </c>
      <c r="J8" s="2">
        <v>0</v>
      </c>
      <c r="K8" s="2">
        <v>0</v>
      </c>
      <c r="L8" s="2">
        <v>5.3776086956521736</v>
      </c>
      <c r="M8" s="2">
        <v>0</v>
      </c>
      <c r="N8" s="2">
        <v>10.997282608695652</v>
      </c>
      <c r="O8" s="2">
        <v>0.12686520376175547</v>
      </c>
      <c r="P8" s="2">
        <v>5.2173913043478262</v>
      </c>
      <c r="Q8" s="2">
        <v>6.3831521739130439</v>
      </c>
      <c r="R8" s="2">
        <v>0.13382445141065832</v>
      </c>
      <c r="S8" s="2">
        <v>8.7927173913043504</v>
      </c>
      <c r="T8" s="2">
        <v>2.658369565217392</v>
      </c>
      <c r="U8" s="2">
        <v>0</v>
      </c>
      <c r="V8" s="2">
        <v>0.13210031347962384</v>
      </c>
      <c r="W8" s="2">
        <v>3.5398913043478255</v>
      </c>
      <c r="X8" s="2">
        <v>6.661086956521741</v>
      </c>
      <c r="Y8" s="2">
        <v>0</v>
      </c>
      <c r="Z8" s="2">
        <v>0.11767899686520378</v>
      </c>
      <c r="AA8" s="2">
        <v>0</v>
      </c>
      <c r="AB8" s="2">
        <v>0</v>
      </c>
      <c r="AC8" s="2">
        <v>0</v>
      </c>
      <c r="AD8" s="2">
        <v>0</v>
      </c>
      <c r="AE8" s="2">
        <v>0</v>
      </c>
      <c r="AF8" s="2">
        <v>0</v>
      </c>
      <c r="AG8" s="2">
        <v>0</v>
      </c>
      <c r="AH8" t="s">
        <v>2</v>
      </c>
      <c r="AI8">
        <v>9</v>
      </c>
    </row>
    <row r="9" spans="1:35" x14ac:dyDescent="0.25">
      <c r="A9" t="s">
        <v>114</v>
      </c>
      <c r="B9" t="s">
        <v>63</v>
      </c>
      <c r="C9" t="s">
        <v>82</v>
      </c>
      <c r="D9" t="s">
        <v>99</v>
      </c>
      <c r="E9" s="2">
        <v>104.26086956521739</v>
      </c>
      <c r="F9" s="2">
        <v>70.468260869565242</v>
      </c>
      <c r="G9" s="2">
        <v>0.3641304347826087</v>
      </c>
      <c r="H9" s="2">
        <v>0.57880434782608692</v>
      </c>
      <c r="I9" s="2">
        <v>3.6155434782608693</v>
      </c>
      <c r="J9" s="2">
        <v>0</v>
      </c>
      <c r="K9" s="2">
        <v>0</v>
      </c>
      <c r="L9" s="2">
        <v>4.6677173913043459</v>
      </c>
      <c r="M9" s="2">
        <v>5.9345652173913033</v>
      </c>
      <c r="N9" s="2">
        <v>5.4379347826086954</v>
      </c>
      <c r="O9" s="2">
        <v>0.10907735613010841</v>
      </c>
      <c r="P9" s="2">
        <v>5.5560869565217388</v>
      </c>
      <c r="Q9" s="2">
        <v>13.137608695652167</v>
      </c>
      <c r="R9" s="2">
        <v>0.17929733110925766</v>
      </c>
      <c r="S9" s="2">
        <v>5.2333695652173908</v>
      </c>
      <c r="T9" s="2">
        <v>4.4832608695652176</v>
      </c>
      <c r="U9" s="2">
        <v>0</v>
      </c>
      <c r="V9" s="2">
        <v>9.3195371142618846E-2</v>
      </c>
      <c r="W9" s="2">
        <v>7.1156521739130429</v>
      </c>
      <c r="X9" s="2">
        <v>7.8150000000000004</v>
      </c>
      <c r="Y9" s="2">
        <v>0</v>
      </c>
      <c r="Z9" s="2">
        <v>0.14320475396163468</v>
      </c>
      <c r="AA9" s="2">
        <v>0</v>
      </c>
      <c r="AB9" s="2">
        <v>0</v>
      </c>
      <c r="AC9" s="2">
        <v>0</v>
      </c>
      <c r="AD9" s="2">
        <v>0</v>
      </c>
      <c r="AE9" s="2">
        <v>0</v>
      </c>
      <c r="AF9" s="2">
        <v>0</v>
      </c>
      <c r="AG9" s="2">
        <v>0</v>
      </c>
      <c r="AH9" t="s">
        <v>22</v>
      </c>
      <c r="AI9">
        <v>9</v>
      </c>
    </row>
    <row r="10" spans="1:35" x14ac:dyDescent="0.25">
      <c r="A10" t="s">
        <v>114</v>
      </c>
      <c r="B10" t="s">
        <v>56</v>
      </c>
      <c r="C10" t="s">
        <v>90</v>
      </c>
      <c r="D10" t="s">
        <v>99</v>
      </c>
      <c r="E10" s="2">
        <v>58.369565217391305</v>
      </c>
      <c r="F10" s="2">
        <v>0</v>
      </c>
      <c r="G10" s="2">
        <v>0</v>
      </c>
      <c r="H10" s="2">
        <v>0</v>
      </c>
      <c r="I10" s="2">
        <v>0</v>
      </c>
      <c r="J10" s="2">
        <v>0</v>
      </c>
      <c r="K10" s="2">
        <v>0</v>
      </c>
      <c r="L10" s="2">
        <v>0</v>
      </c>
      <c r="M10" s="2">
        <v>0</v>
      </c>
      <c r="N10" s="2">
        <v>0</v>
      </c>
      <c r="O10" s="2">
        <v>0</v>
      </c>
      <c r="P10" s="2">
        <v>0</v>
      </c>
      <c r="Q10" s="2">
        <v>11.796739130434785</v>
      </c>
      <c r="R10" s="2">
        <v>0.20210428305400377</v>
      </c>
      <c r="S10" s="2">
        <v>0</v>
      </c>
      <c r="T10" s="2">
        <v>0</v>
      </c>
      <c r="U10" s="2">
        <v>0</v>
      </c>
      <c r="V10" s="2">
        <v>0</v>
      </c>
      <c r="W10" s="2">
        <v>0</v>
      </c>
      <c r="X10" s="2">
        <v>0</v>
      </c>
      <c r="Y10" s="2">
        <v>0</v>
      </c>
      <c r="Z10" s="2">
        <v>0</v>
      </c>
      <c r="AA10" s="2">
        <v>0</v>
      </c>
      <c r="AB10" s="2">
        <v>0</v>
      </c>
      <c r="AC10" s="2">
        <v>0</v>
      </c>
      <c r="AD10" s="2">
        <v>0</v>
      </c>
      <c r="AE10" s="2">
        <v>0</v>
      </c>
      <c r="AF10" s="2">
        <v>0</v>
      </c>
      <c r="AG10" s="2">
        <v>0</v>
      </c>
      <c r="AH10" t="s">
        <v>15</v>
      </c>
      <c r="AI10">
        <v>9</v>
      </c>
    </row>
    <row r="11" spans="1:35" x14ac:dyDescent="0.25">
      <c r="A11" t="s">
        <v>114</v>
      </c>
      <c r="B11" t="s">
        <v>76</v>
      </c>
      <c r="C11" t="s">
        <v>98</v>
      </c>
      <c r="D11" t="s">
        <v>101</v>
      </c>
      <c r="E11" s="2">
        <v>56.347826086956523</v>
      </c>
      <c r="F11" s="2">
        <v>4.8695652173913047</v>
      </c>
      <c r="G11" s="2">
        <v>0</v>
      </c>
      <c r="H11" s="2">
        <v>0</v>
      </c>
      <c r="I11" s="2">
        <v>0</v>
      </c>
      <c r="J11" s="2">
        <v>0</v>
      </c>
      <c r="K11" s="2">
        <v>0</v>
      </c>
      <c r="L11" s="2">
        <v>2.1674999999999995</v>
      </c>
      <c r="M11" s="2">
        <v>5.4782608695652177</v>
      </c>
      <c r="N11" s="2">
        <v>0</v>
      </c>
      <c r="O11" s="2">
        <v>9.7222222222222224E-2</v>
      </c>
      <c r="P11" s="2">
        <v>5.3043478260869561</v>
      </c>
      <c r="Q11" s="2">
        <v>11.589673913043478</v>
      </c>
      <c r="R11" s="2">
        <v>0.29981674382716045</v>
      </c>
      <c r="S11" s="2">
        <v>3.132717391304348</v>
      </c>
      <c r="T11" s="2">
        <v>0.20891304347826087</v>
      </c>
      <c r="U11" s="2">
        <v>0</v>
      </c>
      <c r="V11" s="2">
        <v>5.9303626543209878E-2</v>
      </c>
      <c r="W11" s="2">
        <v>3.5395652173913041</v>
      </c>
      <c r="X11" s="2">
        <v>1.5452173913043479</v>
      </c>
      <c r="Y11" s="2">
        <v>0</v>
      </c>
      <c r="Z11" s="2">
        <v>9.0239197530864193E-2</v>
      </c>
      <c r="AA11" s="2">
        <v>0</v>
      </c>
      <c r="AB11" s="2">
        <v>0</v>
      </c>
      <c r="AC11" s="2">
        <v>0</v>
      </c>
      <c r="AD11" s="2">
        <v>0</v>
      </c>
      <c r="AE11" s="2">
        <v>0</v>
      </c>
      <c r="AF11" s="2">
        <v>0</v>
      </c>
      <c r="AG11" s="2">
        <v>0</v>
      </c>
      <c r="AH11" t="s">
        <v>35</v>
      </c>
      <c r="AI11">
        <v>9</v>
      </c>
    </row>
    <row r="12" spans="1:35" x14ac:dyDescent="0.25">
      <c r="A12" t="s">
        <v>114</v>
      </c>
      <c r="B12" t="s">
        <v>44</v>
      </c>
      <c r="C12" t="s">
        <v>85</v>
      </c>
      <c r="D12" t="s">
        <v>100</v>
      </c>
      <c r="E12" s="2">
        <v>209.89130434782609</v>
      </c>
      <c r="F12" s="2">
        <v>5.5652173913043477</v>
      </c>
      <c r="G12" s="2">
        <v>0.52989130434782605</v>
      </c>
      <c r="H12" s="2">
        <v>0.85326086956521741</v>
      </c>
      <c r="I12" s="2">
        <v>17.002717391304348</v>
      </c>
      <c r="J12" s="2">
        <v>0</v>
      </c>
      <c r="K12" s="2">
        <v>4.3043478260869561</v>
      </c>
      <c r="L12" s="2">
        <v>7.5756521739130429</v>
      </c>
      <c r="M12" s="2">
        <v>2.4347826086956523</v>
      </c>
      <c r="N12" s="2">
        <v>25.413043478260871</v>
      </c>
      <c r="O12" s="2">
        <v>0.13267736923873641</v>
      </c>
      <c r="P12" s="2">
        <v>15.195652173913043</v>
      </c>
      <c r="Q12" s="2">
        <v>38.125</v>
      </c>
      <c r="R12" s="2">
        <v>0.25403935784567583</v>
      </c>
      <c r="S12" s="2">
        <v>7.7567391304347817</v>
      </c>
      <c r="T12" s="2">
        <v>18.880652173913042</v>
      </c>
      <c r="U12" s="2">
        <v>0</v>
      </c>
      <c r="V12" s="2">
        <v>0.12691040911444845</v>
      </c>
      <c r="W12" s="2">
        <v>8.7359782608695671</v>
      </c>
      <c r="X12" s="2">
        <v>13.44119565217391</v>
      </c>
      <c r="Y12" s="2">
        <v>0</v>
      </c>
      <c r="Z12" s="2">
        <v>0.10566027964785084</v>
      </c>
      <c r="AA12" s="2">
        <v>0</v>
      </c>
      <c r="AB12" s="2">
        <v>0</v>
      </c>
      <c r="AC12" s="2">
        <v>0</v>
      </c>
      <c r="AD12" s="2">
        <v>0</v>
      </c>
      <c r="AE12" s="2">
        <v>0</v>
      </c>
      <c r="AF12" s="2">
        <v>0</v>
      </c>
      <c r="AG12" s="2">
        <v>0</v>
      </c>
      <c r="AH12" t="s">
        <v>3</v>
      </c>
      <c r="AI12">
        <v>9</v>
      </c>
    </row>
    <row r="13" spans="1:35" x14ac:dyDescent="0.25">
      <c r="A13" t="s">
        <v>114</v>
      </c>
      <c r="B13" t="s">
        <v>71</v>
      </c>
      <c r="C13" t="s">
        <v>96</v>
      </c>
      <c r="D13" t="s">
        <v>100</v>
      </c>
      <c r="E13" s="2">
        <v>72</v>
      </c>
      <c r="F13" s="2">
        <v>5.7391304347826084</v>
      </c>
      <c r="G13" s="2">
        <v>0</v>
      </c>
      <c r="H13" s="2">
        <v>0.58152173913043481</v>
      </c>
      <c r="I13" s="2">
        <v>0</v>
      </c>
      <c r="J13" s="2">
        <v>0</v>
      </c>
      <c r="K13" s="2">
        <v>1.4347826086956521</v>
      </c>
      <c r="L13" s="2">
        <v>0.50239130434782597</v>
      </c>
      <c r="M13" s="2">
        <v>0</v>
      </c>
      <c r="N13" s="2">
        <v>0</v>
      </c>
      <c r="O13" s="2">
        <v>0</v>
      </c>
      <c r="P13" s="2">
        <v>3.652173913043478</v>
      </c>
      <c r="Q13" s="2">
        <v>18.967391304347824</v>
      </c>
      <c r="R13" s="2">
        <v>0.31416062801932365</v>
      </c>
      <c r="S13" s="2">
        <v>0.94326086956521726</v>
      </c>
      <c r="T13" s="2">
        <v>1.8341304347826091</v>
      </c>
      <c r="U13" s="2">
        <v>0</v>
      </c>
      <c r="V13" s="2">
        <v>3.857487922705314E-2</v>
      </c>
      <c r="W13" s="2">
        <v>1.0434782608695656</v>
      </c>
      <c r="X13" s="2">
        <v>3.3957608695652177</v>
      </c>
      <c r="Y13" s="2">
        <v>0</v>
      </c>
      <c r="Z13" s="2">
        <v>6.1656099033816442E-2</v>
      </c>
      <c r="AA13" s="2">
        <v>0</v>
      </c>
      <c r="AB13" s="2">
        <v>0</v>
      </c>
      <c r="AC13" s="2">
        <v>0</v>
      </c>
      <c r="AD13" s="2">
        <v>0</v>
      </c>
      <c r="AE13" s="2">
        <v>0</v>
      </c>
      <c r="AF13" s="2">
        <v>0</v>
      </c>
      <c r="AG13" s="2">
        <v>0</v>
      </c>
      <c r="AH13" t="s">
        <v>30</v>
      </c>
      <c r="AI13">
        <v>9</v>
      </c>
    </row>
    <row r="14" spans="1:35" x14ac:dyDescent="0.25">
      <c r="A14" t="s">
        <v>114</v>
      </c>
      <c r="B14" t="s">
        <v>67</v>
      </c>
      <c r="C14" t="s">
        <v>86</v>
      </c>
      <c r="D14" t="s">
        <v>102</v>
      </c>
      <c r="E14" s="2">
        <v>32.554347826086953</v>
      </c>
      <c r="F14" s="2">
        <v>22.869565217391305</v>
      </c>
      <c r="G14" s="2">
        <v>0.28260869565217389</v>
      </c>
      <c r="H14" s="2">
        <v>0.13043478260869565</v>
      </c>
      <c r="I14" s="2">
        <v>0.34510869565217389</v>
      </c>
      <c r="J14" s="2">
        <v>0</v>
      </c>
      <c r="K14" s="2">
        <v>0</v>
      </c>
      <c r="L14" s="2">
        <v>1.6304347826086956E-2</v>
      </c>
      <c r="M14" s="2">
        <v>0</v>
      </c>
      <c r="N14" s="2">
        <v>5.6032608695652177</v>
      </c>
      <c r="O14" s="2">
        <v>0.17212020033388983</v>
      </c>
      <c r="P14" s="2">
        <v>4.5570652173913047</v>
      </c>
      <c r="Q14" s="2">
        <v>5.7635869565217392</v>
      </c>
      <c r="R14" s="2">
        <v>0.31702838063439065</v>
      </c>
      <c r="S14" s="2">
        <v>0.63989130434782604</v>
      </c>
      <c r="T14" s="2">
        <v>0.26032608695652176</v>
      </c>
      <c r="U14" s="2">
        <v>0</v>
      </c>
      <c r="V14" s="2">
        <v>2.7652754590984978E-2</v>
      </c>
      <c r="W14" s="2">
        <v>0</v>
      </c>
      <c r="X14" s="2">
        <v>0.50163043478260871</v>
      </c>
      <c r="Y14" s="2">
        <v>0</v>
      </c>
      <c r="Z14" s="2">
        <v>1.5409015025041738E-2</v>
      </c>
      <c r="AA14" s="2">
        <v>0</v>
      </c>
      <c r="AB14" s="2">
        <v>0</v>
      </c>
      <c r="AC14" s="2">
        <v>0</v>
      </c>
      <c r="AD14" s="2">
        <v>0</v>
      </c>
      <c r="AE14" s="2">
        <v>0</v>
      </c>
      <c r="AF14" s="2">
        <v>0</v>
      </c>
      <c r="AG14" s="2">
        <v>0</v>
      </c>
      <c r="AH14" t="s">
        <v>26</v>
      </c>
      <c r="AI14">
        <v>9</v>
      </c>
    </row>
    <row r="15" spans="1:35" x14ac:dyDescent="0.25">
      <c r="A15" t="s">
        <v>114</v>
      </c>
      <c r="B15" t="s">
        <v>46</v>
      </c>
      <c r="C15" t="s">
        <v>86</v>
      </c>
      <c r="D15" t="s">
        <v>102</v>
      </c>
      <c r="E15" s="2">
        <v>267.68478260869563</v>
      </c>
      <c r="F15" s="2">
        <v>76.55347826086961</v>
      </c>
      <c r="G15" s="2">
        <v>0</v>
      </c>
      <c r="H15" s="2">
        <v>1.6304347826086956</v>
      </c>
      <c r="I15" s="2">
        <v>18.648913043478263</v>
      </c>
      <c r="J15" s="2">
        <v>0</v>
      </c>
      <c r="K15" s="2">
        <v>0</v>
      </c>
      <c r="L15" s="2">
        <v>9.8978260869565222</v>
      </c>
      <c r="M15" s="2">
        <v>5.9130434782608692</v>
      </c>
      <c r="N15" s="2">
        <v>28.598913043478259</v>
      </c>
      <c r="O15" s="2">
        <v>0.12892759978884966</v>
      </c>
      <c r="P15" s="2">
        <v>5.2173913043478262</v>
      </c>
      <c r="Q15" s="2">
        <v>36.995217391304351</v>
      </c>
      <c r="R15" s="2">
        <v>0.15769521257156782</v>
      </c>
      <c r="S15" s="2">
        <v>25.10521739130434</v>
      </c>
      <c r="T15" s="2">
        <v>35.217608695652181</v>
      </c>
      <c r="U15" s="2">
        <v>0</v>
      </c>
      <c r="V15" s="2">
        <v>0.22535022536240715</v>
      </c>
      <c r="W15" s="2">
        <v>19.533804347826084</v>
      </c>
      <c r="X15" s="2">
        <v>35.423913043478258</v>
      </c>
      <c r="Y15" s="2">
        <v>0</v>
      </c>
      <c r="Z15" s="2">
        <v>0.20530758923133147</v>
      </c>
      <c r="AA15" s="2">
        <v>0</v>
      </c>
      <c r="AB15" s="2">
        <v>0</v>
      </c>
      <c r="AC15" s="2">
        <v>0</v>
      </c>
      <c r="AD15" s="2">
        <v>0</v>
      </c>
      <c r="AE15" s="2">
        <v>0</v>
      </c>
      <c r="AF15" s="2">
        <v>0</v>
      </c>
      <c r="AG15" s="2">
        <v>0</v>
      </c>
      <c r="AH15" t="s">
        <v>5</v>
      </c>
      <c r="AI15">
        <v>9</v>
      </c>
    </row>
    <row r="16" spans="1:35" x14ac:dyDescent="0.25">
      <c r="A16" t="s">
        <v>114</v>
      </c>
      <c r="B16" t="s">
        <v>65</v>
      </c>
      <c r="C16" t="s">
        <v>86</v>
      </c>
      <c r="D16" t="s">
        <v>102</v>
      </c>
      <c r="E16" s="2">
        <v>27.902173913043477</v>
      </c>
      <c r="F16" s="2">
        <v>5.6521739130434785</v>
      </c>
      <c r="G16" s="2">
        <v>0</v>
      </c>
      <c r="H16" s="2">
        <v>0</v>
      </c>
      <c r="I16" s="2">
        <v>1.4186956521739134</v>
      </c>
      <c r="J16" s="2">
        <v>0</v>
      </c>
      <c r="K16" s="2">
        <v>0</v>
      </c>
      <c r="L16" s="2">
        <v>1.9748913043478258</v>
      </c>
      <c r="M16" s="2">
        <v>2.1739130434782608E-2</v>
      </c>
      <c r="N16" s="2">
        <v>5.9646739130434785</v>
      </c>
      <c r="O16" s="2">
        <v>0.21455005843396963</v>
      </c>
      <c r="P16" s="2">
        <v>0</v>
      </c>
      <c r="Q16" s="2">
        <v>12.334239130434783</v>
      </c>
      <c r="R16" s="2">
        <v>0.44205298013245037</v>
      </c>
      <c r="S16" s="2">
        <v>1.5877173913043479</v>
      </c>
      <c r="T16" s="2">
        <v>3.4605434782608695</v>
      </c>
      <c r="U16" s="2">
        <v>0</v>
      </c>
      <c r="V16" s="2">
        <v>0.18092715231788079</v>
      </c>
      <c r="W16" s="2">
        <v>5.4086956521739129</v>
      </c>
      <c r="X16" s="2">
        <v>3.0810869565217396</v>
      </c>
      <c r="Y16" s="2">
        <v>0</v>
      </c>
      <c r="Z16" s="2">
        <v>0.3042695753798208</v>
      </c>
      <c r="AA16" s="2">
        <v>0</v>
      </c>
      <c r="AB16" s="2">
        <v>0</v>
      </c>
      <c r="AC16" s="2">
        <v>0</v>
      </c>
      <c r="AD16" s="2">
        <v>0</v>
      </c>
      <c r="AE16" s="2">
        <v>0</v>
      </c>
      <c r="AF16" s="2">
        <v>0</v>
      </c>
      <c r="AG16" s="2">
        <v>0</v>
      </c>
      <c r="AH16" t="s">
        <v>24</v>
      </c>
      <c r="AI16">
        <v>9</v>
      </c>
    </row>
    <row r="17" spans="1:35" x14ac:dyDescent="0.25">
      <c r="A17" t="s">
        <v>114</v>
      </c>
      <c r="B17" t="s">
        <v>57</v>
      </c>
      <c r="C17" t="s">
        <v>91</v>
      </c>
      <c r="D17" t="s">
        <v>102</v>
      </c>
      <c r="E17" s="2">
        <v>33.663043478260867</v>
      </c>
      <c r="F17" s="2">
        <v>5.7391304347826084</v>
      </c>
      <c r="G17" s="2">
        <v>1.0869565217391304E-2</v>
      </c>
      <c r="H17" s="2">
        <v>0.32065217391304346</v>
      </c>
      <c r="I17" s="2">
        <v>7.8355434782608686</v>
      </c>
      <c r="J17" s="2">
        <v>0</v>
      </c>
      <c r="K17" s="2">
        <v>0</v>
      </c>
      <c r="L17" s="2">
        <v>0.32086956521739124</v>
      </c>
      <c r="M17" s="2">
        <v>4.9565217391304346</v>
      </c>
      <c r="N17" s="2">
        <v>4.7064130434782605</v>
      </c>
      <c r="O17" s="2">
        <v>0.28704875686147885</v>
      </c>
      <c r="P17" s="2">
        <v>4.9103260869565215</v>
      </c>
      <c r="Q17" s="2">
        <v>5.682391304347826</v>
      </c>
      <c r="R17" s="2">
        <v>0.31466903454956413</v>
      </c>
      <c r="S17" s="2">
        <v>4.7369565217391303</v>
      </c>
      <c r="T17" s="2">
        <v>0</v>
      </c>
      <c r="U17" s="2">
        <v>0</v>
      </c>
      <c r="V17" s="2">
        <v>0.14071682273167582</v>
      </c>
      <c r="W17" s="2">
        <v>2.9030434782608698</v>
      </c>
      <c r="X17" s="2">
        <v>1.8033695652173916</v>
      </c>
      <c r="Y17" s="2">
        <v>0</v>
      </c>
      <c r="Z17" s="2">
        <v>0.13980949305779788</v>
      </c>
      <c r="AA17" s="2">
        <v>0</v>
      </c>
      <c r="AB17" s="2">
        <v>0</v>
      </c>
      <c r="AC17" s="2">
        <v>0</v>
      </c>
      <c r="AD17" s="2">
        <v>0</v>
      </c>
      <c r="AE17" s="2">
        <v>0</v>
      </c>
      <c r="AF17" s="2">
        <v>0</v>
      </c>
      <c r="AG17" s="2">
        <v>0</v>
      </c>
      <c r="AH17" t="s">
        <v>16</v>
      </c>
      <c r="AI17">
        <v>9</v>
      </c>
    </row>
    <row r="18" spans="1:35" x14ac:dyDescent="0.25">
      <c r="A18" t="s">
        <v>114</v>
      </c>
      <c r="B18" t="s">
        <v>41</v>
      </c>
      <c r="C18" t="s">
        <v>82</v>
      </c>
      <c r="D18" t="s">
        <v>99</v>
      </c>
      <c r="E18" s="2">
        <v>33.967391304347828</v>
      </c>
      <c r="F18" s="2">
        <v>0</v>
      </c>
      <c r="G18" s="2">
        <v>0</v>
      </c>
      <c r="H18" s="2">
        <v>0</v>
      </c>
      <c r="I18" s="2">
        <v>0</v>
      </c>
      <c r="J18" s="2">
        <v>0</v>
      </c>
      <c r="K18" s="2">
        <v>0</v>
      </c>
      <c r="L18" s="2">
        <v>0</v>
      </c>
      <c r="M18" s="2">
        <v>0</v>
      </c>
      <c r="N18" s="2">
        <v>0</v>
      </c>
      <c r="O18" s="2">
        <v>0</v>
      </c>
      <c r="P18" s="2">
        <v>3.1684782608695654</v>
      </c>
      <c r="Q18" s="2">
        <v>11.252717391304348</v>
      </c>
      <c r="R18" s="2">
        <v>0.42455999999999999</v>
      </c>
      <c r="S18" s="2">
        <v>0</v>
      </c>
      <c r="T18" s="2">
        <v>0</v>
      </c>
      <c r="U18" s="2">
        <v>0</v>
      </c>
      <c r="V18" s="2">
        <v>0</v>
      </c>
      <c r="W18" s="2">
        <v>0</v>
      </c>
      <c r="X18" s="2">
        <v>0</v>
      </c>
      <c r="Y18" s="2">
        <v>0</v>
      </c>
      <c r="Z18" s="2">
        <v>0</v>
      </c>
      <c r="AA18" s="2">
        <v>0</v>
      </c>
      <c r="AB18" s="2">
        <v>0</v>
      </c>
      <c r="AC18" s="2">
        <v>0</v>
      </c>
      <c r="AD18" s="2">
        <v>0</v>
      </c>
      <c r="AE18" s="2">
        <v>0</v>
      </c>
      <c r="AF18" s="2">
        <v>0</v>
      </c>
      <c r="AG18" s="2">
        <v>0</v>
      </c>
      <c r="AH18" t="s">
        <v>0</v>
      </c>
      <c r="AI18">
        <v>9</v>
      </c>
    </row>
    <row r="19" spans="1:35" x14ac:dyDescent="0.25">
      <c r="A19" t="s">
        <v>114</v>
      </c>
      <c r="B19" t="s">
        <v>70</v>
      </c>
      <c r="C19" t="s">
        <v>86</v>
      </c>
      <c r="D19" t="s">
        <v>102</v>
      </c>
      <c r="E19" s="2">
        <v>11.847826086956522</v>
      </c>
      <c r="F19" s="2">
        <v>0.95413043478260773</v>
      </c>
      <c r="G19" s="2">
        <v>9.8913043478260868E-2</v>
      </c>
      <c r="H19" s="2">
        <v>9.8913043478260868E-2</v>
      </c>
      <c r="I19" s="2">
        <v>1.3343478260869563</v>
      </c>
      <c r="J19" s="2">
        <v>0</v>
      </c>
      <c r="K19" s="2">
        <v>0</v>
      </c>
      <c r="L19" s="2">
        <v>1.2542391304347829</v>
      </c>
      <c r="M19" s="2">
        <v>1.9486956521739105</v>
      </c>
      <c r="N19" s="2">
        <v>1.9059782608695648</v>
      </c>
      <c r="O19" s="2">
        <v>0.32534862385321078</v>
      </c>
      <c r="P19" s="2">
        <v>2.8258695652173946</v>
      </c>
      <c r="Q19" s="2">
        <v>3.427934782608697</v>
      </c>
      <c r="R19" s="2">
        <v>0.52784403669724811</v>
      </c>
      <c r="S19" s="2">
        <v>3.3675000000000002</v>
      </c>
      <c r="T19" s="2">
        <v>1.1330434782608694</v>
      </c>
      <c r="U19" s="2">
        <v>0</v>
      </c>
      <c r="V19" s="2">
        <v>0.37986238532110095</v>
      </c>
      <c r="W19" s="2">
        <v>1.7377173913043475</v>
      </c>
      <c r="X19" s="2">
        <v>2.7767391304347826</v>
      </c>
      <c r="Y19" s="2">
        <v>0</v>
      </c>
      <c r="Z19" s="2">
        <v>0.38103669724770639</v>
      </c>
      <c r="AA19" s="2">
        <v>0</v>
      </c>
      <c r="AB19" s="2">
        <v>0</v>
      </c>
      <c r="AC19" s="2">
        <v>0</v>
      </c>
      <c r="AD19" s="2">
        <v>0</v>
      </c>
      <c r="AE19" s="2">
        <v>0</v>
      </c>
      <c r="AF19" s="2">
        <v>0</v>
      </c>
      <c r="AG19" s="2">
        <v>9.8913043478260868E-2</v>
      </c>
      <c r="AH19" t="s">
        <v>29</v>
      </c>
      <c r="AI19">
        <v>9</v>
      </c>
    </row>
    <row r="20" spans="1:35" x14ac:dyDescent="0.25">
      <c r="A20" t="s">
        <v>114</v>
      </c>
      <c r="B20" t="s">
        <v>81</v>
      </c>
      <c r="C20" t="s">
        <v>86</v>
      </c>
      <c r="D20" t="s">
        <v>102</v>
      </c>
      <c r="E20" s="2">
        <v>30.228260869565219</v>
      </c>
      <c r="F20" s="2">
        <v>0</v>
      </c>
      <c r="G20" s="2">
        <v>0</v>
      </c>
      <c r="H20" s="2">
        <v>0</v>
      </c>
      <c r="I20" s="2">
        <v>0</v>
      </c>
      <c r="J20" s="2">
        <v>0</v>
      </c>
      <c r="K20" s="2">
        <v>0</v>
      </c>
      <c r="L20" s="2">
        <v>0.43663043478260871</v>
      </c>
      <c r="M20" s="2">
        <v>0</v>
      </c>
      <c r="N20" s="2">
        <v>0</v>
      </c>
      <c r="O20" s="2">
        <v>0</v>
      </c>
      <c r="P20" s="2">
        <v>0</v>
      </c>
      <c r="Q20" s="2">
        <v>0</v>
      </c>
      <c r="R20" s="2">
        <v>0</v>
      </c>
      <c r="S20" s="2">
        <v>0.60869565217391308</v>
      </c>
      <c r="T20" s="2">
        <v>3.4782608695652173</v>
      </c>
      <c r="U20" s="2">
        <v>0</v>
      </c>
      <c r="V20" s="2">
        <v>0.13520316432937793</v>
      </c>
      <c r="W20" s="2">
        <v>0.17391304347826086</v>
      </c>
      <c r="X20" s="2">
        <v>0</v>
      </c>
      <c r="Y20" s="2">
        <v>0</v>
      </c>
      <c r="Z20" s="2">
        <v>5.753326141675656E-3</v>
      </c>
      <c r="AA20" s="2">
        <v>0</v>
      </c>
      <c r="AB20" s="2">
        <v>0</v>
      </c>
      <c r="AC20" s="2">
        <v>0</v>
      </c>
      <c r="AD20" s="2">
        <v>0</v>
      </c>
      <c r="AE20" s="2">
        <v>40.810108695652168</v>
      </c>
      <c r="AF20" s="2">
        <v>0</v>
      </c>
      <c r="AG20" s="2">
        <v>0</v>
      </c>
      <c r="AH20" t="s">
        <v>40</v>
      </c>
      <c r="AI20">
        <v>9</v>
      </c>
    </row>
    <row r="21" spans="1:35" x14ac:dyDescent="0.25">
      <c r="A21" t="s">
        <v>114</v>
      </c>
      <c r="B21" t="s">
        <v>68</v>
      </c>
      <c r="C21" t="s">
        <v>94</v>
      </c>
      <c r="D21" t="s">
        <v>102</v>
      </c>
      <c r="E21" s="2">
        <v>80.184782608695656</v>
      </c>
      <c r="F21" s="2">
        <v>64.505652173913063</v>
      </c>
      <c r="G21" s="2">
        <v>0.61956521739130432</v>
      </c>
      <c r="H21" s="2">
        <v>1.5326086956521738</v>
      </c>
      <c r="I21" s="2">
        <v>5.1258695652173918</v>
      </c>
      <c r="J21" s="2">
        <v>0</v>
      </c>
      <c r="K21" s="2">
        <v>0</v>
      </c>
      <c r="L21" s="2">
        <v>6.3276086956521711</v>
      </c>
      <c r="M21" s="2">
        <v>3.2940217391304349</v>
      </c>
      <c r="N21" s="2">
        <v>0.44695652173913042</v>
      </c>
      <c r="O21" s="2">
        <v>4.6654466585332788E-2</v>
      </c>
      <c r="P21" s="2">
        <v>5.6956521739130439</v>
      </c>
      <c r="Q21" s="2">
        <v>18.125108695652173</v>
      </c>
      <c r="R21" s="2">
        <v>0.29707333604446251</v>
      </c>
      <c r="S21" s="2">
        <v>23.048804347826096</v>
      </c>
      <c r="T21" s="2">
        <v>5.6072826086956544</v>
      </c>
      <c r="U21" s="2">
        <v>0</v>
      </c>
      <c r="V21" s="2">
        <v>0.35737562694862424</v>
      </c>
      <c r="W21" s="2">
        <v>15.33380434782609</v>
      </c>
      <c r="X21" s="2">
        <v>8.725326086956521</v>
      </c>
      <c r="Y21" s="2">
        <v>3.4869565217391294</v>
      </c>
      <c r="Z21" s="2">
        <v>0.34353260132845331</v>
      </c>
      <c r="AA21" s="2">
        <v>0</v>
      </c>
      <c r="AB21" s="2">
        <v>0</v>
      </c>
      <c r="AC21" s="2">
        <v>0</v>
      </c>
      <c r="AD21" s="2">
        <v>0</v>
      </c>
      <c r="AE21" s="2">
        <v>0</v>
      </c>
      <c r="AF21" s="2">
        <v>0</v>
      </c>
      <c r="AG21" s="2">
        <v>0</v>
      </c>
      <c r="AH21" t="s">
        <v>27</v>
      </c>
      <c r="AI21">
        <v>9</v>
      </c>
    </row>
    <row r="22" spans="1:35" x14ac:dyDescent="0.25">
      <c r="A22" t="s">
        <v>114</v>
      </c>
      <c r="B22" t="s">
        <v>80</v>
      </c>
      <c r="C22" t="s">
        <v>86</v>
      </c>
      <c r="D22" t="s">
        <v>102</v>
      </c>
      <c r="E22" s="2">
        <v>44.217391304347828</v>
      </c>
      <c r="F22" s="2">
        <v>0</v>
      </c>
      <c r="G22" s="2">
        <v>0</v>
      </c>
      <c r="H22" s="2">
        <v>0</v>
      </c>
      <c r="I22" s="2">
        <v>5.7717391304347849</v>
      </c>
      <c r="J22" s="2">
        <v>0</v>
      </c>
      <c r="K22" s="2">
        <v>0</v>
      </c>
      <c r="L22" s="2">
        <v>3.7663043478260874</v>
      </c>
      <c r="M22" s="2">
        <v>5.0728260869565238</v>
      </c>
      <c r="N22" s="2">
        <v>0</v>
      </c>
      <c r="O22" s="2">
        <v>0.11472468043264508</v>
      </c>
      <c r="P22" s="2">
        <v>0</v>
      </c>
      <c r="Q22" s="2">
        <v>11.35869565217391</v>
      </c>
      <c r="R22" s="2">
        <v>0.25688298918387409</v>
      </c>
      <c r="S22" s="2">
        <v>0</v>
      </c>
      <c r="T22" s="2">
        <v>9.8268478260869578</v>
      </c>
      <c r="U22" s="2">
        <v>0</v>
      </c>
      <c r="V22" s="2">
        <v>0.22223942969518193</v>
      </c>
      <c r="W22" s="2">
        <v>8.4649999999999981</v>
      </c>
      <c r="X22" s="2">
        <v>9.5220652173913045</v>
      </c>
      <c r="Y22" s="2">
        <v>0</v>
      </c>
      <c r="Z22" s="2">
        <v>0.40678711897738445</v>
      </c>
      <c r="AA22" s="2">
        <v>0</v>
      </c>
      <c r="AB22" s="2">
        <v>0</v>
      </c>
      <c r="AC22" s="2">
        <v>0</v>
      </c>
      <c r="AD22" s="2">
        <v>0</v>
      </c>
      <c r="AE22" s="2">
        <v>0</v>
      </c>
      <c r="AF22" s="2">
        <v>0</v>
      </c>
      <c r="AG22" s="2">
        <v>0</v>
      </c>
      <c r="AH22" t="s">
        <v>39</v>
      </c>
      <c r="AI22">
        <v>9</v>
      </c>
    </row>
    <row r="23" spans="1:35" x14ac:dyDescent="0.25">
      <c r="A23" t="s">
        <v>114</v>
      </c>
      <c r="B23" t="s">
        <v>75</v>
      </c>
      <c r="C23" t="s">
        <v>88</v>
      </c>
      <c r="D23" t="s">
        <v>101</v>
      </c>
      <c r="E23" s="2">
        <v>41.489130434782609</v>
      </c>
      <c r="F23" s="2">
        <v>4.8698913043478251</v>
      </c>
      <c r="G23" s="2">
        <v>0</v>
      </c>
      <c r="H23" s="2">
        <v>0.18478260869565216</v>
      </c>
      <c r="I23" s="2">
        <v>0.44565217391304346</v>
      </c>
      <c r="J23" s="2">
        <v>0</v>
      </c>
      <c r="K23" s="2">
        <v>0</v>
      </c>
      <c r="L23" s="2">
        <v>2.2232608695652183</v>
      </c>
      <c r="M23" s="2">
        <v>4.4959782608695651</v>
      </c>
      <c r="N23" s="2">
        <v>0</v>
      </c>
      <c r="O23" s="2">
        <v>0.10836520827875294</v>
      </c>
      <c r="P23" s="2">
        <v>4.8588043478260872</v>
      </c>
      <c r="Q23" s="2">
        <v>12.555543478260869</v>
      </c>
      <c r="R23" s="2">
        <v>0.41973277443018076</v>
      </c>
      <c r="S23" s="2">
        <v>4.0095652173913043</v>
      </c>
      <c r="T23" s="2">
        <v>0.55141304347826092</v>
      </c>
      <c r="U23" s="2">
        <v>0</v>
      </c>
      <c r="V23" s="2">
        <v>0.10993188367828138</v>
      </c>
      <c r="W23" s="2">
        <v>6.2201086956521747</v>
      </c>
      <c r="X23" s="2">
        <v>1.0192391304347828</v>
      </c>
      <c r="Y23" s="2">
        <v>0</v>
      </c>
      <c r="Z23" s="2">
        <v>0.17448781765784649</v>
      </c>
      <c r="AA23" s="2">
        <v>0</v>
      </c>
      <c r="AB23" s="2">
        <v>0</v>
      </c>
      <c r="AC23" s="2">
        <v>0</v>
      </c>
      <c r="AD23" s="2">
        <v>0</v>
      </c>
      <c r="AE23" s="2">
        <v>0</v>
      </c>
      <c r="AF23" s="2">
        <v>0</v>
      </c>
      <c r="AG23" s="2">
        <v>0</v>
      </c>
      <c r="AH23" t="s">
        <v>34</v>
      </c>
      <c r="AI23">
        <v>9</v>
      </c>
    </row>
    <row r="24" spans="1:35" x14ac:dyDescent="0.25">
      <c r="A24" t="s">
        <v>114</v>
      </c>
      <c r="B24" t="s">
        <v>52</v>
      </c>
      <c r="C24" t="s">
        <v>88</v>
      </c>
      <c r="D24" t="s">
        <v>101</v>
      </c>
      <c r="E24" s="2">
        <v>20.347826086956523</v>
      </c>
      <c r="F24" s="2">
        <v>0</v>
      </c>
      <c r="G24" s="2">
        <v>0</v>
      </c>
      <c r="H24" s="2">
        <v>0</v>
      </c>
      <c r="I24" s="2">
        <v>0</v>
      </c>
      <c r="J24" s="2">
        <v>0</v>
      </c>
      <c r="K24" s="2">
        <v>0</v>
      </c>
      <c r="L24" s="2">
        <v>0</v>
      </c>
      <c r="M24" s="2">
        <v>0</v>
      </c>
      <c r="N24" s="2">
        <v>0</v>
      </c>
      <c r="O24" s="2">
        <v>0</v>
      </c>
      <c r="P24" s="2">
        <v>0</v>
      </c>
      <c r="Q24" s="2">
        <v>0</v>
      </c>
      <c r="R24" s="2">
        <v>0</v>
      </c>
      <c r="S24" s="2">
        <v>0</v>
      </c>
      <c r="T24" s="2">
        <v>0</v>
      </c>
      <c r="U24" s="2">
        <v>0</v>
      </c>
      <c r="V24" s="2">
        <v>0</v>
      </c>
      <c r="W24" s="2">
        <v>0</v>
      </c>
      <c r="X24" s="2">
        <v>0</v>
      </c>
      <c r="Y24" s="2">
        <v>0</v>
      </c>
      <c r="Z24" s="2">
        <v>0</v>
      </c>
      <c r="AA24" s="2">
        <v>0</v>
      </c>
      <c r="AB24" s="2">
        <v>0</v>
      </c>
      <c r="AC24" s="2">
        <v>0</v>
      </c>
      <c r="AD24" s="2">
        <v>0</v>
      </c>
      <c r="AE24" s="2">
        <v>0</v>
      </c>
      <c r="AF24" s="2">
        <v>0</v>
      </c>
      <c r="AG24" s="2">
        <v>0</v>
      </c>
      <c r="AH24" t="s">
        <v>11</v>
      </c>
      <c r="AI24">
        <v>9</v>
      </c>
    </row>
    <row r="25" spans="1:35" x14ac:dyDescent="0.25">
      <c r="A25" t="s">
        <v>114</v>
      </c>
      <c r="B25" t="s">
        <v>54</v>
      </c>
      <c r="C25" t="s">
        <v>86</v>
      </c>
      <c r="D25" t="s">
        <v>102</v>
      </c>
      <c r="E25" s="2">
        <v>137.59782608695653</v>
      </c>
      <c r="F25" s="2">
        <v>5.7391304347826084</v>
      </c>
      <c r="G25" s="2">
        <v>0.28260869565217389</v>
      </c>
      <c r="H25" s="2">
        <v>1.236413043478261</v>
      </c>
      <c r="I25" s="2">
        <v>5.5652173913043477</v>
      </c>
      <c r="J25" s="2">
        <v>0</v>
      </c>
      <c r="K25" s="2">
        <v>0</v>
      </c>
      <c r="L25" s="2">
        <v>7.0758695652173911</v>
      </c>
      <c r="M25" s="2">
        <v>10.505434782608695</v>
      </c>
      <c r="N25" s="2">
        <v>4.7445652173913047</v>
      </c>
      <c r="O25" s="2">
        <v>0.11083023935539932</v>
      </c>
      <c r="P25" s="2">
        <v>30.763152173913038</v>
      </c>
      <c r="Q25" s="2">
        <v>0</v>
      </c>
      <c r="R25" s="2">
        <v>0.22357295204992492</v>
      </c>
      <c r="S25" s="2">
        <v>8.0235869565217399</v>
      </c>
      <c r="T25" s="2">
        <v>10.223043478260873</v>
      </c>
      <c r="U25" s="2">
        <v>0</v>
      </c>
      <c r="V25" s="2">
        <v>0.13260842088632596</v>
      </c>
      <c r="W25" s="2">
        <v>7.1585869565217379</v>
      </c>
      <c r="X25" s="2">
        <v>10.786195652173911</v>
      </c>
      <c r="Y25" s="2">
        <v>0</v>
      </c>
      <c r="Z25" s="2">
        <v>0.13041472470179313</v>
      </c>
      <c r="AA25" s="2">
        <v>0</v>
      </c>
      <c r="AB25" s="2">
        <v>0</v>
      </c>
      <c r="AC25" s="2">
        <v>0</v>
      </c>
      <c r="AD25" s="2">
        <v>0</v>
      </c>
      <c r="AE25" s="2">
        <v>0</v>
      </c>
      <c r="AF25" s="2">
        <v>0</v>
      </c>
      <c r="AG25" s="2">
        <v>0</v>
      </c>
      <c r="AH25" t="s">
        <v>13</v>
      </c>
      <c r="AI25">
        <v>9</v>
      </c>
    </row>
    <row r="26" spans="1:35" x14ac:dyDescent="0.25">
      <c r="A26" t="s">
        <v>114</v>
      </c>
      <c r="B26" t="s">
        <v>42</v>
      </c>
      <c r="C26" t="s">
        <v>83</v>
      </c>
      <c r="D26" t="s">
        <v>100</v>
      </c>
      <c r="E26" s="2">
        <v>85.782608695652172</v>
      </c>
      <c r="F26" s="2">
        <v>4.4347826086956523</v>
      </c>
      <c r="G26" s="2">
        <v>0.59782608695652173</v>
      </c>
      <c r="H26" s="2">
        <v>3.8043478260869568E-2</v>
      </c>
      <c r="I26" s="2">
        <v>4.5217391304347823</v>
      </c>
      <c r="J26" s="2">
        <v>0</v>
      </c>
      <c r="K26" s="2">
        <v>0</v>
      </c>
      <c r="L26" s="2">
        <v>0.2608695652173913</v>
      </c>
      <c r="M26" s="2">
        <v>5.2010869565217392</v>
      </c>
      <c r="N26" s="2">
        <v>5.2336956521739131</v>
      </c>
      <c r="O26" s="2">
        <v>0.12164216928535226</v>
      </c>
      <c r="P26" s="2">
        <v>0</v>
      </c>
      <c r="Q26" s="2">
        <v>44.779891304347828</v>
      </c>
      <c r="R26" s="2">
        <v>0.52201596553471874</v>
      </c>
      <c r="S26" s="2">
        <v>4.1086956521739131</v>
      </c>
      <c r="T26" s="2">
        <v>0</v>
      </c>
      <c r="U26" s="2">
        <v>4.8695652173913047</v>
      </c>
      <c r="V26" s="2">
        <v>0.10466294982260518</v>
      </c>
      <c r="W26" s="2">
        <v>2.0869565217391304</v>
      </c>
      <c r="X26" s="2">
        <v>0</v>
      </c>
      <c r="Y26" s="2">
        <v>5.0108695652173916</v>
      </c>
      <c r="Z26" s="2">
        <v>8.2742017232640644E-2</v>
      </c>
      <c r="AA26" s="2">
        <v>0</v>
      </c>
      <c r="AB26" s="2">
        <v>0</v>
      </c>
      <c r="AC26" s="2">
        <v>0</v>
      </c>
      <c r="AD26" s="2">
        <v>0</v>
      </c>
      <c r="AE26" s="2">
        <v>0</v>
      </c>
      <c r="AF26" s="2">
        <v>0</v>
      </c>
      <c r="AG26" s="2">
        <v>0</v>
      </c>
      <c r="AH26" t="s">
        <v>1</v>
      </c>
      <c r="AI26">
        <v>9</v>
      </c>
    </row>
    <row r="27" spans="1:35" x14ac:dyDescent="0.25">
      <c r="A27" t="s">
        <v>114</v>
      </c>
      <c r="B27" t="s">
        <v>72</v>
      </c>
      <c r="C27" t="s">
        <v>97</v>
      </c>
      <c r="D27" t="s">
        <v>102</v>
      </c>
      <c r="E27" s="2">
        <v>28.336956521739129</v>
      </c>
      <c r="F27" s="2">
        <v>0</v>
      </c>
      <c r="G27" s="2">
        <v>8.2826086956521738</v>
      </c>
      <c r="H27" s="2">
        <v>0.22826086956521738</v>
      </c>
      <c r="I27" s="2">
        <v>0.53804347826086951</v>
      </c>
      <c r="J27" s="2">
        <v>0</v>
      </c>
      <c r="K27" s="2">
        <v>3.4184782608695654</v>
      </c>
      <c r="L27" s="2">
        <v>1.3831521739130435</v>
      </c>
      <c r="M27" s="2">
        <v>5.2173913043478262</v>
      </c>
      <c r="N27" s="2">
        <v>0</v>
      </c>
      <c r="O27" s="2">
        <v>0.18411967779056387</v>
      </c>
      <c r="P27" s="2">
        <v>4.7826086956521738</v>
      </c>
      <c r="Q27" s="2">
        <v>16.464891304347827</v>
      </c>
      <c r="R27" s="2">
        <v>0.74981588032220958</v>
      </c>
      <c r="S27" s="2">
        <v>0.30249999999999999</v>
      </c>
      <c r="T27" s="2">
        <v>0</v>
      </c>
      <c r="U27" s="2">
        <v>0</v>
      </c>
      <c r="V27" s="2">
        <v>1.0675105485232067E-2</v>
      </c>
      <c r="W27" s="2">
        <v>1.173913043478261</v>
      </c>
      <c r="X27" s="2">
        <v>0</v>
      </c>
      <c r="Y27" s="2">
        <v>0</v>
      </c>
      <c r="Z27" s="2">
        <v>4.1426927502876874E-2</v>
      </c>
      <c r="AA27" s="2">
        <v>0</v>
      </c>
      <c r="AB27" s="2">
        <v>0</v>
      </c>
      <c r="AC27" s="2">
        <v>0</v>
      </c>
      <c r="AD27" s="2">
        <v>0</v>
      </c>
      <c r="AE27" s="2">
        <v>64.349673913043475</v>
      </c>
      <c r="AF27" s="2">
        <v>0</v>
      </c>
      <c r="AG27" s="2">
        <v>0</v>
      </c>
      <c r="AH27" t="s">
        <v>31</v>
      </c>
      <c r="AI27">
        <v>9</v>
      </c>
    </row>
    <row r="28" spans="1:35" x14ac:dyDescent="0.25">
      <c r="A28" t="s">
        <v>114</v>
      </c>
      <c r="B28" t="s">
        <v>45</v>
      </c>
      <c r="C28" t="s">
        <v>86</v>
      </c>
      <c r="D28" t="s">
        <v>102</v>
      </c>
      <c r="E28" s="2">
        <v>86.760869565217391</v>
      </c>
      <c r="F28" s="2">
        <v>4.7826086956521738</v>
      </c>
      <c r="G28" s="2">
        <v>2.1956521739130435</v>
      </c>
      <c r="H28" s="2">
        <v>0.71467391304347827</v>
      </c>
      <c r="I28" s="2">
        <v>5.1630434782608692</v>
      </c>
      <c r="J28" s="2">
        <v>0</v>
      </c>
      <c r="K28" s="2">
        <v>0</v>
      </c>
      <c r="L28" s="2">
        <v>0</v>
      </c>
      <c r="M28" s="2">
        <v>12.489130434782609</v>
      </c>
      <c r="N28" s="2">
        <v>0</v>
      </c>
      <c r="O28" s="2">
        <v>0.14394888499123026</v>
      </c>
      <c r="P28" s="2">
        <v>5.2934782608695654</v>
      </c>
      <c r="Q28" s="2">
        <v>45.380434782608702</v>
      </c>
      <c r="R28" s="2">
        <v>0.58406414432473075</v>
      </c>
      <c r="S28" s="2">
        <v>5.465217391304348</v>
      </c>
      <c r="T28" s="2">
        <v>3.2304347826086963</v>
      </c>
      <c r="U28" s="2">
        <v>0</v>
      </c>
      <c r="V28" s="2">
        <v>0.10022550739163119</v>
      </c>
      <c r="W28" s="2">
        <v>4.517391304347826</v>
      </c>
      <c r="X28" s="2">
        <v>9.1847826086956523</v>
      </c>
      <c r="Y28" s="2">
        <v>2.6141304347826089</v>
      </c>
      <c r="Z28" s="2">
        <v>0.18806063643197193</v>
      </c>
      <c r="AA28" s="2">
        <v>0</v>
      </c>
      <c r="AB28" s="2">
        <v>0</v>
      </c>
      <c r="AC28" s="2">
        <v>0</v>
      </c>
      <c r="AD28" s="2">
        <v>0</v>
      </c>
      <c r="AE28" s="2">
        <v>0</v>
      </c>
      <c r="AF28" s="2">
        <v>0</v>
      </c>
      <c r="AG28" s="2">
        <v>0.26630434782608697</v>
      </c>
      <c r="AH28" t="s">
        <v>4</v>
      </c>
      <c r="AI28">
        <v>9</v>
      </c>
    </row>
    <row r="29" spans="1:35" x14ac:dyDescent="0.25">
      <c r="A29" t="s">
        <v>114</v>
      </c>
      <c r="B29" t="s">
        <v>59</v>
      </c>
      <c r="C29" t="s">
        <v>82</v>
      </c>
      <c r="D29" t="s">
        <v>99</v>
      </c>
      <c r="E29" s="2">
        <v>196.19565217391303</v>
      </c>
      <c r="F29" s="2">
        <v>81.246413043478256</v>
      </c>
      <c r="G29" s="2">
        <v>0.30978260869565216</v>
      </c>
      <c r="H29" s="2">
        <v>0.78804347826086951</v>
      </c>
      <c r="I29" s="2">
        <v>4.8695652173913047</v>
      </c>
      <c r="J29" s="2">
        <v>0</v>
      </c>
      <c r="K29" s="2">
        <v>0</v>
      </c>
      <c r="L29" s="2">
        <v>11.121195652173911</v>
      </c>
      <c r="M29" s="2">
        <v>22.669130434782609</v>
      </c>
      <c r="N29" s="2">
        <v>0</v>
      </c>
      <c r="O29" s="2">
        <v>0.11554349030470915</v>
      </c>
      <c r="P29" s="2">
        <v>5.1008695652173923</v>
      </c>
      <c r="Q29" s="2">
        <v>33.618043478260873</v>
      </c>
      <c r="R29" s="2">
        <v>0.19734847645429368</v>
      </c>
      <c r="S29" s="2">
        <v>22.143586956521734</v>
      </c>
      <c r="T29" s="2">
        <v>3.8706521739130442</v>
      </c>
      <c r="U29" s="2">
        <v>0</v>
      </c>
      <c r="V29" s="2">
        <v>0.13259335180055401</v>
      </c>
      <c r="W29" s="2">
        <v>15.274021739130431</v>
      </c>
      <c r="X29" s="2">
        <v>9.7545652173913044</v>
      </c>
      <c r="Y29" s="2">
        <v>4.2798913043478253</v>
      </c>
      <c r="Z29" s="2">
        <v>0.14938393351800552</v>
      </c>
      <c r="AA29" s="2">
        <v>0</v>
      </c>
      <c r="AB29" s="2">
        <v>0</v>
      </c>
      <c r="AC29" s="2">
        <v>0</v>
      </c>
      <c r="AD29" s="2">
        <v>0</v>
      </c>
      <c r="AE29" s="2">
        <v>0</v>
      </c>
      <c r="AF29" s="2">
        <v>0</v>
      </c>
      <c r="AG29" s="2">
        <v>0</v>
      </c>
      <c r="AH29" t="s">
        <v>18</v>
      </c>
      <c r="AI29">
        <v>9</v>
      </c>
    </row>
    <row r="30" spans="1:35" x14ac:dyDescent="0.25">
      <c r="A30" t="s">
        <v>114</v>
      </c>
      <c r="B30" t="s">
        <v>69</v>
      </c>
      <c r="C30" t="s">
        <v>95</v>
      </c>
      <c r="D30" t="s">
        <v>99</v>
      </c>
      <c r="E30" s="2">
        <v>67.315217391304344</v>
      </c>
      <c r="F30" s="2">
        <v>42.369347826086958</v>
      </c>
      <c r="G30" s="2">
        <v>0.30978260869565216</v>
      </c>
      <c r="H30" s="2">
        <v>0.33695652173913043</v>
      </c>
      <c r="I30" s="2">
        <v>4.7544565217391286</v>
      </c>
      <c r="J30" s="2">
        <v>0</v>
      </c>
      <c r="K30" s="2">
        <v>0</v>
      </c>
      <c r="L30" s="2">
        <v>3.305326086956522</v>
      </c>
      <c r="M30" s="2">
        <v>4.7010869565217419</v>
      </c>
      <c r="N30" s="2">
        <v>1.2713043478260873</v>
      </c>
      <c r="O30" s="2">
        <v>8.8722751493621882E-2</v>
      </c>
      <c r="P30" s="2">
        <v>4.8383695652173913</v>
      </c>
      <c r="Q30" s="2">
        <v>14.351304347826087</v>
      </c>
      <c r="R30" s="2">
        <v>0.2850718553205232</v>
      </c>
      <c r="S30" s="2">
        <v>10.38054347826087</v>
      </c>
      <c r="T30" s="2">
        <v>1.3027173913043479</v>
      </c>
      <c r="U30" s="2">
        <v>0</v>
      </c>
      <c r="V30" s="2">
        <v>0.17356047150008078</v>
      </c>
      <c r="W30" s="2">
        <v>4.4035869565217372</v>
      </c>
      <c r="X30" s="2">
        <v>3.1268478260869554</v>
      </c>
      <c r="Y30" s="2">
        <v>0</v>
      </c>
      <c r="Z30" s="2">
        <v>0.1118682383336024</v>
      </c>
      <c r="AA30" s="2">
        <v>0</v>
      </c>
      <c r="AB30" s="2">
        <v>0</v>
      </c>
      <c r="AC30" s="2">
        <v>0</v>
      </c>
      <c r="AD30" s="2">
        <v>0</v>
      </c>
      <c r="AE30" s="2">
        <v>0</v>
      </c>
      <c r="AF30" s="2">
        <v>0</v>
      </c>
      <c r="AG30" s="2">
        <v>0</v>
      </c>
      <c r="AH30" t="s">
        <v>28</v>
      </c>
      <c r="AI30">
        <v>9</v>
      </c>
    </row>
    <row r="31" spans="1:35" x14ac:dyDescent="0.25">
      <c r="A31" t="s">
        <v>114</v>
      </c>
      <c r="B31" t="s">
        <v>60</v>
      </c>
      <c r="C31" t="s">
        <v>86</v>
      </c>
      <c r="D31" t="s">
        <v>102</v>
      </c>
      <c r="E31" s="2">
        <v>82.347826086956516</v>
      </c>
      <c r="F31" s="2">
        <v>3.652173913043478</v>
      </c>
      <c r="G31" s="2">
        <v>0</v>
      </c>
      <c r="H31" s="2">
        <v>0</v>
      </c>
      <c r="I31" s="2">
        <v>0</v>
      </c>
      <c r="J31" s="2">
        <v>0</v>
      </c>
      <c r="K31" s="2">
        <v>0</v>
      </c>
      <c r="L31" s="2">
        <v>1.8433695652173914</v>
      </c>
      <c r="M31" s="2">
        <v>0</v>
      </c>
      <c r="N31" s="2">
        <v>4.8656521739130429</v>
      </c>
      <c r="O31" s="2">
        <v>5.9086589229144663E-2</v>
      </c>
      <c r="P31" s="2">
        <v>0</v>
      </c>
      <c r="Q31" s="2">
        <v>12.571195652173913</v>
      </c>
      <c r="R31" s="2">
        <v>0.15265971488912355</v>
      </c>
      <c r="S31" s="2">
        <v>1.9590217391304348</v>
      </c>
      <c r="T31" s="2">
        <v>8.1982608695652157</v>
      </c>
      <c r="U31" s="2">
        <v>0</v>
      </c>
      <c r="V31" s="2">
        <v>0.12334609292502639</v>
      </c>
      <c r="W31" s="2">
        <v>3.1509782608695645</v>
      </c>
      <c r="X31" s="2">
        <v>5.1309782608695649</v>
      </c>
      <c r="Y31" s="2">
        <v>0</v>
      </c>
      <c r="Z31" s="2">
        <v>0.10057286166842661</v>
      </c>
      <c r="AA31" s="2">
        <v>0</v>
      </c>
      <c r="AB31" s="2">
        <v>0</v>
      </c>
      <c r="AC31" s="2">
        <v>0</v>
      </c>
      <c r="AD31" s="2">
        <v>0</v>
      </c>
      <c r="AE31" s="2">
        <v>0</v>
      </c>
      <c r="AF31" s="2">
        <v>0</v>
      </c>
      <c r="AG31" s="2">
        <v>0</v>
      </c>
      <c r="AH31" t="s">
        <v>19</v>
      </c>
      <c r="AI31">
        <v>9</v>
      </c>
    </row>
    <row r="32" spans="1:35" x14ac:dyDescent="0.25">
      <c r="A32" t="s">
        <v>114</v>
      </c>
      <c r="B32" t="s">
        <v>47</v>
      </c>
      <c r="C32" t="s">
        <v>86</v>
      </c>
      <c r="D32" t="s">
        <v>102</v>
      </c>
      <c r="E32" s="2">
        <v>87.25</v>
      </c>
      <c r="F32" s="2">
        <v>5.2173913043478262</v>
      </c>
      <c r="G32" s="2">
        <v>0</v>
      </c>
      <c r="H32" s="2">
        <v>0</v>
      </c>
      <c r="I32" s="2">
        <v>0.65489130434782605</v>
      </c>
      <c r="J32" s="2">
        <v>0</v>
      </c>
      <c r="K32" s="2">
        <v>0</v>
      </c>
      <c r="L32" s="2">
        <v>4.8848913043478266</v>
      </c>
      <c r="M32" s="2">
        <v>0</v>
      </c>
      <c r="N32" s="2">
        <v>15.478260869565217</v>
      </c>
      <c r="O32" s="2">
        <v>0.1774012707113492</v>
      </c>
      <c r="P32" s="2">
        <v>4.6086956521739131</v>
      </c>
      <c r="Q32" s="2">
        <v>26.665760869565219</v>
      </c>
      <c r="R32" s="2">
        <v>0.35844649308583532</v>
      </c>
      <c r="S32" s="2">
        <v>5.4191304347826081</v>
      </c>
      <c r="T32" s="2">
        <v>5.9720652173913038</v>
      </c>
      <c r="U32" s="2">
        <v>0</v>
      </c>
      <c r="V32" s="2">
        <v>0.13055811635729414</v>
      </c>
      <c r="W32" s="2">
        <v>2.3240217391304343</v>
      </c>
      <c r="X32" s="2">
        <v>8.9598913043478241</v>
      </c>
      <c r="Y32" s="2">
        <v>0</v>
      </c>
      <c r="Z32" s="2">
        <v>0.12932851625763045</v>
      </c>
      <c r="AA32" s="2">
        <v>0</v>
      </c>
      <c r="AB32" s="2">
        <v>0</v>
      </c>
      <c r="AC32" s="2">
        <v>0</v>
      </c>
      <c r="AD32" s="2">
        <v>0</v>
      </c>
      <c r="AE32" s="2">
        <v>0</v>
      </c>
      <c r="AF32" s="2">
        <v>0</v>
      </c>
      <c r="AG32" s="2">
        <v>0</v>
      </c>
      <c r="AH32" t="s">
        <v>6</v>
      </c>
      <c r="AI32">
        <v>9</v>
      </c>
    </row>
    <row r="33" spans="1:35" x14ac:dyDescent="0.25">
      <c r="A33" t="s">
        <v>114</v>
      </c>
      <c r="B33" t="s">
        <v>53</v>
      </c>
      <c r="C33" t="s">
        <v>86</v>
      </c>
      <c r="D33" t="s">
        <v>102</v>
      </c>
      <c r="E33" s="2">
        <v>69.826086956521735</v>
      </c>
      <c r="F33" s="2">
        <v>3.1304347826086958</v>
      </c>
      <c r="G33" s="2">
        <v>0</v>
      </c>
      <c r="H33" s="2">
        <v>0</v>
      </c>
      <c r="I33" s="2">
        <v>0</v>
      </c>
      <c r="J33" s="2">
        <v>0</v>
      </c>
      <c r="K33" s="2">
        <v>0</v>
      </c>
      <c r="L33" s="2">
        <v>0.44315217391304346</v>
      </c>
      <c r="M33" s="2">
        <v>0</v>
      </c>
      <c r="N33" s="2">
        <v>6.0577173913043456</v>
      </c>
      <c r="O33" s="2">
        <v>8.6754358655043565E-2</v>
      </c>
      <c r="P33" s="2">
        <v>0</v>
      </c>
      <c r="Q33" s="2">
        <v>17.200652173913035</v>
      </c>
      <c r="R33" s="2">
        <v>0.24633561643835605</v>
      </c>
      <c r="S33" s="2">
        <v>1.2281521739130432</v>
      </c>
      <c r="T33" s="2">
        <v>4.0335869565217397</v>
      </c>
      <c r="U33" s="2">
        <v>0</v>
      </c>
      <c r="V33" s="2">
        <v>7.5354919053549199E-2</v>
      </c>
      <c r="W33" s="2">
        <v>5.0142391304347855</v>
      </c>
      <c r="X33" s="2">
        <v>1.1009782608695653</v>
      </c>
      <c r="Y33" s="2">
        <v>0</v>
      </c>
      <c r="Z33" s="2">
        <v>8.7577833125778382E-2</v>
      </c>
      <c r="AA33" s="2">
        <v>0</v>
      </c>
      <c r="AB33" s="2">
        <v>0</v>
      </c>
      <c r="AC33" s="2">
        <v>0</v>
      </c>
      <c r="AD33" s="2">
        <v>0</v>
      </c>
      <c r="AE33" s="2">
        <v>0</v>
      </c>
      <c r="AF33" s="2">
        <v>0</v>
      </c>
      <c r="AG33" s="2">
        <v>0</v>
      </c>
      <c r="AH33" t="s">
        <v>12</v>
      </c>
      <c r="AI33">
        <v>9</v>
      </c>
    </row>
    <row r="34" spans="1:35" x14ac:dyDescent="0.25">
      <c r="A34" t="s">
        <v>114</v>
      </c>
      <c r="B34" t="s">
        <v>61</v>
      </c>
      <c r="C34" t="s">
        <v>86</v>
      </c>
      <c r="D34" t="s">
        <v>102</v>
      </c>
      <c r="E34" s="2">
        <v>65.293478260869563</v>
      </c>
      <c r="F34" s="2">
        <v>6.2608695652173916</v>
      </c>
      <c r="G34" s="2">
        <v>0.21739130434782608</v>
      </c>
      <c r="H34" s="2">
        <v>0.47282608695652173</v>
      </c>
      <c r="I34" s="2">
        <v>1.5054347826086956</v>
      </c>
      <c r="J34" s="2">
        <v>0</v>
      </c>
      <c r="K34" s="2">
        <v>0</v>
      </c>
      <c r="L34" s="2">
        <v>1.0096739130434786</v>
      </c>
      <c r="M34" s="2">
        <v>4.5652173913043477</v>
      </c>
      <c r="N34" s="2">
        <v>0</v>
      </c>
      <c r="O34" s="2">
        <v>6.9918428500083243E-2</v>
      </c>
      <c r="P34" s="2">
        <v>4.6086956521739131</v>
      </c>
      <c r="Q34" s="2">
        <v>20.350543478260871</v>
      </c>
      <c r="R34" s="2">
        <v>0.38226236057932417</v>
      </c>
      <c r="S34" s="2">
        <v>1.963586956521739</v>
      </c>
      <c r="T34" s="2">
        <v>1.1256521739130436</v>
      </c>
      <c r="U34" s="2">
        <v>0</v>
      </c>
      <c r="V34" s="2">
        <v>4.7313134676211087E-2</v>
      </c>
      <c r="W34" s="2">
        <v>1.3715217391304348</v>
      </c>
      <c r="X34" s="2">
        <v>1.7907608695652177</v>
      </c>
      <c r="Y34" s="2">
        <v>0</v>
      </c>
      <c r="Z34" s="2">
        <v>4.8431829532212423E-2</v>
      </c>
      <c r="AA34" s="2">
        <v>0</v>
      </c>
      <c r="AB34" s="2">
        <v>0</v>
      </c>
      <c r="AC34" s="2">
        <v>0</v>
      </c>
      <c r="AD34" s="2">
        <v>0</v>
      </c>
      <c r="AE34" s="2">
        <v>0</v>
      </c>
      <c r="AF34" s="2">
        <v>0</v>
      </c>
      <c r="AG34" s="2">
        <v>0</v>
      </c>
      <c r="AH34" t="s">
        <v>20</v>
      </c>
      <c r="AI34">
        <v>9</v>
      </c>
    </row>
    <row r="35" spans="1:35" x14ac:dyDescent="0.25">
      <c r="A35" t="s">
        <v>114</v>
      </c>
      <c r="B35" t="s">
        <v>74</v>
      </c>
      <c r="C35" t="s">
        <v>86</v>
      </c>
      <c r="D35" t="s">
        <v>102</v>
      </c>
      <c r="E35" s="2">
        <v>89.663043478260875</v>
      </c>
      <c r="F35" s="2">
        <v>5.5652173913043477</v>
      </c>
      <c r="G35" s="2">
        <v>9.7826086956521743E-2</v>
      </c>
      <c r="H35" s="2">
        <v>3.2608695652173912E-2</v>
      </c>
      <c r="I35" s="2">
        <v>4.7690217391304346</v>
      </c>
      <c r="J35" s="2">
        <v>0</v>
      </c>
      <c r="K35" s="2">
        <v>0</v>
      </c>
      <c r="L35" s="2">
        <v>6.2528260869565218</v>
      </c>
      <c r="M35" s="2">
        <v>0.84510869565217395</v>
      </c>
      <c r="N35" s="2">
        <v>10.807065217391305</v>
      </c>
      <c r="O35" s="2">
        <v>0.12995514607831252</v>
      </c>
      <c r="P35" s="2">
        <v>6.4809782608695654</v>
      </c>
      <c r="Q35" s="2">
        <v>17.725543478260871</v>
      </c>
      <c r="R35" s="2">
        <v>0.26997211783246455</v>
      </c>
      <c r="S35" s="2">
        <v>7.0260869565217412</v>
      </c>
      <c r="T35" s="2">
        <v>4.1520652173913035</v>
      </c>
      <c r="U35" s="2">
        <v>0</v>
      </c>
      <c r="V35" s="2">
        <v>0.12466844465995879</v>
      </c>
      <c r="W35" s="2">
        <v>4.9121739130434792</v>
      </c>
      <c r="X35" s="2">
        <v>8.1053260869565218</v>
      </c>
      <c r="Y35" s="2">
        <v>0</v>
      </c>
      <c r="Z35" s="2">
        <v>0.1451824463571342</v>
      </c>
      <c r="AA35" s="2">
        <v>0</v>
      </c>
      <c r="AB35" s="2">
        <v>0</v>
      </c>
      <c r="AC35" s="2">
        <v>0</v>
      </c>
      <c r="AD35" s="2">
        <v>0</v>
      </c>
      <c r="AE35" s="2">
        <v>0</v>
      </c>
      <c r="AF35" s="2">
        <v>0</v>
      </c>
      <c r="AG35" s="2">
        <v>2.1195652173913042</v>
      </c>
      <c r="AH35" t="s">
        <v>33</v>
      </c>
      <c r="AI35">
        <v>9</v>
      </c>
    </row>
    <row r="36" spans="1:35" x14ac:dyDescent="0.25">
      <c r="A36" t="s">
        <v>114</v>
      </c>
      <c r="B36" t="s">
        <v>62</v>
      </c>
      <c r="C36" t="s">
        <v>92</v>
      </c>
      <c r="D36" t="s">
        <v>102</v>
      </c>
      <c r="E36" s="2">
        <v>83.445652173913047</v>
      </c>
      <c r="F36" s="2">
        <v>3.8260869565217392</v>
      </c>
      <c r="G36" s="2">
        <v>0.2608695652173913</v>
      </c>
      <c r="H36" s="2">
        <v>0.60326086956521741</v>
      </c>
      <c r="I36" s="2">
        <v>0</v>
      </c>
      <c r="J36" s="2">
        <v>0</v>
      </c>
      <c r="K36" s="2">
        <v>0</v>
      </c>
      <c r="L36" s="2">
        <v>3.659021739130436</v>
      </c>
      <c r="M36" s="2">
        <v>6</v>
      </c>
      <c r="N36" s="2">
        <v>0</v>
      </c>
      <c r="O36" s="2">
        <v>7.1903087143415395E-2</v>
      </c>
      <c r="P36" s="2">
        <v>0</v>
      </c>
      <c r="Q36" s="2">
        <v>34.727391304347826</v>
      </c>
      <c r="R36" s="2">
        <v>0.41616777387000131</v>
      </c>
      <c r="S36" s="2">
        <v>2.8436956521739143</v>
      </c>
      <c r="T36" s="2">
        <v>6.0096739130434784</v>
      </c>
      <c r="U36" s="2">
        <v>0</v>
      </c>
      <c r="V36" s="2">
        <v>0.10609743389344796</v>
      </c>
      <c r="W36" s="2">
        <v>5.0118478260869566</v>
      </c>
      <c r="X36" s="2">
        <v>5.0542391304347838</v>
      </c>
      <c r="Y36" s="2">
        <v>0</v>
      </c>
      <c r="Z36" s="2">
        <v>0.12063045460466329</v>
      </c>
      <c r="AA36" s="2">
        <v>0</v>
      </c>
      <c r="AB36" s="2">
        <v>0</v>
      </c>
      <c r="AC36" s="2">
        <v>0</v>
      </c>
      <c r="AD36" s="2">
        <v>0</v>
      </c>
      <c r="AE36" s="2">
        <v>17.043478260869566</v>
      </c>
      <c r="AF36" s="2">
        <v>0</v>
      </c>
      <c r="AG36" s="2">
        <v>0</v>
      </c>
      <c r="AH36" t="s">
        <v>21</v>
      </c>
      <c r="AI36">
        <v>9</v>
      </c>
    </row>
    <row r="37" spans="1:35" x14ac:dyDescent="0.25">
      <c r="A37" t="s">
        <v>114</v>
      </c>
      <c r="B37" t="s">
        <v>64</v>
      </c>
      <c r="C37" t="s">
        <v>93</v>
      </c>
      <c r="D37" t="s">
        <v>102</v>
      </c>
      <c r="E37" s="2">
        <v>62.913043478260867</v>
      </c>
      <c r="F37" s="2">
        <v>5.0434782608695654</v>
      </c>
      <c r="G37" s="2">
        <v>0</v>
      </c>
      <c r="H37" s="2">
        <v>0</v>
      </c>
      <c r="I37" s="2">
        <v>0</v>
      </c>
      <c r="J37" s="2">
        <v>0</v>
      </c>
      <c r="K37" s="2">
        <v>0</v>
      </c>
      <c r="L37" s="2">
        <v>0.8827173913043479</v>
      </c>
      <c r="M37" s="2">
        <v>5</v>
      </c>
      <c r="N37" s="2">
        <v>4.2418478260869561</v>
      </c>
      <c r="O37" s="2">
        <v>0.14689875604699379</v>
      </c>
      <c r="P37" s="2">
        <v>5.1304347826086953</v>
      </c>
      <c r="Q37" s="2">
        <v>13.201086956521738</v>
      </c>
      <c r="R37" s="2">
        <v>0.29137871458189357</v>
      </c>
      <c r="S37" s="2">
        <v>5.1953260869565225</v>
      </c>
      <c r="T37" s="2">
        <v>0.39489130434782599</v>
      </c>
      <c r="U37" s="2">
        <v>0</v>
      </c>
      <c r="V37" s="2">
        <v>8.8856254319281291E-2</v>
      </c>
      <c r="W37" s="2">
        <v>1.5767391304347826</v>
      </c>
      <c r="X37" s="2">
        <v>4.8434782608695652</v>
      </c>
      <c r="Y37" s="2">
        <v>0</v>
      </c>
      <c r="Z37" s="2">
        <v>0.10204906703524534</v>
      </c>
      <c r="AA37" s="2">
        <v>0</v>
      </c>
      <c r="AB37" s="2">
        <v>0</v>
      </c>
      <c r="AC37" s="2">
        <v>0</v>
      </c>
      <c r="AD37" s="2">
        <v>0</v>
      </c>
      <c r="AE37" s="2">
        <v>0</v>
      </c>
      <c r="AF37" s="2">
        <v>0</v>
      </c>
      <c r="AG37" s="2">
        <v>0</v>
      </c>
      <c r="AH37" t="s">
        <v>23</v>
      </c>
      <c r="AI37">
        <v>9</v>
      </c>
    </row>
    <row r="38" spans="1:35" x14ac:dyDescent="0.25">
      <c r="A38" t="s">
        <v>114</v>
      </c>
      <c r="B38" t="s">
        <v>79</v>
      </c>
      <c r="C38" t="s">
        <v>82</v>
      </c>
      <c r="D38" t="s">
        <v>99</v>
      </c>
      <c r="E38" s="2">
        <v>72.358695652173907</v>
      </c>
      <c r="F38" s="2">
        <v>5.0434782608695654</v>
      </c>
      <c r="G38" s="2">
        <v>0</v>
      </c>
      <c r="H38" s="2">
        <v>0</v>
      </c>
      <c r="I38" s="2">
        <v>2.125</v>
      </c>
      <c r="J38" s="2">
        <v>0</v>
      </c>
      <c r="K38" s="2">
        <v>0</v>
      </c>
      <c r="L38" s="2">
        <v>0.77891304347826085</v>
      </c>
      <c r="M38" s="2">
        <v>4.9239130434782608</v>
      </c>
      <c r="N38" s="2">
        <v>4.9320652173913047</v>
      </c>
      <c r="O38" s="2">
        <v>0.1362100045065345</v>
      </c>
      <c r="P38" s="2">
        <v>4.5407608695652177</v>
      </c>
      <c r="Q38" s="2">
        <v>11.758152173913043</v>
      </c>
      <c r="R38" s="2">
        <v>0.22525161484152023</v>
      </c>
      <c r="S38" s="2">
        <v>2.6303260869565221</v>
      </c>
      <c r="T38" s="2">
        <v>8.9982608695652182</v>
      </c>
      <c r="U38" s="2">
        <v>0</v>
      </c>
      <c r="V38" s="2">
        <v>0.16070752591257326</v>
      </c>
      <c r="W38" s="2">
        <v>3.8817391304347826</v>
      </c>
      <c r="X38" s="2">
        <v>6.4867391304347839</v>
      </c>
      <c r="Y38" s="2">
        <v>0</v>
      </c>
      <c r="Z38" s="2">
        <v>0.14329277452305844</v>
      </c>
      <c r="AA38" s="2">
        <v>0</v>
      </c>
      <c r="AB38" s="2">
        <v>0</v>
      </c>
      <c r="AC38" s="2">
        <v>0</v>
      </c>
      <c r="AD38" s="2">
        <v>0</v>
      </c>
      <c r="AE38" s="2">
        <v>0</v>
      </c>
      <c r="AF38" s="2">
        <v>0</v>
      </c>
      <c r="AG38" s="2">
        <v>0</v>
      </c>
      <c r="AH38" t="s">
        <v>38</v>
      </c>
      <c r="AI38">
        <v>9</v>
      </c>
    </row>
    <row r="39" spans="1:35" x14ac:dyDescent="0.25">
      <c r="A39" t="s">
        <v>114</v>
      </c>
      <c r="B39" t="s">
        <v>55</v>
      </c>
      <c r="C39" t="s">
        <v>89</v>
      </c>
      <c r="D39" t="s">
        <v>101</v>
      </c>
      <c r="E39" s="2">
        <v>49.619565217391305</v>
      </c>
      <c r="F39" s="2">
        <v>0</v>
      </c>
      <c r="G39" s="2">
        <v>0</v>
      </c>
      <c r="H39" s="2">
        <v>0</v>
      </c>
      <c r="I39" s="2">
        <v>0</v>
      </c>
      <c r="J39" s="2">
        <v>0</v>
      </c>
      <c r="K39" s="2">
        <v>0.39130434782608697</v>
      </c>
      <c r="L39" s="2">
        <v>0</v>
      </c>
      <c r="M39" s="2">
        <v>3.786413043478261</v>
      </c>
      <c r="N39" s="2">
        <v>0</v>
      </c>
      <c r="O39" s="2">
        <v>7.630887185104053E-2</v>
      </c>
      <c r="P39" s="2">
        <v>0</v>
      </c>
      <c r="Q39" s="2">
        <v>0</v>
      </c>
      <c r="R39" s="2">
        <v>0</v>
      </c>
      <c r="S39" s="2">
        <v>0</v>
      </c>
      <c r="T39" s="2">
        <v>0</v>
      </c>
      <c r="U39" s="2">
        <v>0</v>
      </c>
      <c r="V39" s="2">
        <v>0</v>
      </c>
      <c r="W39" s="2">
        <v>0</v>
      </c>
      <c r="X39" s="2">
        <v>0</v>
      </c>
      <c r="Y39" s="2">
        <v>0</v>
      </c>
      <c r="Z39" s="2">
        <v>0</v>
      </c>
      <c r="AA39" s="2">
        <v>0</v>
      </c>
      <c r="AB39" s="2">
        <v>0</v>
      </c>
      <c r="AC39" s="2">
        <v>0</v>
      </c>
      <c r="AD39" s="2">
        <v>0</v>
      </c>
      <c r="AE39" s="2">
        <v>0</v>
      </c>
      <c r="AF39" s="2">
        <v>0</v>
      </c>
      <c r="AG39" s="2">
        <v>0</v>
      </c>
      <c r="AH39" t="s">
        <v>14</v>
      </c>
      <c r="AI39">
        <v>9</v>
      </c>
    </row>
    <row r="40" spans="1:35" x14ac:dyDescent="0.25">
      <c r="A40" t="s">
        <v>114</v>
      </c>
      <c r="B40" t="s">
        <v>50</v>
      </c>
      <c r="C40" t="s">
        <v>86</v>
      </c>
      <c r="D40" t="s">
        <v>102</v>
      </c>
      <c r="E40" s="2">
        <v>139.38043478260869</v>
      </c>
      <c r="F40" s="2">
        <v>5.5652173913043477</v>
      </c>
      <c r="G40" s="2">
        <v>0.28260869565217389</v>
      </c>
      <c r="H40" s="2">
        <v>0.45380434782608697</v>
      </c>
      <c r="I40" s="2">
        <v>5.5652173913043477</v>
      </c>
      <c r="J40" s="2">
        <v>0</v>
      </c>
      <c r="K40" s="2">
        <v>0</v>
      </c>
      <c r="L40" s="2">
        <v>5.9589130434782636</v>
      </c>
      <c r="M40" s="2">
        <v>7.2173913043478262</v>
      </c>
      <c r="N40" s="2">
        <v>0</v>
      </c>
      <c r="O40" s="2">
        <v>5.1781954300865636E-2</v>
      </c>
      <c r="P40" s="2">
        <v>5.3043478260869561</v>
      </c>
      <c r="Q40" s="2">
        <v>19.631304347826092</v>
      </c>
      <c r="R40" s="2">
        <v>0.1789035327146534</v>
      </c>
      <c r="S40" s="2">
        <v>7.8141304347826095</v>
      </c>
      <c r="T40" s="2">
        <v>7.5938043478260857</v>
      </c>
      <c r="U40" s="2">
        <v>0</v>
      </c>
      <c r="V40" s="2">
        <v>0.11054589409654528</v>
      </c>
      <c r="W40" s="2">
        <v>10.095217391304351</v>
      </c>
      <c r="X40" s="2">
        <v>8.3855434782608693</v>
      </c>
      <c r="Y40" s="2">
        <v>14.688043478260871</v>
      </c>
      <c r="Z40" s="2">
        <v>0.23797317320439837</v>
      </c>
      <c r="AA40" s="2">
        <v>0</v>
      </c>
      <c r="AB40" s="2">
        <v>0</v>
      </c>
      <c r="AC40" s="2">
        <v>0</v>
      </c>
      <c r="AD40" s="2">
        <v>0</v>
      </c>
      <c r="AE40" s="2">
        <v>67.649782608695645</v>
      </c>
      <c r="AF40" s="2">
        <v>0</v>
      </c>
      <c r="AG40" s="2">
        <v>0</v>
      </c>
      <c r="AH40" t="s">
        <v>9</v>
      </c>
      <c r="AI40">
        <v>9</v>
      </c>
    </row>
    <row r="41" spans="1:35" x14ac:dyDescent="0.25">
      <c r="A41" t="s">
        <v>114</v>
      </c>
      <c r="B41" t="s">
        <v>49</v>
      </c>
      <c r="C41" t="s">
        <v>87</v>
      </c>
      <c r="D41" t="s">
        <v>102</v>
      </c>
      <c r="E41" s="2">
        <v>91.956521739130437</v>
      </c>
      <c r="F41" s="2">
        <v>5.5652173913043477</v>
      </c>
      <c r="G41" s="2">
        <v>0</v>
      </c>
      <c r="H41" s="2">
        <v>9.2065217391304355</v>
      </c>
      <c r="I41" s="2">
        <v>3.5326086956521738</v>
      </c>
      <c r="J41" s="2">
        <v>0</v>
      </c>
      <c r="K41" s="2">
        <v>0</v>
      </c>
      <c r="L41" s="2">
        <v>0</v>
      </c>
      <c r="M41" s="2">
        <v>18.190217391304348</v>
      </c>
      <c r="N41" s="2">
        <v>0</v>
      </c>
      <c r="O41" s="2">
        <v>0.19781323877068557</v>
      </c>
      <c r="P41" s="2">
        <v>0</v>
      </c>
      <c r="Q41" s="2">
        <v>18.345108695652176</v>
      </c>
      <c r="R41" s="2">
        <v>0.19949763593380615</v>
      </c>
      <c r="S41" s="2">
        <v>0</v>
      </c>
      <c r="T41" s="2">
        <v>0</v>
      </c>
      <c r="U41" s="2">
        <v>0</v>
      </c>
      <c r="V41" s="2">
        <v>0</v>
      </c>
      <c r="W41" s="2">
        <v>19.350543478260871</v>
      </c>
      <c r="X41" s="2">
        <v>0</v>
      </c>
      <c r="Y41" s="2">
        <v>0</v>
      </c>
      <c r="Z41" s="2">
        <v>0.21043144208037826</v>
      </c>
      <c r="AA41" s="2">
        <v>0</v>
      </c>
      <c r="AB41" s="2">
        <v>0</v>
      </c>
      <c r="AC41" s="2">
        <v>0</v>
      </c>
      <c r="AD41" s="2">
        <v>0</v>
      </c>
      <c r="AE41" s="2">
        <v>0</v>
      </c>
      <c r="AF41" s="2">
        <v>0</v>
      </c>
      <c r="AG41" s="2">
        <v>0</v>
      </c>
      <c r="AH41" t="s">
        <v>8</v>
      </c>
      <c r="AI41">
        <v>9</v>
      </c>
    </row>
    <row r="42" spans="1:35" x14ac:dyDescent="0.25">
      <c r="A42" t="s">
        <v>114</v>
      </c>
      <c r="B42" t="s">
        <v>73</v>
      </c>
      <c r="C42" t="s">
        <v>82</v>
      </c>
      <c r="D42" t="s">
        <v>99</v>
      </c>
      <c r="E42" s="2">
        <v>51.847826086956523</v>
      </c>
      <c r="F42" s="2">
        <v>0</v>
      </c>
      <c r="G42" s="2">
        <v>0</v>
      </c>
      <c r="H42" s="2">
        <v>0</v>
      </c>
      <c r="I42" s="2">
        <v>0</v>
      </c>
      <c r="J42" s="2">
        <v>0</v>
      </c>
      <c r="K42" s="2">
        <v>0</v>
      </c>
      <c r="L42" s="2">
        <v>0.99684782608695643</v>
      </c>
      <c r="M42" s="2">
        <v>2.152173913043478</v>
      </c>
      <c r="N42" s="2">
        <v>5.8260869565217392</v>
      </c>
      <c r="O42" s="2">
        <v>0.15387840670859537</v>
      </c>
      <c r="P42" s="2">
        <v>0</v>
      </c>
      <c r="Q42" s="2">
        <v>19.538043478260871</v>
      </c>
      <c r="R42" s="2">
        <v>0.37683438155136267</v>
      </c>
      <c r="S42" s="2">
        <v>3.5268478260869567</v>
      </c>
      <c r="T42" s="2">
        <v>1.6983695652173914</v>
      </c>
      <c r="U42" s="2">
        <v>0</v>
      </c>
      <c r="V42" s="2">
        <v>0.10077987421383647</v>
      </c>
      <c r="W42" s="2">
        <v>3.3308695652173914</v>
      </c>
      <c r="X42" s="2">
        <v>1.44858695652174</v>
      </c>
      <c r="Y42" s="2">
        <v>0</v>
      </c>
      <c r="Z42" s="2">
        <v>9.2182389937106937E-2</v>
      </c>
      <c r="AA42" s="2">
        <v>0</v>
      </c>
      <c r="AB42" s="2">
        <v>0</v>
      </c>
      <c r="AC42" s="2">
        <v>0</v>
      </c>
      <c r="AD42" s="2">
        <v>39.510869565217391</v>
      </c>
      <c r="AE42" s="2">
        <v>0</v>
      </c>
      <c r="AF42" s="2">
        <v>0</v>
      </c>
      <c r="AG42" s="2">
        <v>0</v>
      </c>
      <c r="AH42" t="s">
        <v>32</v>
      </c>
      <c r="AI42">
        <v>9</v>
      </c>
    </row>
  </sheetData>
  <pageMargins left="0.7" right="0.7" top="0.75" bottom="0.75" header="0.3" footer="0.3"/>
  <pageSetup orientation="portrait" horizontalDpi="1200" verticalDpi="1200" r:id="rId1"/>
  <ignoredErrors>
    <ignoredError sqref="AH2:AH4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298</v>
      </c>
      <c r="C2" s="3" t="s">
        <v>154</v>
      </c>
      <c r="D2" s="3" t="s">
        <v>299</v>
      </c>
      <c r="E2" s="4"/>
      <c r="F2" s="5" t="s">
        <v>166</v>
      </c>
      <c r="G2" s="5" t="s">
        <v>167</v>
      </c>
      <c r="H2" s="5" t="s">
        <v>162</v>
      </c>
      <c r="I2" s="5" t="s">
        <v>168</v>
      </c>
      <c r="J2" s="6" t="s">
        <v>169</v>
      </c>
      <c r="K2" s="5" t="s">
        <v>170</v>
      </c>
      <c r="L2" s="5"/>
      <c r="M2" s="5" t="s">
        <v>154</v>
      </c>
      <c r="N2" s="5" t="s">
        <v>167</v>
      </c>
      <c r="O2" s="5" t="s">
        <v>162</v>
      </c>
      <c r="P2" s="5" t="s">
        <v>168</v>
      </c>
      <c r="Q2" s="6" t="s">
        <v>169</v>
      </c>
      <c r="R2" s="5" t="s">
        <v>170</v>
      </c>
      <c r="T2" s="7" t="s">
        <v>171</v>
      </c>
      <c r="U2" s="7" t="s">
        <v>300</v>
      </c>
      <c r="V2" s="8" t="s">
        <v>172</v>
      </c>
      <c r="W2" s="8" t="s">
        <v>173</v>
      </c>
    </row>
    <row r="3" spans="2:29" ht="15" customHeight="1" x14ac:dyDescent="0.25">
      <c r="B3" s="9" t="s">
        <v>174</v>
      </c>
      <c r="C3" s="10">
        <f>AVERAGE(Nurse[MDS Census])</f>
        <v>77.819989395546131</v>
      </c>
      <c r="D3" s="18">
        <v>76.573652573281407</v>
      </c>
      <c r="E3" s="10"/>
      <c r="F3" s="7">
        <v>1</v>
      </c>
      <c r="G3" s="11">
        <v>69193.21739130441</v>
      </c>
      <c r="H3" s="12">
        <v>3.6434308857239039</v>
      </c>
      <c r="I3" s="11">
        <v>5</v>
      </c>
      <c r="J3" s="13">
        <v>0.69655137723978899</v>
      </c>
      <c r="K3" s="11">
        <v>4</v>
      </c>
      <c r="M3" t="s">
        <v>103</v>
      </c>
      <c r="N3" s="11">
        <v>499.60869565217388</v>
      </c>
      <c r="O3" s="12">
        <v>5.6112183447915767</v>
      </c>
      <c r="P3" s="14">
        <v>1</v>
      </c>
      <c r="Q3" s="13">
        <v>1.6792550691845793</v>
      </c>
      <c r="R3" s="14">
        <v>1</v>
      </c>
      <c r="T3" s="15" t="s">
        <v>175</v>
      </c>
      <c r="U3" s="11">
        <f>SUM(Nurse[Total Nurse Staff Hours])</f>
        <v>14303.627391304348</v>
      </c>
      <c r="V3" s="16" t="s">
        <v>176</v>
      </c>
      <c r="W3" s="12">
        <f>Category[[#This Row],[State Total]]/C9</f>
        <v>4.4830250360261221</v>
      </c>
    </row>
    <row r="4" spans="2:29" ht="15" customHeight="1" x14ac:dyDescent="0.25">
      <c r="B4" s="17" t="s">
        <v>162</v>
      </c>
      <c r="C4" s="18">
        <f>SUM(Nurse[Total Nurse Staff Hours])/SUM(Nurse[MDS Census])</f>
        <v>4.4830250360261221</v>
      </c>
      <c r="D4" s="18">
        <v>3.6176047823193387</v>
      </c>
      <c r="E4" s="10"/>
      <c r="F4" s="7">
        <v>2</v>
      </c>
      <c r="G4" s="11">
        <v>127581.48913043467</v>
      </c>
      <c r="H4" s="12">
        <v>3.4416696063905325</v>
      </c>
      <c r="I4" s="11">
        <v>10</v>
      </c>
      <c r="J4" s="13">
        <v>0.65620339242685222</v>
      </c>
      <c r="K4" s="11">
        <v>6</v>
      </c>
      <c r="M4" t="s">
        <v>104</v>
      </c>
      <c r="N4" s="11">
        <v>19399.108695652176</v>
      </c>
      <c r="O4" s="12">
        <v>3.6775058076401965</v>
      </c>
      <c r="P4" s="14">
        <v>27</v>
      </c>
      <c r="Q4" s="13">
        <v>0.57240147743228875</v>
      </c>
      <c r="R4" s="14">
        <v>40</v>
      </c>
      <c r="T4" s="11" t="s">
        <v>177</v>
      </c>
      <c r="U4" s="11">
        <f>SUM(Nurse[Total Direct Care Staff Hours])</f>
        <v>13226.646521739131</v>
      </c>
      <c r="V4" s="16">
        <f>Category[[#This Row],[State Total]]/U3</f>
        <v>0.92470575189759563</v>
      </c>
      <c r="W4" s="12">
        <f>Category[[#This Row],[State Total]]/C9</f>
        <v>4.1454790367142813</v>
      </c>
    </row>
    <row r="5" spans="2:29" ht="15" customHeight="1" x14ac:dyDescent="0.25">
      <c r="B5" s="19" t="s">
        <v>178</v>
      </c>
      <c r="C5" s="20">
        <f>SUM(Nurse[Total Direct Care Staff Hours])/SUM(Nurse[MDS Census])</f>
        <v>4.1454790367142813</v>
      </c>
      <c r="D5" s="20">
        <v>3.3431272661315639</v>
      </c>
      <c r="E5" s="21"/>
      <c r="F5" s="7">
        <v>3</v>
      </c>
      <c r="G5" s="11">
        <v>122874.52173913032</v>
      </c>
      <c r="H5" s="12">
        <v>3.5340426527380098</v>
      </c>
      <c r="I5" s="11">
        <v>6</v>
      </c>
      <c r="J5" s="13">
        <v>0.69302446309667654</v>
      </c>
      <c r="K5" s="11">
        <v>5</v>
      </c>
      <c r="M5" t="s">
        <v>105</v>
      </c>
      <c r="N5" s="11">
        <v>14869.576086956522</v>
      </c>
      <c r="O5" s="12">
        <v>3.8599588596791961</v>
      </c>
      <c r="P5" s="14">
        <v>18</v>
      </c>
      <c r="Q5" s="13">
        <v>0.37364743885421114</v>
      </c>
      <c r="R5" s="14">
        <v>49</v>
      </c>
      <c r="T5" s="15" t="s">
        <v>179</v>
      </c>
      <c r="U5" s="11">
        <f>SUM(Nurse[Total RN Hours (w/ Admin, DON)])</f>
        <v>4706.7533695652164</v>
      </c>
      <c r="V5" s="16">
        <f>Category[[#This Row],[State Total]]/U3</f>
        <v>0.32906012166023069</v>
      </c>
      <c r="W5" s="12">
        <f>Category[[#This Row],[State Total]]/C9</f>
        <v>1.4751847637606159</v>
      </c>
      <c r="X5" s="22"/>
      <c r="Y5" s="22"/>
      <c r="AB5" s="22"/>
      <c r="AC5" s="22"/>
    </row>
    <row r="6" spans="2:29" ht="15" customHeight="1" x14ac:dyDescent="0.25">
      <c r="B6" s="23" t="s">
        <v>164</v>
      </c>
      <c r="C6" s="20">
        <f>SUM(Nurse[Total RN Hours (w/ Admin, DON)])/SUM(Nurse[MDS Census])</f>
        <v>1.4751847637606159</v>
      </c>
      <c r="D6" s="20">
        <v>0.62562661165643296</v>
      </c>
      <c r="E6"/>
      <c r="F6" s="7">
        <v>4</v>
      </c>
      <c r="G6" s="11">
        <v>216064.59782608761</v>
      </c>
      <c r="H6" s="12">
        <v>3.7380880873840776</v>
      </c>
      <c r="I6" s="11">
        <v>4</v>
      </c>
      <c r="J6" s="13">
        <v>0.58927713647231816</v>
      </c>
      <c r="K6" s="11">
        <v>9</v>
      </c>
      <c r="M6" t="s">
        <v>106</v>
      </c>
      <c r="N6" s="11">
        <v>10304.97826086957</v>
      </c>
      <c r="O6" s="12">
        <v>3.9885240354493057</v>
      </c>
      <c r="P6" s="14">
        <v>12</v>
      </c>
      <c r="Q6" s="13">
        <v>0.66199321138580036</v>
      </c>
      <c r="R6" s="14">
        <v>31</v>
      </c>
      <c r="T6" s="24" t="s">
        <v>180</v>
      </c>
      <c r="U6" s="11">
        <f>SUM(Nurse[RN Hours (excl. Admin, DON)])</f>
        <v>3673.5941304347821</v>
      </c>
      <c r="V6" s="16">
        <f>Category[[#This Row],[State Total]]/U3</f>
        <v>0.25682954609598418</v>
      </c>
      <c r="W6" s="12">
        <f>Category[[#This Row],[State Total]]/C9</f>
        <v>1.1513732851395222</v>
      </c>
      <c r="X6" s="22"/>
      <c r="Y6" s="22"/>
      <c r="AB6" s="22"/>
      <c r="AC6" s="22"/>
    </row>
    <row r="7" spans="2:29" ht="15" customHeight="1" thickBot="1" x14ac:dyDescent="0.3">
      <c r="B7" s="25" t="s">
        <v>181</v>
      </c>
      <c r="C7" s="20">
        <f>SUM(Nurse[RN Hours (excl. Admin, DON)])/SUM(Nurse[MDS Census])</f>
        <v>1.1513732851395222</v>
      </c>
      <c r="D7" s="20">
        <v>0.42587093571797052</v>
      </c>
      <c r="E7"/>
      <c r="F7" s="7">
        <v>5</v>
      </c>
      <c r="G7" s="11">
        <v>221410.13043478233</v>
      </c>
      <c r="H7" s="12">
        <v>3.4421919709105748</v>
      </c>
      <c r="I7" s="11">
        <v>9</v>
      </c>
      <c r="J7" s="13">
        <v>0.70035472729832737</v>
      </c>
      <c r="K7" s="11">
        <v>3</v>
      </c>
      <c r="M7" t="s">
        <v>107</v>
      </c>
      <c r="N7" s="11">
        <v>90441.815217391239</v>
      </c>
      <c r="O7" s="12">
        <v>4.1688434288824041</v>
      </c>
      <c r="P7" s="14">
        <v>7</v>
      </c>
      <c r="Q7" s="13">
        <v>0.55565366972063701</v>
      </c>
      <c r="R7" s="14">
        <v>41</v>
      </c>
      <c r="T7" s="24" t="s">
        <v>160</v>
      </c>
      <c r="U7" s="11">
        <f>SUM(Nurse[RN Admin Hours])</f>
        <v>875.63706521739107</v>
      </c>
      <c r="V7" s="16">
        <f>Category[[#This Row],[State Total]]/U3</f>
        <v>6.1217832460437278E-2</v>
      </c>
      <c r="W7" s="12">
        <f>Category[[#This Row],[State Total]]/C9</f>
        <v>0.27444107557139297</v>
      </c>
      <c r="X7" s="22"/>
      <c r="Y7" s="22"/>
      <c r="Z7" s="22"/>
      <c r="AA7" s="22"/>
      <c r="AB7" s="22"/>
      <c r="AC7" s="22"/>
    </row>
    <row r="8" spans="2:29" ht="15" customHeight="1" thickTop="1" x14ac:dyDescent="0.25">
      <c r="B8" s="26" t="s">
        <v>182</v>
      </c>
      <c r="C8" s="27">
        <f>COUNTA(Nurse[Provider])</f>
        <v>41</v>
      </c>
      <c r="D8" s="27">
        <v>14806</v>
      </c>
      <c r="F8" s="7">
        <v>6</v>
      </c>
      <c r="G8" s="11">
        <v>135212.58695652158</v>
      </c>
      <c r="H8" s="12">
        <v>3.4486186599234512</v>
      </c>
      <c r="I8" s="11">
        <v>7</v>
      </c>
      <c r="J8" s="13">
        <v>0.36452698962455138</v>
      </c>
      <c r="K8" s="11">
        <v>10</v>
      </c>
      <c r="M8" t="s">
        <v>108</v>
      </c>
      <c r="N8" s="11">
        <v>14172.717391304339</v>
      </c>
      <c r="O8" s="12">
        <v>3.7166031567080071</v>
      </c>
      <c r="P8" s="14">
        <v>24</v>
      </c>
      <c r="Q8" s="13">
        <v>0.88015673101258662</v>
      </c>
      <c r="R8" s="14">
        <v>10</v>
      </c>
      <c r="T8" s="33" t="s">
        <v>159</v>
      </c>
      <c r="U8" s="34">
        <f>SUM(Nurse[RN DON Hours])</f>
        <v>157.52217391304347</v>
      </c>
      <c r="V8" s="16">
        <f>Category[[#This Row],[State Total]]/U3</f>
        <v>1.101274310380921E-2</v>
      </c>
      <c r="W8" s="12">
        <f>Category[[#This Row],[State Total]]/C9</f>
        <v>4.9370403049700716E-2</v>
      </c>
      <c r="X8" s="22"/>
      <c r="Y8" s="22"/>
      <c r="Z8" s="22"/>
      <c r="AA8" s="22"/>
      <c r="AB8" s="22"/>
      <c r="AC8" s="22"/>
    </row>
    <row r="9" spans="2:29" ht="15" customHeight="1" x14ac:dyDescent="0.25">
      <c r="B9" s="26" t="s">
        <v>183</v>
      </c>
      <c r="C9" s="27">
        <f>SUM(Nurse[MDS Census])</f>
        <v>3190.6195652173915</v>
      </c>
      <c r="D9" s="27">
        <v>1133749.5000000044</v>
      </c>
      <c r="F9" s="7">
        <v>7</v>
      </c>
      <c r="G9" s="11">
        <v>75955.347826086945</v>
      </c>
      <c r="H9" s="12">
        <v>3.4450510440058326</v>
      </c>
      <c r="I9" s="11">
        <v>8</v>
      </c>
      <c r="J9" s="13">
        <v>0.5931386961904962</v>
      </c>
      <c r="K9" s="11">
        <v>8</v>
      </c>
      <c r="M9" t="s">
        <v>109</v>
      </c>
      <c r="N9" s="11">
        <v>18656.978260869564</v>
      </c>
      <c r="O9" s="12">
        <v>3.5149813975654292</v>
      </c>
      <c r="P9" s="14">
        <v>40</v>
      </c>
      <c r="Q9" s="13">
        <v>0.65521450768508349</v>
      </c>
      <c r="R9" s="14">
        <v>32</v>
      </c>
      <c r="T9" s="15" t="s">
        <v>184</v>
      </c>
      <c r="U9" s="11">
        <f>SUM(Nurse[Total LPN Hours (w/ Admin)])</f>
        <v>1032.4373913043476</v>
      </c>
      <c r="V9" s="16">
        <f>Category[[#This Row],[State Total]]/U3</f>
        <v>7.2180109496700159E-2</v>
      </c>
      <c r="W9" s="12">
        <f>Category[[#This Row],[State Total]]/C9</f>
        <v>0.32358523797681371</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110</v>
      </c>
      <c r="N10" s="11">
        <v>1991.2717391304345</v>
      </c>
      <c r="O10" s="12">
        <v>4.1797175172082515</v>
      </c>
      <c r="P10" s="14">
        <v>6</v>
      </c>
      <c r="Q10" s="13">
        <v>1.1788154282002434</v>
      </c>
      <c r="R10" s="14">
        <v>3</v>
      </c>
      <c r="T10" s="24" t="s">
        <v>185</v>
      </c>
      <c r="U10" s="11">
        <f>SUM(Nurse[LPN Hours (excl. Admin)])</f>
        <v>988.61576086956507</v>
      </c>
      <c r="V10" s="16">
        <f>Category[[#This Row],[State Total]]/U3</f>
        <v>6.9116436958542249E-2</v>
      </c>
      <c r="W10" s="12">
        <f>Category[[#This Row],[State Total]]/C9</f>
        <v>0.30985071728606611</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111</v>
      </c>
      <c r="N11" s="11">
        <v>3455.0000000000005</v>
      </c>
      <c r="O11" s="12">
        <v>3.9600654690744359</v>
      </c>
      <c r="P11" s="14">
        <v>14</v>
      </c>
      <c r="Q11" s="13">
        <v>0.96703712326181301</v>
      </c>
      <c r="R11" s="14">
        <v>7</v>
      </c>
      <c r="T11" s="24" t="s">
        <v>161</v>
      </c>
      <c r="U11" s="11">
        <f>SUM(Nurse[LPN Admin Hours])</f>
        <v>43.821630434782605</v>
      </c>
      <c r="V11" s="16">
        <f>Category[[#This Row],[State Total]]/U3</f>
        <v>3.0636725381579248E-3</v>
      </c>
      <c r="W11" s="12">
        <f>Category[[#This Row],[State Total]]/C9</f>
        <v>1.3734520690747673E-2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112</v>
      </c>
      <c r="N12" s="11">
        <v>65769.554347826066</v>
      </c>
      <c r="O12" s="12">
        <v>4.1160659410434892</v>
      </c>
      <c r="P12" s="14">
        <v>10</v>
      </c>
      <c r="Q12" s="13">
        <v>0.69445656019973667</v>
      </c>
      <c r="R12" s="14">
        <v>26</v>
      </c>
      <c r="T12" s="15" t="s">
        <v>186</v>
      </c>
      <c r="U12" s="11">
        <f>SUM(Nurse[Total CNA, NA TR, Med Aide/Tech Hours])</f>
        <v>8564.4366304347805</v>
      </c>
      <c r="V12" s="16">
        <f>Category[[#This Row],[State Total]]/U3</f>
        <v>0.59875976884306892</v>
      </c>
      <c r="W12" s="12">
        <f>Category[[#This Row],[State Total]]/C9</f>
        <v>2.6842550342886917</v>
      </c>
      <c r="X12" s="22"/>
      <c r="Y12" s="22"/>
      <c r="Z12" s="22"/>
      <c r="AA12" s="22"/>
      <c r="AB12" s="22"/>
      <c r="AC12" s="22"/>
    </row>
    <row r="13" spans="2:29" ht="15" customHeight="1" x14ac:dyDescent="0.25">
      <c r="I13" s="11"/>
      <c r="J13" s="11"/>
      <c r="K13" s="11"/>
      <c r="M13" t="s">
        <v>113</v>
      </c>
      <c r="N13" s="11">
        <v>27780.826086956524</v>
      </c>
      <c r="O13" s="12">
        <v>3.3807142868321751</v>
      </c>
      <c r="P13" s="14">
        <v>47</v>
      </c>
      <c r="Q13" s="13">
        <v>0.42906146169002968</v>
      </c>
      <c r="R13" s="14">
        <v>46</v>
      </c>
      <c r="T13" s="24" t="s">
        <v>187</v>
      </c>
      <c r="U13" s="11">
        <f>SUM(Nurse[CNA Hours])</f>
        <v>8298.6668478260872</v>
      </c>
      <c r="V13" s="16">
        <f>Category[[#This Row],[State Total]]/U3</f>
        <v>0.58017918258071544</v>
      </c>
      <c r="W13" s="12">
        <f>Category[[#This Row],[State Total]]/C9</f>
        <v>2.6009578008905181</v>
      </c>
      <c r="X13" s="22"/>
      <c r="Y13" s="22"/>
      <c r="Z13" s="22"/>
      <c r="AA13" s="22"/>
      <c r="AB13" s="22"/>
      <c r="AC13" s="22"/>
    </row>
    <row r="14" spans="2:29" ht="15" customHeight="1" x14ac:dyDescent="0.25">
      <c r="G14" s="12"/>
      <c r="I14" s="11"/>
      <c r="J14" s="11"/>
      <c r="K14" s="11"/>
      <c r="M14" t="s">
        <v>114</v>
      </c>
      <c r="N14" s="11">
        <v>3190.6195652173915</v>
      </c>
      <c r="O14" s="12">
        <v>4.4830250360261221</v>
      </c>
      <c r="P14" s="14">
        <v>3</v>
      </c>
      <c r="Q14" s="13">
        <v>1.4751847637606159</v>
      </c>
      <c r="R14" s="14">
        <v>2</v>
      </c>
      <c r="T14" s="24" t="s">
        <v>188</v>
      </c>
      <c r="U14" s="11">
        <f>SUM(Nurse[NA TR Hours])</f>
        <v>262.41815217391303</v>
      </c>
      <c r="V14" s="16">
        <f>Category[[#This Row],[State Total]]/U3</f>
        <v>1.834626595023342E-2</v>
      </c>
      <c r="W14" s="12">
        <f>Category[[#This Row],[State Total]]/C9</f>
        <v>8.2246769572489997E-2</v>
      </c>
    </row>
    <row r="15" spans="2:29" ht="15" customHeight="1" x14ac:dyDescent="0.25">
      <c r="I15" s="11"/>
      <c r="J15" s="11"/>
      <c r="K15" s="11"/>
      <c r="M15" t="s">
        <v>115</v>
      </c>
      <c r="N15" s="11">
        <v>20203.739130434784</v>
      </c>
      <c r="O15" s="12">
        <v>3.6020515197359071</v>
      </c>
      <c r="P15" s="14">
        <v>33</v>
      </c>
      <c r="Q15" s="13">
        <v>0.7107612452279598</v>
      </c>
      <c r="R15" s="14">
        <v>23</v>
      </c>
      <c r="T15" s="28" t="s">
        <v>189</v>
      </c>
      <c r="U15" s="29">
        <f>SUM(Nurse[Med Aide/Tech Hours])</f>
        <v>3.3516304347826078</v>
      </c>
      <c r="V15" s="16">
        <f>Category[[#This Row],[State Total]]/U3</f>
        <v>2.3432031212027908E-4</v>
      </c>
      <c r="W15" s="12">
        <f>Category[[#This Row],[State Total]]/C9</f>
        <v>1.0504638256846664E-3</v>
      </c>
    </row>
    <row r="16" spans="2:29" ht="15" customHeight="1" x14ac:dyDescent="0.25">
      <c r="I16" s="11"/>
      <c r="J16" s="11"/>
      <c r="K16" s="11"/>
      <c r="M16" t="s">
        <v>116</v>
      </c>
      <c r="N16" s="11">
        <v>3648.0760869565211</v>
      </c>
      <c r="O16" s="12">
        <v>4.1569399594187546</v>
      </c>
      <c r="P16" s="14">
        <v>8</v>
      </c>
      <c r="Q16" s="13">
        <v>0.88999982122798493</v>
      </c>
      <c r="R16" s="14">
        <v>9</v>
      </c>
    </row>
    <row r="17" spans="9:23" ht="15" customHeight="1" x14ac:dyDescent="0.25">
      <c r="I17" s="11"/>
      <c r="J17" s="11"/>
      <c r="K17" s="11"/>
      <c r="M17" t="s">
        <v>117</v>
      </c>
      <c r="N17" s="11">
        <v>56360.021739130454</v>
      </c>
      <c r="O17" s="12">
        <v>2.9793116169687046</v>
      </c>
      <c r="P17" s="14">
        <v>51</v>
      </c>
      <c r="Q17" s="13">
        <v>0.67574055538133815</v>
      </c>
      <c r="R17" s="14">
        <v>29</v>
      </c>
    </row>
    <row r="18" spans="9:23" ht="15" customHeight="1" x14ac:dyDescent="0.25">
      <c r="I18" s="11"/>
      <c r="J18" s="11"/>
      <c r="K18" s="11"/>
      <c r="M18" t="s">
        <v>118</v>
      </c>
      <c r="N18" s="11">
        <v>33912.184782608732</v>
      </c>
      <c r="O18" s="12">
        <v>3.4266122764005855</v>
      </c>
      <c r="P18" s="14">
        <v>44</v>
      </c>
      <c r="Q18" s="13">
        <v>0.5972269073479739</v>
      </c>
      <c r="R18" s="14">
        <v>37</v>
      </c>
      <c r="T18" s="7" t="s">
        <v>190</v>
      </c>
      <c r="U18" s="7" t="s">
        <v>300</v>
      </c>
    </row>
    <row r="19" spans="9:23" ht="15" customHeight="1" x14ac:dyDescent="0.25">
      <c r="M19" t="s">
        <v>119</v>
      </c>
      <c r="N19" s="11">
        <v>14767.652173913046</v>
      </c>
      <c r="O19" s="12">
        <v>3.8376440575170174</v>
      </c>
      <c r="P19" s="14">
        <v>20</v>
      </c>
      <c r="Q19" s="13">
        <v>0.69296483795369435</v>
      </c>
      <c r="R19" s="14">
        <v>28</v>
      </c>
      <c r="T19" s="7" t="s">
        <v>191</v>
      </c>
      <c r="U19" s="11">
        <f>SUM(Nurse[RN Hours Contract (excl. Admin, DON)])</f>
        <v>60.336195652173906</v>
      </c>
    </row>
    <row r="20" spans="9:23" ht="15" customHeight="1" x14ac:dyDescent="0.25">
      <c r="M20" t="s">
        <v>120</v>
      </c>
      <c r="N20" s="11">
        <v>20228.043478260875</v>
      </c>
      <c r="O20" s="12">
        <v>3.649939445883351</v>
      </c>
      <c r="P20" s="14">
        <v>29</v>
      </c>
      <c r="Q20" s="13">
        <v>0.65163810465453664</v>
      </c>
      <c r="R20" s="14">
        <v>33</v>
      </c>
      <c r="T20" s="7" t="s">
        <v>192</v>
      </c>
      <c r="U20" s="11">
        <f>SUM(Nurse[RN Admin Hours Contract])</f>
        <v>24.297391304347826</v>
      </c>
      <c r="W20" s="11"/>
    </row>
    <row r="21" spans="9:23" ht="15" customHeight="1" x14ac:dyDescent="0.25">
      <c r="M21" t="s">
        <v>121</v>
      </c>
      <c r="N21" s="11">
        <v>20988.326086956513</v>
      </c>
      <c r="O21" s="12">
        <v>3.5257540682553339</v>
      </c>
      <c r="P21" s="14">
        <v>39</v>
      </c>
      <c r="Q21" s="13">
        <v>0.24752919065774662</v>
      </c>
      <c r="R21" s="14">
        <v>51</v>
      </c>
      <c r="T21" s="7" t="s">
        <v>193</v>
      </c>
      <c r="U21" s="11">
        <f>SUM(Nurse[RN DON Hours Contract])</f>
        <v>4.8179347826086953</v>
      </c>
    </row>
    <row r="22" spans="9:23" ht="15" customHeight="1" x14ac:dyDescent="0.25">
      <c r="M22" t="s">
        <v>122</v>
      </c>
      <c r="N22" s="11">
        <v>31567.130434782615</v>
      </c>
      <c r="O22" s="12">
        <v>3.6090746807356027</v>
      </c>
      <c r="P22" s="14">
        <v>32</v>
      </c>
      <c r="Q22" s="13">
        <v>0.64982515178143496</v>
      </c>
      <c r="R22" s="14">
        <v>34</v>
      </c>
      <c r="T22" s="7" t="s">
        <v>194</v>
      </c>
      <c r="U22" s="11">
        <f>SUM(Nurse[LPN Hours Contract (excl. Admin)])</f>
        <v>76.413586956521726</v>
      </c>
    </row>
    <row r="23" spans="9:23" ht="15" customHeight="1" x14ac:dyDescent="0.25">
      <c r="M23" t="s">
        <v>123</v>
      </c>
      <c r="N23" s="11">
        <v>20843.717391304348</v>
      </c>
      <c r="O23" s="12">
        <v>3.7171215599320409</v>
      </c>
      <c r="P23" s="14">
        <v>23</v>
      </c>
      <c r="Q23" s="13">
        <v>0.7752439792618151</v>
      </c>
      <c r="R23" s="14">
        <v>17</v>
      </c>
      <c r="T23" s="7" t="s">
        <v>195</v>
      </c>
      <c r="U23" s="11">
        <f>SUM(Nurse[LPN Admin Hours Contract])</f>
        <v>0</v>
      </c>
    </row>
    <row r="24" spans="9:23" ht="15" customHeight="1" x14ac:dyDescent="0.25">
      <c r="M24" t="s">
        <v>124</v>
      </c>
      <c r="N24" s="11">
        <v>4934.9782608695641</v>
      </c>
      <c r="O24" s="12">
        <v>4.3008784012968659</v>
      </c>
      <c r="P24" s="14">
        <v>5</v>
      </c>
      <c r="Q24" s="13">
        <v>1.0343943632190795</v>
      </c>
      <c r="R24" s="14">
        <v>6</v>
      </c>
      <c r="T24" s="7" t="s">
        <v>196</v>
      </c>
      <c r="U24" s="11">
        <f>SUM(Nurse[CNA Hours Contract])</f>
        <v>197.4152173913044</v>
      </c>
    </row>
    <row r="25" spans="9:23" ht="15" customHeight="1" x14ac:dyDescent="0.25">
      <c r="M25" t="s">
        <v>125</v>
      </c>
      <c r="N25" s="11">
        <v>31237.043478260846</v>
      </c>
      <c r="O25" s="12">
        <v>3.669082729256794</v>
      </c>
      <c r="P25" s="14">
        <v>28</v>
      </c>
      <c r="Q25" s="13">
        <v>0.71055695787610029</v>
      </c>
      <c r="R25" s="14">
        <v>24</v>
      </c>
      <c r="T25" s="7" t="s">
        <v>197</v>
      </c>
      <c r="U25" s="11">
        <f>SUM(Nurse[NA TR Hours Contract])</f>
        <v>0</v>
      </c>
    </row>
    <row r="26" spans="9:23" ht="15" customHeight="1" x14ac:dyDescent="0.25">
      <c r="M26" t="s">
        <v>126</v>
      </c>
      <c r="N26" s="11">
        <v>20244.869565217403</v>
      </c>
      <c r="O26" s="12">
        <v>4.1530949172307707</v>
      </c>
      <c r="P26" s="14">
        <v>9</v>
      </c>
      <c r="Q26" s="13">
        <v>1.0613915441808113</v>
      </c>
      <c r="R26" s="14">
        <v>5</v>
      </c>
      <c r="T26" s="7" t="s">
        <v>198</v>
      </c>
      <c r="U26" s="11">
        <f>SUM(Nurse[Med Aide/Tech Hours Contract])</f>
        <v>0</v>
      </c>
    </row>
    <row r="27" spans="9:23" ht="15" customHeight="1" x14ac:dyDescent="0.25">
      <c r="M27" t="s">
        <v>127</v>
      </c>
      <c r="N27" s="11">
        <v>31430.967391304355</v>
      </c>
      <c r="O27" s="12">
        <v>2.9948222484817468</v>
      </c>
      <c r="P27" s="14">
        <v>50</v>
      </c>
      <c r="Q27" s="13">
        <v>0.41892845224299335</v>
      </c>
      <c r="R27" s="14">
        <v>47</v>
      </c>
      <c r="T27" s="7" t="s">
        <v>199</v>
      </c>
      <c r="U27" s="11">
        <f>SUM(Nurse[Total Contract Hours])</f>
        <v>363.28032608695651</v>
      </c>
    </row>
    <row r="28" spans="9:23" ht="15" customHeight="1" x14ac:dyDescent="0.25">
      <c r="M28" t="s">
        <v>128</v>
      </c>
      <c r="N28" s="11">
        <v>13447.456521739132</v>
      </c>
      <c r="O28" s="12">
        <v>3.9079850319197242</v>
      </c>
      <c r="P28" s="14">
        <v>17</v>
      </c>
      <c r="Q28" s="13">
        <v>0.58742220526590605</v>
      </c>
      <c r="R28" s="14">
        <v>38</v>
      </c>
      <c r="T28" s="7" t="s">
        <v>220</v>
      </c>
      <c r="U28" s="11">
        <f>SUM(Nurse[Total Nurse Staff Hours])</f>
        <v>14303.627391304348</v>
      </c>
    </row>
    <row r="29" spans="9:23" ht="15" customHeight="1" x14ac:dyDescent="0.25">
      <c r="M29" t="s">
        <v>129</v>
      </c>
      <c r="N29" s="11">
        <v>3239.3369565217386</v>
      </c>
      <c r="O29" s="12">
        <v>3.7065618970602547</v>
      </c>
      <c r="P29" s="14">
        <v>25</v>
      </c>
      <c r="Q29" s="13">
        <v>0.81876702492122988</v>
      </c>
      <c r="R29" s="14">
        <v>15</v>
      </c>
      <c r="T29" s="7" t="s">
        <v>200</v>
      </c>
      <c r="U29" s="30">
        <f>U27/U28</f>
        <v>2.5397776112918512E-2</v>
      </c>
    </row>
    <row r="30" spans="9:23" ht="15" customHeight="1" x14ac:dyDescent="0.25">
      <c r="M30" t="s">
        <v>130</v>
      </c>
      <c r="N30" s="11">
        <v>31207.90217391304</v>
      </c>
      <c r="O30" s="12">
        <v>3.4602131009878692</v>
      </c>
      <c r="P30" s="14">
        <v>42</v>
      </c>
      <c r="Q30" s="13">
        <v>0.53505824367922394</v>
      </c>
      <c r="R30" s="14">
        <v>44</v>
      </c>
    </row>
    <row r="31" spans="9:23" ht="15" customHeight="1" x14ac:dyDescent="0.25">
      <c r="M31" t="s">
        <v>131</v>
      </c>
      <c r="N31" s="11">
        <v>4519.467391304348</v>
      </c>
      <c r="O31" s="12">
        <v>4.4549235553439095</v>
      </c>
      <c r="P31" s="14">
        <v>4</v>
      </c>
      <c r="Q31" s="13">
        <v>0.8534804986158907</v>
      </c>
      <c r="R31" s="14">
        <v>12</v>
      </c>
      <c r="U31" s="11"/>
    </row>
    <row r="32" spans="9:23" ht="15" customHeight="1" x14ac:dyDescent="0.25">
      <c r="M32" t="s">
        <v>132</v>
      </c>
      <c r="N32" s="11">
        <v>9552.9891304347821</v>
      </c>
      <c r="O32" s="12">
        <v>3.9874417863746263</v>
      </c>
      <c r="P32" s="14">
        <v>13</v>
      </c>
      <c r="Q32" s="13">
        <v>0.76324079078367268</v>
      </c>
      <c r="R32" s="14">
        <v>18</v>
      </c>
    </row>
    <row r="33" spans="13:23" ht="15" customHeight="1" x14ac:dyDescent="0.25">
      <c r="M33" t="s">
        <v>133</v>
      </c>
      <c r="N33" s="11">
        <v>5527.1413043478251</v>
      </c>
      <c r="O33" s="12">
        <v>3.7897723880376883</v>
      </c>
      <c r="P33" s="14">
        <v>22</v>
      </c>
      <c r="Q33" s="13">
        <v>0.70854187930312285</v>
      </c>
      <c r="R33" s="14">
        <v>25</v>
      </c>
      <c r="T33" s="49"/>
      <c r="U33" s="50"/>
    </row>
    <row r="34" spans="13:23" ht="15" customHeight="1" x14ac:dyDescent="0.25">
      <c r="M34" t="s">
        <v>134</v>
      </c>
      <c r="N34" s="11">
        <v>36267.402173912989</v>
      </c>
      <c r="O34" s="12">
        <v>3.5869267047513382</v>
      </c>
      <c r="P34" s="14">
        <v>34</v>
      </c>
      <c r="Q34" s="13">
        <v>0.69307262390678503</v>
      </c>
      <c r="R34" s="14">
        <v>27</v>
      </c>
      <c r="T34" s="51"/>
      <c r="U34" s="52"/>
    </row>
    <row r="35" spans="13:23" ht="15" customHeight="1" x14ac:dyDescent="0.25">
      <c r="M35" t="s">
        <v>135</v>
      </c>
      <c r="N35" s="11">
        <v>4756.804347826087</v>
      </c>
      <c r="O35" s="12">
        <v>3.5403690137240473</v>
      </c>
      <c r="P35" s="14">
        <v>38</v>
      </c>
      <c r="Q35" s="13">
        <v>0.66842913812250659</v>
      </c>
      <c r="R35" s="14">
        <v>30</v>
      </c>
      <c r="T35" s="53"/>
      <c r="U35" s="54"/>
    </row>
    <row r="36" spans="13:23" ht="15" customHeight="1" x14ac:dyDescent="0.25">
      <c r="M36" t="s">
        <v>136</v>
      </c>
      <c r="N36" s="11">
        <v>5172.9782608695668</v>
      </c>
      <c r="O36" s="12">
        <v>3.8502402324789768</v>
      </c>
      <c r="P36" s="14">
        <v>19</v>
      </c>
      <c r="Q36" s="13">
        <v>0.77957656215198534</v>
      </c>
      <c r="R36" s="14">
        <v>16</v>
      </c>
      <c r="T36" s="53"/>
      <c r="U36" s="54"/>
    </row>
    <row r="37" spans="13:23" ht="15" customHeight="1" x14ac:dyDescent="0.25">
      <c r="M37" t="s">
        <v>137</v>
      </c>
      <c r="N37" s="11">
        <v>91180.445652173919</v>
      </c>
      <c r="O37" s="12">
        <v>3.3841995453115512</v>
      </c>
      <c r="P37" s="14">
        <v>46</v>
      </c>
      <c r="Q37" s="13">
        <v>0.63938540645812103</v>
      </c>
      <c r="R37" s="14">
        <v>35</v>
      </c>
      <c r="T37" s="53"/>
      <c r="U37" s="54"/>
      <c r="W37" s="12"/>
    </row>
    <row r="38" spans="13:23" ht="15" customHeight="1" x14ac:dyDescent="0.25">
      <c r="M38" t="s">
        <v>138</v>
      </c>
      <c r="N38" s="11">
        <v>61588.445652173861</v>
      </c>
      <c r="O38" s="12">
        <v>3.4122058238267097</v>
      </c>
      <c r="P38" s="14">
        <v>45</v>
      </c>
      <c r="Q38" s="13">
        <v>0.58208364887753339</v>
      </c>
      <c r="R38" s="14">
        <v>39</v>
      </c>
      <c r="T38" s="49"/>
      <c r="U38" s="49"/>
    </row>
    <row r="39" spans="13:23" ht="15" customHeight="1" x14ac:dyDescent="0.25">
      <c r="M39" t="s">
        <v>139</v>
      </c>
      <c r="N39" s="11">
        <v>15250.72826086957</v>
      </c>
      <c r="O39" s="12">
        <v>3.6884554835941534</v>
      </c>
      <c r="P39" s="14">
        <v>26</v>
      </c>
      <c r="Q39" s="13">
        <v>0.36361032652040087</v>
      </c>
      <c r="R39" s="14">
        <v>50</v>
      </c>
    </row>
    <row r="40" spans="13:23" ht="15" customHeight="1" x14ac:dyDescent="0.25">
      <c r="M40" t="s">
        <v>140</v>
      </c>
      <c r="N40" s="11">
        <v>6106.5760869565238</v>
      </c>
      <c r="O40" s="12">
        <v>4.7231716164861455</v>
      </c>
      <c r="P40" s="14">
        <v>2</v>
      </c>
      <c r="Q40" s="13">
        <v>0.74970906275309002</v>
      </c>
      <c r="R40" s="14">
        <v>20</v>
      </c>
    </row>
    <row r="41" spans="13:23" ht="15" customHeight="1" x14ac:dyDescent="0.25">
      <c r="M41" t="s">
        <v>141</v>
      </c>
      <c r="N41" s="11">
        <v>63468.804347826132</v>
      </c>
      <c r="O41" s="12">
        <v>3.5005099201422096</v>
      </c>
      <c r="P41" s="14">
        <v>41</v>
      </c>
      <c r="Q41" s="13">
        <v>0.71129022131721642</v>
      </c>
      <c r="R41" s="14">
        <v>22</v>
      </c>
    </row>
    <row r="42" spans="13:23" ht="15" customHeight="1" x14ac:dyDescent="0.25">
      <c r="M42" t="s">
        <v>142</v>
      </c>
      <c r="N42" s="11">
        <v>6268.7065217391309</v>
      </c>
      <c r="O42" s="12">
        <v>3.4431534485479123</v>
      </c>
      <c r="P42" s="14">
        <v>43</v>
      </c>
      <c r="Q42" s="13">
        <v>0.75944399458316914</v>
      </c>
      <c r="R42" s="14">
        <v>19</v>
      </c>
    </row>
    <row r="43" spans="13:23" ht="15" customHeight="1" x14ac:dyDescent="0.25">
      <c r="M43" t="s">
        <v>143</v>
      </c>
      <c r="N43" s="11">
        <v>14918.402173913038</v>
      </c>
      <c r="O43" s="12">
        <v>3.5435185898944495</v>
      </c>
      <c r="P43" s="14">
        <v>37</v>
      </c>
      <c r="Q43" s="13">
        <v>0.53974215533339709</v>
      </c>
      <c r="R43" s="14">
        <v>43</v>
      </c>
    </row>
    <row r="44" spans="13:23" ht="15" customHeight="1" x14ac:dyDescent="0.25">
      <c r="M44" t="s">
        <v>144</v>
      </c>
      <c r="N44" s="11">
        <v>4723.108695652174</v>
      </c>
      <c r="O44" s="12">
        <v>3.5677603181397655</v>
      </c>
      <c r="P44" s="14">
        <v>35</v>
      </c>
      <c r="Q44" s="13">
        <v>0.8353498064557705</v>
      </c>
      <c r="R44" s="14">
        <v>14</v>
      </c>
    </row>
    <row r="45" spans="13:23" ht="15" customHeight="1" x14ac:dyDescent="0.25">
      <c r="M45" t="s">
        <v>145</v>
      </c>
      <c r="N45" s="11">
        <v>23313.304347826088</v>
      </c>
      <c r="O45" s="12">
        <v>3.6229993323461502</v>
      </c>
      <c r="P45" s="14">
        <v>30</v>
      </c>
      <c r="Q45" s="13">
        <v>0.54875251302670991</v>
      </c>
      <c r="R45" s="14">
        <v>42</v>
      </c>
    </row>
    <row r="46" spans="13:23" ht="15" customHeight="1" x14ac:dyDescent="0.25">
      <c r="M46" t="s">
        <v>146</v>
      </c>
      <c r="N46" s="11">
        <v>79347.152173913142</v>
      </c>
      <c r="O46" s="12">
        <v>3.2995330042529103</v>
      </c>
      <c r="P46" s="14">
        <v>49</v>
      </c>
      <c r="Q46" s="13">
        <v>0.37572269654892942</v>
      </c>
      <c r="R46" s="14">
        <v>48</v>
      </c>
    </row>
    <row r="47" spans="13:23" ht="15" customHeight="1" x14ac:dyDescent="0.25">
      <c r="M47" t="s">
        <v>147</v>
      </c>
      <c r="N47" s="11">
        <v>5298.0652173913022</v>
      </c>
      <c r="O47" s="12">
        <v>3.9381061380077234</v>
      </c>
      <c r="P47" s="14">
        <v>16</v>
      </c>
      <c r="Q47" s="13">
        <v>1.0787532569313658</v>
      </c>
      <c r="R47" s="14">
        <v>4</v>
      </c>
    </row>
    <row r="48" spans="13:23" ht="15" customHeight="1" x14ac:dyDescent="0.25">
      <c r="M48" t="s">
        <v>148</v>
      </c>
      <c r="N48" s="11">
        <v>24257.923913043476</v>
      </c>
      <c r="O48" s="12">
        <v>3.3229098335864258</v>
      </c>
      <c r="P48" s="14">
        <v>48</v>
      </c>
      <c r="Q48" s="13">
        <v>0.51671344952724996</v>
      </c>
      <c r="R48" s="14">
        <v>45</v>
      </c>
    </row>
    <row r="49" spans="13:18" ht="15" customHeight="1" x14ac:dyDescent="0.25">
      <c r="M49" t="s">
        <v>149</v>
      </c>
      <c r="N49" s="11">
        <v>2238.2826086956525</v>
      </c>
      <c r="O49" s="12">
        <v>3.9486413302124101</v>
      </c>
      <c r="P49" s="14">
        <v>15</v>
      </c>
      <c r="Q49" s="13">
        <v>0.74947480113829501</v>
      </c>
      <c r="R49" s="14">
        <v>21</v>
      </c>
    </row>
    <row r="50" spans="13:18" ht="15" customHeight="1" x14ac:dyDescent="0.25">
      <c r="M50" t="s">
        <v>150</v>
      </c>
      <c r="N50" s="11">
        <v>12189.869565217394</v>
      </c>
      <c r="O50" s="12">
        <v>4.070232035153925</v>
      </c>
      <c r="P50" s="14">
        <v>11</v>
      </c>
      <c r="Q50" s="13">
        <v>0.87998641958575707</v>
      </c>
      <c r="R50" s="14">
        <v>11</v>
      </c>
    </row>
    <row r="51" spans="13:18" ht="15" customHeight="1" x14ac:dyDescent="0.25">
      <c r="M51" t="s">
        <v>151</v>
      </c>
      <c r="N51" s="11">
        <v>18067.565217391315</v>
      </c>
      <c r="O51" s="12">
        <v>3.8287163581628367</v>
      </c>
      <c r="P51" s="14">
        <v>21</v>
      </c>
      <c r="Q51" s="13">
        <v>0.95168056979357585</v>
      </c>
      <c r="R51" s="14">
        <v>8</v>
      </c>
    </row>
    <row r="52" spans="13:18" ht="15" customHeight="1" x14ac:dyDescent="0.25">
      <c r="M52" t="s">
        <v>152</v>
      </c>
      <c r="N52" s="11">
        <v>8857.8043478260879</v>
      </c>
      <c r="O52" s="12">
        <v>3.6103887016853227</v>
      </c>
      <c r="P52" s="14">
        <v>31</v>
      </c>
      <c r="Q52" s="13">
        <v>0.6354275031352844</v>
      </c>
      <c r="R52" s="14">
        <v>36</v>
      </c>
    </row>
    <row r="53" spans="13:18" ht="15" customHeight="1" x14ac:dyDescent="0.25">
      <c r="M53" t="s">
        <v>153</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237</v>
      </c>
      <c r="D2" s="40"/>
    </row>
    <row r="3" spans="2:4" x14ac:dyDescent="0.25">
      <c r="C3" s="41" t="s">
        <v>187</v>
      </c>
      <c r="D3" s="42" t="s">
        <v>238</v>
      </c>
    </row>
    <row r="4" spans="2:4" x14ac:dyDescent="0.25">
      <c r="C4" s="43" t="s">
        <v>173</v>
      </c>
      <c r="D4" s="44" t="s">
        <v>239</v>
      </c>
    </row>
    <row r="5" spans="2:4" x14ac:dyDescent="0.25">
      <c r="C5" s="43" t="s">
        <v>240</v>
      </c>
      <c r="D5" s="44" t="s">
        <v>241</v>
      </c>
    </row>
    <row r="6" spans="2:4" ht="15.6" customHeight="1" x14ac:dyDescent="0.25">
      <c r="C6" s="43" t="s">
        <v>189</v>
      </c>
      <c r="D6" s="44" t="s">
        <v>242</v>
      </c>
    </row>
    <row r="7" spans="2:4" ht="15.6" customHeight="1" x14ac:dyDescent="0.25">
      <c r="C7" s="43" t="s">
        <v>188</v>
      </c>
      <c r="D7" s="44" t="s">
        <v>243</v>
      </c>
    </row>
    <row r="8" spans="2:4" x14ac:dyDescent="0.25">
      <c r="C8" s="43" t="s">
        <v>244</v>
      </c>
      <c r="D8" s="44" t="s">
        <v>245</v>
      </c>
    </row>
    <row r="9" spans="2:4" x14ac:dyDescent="0.25">
      <c r="C9" s="45" t="s">
        <v>246</v>
      </c>
      <c r="D9" s="43" t="s">
        <v>247</v>
      </c>
    </row>
    <row r="10" spans="2:4" x14ac:dyDescent="0.25">
      <c r="B10" s="46"/>
      <c r="C10" s="43" t="s">
        <v>248</v>
      </c>
      <c r="D10" s="44" t="s">
        <v>249</v>
      </c>
    </row>
    <row r="11" spans="2:4" x14ac:dyDescent="0.25">
      <c r="C11" s="43" t="s">
        <v>141</v>
      </c>
      <c r="D11" s="44" t="s">
        <v>250</v>
      </c>
    </row>
    <row r="12" spans="2:4" x14ac:dyDescent="0.25">
      <c r="C12" s="43" t="s">
        <v>251</v>
      </c>
      <c r="D12" s="44" t="s">
        <v>252</v>
      </c>
    </row>
    <row r="13" spans="2:4" x14ac:dyDescent="0.25">
      <c r="C13" s="43" t="s">
        <v>248</v>
      </c>
      <c r="D13" s="44" t="s">
        <v>249</v>
      </c>
    </row>
    <row r="14" spans="2:4" x14ac:dyDescent="0.25">
      <c r="C14" s="43" t="s">
        <v>141</v>
      </c>
      <c r="D14" s="44" t="s">
        <v>253</v>
      </c>
    </row>
    <row r="15" spans="2:4" x14ac:dyDescent="0.25">
      <c r="C15" s="47" t="s">
        <v>251</v>
      </c>
      <c r="D15" s="48" t="s">
        <v>252</v>
      </c>
    </row>
    <row r="17" spans="3:4" ht="23.25" x14ac:dyDescent="0.35">
      <c r="C17" s="39" t="s">
        <v>254</v>
      </c>
      <c r="D17" s="40"/>
    </row>
    <row r="18" spans="3:4" x14ac:dyDescent="0.25">
      <c r="C18" s="43" t="s">
        <v>173</v>
      </c>
      <c r="D18" s="44" t="s">
        <v>255</v>
      </c>
    </row>
    <row r="19" spans="3:4" x14ac:dyDescent="0.25">
      <c r="C19" s="43" t="s">
        <v>163</v>
      </c>
      <c r="D19" s="44" t="s">
        <v>256</v>
      </c>
    </row>
    <row r="20" spans="3:4" x14ac:dyDescent="0.25">
      <c r="C20" s="45" t="s">
        <v>257</v>
      </c>
      <c r="D20" s="43" t="s">
        <v>258</v>
      </c>
    </row>
    <row r="21" spans="3:4" x14ac:dyDescent="0.25">
      <c r="C21" s="43" t="s">
        <v>259</v>
      </c>
      <c r="D21" s="44" t="s">
        <v>260</v>
      </c>
    </row>
    <row r="22" spans="3:4" x14ac:dyDescent="0.25">
      <c r="C22" s="43" t="s">
        <v>261</v>
      </c>
      <c r="D22" s="44" t="s">
        <v>262</v>
      </c>
    </row>
    <row r="23" spans="3:4" x14ac:dyDescent="0.25">
      <c r="C23" s="43" t="s">
        <v>263</v>
      </c>
      <c r="D23" s="44" t="s">
        <v>264</v>
      </c>
    </row>
    <row r="24" spans="3:4" x14ac:dyDescent="0.25">
      <c r="C24" s="43" t="s">
        <v>265</v>
      </c>
      <c r="D24" s="44" t="s">
        <v>266</v>
      </c>
    </row>
    <row r="25" spans="3:4" x14ac:dyDescent="0.25">
      <c r="C25" s="43" t="s">
        <v>179</v>
      </c>
      <c r="D25" s="44" t="s">
        <v>267</v>
      </c>
    </row>
    <row r="26" spans="3:4" x14ac:dyDescent="0.25">
      <c r="C26" s="43" t="s">
        <v>261</v>
      </c>
      <c r="D26" s="44" t="s">
        <v>262</v>
      </c>
    </row>
    <row r="27" spans="3:4" x14ac:dyDescent="0.25">
      <c r="C27" s="43" t="s">
        <v>263</v>
      </c>
      <c r="D27" s="44" t="s">
        <v>264</v>
      </c>
    </row>
    <row r="28" spans="3:4" x14ac:dyDescent="0.25">
      <c r="C28" s="47" t="s">
        <v>265</v>
      </c>
      <c r="D28" s="48" t="s">
        <v>266</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I s S a n d b o x E m b e d d e d " > < C u s t o m C o n t e n t > < ! [ C D A T A [ y e s ] ] > < / C u s t o m C o n t e n t > < / G e m i n i > 
</file>

<file path=customXml/item2.xml>��< ? x m l   v e r s i o n = " 1 . 0 "   e n c o d i n g = " U T F - 1 6 " ? > < G e m i n i   x m l n s = " h t t p : / / g e m i n i / p i v o t c u s t o m i z a t i o n / R e l a t i o n s h i p A u t o D e t e c t i o n E n a b l e d " > < C u s t o m C o n t e n t > < ! [ C D A T A [ T r u e ] ] > < / C u s t o m C o n t e n t > < / G e m i n i > 
</file>

<file path=customXml/item3.xml>��< ? x m l   v e r s i o n = " 1 . 0 "   e n c o d i n g = " U T F - 1 6 " ? > < G e m i n i   x m l n s = " h t t p : / / g e m i n i / p i v o t c u s t o m i z a t i o n / S a n d b o x N o n E m p t y " > < C u s t o m C o n t e n t > < ! [ C D A T A [ 1 ] ] > < / C u s t o m C o n t e n t > < / G e m i n i > 
</file>

<file path=customXml/item4.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6.xml>��< ? x m l   v e r s i o n = " 1 . 0 "   e n c o d i n g = " U T F - 1 6 " ? > < G e m i n i   x m l n s = " h t t p : / / g e m i n i / p i v o t c u s t o m i z a t i o n / P o w e r P i v o t V e r s i o n " > < C u s t o m C o n t e n t > < ! [ C D A T A [ 2 0 1 5 . 1 3 0 . 1 6 0 5 . 4 0 6 ] ] > < / C u s t o m C o n t e n t > < / G e m i n i > 
</file>

<file path=customXml/itemProps1.xml><?xml version="1.0" encoding="utf-8"?>
<ds:datastoreItem xmlns:ds="http://schemas.openxmlformats.org/officeDocument/2006/customXml" ds:itemID="{80E33DC4-4DD3-49B7-9092-FE12AD1B1012}">
  <ds:schemaRefs/>
</ds:datastoreItem>
</file>

<file path=customXml/itemProps2.xml><?xml version="1.0" encoding="utf-8"?>
<ds:datastoreItem xmlns:ds="http://schemas.openxmlformats.org/officeDocument/2006/customXml" ds:itemID="{4A0F9BBD-0722-44C0-A51D-871F1E608662}">
  <ds:schemaRefs/>
</ds:datastoreItem>
</file>

<file path=customXml/itemProps3.xml><?xml version="1.0" encoding="utf-8"?>
<ds:datastoreItem xmlns:ds="http://schemas.openxmlformats.org/officeDocument/2006/customXml" ds:itemID="{5E70A7C7-2103-44AA-8B08-92C32F7E8F41}">
  <ds:schemaRefs/>
</ds:datastoreItem>
</file>

<file path=customXml/itemProps4.xml><?xml version="1.0" encoding="utf-8"?>
<ds:datastoreItem xmlns:ds="http://schemas.openxmlformats.org/officeDocument/2006/customXml" ds:itemID="{696E26E2-54FB-4F48-A7C1-42B31EB870F2}">
  <ds:schemaRefs>
    <ds:schemaRef ds:uri="http://schemas.microsoft.com/DataMashup"/>
  </ds:schemaRefs>
</ds:datastoreItem>
</file>

<file path=customXml/itemProps5.xml><?xml version="1.0" encoding="utf-8"?>
<ds:datastoreItem xmlns:ds="http://schemas.openxmlformats.org/officeDocument/2006/customXml" ds:itemID="{A4A438E6-B8DE-4271-94C6-683D0D7167DF}">
  <ds:schemaRefs/>
</ds:datastoreItem>
</file>

<file path=customXml/itemProps6.xml><?xml version="1.0" encoding="utf-8"?>
<ds:datastoreItem xmlns:ds="http://schemas.openxmlformats.org/officeDocument/2006/customXml" ds:itemID="{97E02576-7B1E-4A71-8318-92E74C9030B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2022-03-02T16:20:00Z</dcterms:modified>
</cp:coreProperties>
</file>