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02BD6110-2661-45A6-B806-D8971EB2BB21}"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W15" i="6" s="1"/>
  <c r="C8" i="6"/>
  <c r="C7" i="6"/>
  <c r="C6" i="6"/>
  <c r="C5" i="6"/>
  <c r="C4" i="6"/>
  <c r="C3" i="6"/>
  <c r="U15" i="6"/>
  <c r="U14" i="6"/>
  <c r="U13" i="6"/>
  <c r="U11" i="6"/>
  <c r="U10" i="6"/>
  <c r="U8" i="6"/>
  <c r="U7" i="6"/>
  <c r="U6" i="6"/>
  <c r="W11" i="6" l="1"/>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<sst xmlns="http://schemas.openxmlformats.org/spreadsheetml/2006/main" count="559" uniqueCount="234">
  <si>
    <t>095014</t>
  </si>
  <si>
    <t>095015</t>
  </si>
  <si>
    <t>095019</t>
  </si>
  <si>
    <t>095020</t>
  </si>
  <si>
    <t>095022</t>
  </si>
  <si>
    <t>095024</t>
  </si>
  <si>
    <t>095025</t>
  </si>
  <si>
    <t>095026</t>
  </si>
  <si>
    <t>095027</t>
  </si>
  <si>
    <t>095028</t>
  </si>
  <si>
    <t>095030</t>
  </si>
  <si>
    <t>095031</t>
  </si>
  <si>
    <t>095034</t>
  </si>
  <si>
    <t>095036</t>
  </si>
  <si>
    <t>095038</t>
  </si>
  <si>
    <t>095040</t>
  </si>
  <si>
    <t>09E020</t>
  </si>
  <si>
    <t>JEANNE JUGAN RESIDENCE</t>
  </si>
  <si>
    <t>WASHINGTON CTR FOR AGING SVCS</t>
  </si>
  <si>
    <t>SERENITY REHABILITATION AND HEALTH CENTER LLC</t>
  </si>
  <si>
    <t>DEANWOOD REHABILITATION AND WELLNESS CENTER</t>
  </si>
  <si>
    <t>STODDARD BAPTIST NURSING HOME</t>
  </si>
  <si>
    <t>CAPITOL CITY REHAB AND HEALTHCARE CENTER</t>
  </si>
  <si>
    <t>BRIDGEPOINT SUBACUTE AND REHAB NATIONAL HARBOR</t>
  </si>
  <si>
    <t>LISNER LOUISE DICKSON HURTHOME</t>
  </si>
  <si>
    <t>KNOLLWOOD HSC</t>
  </si>
  <si>
    <t>BRIDGEPOINT SUB-ACUTE AND REHAB CAPITOL HILL</t>
  </si>
  <si>
    <t>INGLESIDE AT ROCK CREEK</t>
  </si>
  <si>
    <t>SIBLEY MEM HOSP RENAISSANCE</t>
  </si>
  <si>
    <t>INSPIRE REHABILITATION AND HEALTH CENTER LLC</t>
  </si>
  <si>
    <t>ASCENSION LIVING CARROLL MANOR</t>
  </si>
  <si>
    <t>UNIQUE REHABILITATION AND HEALTH CENTER LLC</t>
  </si>
  <si>
    <t>FOREST HILLS OF DC</t>
  </si>
  <si>
    <t>THE HSC PEDIATRIC SKILLED NURSING FACILITY</t>
  </si>
  <si>
    <t>WASHINGTON</t>
  </si>
  <si>
    <t>The District</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</si>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</sst>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18" totalsRowShown="0" headerRowDxfId="125">
  <autoFilter ref="A1:AG18"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18" totalsRowShown="0" headerRowDxfId="96">
  <autoFilter ref="A1:AK18" xr:uid="{F6C3CB19-CE12-4B14-8BE9-BE2DA56924F3}"/>
  <sortState xmlns:xlrd2="http://schemas.microsoft.com/office/spreadsheetml/2017/richdata2" ref="A2:AK18">
    <sortCondition ref="A1:A18"/>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18" totalsRowShown="0" headerRowDxfId="63">
  <autoFilter ref="A1:AI18" xr:uid="{0BC5ADF1-15D4-4F74-902E-CBC634AC45F1}"/>
  <sortState xmlns:xlrd2="http://schemas.microsoft.com/office/spreadsheetml/2017/richdata2" ref="A2:AI18">
    <sortCondition ref="A1:A18"/>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30"/>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87</v>
      </c>
      <c r="B1" s="1" t="s">
        <v>154</v>
      </c>
      <c r="C1" s="1" t="s">
        <v>90</v>
      </c>
      <c r="D1" s="1" t="s">
        <v>89</v>
      </c>
      <c r="E1" s="1" t="s">
        <v>91</v>
      </c>
      <c r="F1" s="1" t="s">
        <v>95</v>
      </c>
      <c r="G1" s="1" t="s">
        <v>98</v>
      </c>
      <c r="H1" s="1" t="s">
        <v>97</v>
      </c>
      <c r="I1" s="1" t="s">
        <v>155</v>
      </c>
      <c r="J1" s="1" t="s">
        <v>134</v>
      </c>
      <c r="K1" s="1" t="s">
        <v>136</v>
      </c>
      <c r="L1" s="1" t="s">
        <v>135</v>
      </c>
      <c r="M1" s="1" t="s">
        <v>137</v>
      </c>
      <c r="N1" s="1" t="s">
        <v>138</v>
      </c>
      <c r="O1" s="1" t="s">
        <v>139</v>
      </c>
      <c r="P1" s="1" t="s">
        <v>144</v>
      </c>
      <c r="Q1" s="1" t="s">
        <v>145</v>
      </c>
      <c r="R1" s="1" t="s">
        <v>140</v>
      </c>
      <c r="S1" s="1" t="s">
        <v>156</v>
      </c>
      <c r="T1" s="1" t="s">
        <v>141</v>
      </c>
      <c r="U1" s="1" t="s">
        <v>142</v>
      </c>
      <c r="V1" s="1" t="s">
        <v>143</v>
      </c>
      <c r="W1" s="1" t="s">
        <v>157</v>
      </c>
      <c r="X1" s="1" t="s">
        <v>147</v>
      </c>
      <c r="Y1" s="1" t="s">
        <v>146</v>
      </c>
      <c r="Z1" s="1" t="s">
        <v>148</v>
      </c>
      <c r="AA1" s="1" t="s">
        <v>158</v>
      </c>
      <c r="AB1" s="1" t="s">
        <v>149</v>
      </c>
      <c r="AC1" s="1" t="s">
        <v>150</v>
      </c>
      <c r="AD1" s="1" t="s">
        <v>151</v>
      </c>
      <c r="AE1" s="1" t="s">
        <v>152</v>
      </c>
      <c r="AF1" s="1" t="s">
        <v>88</v>
      </c>
      <c r="AG1" s="38" t="s">
        <v>99</v>
      </c>
    </row>
    <row r="2" spans="1:34" x14ac:dyDescent="0.25">
      <c r="A2" t="s">
        <v>43</v>
      </c>
      <c r="B2" t="s">
        <v>30</v>
      </c>
      <c r="C2" t="s">
        <v>34</v>
      </c>
      <c r="D2" t="s">
        <v>35</v>
      </c>
      <c r="E2" s="31">
        <v>171.39130434782609</v>
      </c>
      <c r="F2" s="31">
        <v>3.7850418569254187</v>
      </c>
      <c r="G2" s="31">
        <v>3.5085559360730589</v>
      </c>
      <c r="H2" s="31">
        <v>0.70578259766615925</v>
      </c>
      <c r="I2" s="31">
        <v>0.42929667681380002</v>
      </c>
      <c r="J2" s="31">
        <v>648.72326086956525</v>
      </c>
      <c r="K2" s="31">
        <v>601.33597826086952</v>
      </c>
      <c r="L2" s="31">
        <v>120.96499999999999</v>
      </c>
      <c r="M2" s="31">
        <v>73.577717391304333</v>
      </c>
      <c r="N2" s="31">
        <v>41.822065217391312</v>
      </c>
      <c r="O2" s="31">
        <v>5.5652173913043477</v>
      </c>
      <c r="P2" s="31">
        <v>209.3628260869566</v>
      </c>
      <c r="Q2" s="31">
        <v>209.3628260869566</v>
      </c>
      <c r="R2" s="31">
        <v>0</v>
      </c>
      <c r="S2" s="31">
        <v>318.39543478260867</v>
      </c>
      <c r="T2" s="31">
        <v>318.39543478260867</v>
      </c>
      <c r="U2" s="31">
        <v>0</v>
      </c>
      <c r="V2" s="31">
        <v>0</v>
      </c>
      <c r="W2" s="31">
        <v>0</v>
      </c>
      <c r="X2" s="31">
        <v>0</v>
      </c>
      <c r="Y2" s="31">
        <v>0</v>
      </c>
      <c r="Z2" s="31">
        <v>0</v>
      </c>
      <c r="AA2" s="31">
        <v>0</v>
      </c>
      <c r="AB2" s="31">
        <v>0</v>
      </c>
      <c r="AC2" s="31">
        <v>0</v>
      </c>
      <c r="AD2" s="31">
        <v>0</v>
      </c>
      <c r="AE2" s="31">
        <v>0</v>
      </c>
      <c r="AF2" t="s">
        <v>12</v>
      </c>
      <c r="AG2" s="32">
        <v>3</v>
      </c>
      <c r="AH2"/>
    </row>
    <row r="3" spans="1:34" x14ac:dyDescent="0.25">
      <c r="A3" t="s">
        <v>43</v>
      </c>
      <c r="B3" t="s">
        <v>26</v>
      </c>
      <c r="C3" t="s">
        <v>34</v>
      </c>
      <c r="D3" t="s">
        <v>35</v>
      </c>
      <c r="E3" s="31">
        <v>111.68478260869566</v>
      </c>
      <c r="F3" s="31">
        <v>4.4266384428223837</v>
      </c>
      <c r="G3" s="31">
        <v>3.8598501216545005</v>
      </c>
      <c r="H3" s="31">
        <v>1.6458705596107053</v>
      </c>
      <c r="I3" s="31">
        <v>1.079082238442822</v>
      </c>
      <c r="J3" s="31">
        <v>494.388152173913</v>
      </c>
      <c r="K3" s="31">
        <v>431.08652173913038</v>
      </c>
      <c r="L3" s="31">
        <v>183.81869565217389</v>
      </c>
      <c r="M3" s="31">
        <v>120.51706521739128</v>
      </c>
      <c r="N3" s="31">
        <v>53.823369565217391</v>
      </c>
      <c r="O3" s="31">
        <v>9.4782608695652169</v>
      </c>
      <c r="P3" s="31">
        <v>66.972499999999997</v>
      </c>
      <c r="Q3" s="31">
        <v>66.972499999999997</v>
      </c>
      <c r="R3" s="31">
        <v>0</v>
      </c>
      <c r="S3" s="31">
        <v>243.59695652173912</v>
      </c>
      <c r="T3" s="31">
        <v>243.59695652173912</v>
      </c>
      <c r="U3" s="31">
        <v>0</v>
      </c>
      <c r="V3" s="31">
        <v>0</v>
      </c>
      <c r="W3" s="31">
        <v>26.863804347826079</v>
      </c>
      <c r="X3" s="31">
        <v>10.463586956521736</v>
      </c>
      <c r="Y3" s="31">
        <v>0</v>
      </c>
      <c r="Z3" s="31">
        <v>0</v>
      </c>
      <c r="AA3" s="31">
        <v>4.4045652173913039</v>
      </c>
      <c r="AB3" s="31">
        <v>0</v>
      </c>
      <c r="AC3" s="31">
        <v>11.99565217391304</v>
      </c>
      <c r="AD3" s="31">
        <v>0</v>
      </c>
      <c r="AE3" s="31">
        <v>0</v>
      </c>
      <c r="AF3" t="s">
        <v>8</v>
      </c>
      <c r="AG3" s="32">
        <v>3</v>
      </c>
      <c r="AH3"/>
    </row>
    <row r="4" spans="1:34" x14ac:dyDescent="0.25">
      <c r="A4" t="s">
        <v>43</v>
      </c>
      <c r="B4" t="s">
        <v>23</v>
      </c>
      <c r="C4" t="s">
        <v>34</v>
      </c>
      <c r="D4" t="s">
        <v>35</v>
      </c>
      <c r="E4" s="31">
        <v>115.90217391304348</v>
      </c>
      <c r="F4" s="31">
        <v>4.5640120041264174</v>
      </c>
      <c r="G4" s="31">
        <v>4.197070242895995</v>
      </c>
      <c r="H4" s="31">
        <v>2.178345681327956</v>
      </c>
      <c r="I4" s="31">
        <v>1.8114039200975329</v>
      </c>
      <c r="J4" s="31">
        <v>528.9789130434782</v>
      </c>
      <c r="K4" s="31">
        <v>486.4495652173913</v>
      </c>
      <c r="L4" s="31">
        <v>252.47499999999994</v>
      </c>
      <c r="M4" s="31">
        <v>209.94565217391298</v>
      </c>
      <c r="N4" s="31">
        <v>37.978586956521738</v>
      </c>
      <c r="O4" s="31">
        <v>4.5507608695652175</v>
      </c>
      <c r="P4" s="31">
        <v>77.443804347826088</v>
      </c>
      <c r="Q4" s="31">
        <v>77.443804347826088</v>
      </c>
      <c r="R4" s="31">
        <v>0</v>
      </c>
      <c r="S4" s="31">
        <v>199.06010869565219</v>
      </c>
      <c r="T4" s="31">
        <v>199.06010869565219</v>
      </c>
      <c r="U4" s="31">
        <v>0</v>
      </c>
      <c r="V4" s="31">
        <v>0</v>
      </c>
      <c r="W4" s="31">
        <v>16.24641304347826</v>
      </c>
      <c r="X4" s="31">
        <v>3.1658695652173914</v>
      </c>
      <c r="Y4" s="31">
        <v>0</v>
      </c>
      <c r="Z4" s="31">
        <v>0</v>
      </c>
      <c r="AA4" s="31">
        <v>0</v>
      </c>
      <c r="AB4" s="31">
        <v>0</v>
      </c>
      <c r="AC4" s="31">
        <v>13.08054347826087</v>
      </c>
      <c r="AD4" s="31">
        <v>0</v>
      </c>
      <c r="AE4" s="31">
        <v>0</v>
      </c>
      <c r="AF4" t="s">
        <v>5</v>
      </c>
      <c r="AG4" s="32">
        <v>3</v>
      </c>
      <c r="AH4"/>
    </row>
    <row r="5" spans="1:34" x14ac:dyDescent="0.25">
      <c r="A5" t="s">
        <v>43</v>
      </c>
      <c r="B5" t="s">
        <v>22</v>
      </c>
      <c r="C5" t="s">
        <v>34</v>
      </c>
      <c r="D5" t="s">
        <v>35</v>
      </c>
      <c r="E5" s="31">
        <v>307.93478260869563</v>
      </c>
      <c r="F5" s="31">
        <v>4.1083515707730314</v>
      </c>
      <c r="G5" s="31">
        <v>3.9410801270737723</v>
      </c>
      <c r="H5" s="31">
        <v>1.0829932933286266</v>
      </c>
      <c r="I5" s="31">
        <v>0.91572184962936787</v>
      </c>
      <c r="J5" s="31">
        <v>1265.1043478260867</v>
      </c>
      <c r="K5" s="31">
        <v>1213.5956521739126</v>
      </c>
      <c r="L5" s="31">
        <v>333.49130434782597</v>
      </c>
      <c r="M5" s="31">
        <v>281.98260869565206</v>
      </c>
      <c r="N5" s="31">
        <v>46.639130434782622</v>
      </c>
      <c r="O5" s="31">
        <v>4.8695652173913047</v>
      </c>
      <c r="P5" s="31">
        <v>151.48260869565212</v>
      </c>
      <c r="Q5" s="31">
        <v>151.48260869565212</v>
      </c>
      <c r="R5" s="31">
        <v>0</v>
      </c>
      <c r="S5" s="31">
        <v>780.13043478260863</v>
      </c>
      <c r="T5" s="31">
        <v>548.6260869565217</v>
      </c>
      <c r="U5" s="31">
        <v>231.5043478260869</v>
      </c>
      <c r="V5" s="31">
        <v>0</v>
      </c>
      <c r="W5" s="31">
        <v>82.760869565217391</v>
      </c>
      <c r="X5" s="31">
        <v>0.52173913043478259</v>
      </c>
      <c r="Y5" s="31">
        <v>0</v>
      </c>
      <c r="Z5" s="31">
        <v>0</v>
      </c>
      <c r="AA5" s="31">
        <v>30.329347826086963</v>
      </c>
      <c r="AB5" s="31">
        <v>0</v>
      </c>
      <c r="AC5" s="31">
        <v>51.90978260869565</v>
      </c>
      <c r="AD5" s="31">
        <v>0</v>
      </c>
      <c r="AE5" s="31">
        <v>0</v>
      </c>
      <c r="AF5" t="s">
        <v>4</v>
      </c>
      <c r="AG5" s="32">
        <v>3</v>
      </c>
      <c r="AH5"/>
    </row>
    <row r="6" spans="1:34" x14ac:dyDescent="0.25">
      <c r="A6" t="s">
        <v>43</v>
      </c>
      <c r="B6" t="s">
        <v>20</v>
      </c>
      <c r="C6" t="s">
        <v>34</v>
      </c>
      <c r="D6" t="s">
        <v>35</v>
      </c>
      <c r="E6" s="31">
        <v>243.14130434782609</v>
      </c>
      <c r="F6" s="31">
        <v>4.006303366265815</v>
      </c>
      <c r="G6" s="31">
        <v>3.4392507488041488</v>
      </c>
      <c r="H6" s="31">
        <v>0.78983861594170512</v>
      </c>
      <c r="I6" s="31">
        <v>0.22278599848003933</v>
      </c>
      <c r="J6" s="31">
        <v>974.09782608695662</v>
      </c>
      <c r="K6" s="31">
        <v>836.22391304347832</v>
      </c>
      <c r="L6" s="31">
        <v>192.04239130434786</v>
      </c>
      <c r="M6" s="31">
        <v>54.168478260869563</v>
      </c>
      <c r="N6" s="31">
        <v>132.1347826086957</v>
      </c>
      <c r="O6" s="31">
        <v>5.7391304347826084</v>
      </c>
      <c r="P6" s="31">
        <v>186.37608695652179</v>
      </c>
      <c r="Q6" s="31">
        <v>186.37608695652179</v>
      </c>
      <c r="R6" s="31">
        <v>0</v>
      </c>
      <c r="S6" s="31">
        <v>595.679347826087</v>
      </c>
      <c r="T6" s="31">
        <v>582.13586956521738</v>
      </c>
      <c r="U6" s="31">
        <v>0</v>
      </c>
      <c r="V6" s="31">
        <v>13.54347826086957</v>
      </c>
      <c r="W6" s="31">
        <v>0</v>
      </c>
      <c r="X6" s="31">
        <v>0</v>
      </c>
      <c r="Y6" s="31">
        <v>0</v>
      </c>
      <c r="Z6" s="31">
        <v>0</v>
      </c>
      <c r="AA6" s="31">
        <v>0</v>
      </c>
      <c r="AB6" s="31">
        <v>0</v>
      </c>
      <c r="AC6" s="31">
        <v>0</v>
      </c>
      <c r="AD6" s="31">
        <v>0</v>
      </c>
      <c r="AE6" s="31">
        <v>0</v>
      </c>
      <c r="AF6" t="s">
        <v>2</v>
      </c>
      <c r="AG6" s="32">
        <v>3</v>
      </c>
      <c r="AH6"/>
    </row>
    <row r="7" spans="1:34" x14ac:dyDescent="0.25">
      <c r="A7" t="s">
        <v>43</v>
      </c>
      <c r="B7" t="s">
        <v>32</v>
      </c>
      <c r="C7" t="s">
        <v>34</v>
      </c>
      <c r="D7" t="s">
        <v>35</v>
      </c>
      <c r="E7" s="31">
        <v>48.260869565217391</v>
      </c>
      <c r="F7" s="31">
        <v>4.8936373873873871</v>
      </c>
      <c r="G7" s="31">
        <v>4.576295045045045</v>
      </c>
      <c r="H7" s="31">
        <v>1.8692004504504505</v>
      </c>
      <c r="I7" s="31">
        <v>1.5518581081081082</v>
      </c>
      <c r="J7" s="31">
        <v>236.17119565217391</v>
      </c>
      <c r="K7" s="31">
        <v>220.85597826086956</v>
      </c>
      <c r="L7" s="31">
        <v>90.209239130434781</v>
      </c>
      <c r="M7" s="31">
        <v>74.894021739130437</v>
      </c>
      <c r="N7" s="31">
        <v>9.7282608695652169</v>
      </c>
      <c r="O7" s="31">
        <v>5.5869565217391308</v>
      </c>
      <c r="P7" s="31">
        <v>5.9836956521739131</v>
      </c>
      <c r="Q7" s="31">
        <v>5.9836956521739131</v>
      </c>
      <c r="R7" s="31">
        <v>0</v>
      </c>
      <c r="S7" s="31">
        <v>139.97826086956522</v>
      </c>
      <c r="T7" s="31">
        <v>139.97826086956522</v>
      </c>
      <c r="U7" s="31">
        <v>0</v>
      </c>
      <c r="V7" s="31">
        <v>0</v>
      </c>
      <c r="W7" s="31">
        <v>2.9456521739130435</v>
      </c>
      <c r="X7" s="31">
        <v>1.0434782608695652</v>
      </c>
      <c r="Y7" s="31">
        <v>0</v>
      </c>
      <c r="Z7" s="31">
        <v>0</v>
      </c>
      <c r="AA7" s="31">
        <v>1.7391304347826086</v>
      </c>
      <c r="AB7" s="31">
        <v>0</v>
      </c>
      <c r="AC7" s="31">
        <v>0.16304347826086957</v>
      </c>
      <c r="AD7" s="31">
        <v>0</v>
      </c>
      <c r="AE7" s="31">
        <v>0</v>
      </c>
      <c r="AF7" t="s">
        <v>14</v>
      </c>
      <c r="AG7" s="32">
        <v>3</v>
      </c>
      <c r="AH7"/>
    </row>
    <row r="8" spans="1:34" x14ac:dyDescent="0.25">
      <c r="A8" t="s">
        <v>43</v>
      </c>
      <c r="B8" t="s">
        <v>27</v>
      </c>
      <c r="C8" t="s">
        <v>34</v>
      </c>
      <c r="D8" t="s">
        <v>35</v>
      </c>
      <c r="E8" s="31">
        <v>37.326086956521742</v>
      </c>
      <c r="F8" s="31">
        <v>4.7578159580663941</v>
      </c>
      <c r="G8" s="31">
        <v>3.6365754222481073</v>
      </c>
      <c r="H8" s="31">
        <v>2.0765404775771694</v>
      </c>
      <c r="I8" s="31">
        <v>0.95529994175888167</v>
      </c>
      <c r="J8" s="31">
        <v>177.59065217391304</v>
      </c>
      <c r="K8" s="31">
        <v>135.73913043478262</v>
      </c>
      <c r="L8" s="31">
        <v>77.509130434782605</v>
      </c>
      <c r="M8" s="31">
        <v>35.657608695652172</v>
      </c>
      <c r="N8" s="31">
        <v>36.808043478260871</v>
      </c>
      <c r="O8" s="31">
        <v>5.0434782608695654</v>
      </c>
      <c r="P8" s="31">
        <v>13.989130434782609</v>
      </c>
      <c r="Q8" s="31">
        <v>13.989130434782609</v>
      </c>
      <c r="R8" s="31">
        <v>0</v>
      </c>
      <c r="S8" s="31">
        <v>86.092391304347828</v>
      </c>
      <c r="T8" s="31">
        <v>86.092391304347828</v>
      </c>
      <c r="U8" s="31">
        <v>0</v>
      </c>
      <c r="V8" s="31">
        <v>0</v>
      </c>
      <c r="W8" s="31">
        <v>1.4466304347826087</v>
      </c>
      <c r="X8" s="31">
        <v>0</v>
      </c>
      <c r="Y8" s="31">
        <v>1.4466304347826087</v>
      </c>
      <c r="Z8" s="31">
        <v>0</v>
      </c>
      <c r="AA8" s="31">
        <v>0</v>
      </c>
      <c r="AB8" s="31">
        <v>0</v>
      </c>
      <c r="AC8" s="31">
        <v>0</v>
      </c>
      <c r="AD8" s="31">
        <v>0</v>
      </c>
      <c r="AE8" s="31">
        <v>0</v>
      </c>
      <c r="AF8" t="s">
        <v>9</v>
      </c>
      <c r="AG8" s="32">
        <v>3</v>
      </c>
      <c r="AH8"/>
    </row>
    <row r="9" spans="1:34" x14ac:dyDescent="0.25">
      <c r="A9" t="s">
        <v>43</v>
      </c>
      <c r="B9" t="s">
        <v>29</v>
      </c>
      <c r="C9" t="s">
        <v>34</v>
      </c>
      <c r="D9" t="s">
        <v>35</v>
      </c>
      <c r="E9" s="31">
        <v>164.44565217391303</v>
      </c>
      <c r="F9" s="31">
        <v>3.8328375966686488</v>
      </c>
      <c r="G9" s="31">
        <v>3.1638574922334581</v>
      </c>
      <c r="H9" s="31">
        <v>0.84628197501487235</v>
      </c>
      <c r="I9" s="31">
        <v>0.17730187057968139</v>
      </c>
      <c r="J9" s="31">
        <v>630.29347826086939</v>
      </c>
      <c r="K9" s="31">
        <v>520.28260869565202</v>
      </c>
      <c r="L9" s="31">
        <v>139.16739130434786</v>
      </c>
      <c r="M9" s="31">
        <v>29.156521739130429</v>
      </c>
      <c r="N9" s="31">
        <v>104.27173913043482</v>
      </c>
      <c r="O9" s="31">
        <v>5.7391304347826084</v>
      </c>
      <c r="P9" s="31">
        <v>140.0032608695652</v>
      </c>
      <c r="Q9" s="31">
        <v>140.0032608695652</v>
      </c>
      <c r="R9" s="31">
        <v>0</v>
      </c>
      <c r="S9" s="31">
        <v>351.12282608695637</v>
      </c>
      <c r="T9" s="31">
        <v>349.65543478260855</v>
      </c>
      <c r="U9" s="31">
        <v>0</v>
      </c>
      <c r="V9" s="31">
        <v>1.4673913043478262</v>
      </c>
      <c r="W9" s="31">
        <v>0</v>
      </c>
      <c r="X9" s="31">
        <v>0</v>
      </c>
      <c r="Y9" s="31">
        <v>0</v>
      </c>
      <c r="Z9" s="31">
        <v>0</v>
      </c>
      <c r="AA9" s="31">
        <v>0</v>
      </c>
      <c r="AB9" s="31">
        <v>0</v>
      </c>
      <c r="AC9" s="31">
        <v>0</v>
      </c>
      <c r="AD9" s="31">
        <v>0</v>
      </c>
      <c r="AE9" s="31">
        <v>0</v>
      </c>
      <c r="AF9" t="s">
        <v>11</v>
      </c>
      <c r="AG9" s="32">
        <v>3</v>
      </c>
      <c r="AH9"/>
    </row>
    <row r="10" spans="1:34" x14ac:dyDescent="0.25">
      <c r="A10" t="s">
        <v>43</v>
      </c>
      <c r="B10" t="s">
        <v>17</v>
      </c>
      <c r="C10" t="s">
        <v>34</v>
      </c>
      <c r="D10" t="s">
        <v>35</v>
      </c>
      <c r="E10" s="31">
        <v>31.554347826086957</v>
      </c>
      <c r="F10" s="31">
        <v>7.0929968997588686</v>
      </c>
      <c r="G10" s="31">
        <v>6.5807681708577315</v>
      </c>
      <c r="H10" s="31">
        <v>1.6302135721667239</v>
      </c>
      <c r="I10" s="31">
        <v>1.1181570788839128</v>
      </c>
      <c r="J10" s="31">
        <v>223.81489130434778</v>
      </c>
      <c r="K10" s="31">
        <v>207.65184782608691</v>
      </c>
      <c r="L10" s="31">
        <v>51.440326086956517</v>
      </c>
      <c r="M10" s="31">
        <v>35.282717391304338</v>
      </c>
      <c r="N10" s="31">
        <v>10.592391304347826</v>
      </c>
      <c r="O10" s="31">
        <v>5.5652173913043477</v>
      </c>
      <c r="P10" s="31">
        <v>29.178152173913041</v>
      </c>
      <c r="Q10" s="31">
        <v>29.172717391304346</v>
      </c>
      <c r="R10" s="31">
        <v>5.434782608695652E-3</v>
      </c>
      <c r="S10" s="31">
        <v>143.19641304347823</v>
      </c>
      <c r="T10" s="31">
        <v>143.19641304347823</v>
      </c>
      <c r="U10" s="31">
        <v>0</v>
      </c>
      <c r="V10" s="31">
        <v>0</v>
      </c>
      <c r="W10" s="31">
        <v>0</v>
      </c>
      <c r="X10" s="31">
        <v>0</v>
      </c>
      <c r="Y10" s="31">
        <v>0</v>
      </c>
      <c r="Z10" s="31">
        <v>0</v>
      </c>
      <c r="AA10" s="31">
        <v>0</v>
      </c>
      <c r="AB10" s="31">
        <v>0</v>
      </c>
      <c r="AC10" s="31">
        <v>0</v>
      </c>
      <c r="AD10" s="31">
        <v>0</v>
      </c>
      <c r="AE10" s="31">
        <v>0</v>
      </c>
      <c r="AF10" t="s">
        <v>16</v>
      </c>
      <c r="AG10" s="32">
        <v>3</v>
      </c>
      <c r="AH10"/>
    </row>
    <row r="11" spans="1:34" x14ac:dyDescent="0.25">
      <c r="A11" t="s">
        <v>43</v>
      </c>
      <c r="B11" t="s">
        <v>25</v>
      </c>
      <c r="C11" t="s">
        <v>34</v>
      </c>
      <c r="D11" t="s">
        <v>35</v>
      </c>
      <c r="E11" s="31">
        <v>42.489130434782609</v>
      </c>
      <c r="F11" s="31">
        <v>6.151673062164237</v>
      </c>
      <c r="G11" s="31">
        <v>5.7753619851624469</v>
      </c>
      <c r="H11" s="31">
        <v>1.2964313123561013</v>
      </c>
      <c r="I11" s="31">
        <v>0.92012023535431053</v>
      </c>
      <c r="J11" s="31">
        <v>261.37923913043483</v>
      </c>
      <c r="K11" s="31">
        <v>245.39010869565223</v>
      </c>
      <c r="L11" s="31">
        <v>55.084239130434781</v>
      </c>
      <c r="M11" s="31">
        <v>39.095108695652172</v>
      </c>
      <c r="N11" s="31">
        <v>10.858695652173912</v>
      </c>
      <c r="O11" s="31">
        <v>5.1304347826086953</v>
      </c>
      <c r="P11" s="31">
        <v>46.524673913043486</v>
      </c>
      <c r="Q11" s="31">
        <v>46.524673913043486</v>
      </c>
      <c r="R11" s="31">
        <v>0</v>
      </c>
      <c r="S11" s="31">
        <v>159.77032608695657</v>
      </c>
      <c r="T11" s="31">
        <v>159.77032608695657</v>
      </c>
      <c r="U11" s="31">
        <v>0</v>
      </c>
      <c r="V11" s="31">
        <v>0</v>
      </c>
      <c r="W11" s="31">
        <v>0</v>
      </c>
      <c r="X11" s="31">
        <v>0</v>
      </c>
      <c r="Y11" s="31">
        <v>0</v>
      </c>
      <c r="Z11" s="31">
        <v>0</v>
      </c>
      <c r="AA11" s="31">
        <v>0</v>
      </c>
      <c r="AB11" s="31">
        <v>0</v>
      </c>
      <c r="AC11" s="31">
        <v>0</v>
      </c>
      <c r="AD11" s="31">
        <v>0</v>
      </c>
      <c r="AE11" s="31">
        <v>0</v>
      </c>
      <c r="AF11" t="s">
        <v>7</v>
      </c>
      <c r="AG11" s="32">
        <v>3</v>
      </c>
      <c r="AH11"/>
    </row>
    <row r="12" spans="1:34" x14ac:dyDescent="0.25">
      <c r="A12" t="s">
        <v>43</v>
      </c>
      <c r="B12" t="s">
        <v>24</v>
      </c>
      <c r="C12" t="s">
        <v>34</v>
      </c>
      <c r="D12" t="s">
        <v>35</v>
      </c>
      <c r="E12" s="31">
        <v>53.260869565217391</v>
      </c>
      <c r="F12" s="31">
        <v>4.6109244897959201</v>
      </c>
      <c r="G12" s="31">
        <v>4.1082081632653074</v>
      </c>
      <c r="H12" s="31">
        <v>1.0889612244897957</v>
      </c>
      <c r="I12" s="31">
        <v>0.70202244897959176</v>
      </c>
      <c r="J12" s="31">
        <v>245.58184782608703</v>
      </c>
      <c r="K12" s="31">
        <v>218.80673913043483</v>
      </c>
      <c r="L12" s="31">
        <v>57.999021739130427</v>
      </c>
      <c r="M12" s="31">
        <v>37.39032608695652</v>
      </c>
      <c r="N12" s="31">
        <v>15.826086956521738</v>
      </c>
      <c r="O12" s="31">
        <v>4.7826086956521738</v>
      </c>
      <c r="P12" s="31">
        <v>35.180543478260873</v>
      </c>
      <c r="Q12" s="31">
        <v>29.014130434782615</v>
      </c>
      <c r="R12" s="31">
        <v>6.1664130434782605</v>
      </c>
      <c r="S12" s="31">
        <v>152.40228260869571</v>
      </c>
      <c r="T12" s="31">
        <v>152.40228260869571</v>
      </c>
      <c r="U12" s="31">
        <v>0</v>
      </c>
      <c r="V12" s="31">
        <v>0</v>
      </c>
      <c r="W12" s="31">
        <v>0</v>
      </c>
      <c r="X12" s="31">
        <v>0</v>
      </c>
      <c r="Y12" s="31">
        <v>0</v>
      </c>
      <c r="Z12" s="31">
        <v>0</v>
      </c>
      <c r="AA12" s="31">
        <v>0</v>
      </c>
      <c r="AB12" s="31">
        <v>0</v>
      </c>
      <c r="AC12" s="31">
        <v>0</v>
      </c>
      <c r="AD12" s="31">
        <v>0</v>
      </c>
      <c r="AE12" s="31">
        <v>0</v>
      </c>
      <c r="AF12" t="s">
        <v>6</v>
      </c>
      <c r="AG12" s="32">
        <v>3</v>
      </c>
      <c r="AH12"/>
    </row>
    <row r="13" spans="1:34" x14ac:dyDescent="0.25">
      <c r="A13" t="s">
        <v>43</v>
      </c>
      <c r="B13" t="s">
        <v>19</v>
      </c>
      <c r="C13" t="s">
        <v>34</v>
      </c>
      <c r="D13" t="s">
        <v>35</v>
      </c>
      <c r="E13" s="31">
        <v>156.38043478260869</v>
      </c>
      <c r="F13" s="31">
        <v>3.7774588169875574</v>
      </c>
      <c r="G13" s="31">
        <v>2.9361576423159783</v>
      </c>
      <c r="H13" s="31">
        <v>0.9639466184750124</v>
      </c>
      <c r="I13" s="31">
        <v>0.12264544380343362</v>
      </c>
      <c r="J13" s="31">
        <v>590.72065217391287</v>
      </c>
      <c r="K13" s="31">
        <v>459.15760869565196</v>
      </c>
      <c r="L13" s="31">
        <v>150.74239130434785</v>
      </c>
      <c r="M13" s="31">
        <v>19.17934782608695</v>
      </c>
      <c r="N13" s="31">
        <v>131.56304347826091</v>
      </c>
      <c r="O13" s="31">
        <v>0</v>
      </c>
      <c r="P13" s="31">
        <v>130.02934782608693</v>
      </c>
      <c r="Q13" s="31">
        <v>130.02934782608693</v>
      </c>
      <c r="R13" s="31">
        <v>0</v>
      </c>
      <c r="S13" s="31">
        <v>309.94891304347806</v>
      </c>
      <c r="T13" s="31">
        <v>308.35652173913024</v>
      </c>
      <c r="U13" s="31">
        <v>0</v>
      </c>
      <c r="V13" s="31">
        <v>1.5923913043478262</v>
      </c>
      <c r="W13" s="31">
        <v>0</v>
      </c>
      <c r="X13" s="31">
        <v>0</v>
      </c>
      <c r="Y13" s="31">
        <v>0</v>
      </c>
      <c r="Z13" s="31">
        <v>0</v>
      </c>
      <c r="AA13" s="31">
        <v>0</v>
      </c>
      <c r="AB13" s="31">
        <v>0</v>
      </c>
      <c r="AC13" s="31">
        <v>0</v>
      </c>
      <c r="AD13" s="31">
        <v>0</v>
      </c>
      <c r="AE13" s="31">
        <v>0</v>
      </c>
      <c r="AF13" t="s">
        <v>1</v>
      </c>
      <c r="AG13" s="32">
        <v>3</v>
      </c>
      <c r="AH13"/>
    </row>
    <row r="14" spans="1:34" x14ac:dyDescent="0.25">
      <c r="A14" t="s">
        <v>43</v>
      </c>
      <c r="B14" t="s">
        <v>28</v>
      </c>
      <c r="C14" t="s">
        <v>34</v>
      </c>
      <c r="D14" t="s">
        <v>35</v>
      </c>
      <c r="E14" s="31">
        <v>20.293478260869566</v>
      </c>
      <c r="F14" s="31">
        <v>7.3063738618103908</v>
      </c>
      <c r="G14" s="31">
        <v>6.5420460632029984</v>
      </c>
      <c r="H14" s="31">
        <v>5.0461971076593466</v>
      </c>
      <c r="I14" s="31">
        <v>4.2818693090519551</v>
      </c>
      <c r="J14" s="31">
        <v>148.27173913043478</v>
      </c>
      <c r="K14" s="31">
        <v>132.76086956521738</v>
      </c>
      <c r="L14" s="31">
        <v>102.40489130434783</v>
      </c>
      <c r="M14" s="31">
        <v>86.894021739130437</v>
      </c>
      <c r="N14" s="31">
        <v>11.684782608695652</v>
      </c>
      <c r="O14" s="31">
        <v>3.8260869565217392</v>
      </c>
      <c r="P14" s="31">
        <v>0</v>
      </c>
      <c r="Q14" s="31">
        <v>0</v>
      </c>
      <c r="R14" s="31">
        <v>0</v>
      </c>
      <c r="S14" s="31">
        <v>45.866847826086953</v>
      </c>
      <c r="T14" s="31">
        <v>45.866847826086953</v>
      </c>
      <c r="U14" s="31">
        <v>0</v>
      </c>
      <c r="V14" s="31">
        <v>0</v>
      </c>
      <c r="W14" s="31">
        <v>0</v>
      </c>
      <c r="X14" s="31">
        <v>0</v>
      </c>
      <c r="Y14" s="31">
        <v>0</v>
      </c>
      <c r="Z14" s="31">
        <v>0</v>
      </c>
      <c r="AA14" s="31">
        <v>0</v>
      </c>
      <c r="AB14" s="31">
        <v>0</v>
      </c>
      <c r="AC14" s="31">
        <v>0</v>
      </c>
      <c r="AD14" s="31">
        <v>0</v>
      </c>
      <c r="AE14" s="31">
        <v>0</v>
      </c>
      <c r="AF14" t="s">
        <v>10</v>
      </c>
      <c r="AG14" s="32">
        <v>3</v>
      </c>
      <c r="AH14"/>
    </row>
    <row r="15" spans="1:34" x14ac:dyDescent="0.25">
      <c r="A15" t="s">
        <v>43</v>
      </c>
      <c r="B15" t="s">
        <v>21</v>
      </c>
      <c r="C15" t="s">
        <v>34</v>
      </c>
      <c r="D15" t="s">
        <v>35</v>
      </c>
      <c r="E15" s="31">
        <v>105.44565217391305</v>
      </c>
      <c r="F15" s="31">
        <v>3.4975961241109164</v>
      </c>
      <c r="G15" s="31">
        <v>3.2203566642614168</v>
      </c>
      <c r="H15" s="31">
        <v>1.0034274817029172</v>
      </c>
      <c r="I15" s="31">
        <v>0.82331718379548491</v>
      </c>
      <c r="J15" s="31">
        <v>368.80630434782609</v>
      </c>
      <c r="K15" s="31">
        <v>339.57260869565221</v>
      </c>
      <c r="L15" s="31">
        <v>105.8070652173913</v>
      </c>
      <c r="M15" s="31">
        <v>86.815217391304344</v>
      </c>
      <c r="N15" s="31">
        <v>15.948369565217391</v>
      </c>
      <c r="O15" s="31">
        <v>3.0434782608695654</v>
      </c>
      <c r="P15" s="31">
        <v>79.092391304347828</v>
      </c>
      <c r="Q15" s="31">
        <v>68.850543478260875</v>
      </c>
      <c r="R15" s="31">
        <v>10.241847826086957</v>
      </c>
      <c r="S15" s="31">
        <v>183.90684782608696</v>
      </c>
      <c r="T15" s="31">
        <v>183.90684782608696</v>
      </c>
      <c r="U15" s="31">
        <v>0</v>
      </c>
      <c r="V15" s="31">
        <v>0</v>
      </c>
      <c r="W15" s="31">
        <v>0</v>
      </c>
      <c r="X15" s="31">
        <v>0</v>
      </c>
      <c r="Y15" s="31">
        <v>0</v>
      </c>
      <c r="Z15" s="31">
        <v>0</v>
      </c>
      <c r="AA15" s="31">
        <v>0</v>
      </c>
      <c r="AB15" s="31">
        <v>0</v>
      </c>
      <c r="AC15" s="31">
        <v>0</v>
      </c>
      <c r="AD15" s="31">
        <v>0</v>
      </c>
      <c r="AE15" s="31">
        <v>0</v>
      </c>
      <c r="AF15" t="s">
        <v>3</v>
      </c>
      <c r="AG15" s="32">
        <v>3</v>
      </c>
      <c r="AH15"/>
    </row>
    <row r="16" spans="1:34" x14ac:dyDescent="0.25">
      <c r="A16" t="s">
        <v>43</v>
      </c>
      <c r="B16" t="s">
        <v>33</v>
      </c>
      <c r="C16" t="s">
        <v>34</v>
      </c>
      <c r="D16" t="s">
        <v>35</v>
      </c>
      <c r="E16" s="31">
        <v>7.4891304347826084</v>
      </c>
      <c r="F16" s="31">
        <v>10.058969521044991</v>
      </c>
      <c r="G16" s="31">
        <v>9.3506966618287368</v>
      </c>
      <c r="H16" s="31">
        <v>6.2651959361393317</v>
      </c>
      <c r="I16" s="31">
        <v>5.5569230769230771</v>
      </c>
      <c r="J16" s="31">
        <v>75.332934782608689</v>
      </c>
      <c r="K16" s="31">
        <v>70.028586956521735</v>
      </c>
      <c r="L16" s="31">
        <v>46.920869565217387</v>
      </c>
      <c r="M16" s="31">
        <v>41.616521739130434</v>
      </c>
      <c r="N16" s="31">
        <v>0</v>
      </c>
      <c r="O16" s="31">
        <v>5.3043478260869561</v>
      </c>
      <c r="P16" s="31">
        <v>4.2173913043478262</v>
      </c>
      <c r="Q16" s="31">
        <v>4.2173913043478262</v>
      </c>
      <c r="R16" s="31">
        <v>0</v>
      </c>
      <c r="S16" s="31">
        <v>24.194673913043477</v>
      </c>
      <c r="T16" s="31">
        <v>24.194673913043477</v>
      </c>
      <c r="U16" s="31">
        <v>0</v>
      </c>
      <c r="V16" s="31">
        <v>0</v>
      </c>
      <c r="W16" s="31">
        <v>5.3478260869565215</v>
      </c>
      <c r="X16" s="31">
        <v>0</v>
      </c>
      <c r="Y16" s="31">
        <v>0</v>
      </c>
      <c r="Z16" s="31">
        <v>1.1304347826086956</v>
      </c>
      <c r="AA16" s="31">
        <v>4.2173913043478262</v>
      </c>
      <c r="AB16" s="31">
        <v>0</v>
      </c>
      <c r="AC16" s="31">
        <v>0</v>
      </c>
      <c r="AD16" s="31">
        <v>0</v>
      </c>
      <c r="AE16" s="31">
        <v>0</v>
      </c>
      <c r="AF16" t="s">
        <v>15</v>
      </c>
      <c r="AG16" s="32">
        <v>3</v>
      </c>
      <c r="AH16"/>
    </row>
    <row r="17" spans="1:34" x14ac:dyDescent="0.25">
      <c r="A17" t="s">
        <v>43</v>
      </c>
      <c r="B17" t="s">
        <v>31</v>
      </c>
      <c r="C17" t="s">
        <v>34</v>
      </c>
      <c r="D17" t="s">
        <v>35</v>
      </c>
      <c r="E17" s="31">
        <v>199.03260869565219</v>
      </c>
      <c r="F17" s="31">
        <v>4.3709518868439741</v>
      </c>
      <c r="G17" s="31">
        <v>3.4651193271803842</v>
      </c>
      <c r="H17" s="31">
        <v>1.2768554420839933</v>
      </c>
      <c r="I17" s="31">
        <v>0.37102288242040304</v>
      </c>
      <c r="J17" s="31">
        <v>869.96195652173935</v>
      </c>
      <c r="K17" s="31">
        <v>689.67173913043496</v>
      </c>
      <c r="L17" s="31">
        <v>254.13586956521743</v>
      </c>
      <c r="M17" s="31">
        <v>73.845652173913052</v>
      </c>
      <c r="N17" s="31">
        <v>180.2902173913044</v>
      </c>
      <c r="O17" s="31">
        <v>0</v>
      </c>
      <c r="P17" s="31">
        <v>85.711956521739125</v>
      </c>
      <c r="Q17" s="31">
        <v>85.711956521739125</v>
      </c>
      <c r="R17" s="31">
        <v>0</v>
      </c>
      <c r="S17" s="31">
        <v>530.11413043478274</v>
      </c>
      <c r="T17" s="31">
        <v>524.37500000000011</v>
      </c>
      <c r="U17" s="31">
        <v>0</v>
      </c>
      <c r="V17" s="31">
        <v>5.7391304347826084</v>
      </c>
      <c r="W17" s="31">
        <v>0</v>
      </c>
      <c r="X17" s="31">
        <v>0</v>
      </c>
      <c r="Y17" s="31">
        <v>0</v>
      </c>
      <c r="Z17" s="31">
        <v>0</v>
      </c>
      <c r="AA17" s="31">
        <v>0</v>
      </c>
      <c r="AB17" s="31">
        <v>0</v>
      </c>
      <c r="AC17" s="31">
        <v>0</v>
      </c>
      <c r="AD17" s="31">
        <v>0</v>
      </c>
      <c r="AE17" s="31">
        <v>0</v>
      </c>
      <c r="AF17" t="s">
        <v>13</v>
      </c>
      <c r="AG17" s="32">
        <v>3</v>
      </c>
      <c r="AH17"/>
    </row>
    <row r="18" spans="1:34" x14ac:dyDescent="0.25">
      <c r="A18" t="s">
        <v>43</v>
      </c>
      <c r="B18" t="s">
        <v>18</v>
      </c>
      <c r="C18" t="s">
        <v>34</v>
      </c>
      <c r="D18" t="s">
        <v>35</v>
      </c>
      <c r="E18" s="31">
        <v>175.2391304347826</v>
      </c>
      <c r="F18" s="31">
        <v>3.3310823719141545</v>
      </c>
      <c r="G18" s="31">
        <v>3.067762064260017</v>
      </c>
      <c r="H18" s="31">
        <v>0.75969916883761324</v>
      </c>
      <c r="I18" s="31">
        <v>0.58789976429723356</v>
      </c>
      <c r="J18" s="31">
        <v>583.7359782608695</v>
      </c>
      <c r="K18" s="31">
        <v>537.59195652173901</v>
      </c>
      <c r="L18" s="31">
        <v>133.12902173913042</v>
      </c>
      <c r="M18" s="31">
        <v>103.02304347826086</v>
      </c>
      <c r="N18" s="31">
        <v>26.608695652173914</v>
      </c>
      <c r="O18" s="31">
        <v>3.4972826086956523</v>
      </c>
      <c r="P18" s="31">
        <v>121.3229347826087</v>
      </c>
      <c r="Q18" s="31">
        <v>105.28489130434782</v>
      </c>
      <c r="R18" s="31">
        <v>16.038043478260871</v>
      </c>
      <c r="S18" s="31">
        <v>329.28402173913037</v>
      </c>
      <c r="T18" s="31">
        <v>322.71065217391299</v>
      </c>
      <c r="U18" s="31">
        <v>0</v>
      </c>
      <c r="V18" s="31">
        <v>6.5733695652173916</v>
      </c>
      <c r="W18" s="31">
        <v>0</v>
      </c>
      <c r="X18" s="31">
        <v>0</v>
      </c>
      <c r="Y18" s="31">
        <v>0</v>
      </c>
      <c r="Z18" s="31">
        <v>0</v>
      </c>
      <c r="AA18" s="31">
        <v>0</v>
      </c>
      <c r="AB18" s="31">
        <v>0</v>
      </c>
      <c r="AC18" s="31">
        <v>0</v>
      </c>
      <c r="AD18" s="31">
        <v>0</v>
      </c>
      <c r="AE18" s="31">
        <v>0</v>
      </c>
      <c r="AF18" t="s">
        <v>0</v>
      </c>
      <c r="AG18" s="32">
        <v>3</v>
      </c>
      <c r="AH18"/>
    </row>
    <row r="19" spans="1:34" x14ac:dyDescent="0.25">
      <c r="AH19"/>
    </row>
    <row r="20" spans="1:34" x14ac:dyDescent="0.25">
      <c r="W20" s="31"/>
      <c r="AH20"/>
    </row>
    <row r="21" spans="1:34" x14ac:dyDescent="0.25">
      <c r="AH21"/>
    </row>
    <row r="22" spans="1:34" x14ac:dyDescent="0.25">
      <c r="AH22"/>
    </row>
    <row r="23" spans="1:34" x14ac:dyDescent="0.25">
      <c r="AH23"/>
    </row>
    <row r="30" spans="1:34" x14ac:dyDescent="0.25">
      <c r="AH30"/>
    </row>
  </sheetData>
  <pageMargins left="0.7" right="0.7" top="0.75" bottom="0.75" header="0.3" footer="0.3"/>
  <pageSetup orientation="portrait" horizontalDpi="1200" verticalDpi="1200" r:id="rId1"/>
  <ignoredErrors>
    <ignoredError sqref="AF2:AF1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3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87</v>
      </c>
      <c r="B1" s="1" t="s">
        <v>154</v>
      </c>
      <c r="C1" s="1" t="s">
        <v>90</v>
      </c>
      <c r="D1" s="1" t="s">
        <v>89</v>
      </c>
      <c r="E1" s="1" t="s">
        <v>91</v>
      </c>
      <c r="F1" s="1" t="s">
        <v>134</v>
      </c>
      <c r="G1" s="1" t="s">
        <v>157</v>
      </c>
      <c r="H1" s="35" t="s">
        <v>159</v>
      </c>
      <c r="I1" s="1" t="s">
        <v>135</v>
      </c>
      <c r="J1" s="1" t="s">
        <v>160</v>
      </c>
      <c r="K1" s="35" t="s">
        <v>161</v>
      </c>
      <c r="L1" s="1" t="s">
        <v>137</v>
      </c>
      <c r="M1" s="1" t="s">
        <v>147</v>
      </c>
      <c r="N1" s="35" t="s">
        <v>162</v>
      </c>
      <c r="O1" s="1" t="s">
        <v>138</v>
      </c>
      <c r="P1" s="1" t="s">
        <v>146</v>
      </c>
      <c r="Q1" s="35" t="s">
        <v>163</v>
      </c>
      <c r="R1" s="1" t="s">
        <v>139</v>
      </c>
      <c r="S1" s="1" t="s">
        <v>148</v>
      </c>
      <c r="T1" s="35" t="s">
        <v>164</v>
      </c>
      <c r="U1" s="1" t="s">
        <v>145</v>
      </c>
      <c r="V1" s="1" t="s">
        <v>158</v>
      </c>
      <c r="W1" s="35" t="s">
        <v>165</v>
      </c>
      <c r="X1" s="1" t="s">
        <v>140</v>
      </c>
      <c r="Y1" s="1" t="s">
        <v>149</v>
      </c>
      <c r="Z1" s="35" t="s">
        <v>166</v>
      </c>
      <c r="AA1" s="1" t="s">
        <v>141</v>
      </c>
      <c r="AB1" s="1" t="s">
        <v>150</v>
      </c>
      <c r="AC1" s="35" t="s">
        <v>167</v>
      </c>
      <c r="AD1" s="1" t="s">
        <v>142</v>
      </c>
      <c r="AE1" s="1" t="s">
        <v>151</v>
      </c>
      <c r="AF1" s="35" t="s">
        <v>168</v>
      </c>
      <c r="AG1" s="1" t="s">
        <v>143</v>
      </c>
      <c r="AH1" s="1" t="s">
        <v>152</v>
      </c>
      <c r="AI1" s="35" t="s">
        <v>169</v>
      </c>
      <c r="AJ1" s="1" t="s">
        <v>88</v>
      </c>
      <c r="AK1" s="38" t="s">
        <v>99</v>
      </c>
    </row>
    <row r="2" spans="1:46" x14ac:dyDescent="0.25">
      <c r="A2" t="s">
        <v>43</v>
      </c>
      <c r="B2" t="s">
        <v>30</v>
      </c>
      <c r="C2" t="s">
        <v>34</v>
      </c>
      <c r="D2" t="s">
        <v>35</v>
      </c>
      <c r="E2" s="31">
        <v>171.39130434782609</v>
      </c>
      <c r="F2" s="31">
        <v>648.72326086956525</v>
      </c>
      <c r="G2" s="31">
        <v>0</v>
      </c>
      <c r="H2" s="36">
        <v>0</v>
      </c>
      <c r="I2" s="31">
        <v>120.96499999999999</v>
      </c>
      <c r="J2" s="31">
        <v>0</v>
      </c>
      <c r="K2" s="36">
        <v>0</v>
      </c>
      <c r="L2" s="31">
        <v>73.577717391304333</v>
      </c>
      <c r="M2" s="31">
        <v>0</v>
      </c>
      <c r="N2" s="36">
        <v>0</v>
      </c>
      <c r="O2" s="31">
        <v>41.822065217391312</v>
      </c>
      <c r="P2" s="31">
        <v>0</v>
      </c>
      <c r="Q2" s="36">
        <v>0</v>
      </c>
      <c r="R2" s="31">
        <v>5.5652173913043477</v>
      </c>
      <c r="S2" s="31">
        <v>0</v>
      </c>
      <c r="T2" s="36">
        <v>0</v>
      </c>
      <c r="U2" s="31">
        <v>209.3628260869566</v>
      </c>
      <c r="V2" s="31">
        <v>0</v>
      </c>
      <c r="W2" s="36">
        <v>0</v>
      </c>
      <c r="X2" s="31">
        <v>0</v>
      </c>
      <c r="Y2" s="31">
        <v>0</v>
      </c>
      <c r="Z2" s="36" t="s">
        <v>230</v>
      </c>
      <c r="AA2" s="31">
        <v>318.39543478260867</v>
      </c>
      <c r="AB2" s="31">
        <v>0</v>
      </c>
      <c r="AC2" s="36">
        <v>0</v>
      </c>
      <c r="AD2" s="31">
        <v>0</v>
      </c>
      <c r="AE2" s="31">
        <v>0</v>
      </c>
      <c r="AF2" s="36" t="s">
        <v>230</v>
      </c>
      <c r="AG2" s="31">
        <v>0</v>
      </c>
      <c r="AH2" s="31">
        <v>0</v>
      </c>
      <c r="AI2" s="36" t="s">
        <v>230</v>
      </c>
      <c r="AJ2" t="s">
        <v>12</v>
      </c>
      <c r="AK2" s="37">
        <v>3</v>
      </c>
      <c r="AT2"/>
    </row>
    <row r="3" spans="1:46" x14ac:dyDescent="0.25">
      <c r="A3" t="s">
        <v>43</v>
      </c>
      <c r="B3" t="s">
        <v>26</v>
      </c>
      <c r="C3" t="s">
        <v>34</v>
      </c>
      <c r="D3" t="s">
        <v>35</v>
      </c>
      <c r="E3" s="31">
        <v>111.68478260869566</v>
      </c>
      <c r="F3" s="31">
        <v>494.388152173913</v>
      </c>
      <c r="G3" s="31">
        <v>26.863804347826079</v>
      </c>
      <c r="H3" s="36">
        <v>5.4337475988656146E-2</v>
      </c>
      <c r="I3" s="31">
        <v>183.81869565217389</v>
      </c>
      <c r="J3" s="31">
        <v>10.463586956521736</v>
      </c>
      <c r="K3" s="36">
        <v>5.6923409881665055E-2</v>
      </c>
      <c r="L3" s="31">
        <v>120.51706521739128</v>
      </c>
      <c r="M3" s="31">
        <v>10.463586956521736</v>
      </c>
      <c r="N3" s="36">
        <v>8.6822450726353917E-2</v>
      </c>
      <c r="O3" s="31">
        <v>53.823369565217391</v>
      </c>
      <c r="P3" s="31">
        <v>0</v>
      </c>
      <c r="Q3" s="36">
        <v>0</v>
      </c>
      <c r="R3" s="31">
        <v>9.4782608695652169</v>
      </c>
      <c r="S3" s="31">
        <v>0</v>
      </c>
      <c r="T3" s="36">
        <v>0</v>
      </c>
      <c r="U3" s="31">
        <v>66.972499999999997</v>
      </c>
      <c r="V3" s="31">
        <v>4.4045652173913039</v>
      </c>
      <c r="W3" s="36">
        <v>6.5766773188865646E-2</v>
      </c>
      <c r="X3" s="31">
        <v>0</v>
      </c>
      <c r="Y3" s="31">
        <v>0</v>
      </c>
      <c r="Z3" s="36" t="s">
        <v>230</v>
      </c>
      <c r="AA3" s="31">
        <v>243.59695652173912</v>
      </c>
      <c r="AB3" s="31">
        <v>11.99565217391304</v>
      </c>
      <c r="AC3" s="36">
        <v>4.9243850765608894E-2</v>
      </c>
      <c r="AD3" s="31">
        <v>0</v>
      </c>
      <c r="AE3" s="31">
        <v>0</v>
      </c>
      <c r="AF3" s="36" t="s">
        <v>230</v>
      </c>
      <c r="AG3" s="31">
        <v>0</v>
      </c>
      <c r="AH3" s="31">
        <v>0</v>
      </c>
      <c r="AI3" s="36" t="s">
        <v>230</v>
      </c>
      <c r="AJ3" t="s">
        <v>8</v>
      </c>
      <c r="AK3" s="37">
        <v>3</v>
      </c>
      <c r="AT3"/>
    </row>
    <row r="4" spans="1:46" x14ac:dyDescent="0.25">
      <c r="A4" t="s">
        <v>43</v>
      </c>
      <c r="B4" t="s">
        <v>23</v>
      </c>
      <c r="C4" t="s">
        <v>34</v>
      </c>
      <c r="D4" t="s">
        <v>35</v>
      </c>
      <c r="E4" s="31">
        <v>115.90217391304348</v>
      </c>
      <c r="F4" s="31">
        <v>528.9789130434782</v>
      </c>
      <c r="G4" s="31">
        <v>16.24641304347826</v>
      </c>
      <c r="H4" s="36">
        <v>3.0712780118217913E-2</v>
      </c>
      <c r="I4" s="31">
        <v>252.47499999999994</v>
      </c>
      <c r="J4" s="31">
        <v>3.1658695652173914</v>
      </c>
      <c r="K4" s="36">
        <v>1.2539338806683403E-2</v>
      </c>
      <c r="L4" s="31">
        <v>209.94565217391298</v>
      </c>
      <c r="M4" s="31">
        <v>3.1658695652173914</v>
      </c>
      <c r="N4" s="36">
        <v>1.5079471913020974E-2</v>
      </c>
      <c r="O4" s="31">
        <v>37.978586956521738</v>
      </c>
      <c r="P4" s="31">
        <v>0</v>
      </c>
      <c r="Q4" s="36">
        <v>0</v>
      </c>
      <c r="R4" s="31">
        <v>4.5507608695652175</v>
      </c>
      <c r="S4" s="31">
        <v>0</v>
      </c>
      <c r="T4" s="36">
        <v>0</v>
      </c>
      <c r="U4" s="31">
        <v>77.443804347826088</v>
      </c>
      <c r="V4" s="31">
        <v>0</v>
      </c>
      <c r="W4" s="36">
        <v>0</v>
      </c>
      <c r="X4" s="31">
        <v>0</v>
      </c>
      <c r="Y4" s="31">
        <v>0</v>
      </c>
      <c r="Z4" s="36" t="s">
        <v>230</v>
      </c>
      <c r="AA4" s="31">
        <v>199.06010869565219</v>
      </c>
      <c r="AB4" s="31">
        <v>13.08054347826087</v>
      </c>
      <c r="AC4" s="36">
        <v>6.5711525850013622E-2</v>
      </c>
      <c r="AD4" s="31">
        <v>0</v>
      </c>
      <c r="AE4" s="31">
        <v>0</v>
      </c>
      <c r="AF4" s="36" t="s">
        <v>230</v>
      </c>
      <c r="AG4" s="31">
        <v>0</v>
      </c>
      <c r="AH4" s="31">
        <v>0</v>
      </c>
      <c r="AI4" s="36" t="s">
        <v>230</v>
      </c>
      <c r="AJ4" t="s">
        <v>5</v>
      </c>
      <c r="AK4" s="37">
        <v>3</v>
      </c>
      <c r="AT4"/>
    </row>
    <row r="5" spans="1:46" x14ac:dyDescent="0.25">
      <c r="A5" t="s">
        <v>43</v>
      </c>
      <c r="B5" t="s">
        <v>22</v>
      </c>
      <c r="C5" t="s">
        <v>34</v>
      </c>
      <c r="D5" t="s">
        <v>35</v>
      </c>
      <c r="E5" s="31">
        <v>307.93478260869563</v>
      </c>
      <c r="F5" s="31">
        <v>1265.1043478260867</v>
      </c>
      <c r="G5" s="31">
        <v>82.760869565217391</v>
      </c>
      <c r="H5" s="36">
        <v>6.5418216060541504E-2</v>
      </c>
      <c r="I5" s="31">
        <v>333.49130434782597</v>
      </c>
      <c r="J5" s="31">
        <v>0.52173913043478259</v>
      </c>
      <c r="K5" s="36">
        <v>1.5644759657379769E-3</v>
      </c>
      <c r="L5" s="31">
        <v>281.98260869565206</v>
      </c>
      <c r="M5" s="31">
        <v>0.52173913043478259</v>
      </c>
      <c r="N5" s="36">
        <v>1.850252867891946E-3</v>
      </c>
      <c r="O5" s="31">
        <v>46.639130434782622</v>
      </c>
      <c r="P5" s="31">
        <v>0</v>
      </c>
      <c r="Q5" s="36">
        <v>0</v>
      </c>
      <c r="R5" s="31">
        <v>4.8695652173913047</v>
      </c>
      <c r="S5" s="31">
        <v>0</v>
      </c>
      <c r="T5" s="36">
        <v>0</v>
      </c>
      <c r="U5" s="31">
        <v>151.48260869565212</v>
      </c>
      <c r="V5" s="31">
        <v>30.329347826086963</v>
      </c>
      <c r="W5" s="36">
        <v>0.20021669871702891</v>
      </c>
      <c r="X5" s="31">
        <v>0</v>
      </c>
      <c r="Y5" s="31">
        <v>0</v>
      </c>
      <c r="Z5" s="36" t="s">
        <v>230</v>
      </c>
      <c r="AA5" s="31">
        <v>548.6260869565217</v>
      </c>
      <c r="AB5" s="31">
        <v>51.90978260869565</v>
      </c>
      <c r="AC5" s="36">
        <v>9.461778038420085E-2</v>
      </c>
      <c r="AD5" s="31">
        <v>231.5043478260869</v>
      </c>
      <c r="AE5" s="31">
        <v>0</v>
      </c>
      <c r="AF5" s="36">
        <v>0</v>
      </c>
      <c r="AG5" s="31">
        <v>0</v>
      </c>
      <c r="AH5" s="31">
        <v>0</v>
      </c>
      <c r="AI5" s="36" t="s">
        <v>230</v>
      </c>
      <c r="AJ5" t="s">
        <v>4</v>
      </c>
      <c r="AK5" s="37">
        <v>3</v>
      </c>
      <c r="AT5"/>
    </row>
    <row r="6" spans="1:46" x14ac:dyDescent="0.25">
      <c r="A6" t="s">
        <v>43</v>
      </c>
      <c r="B6" t="s">
        <v>20</v>
      </c>
      <c r="C6" t="s">
        <v>34</v>
      </c>
      <c r="D6" t="s">
        <v>35</v>
      </c>
      <c r="E6" s="31">
        <v>243.14130434782609</v>
      </c>
      <c r="F6" s="31">
        <v>974.09782608695662</v>
      </c>
      <c r="G6" s="31">
        <v>0</v>
      </c>
      <c r="H6" s="36">
        <v>0</v>
      </c>
      <c r="I6" s="31">
        <v>192.04239130434786</v>
      </c>
      <c r="J6" s="31">
        <v>0</v>
      </c>
      <c r="K6" s="36">
        <v>0</v>
      </c>
      <c r="L6" s="31">
        <v>54.168478260869563</v>
      </c>
      <c r="M6" s="31">
        <v>0</v>
      </c>
      <c r="N6" s="36">
        <v>0</v>
      </c>
      <c r="O6" s="31">
        <v>132.1347826086957</v>
      </c>
      <c r="P6" s="31">
        <v>0</v>
      </c>
      <c r="Q6" s="36">
        <v>0</v>
      </c>
      <c r="R6" s="31">
        <v>5.7391304347826084</v>
      </c>
      <c r="S6" s="31">
        <v>0</v>
      </c>
      <c r="T6" s="36">
        <v>0</v>
      </c>
      <c r="U6" s="31">
        <v>186.37608695652179</v>
      </c>
      <c r="V6" s="31">
        <v>0</v>
      </c>
      <c r="W6" s="36">
        <v>0</v>
      </c>
      <c r="X6" s="31">
        <v>0</v>
      </c>
      <c r="Y6" s="31">
        <v>0</v>
      </c>
      <c r="Z6" s="36" t="s">
        <v>230</v>
      </c>
      <c r="AA6" s="31">
        <v>582.13586956521738</v>
      </c>
      <c r="AB6" s="31">
        <v>0</v>
      </c>
      <c r="AC6" s="36">
        <v>0</v>
      </c>
      <c r="AD6" s="31">
        <v>0</v>
      </c>
      <c r="AE6" s="31">
        <v>0</v>
      </c>
      <c r="AF6" s="36" t="s">
        <v>230</v>
      </c>
      <c r="AG6" s="31">
        <v>13.54347826086957</v>
      </c>
      <c r="AH6" s="31">
        <v>0</v>
      </c>
      <c r="AI6" s="36">
        <v>0</v>
      </c>
      <c r="AJ6" t="s">
        <v>2</v>
      </c>
      <c r="AK6" s="37">
        <v>3</v>
      </c>
      <c r="AT6"/>
    </row>
    <row r="7" spans="1:46" x14ac:dyDescent="0.25">
      <c r="A7" t="s">
        <v>43</v>
      </c>
      <c r="B7" t="s">
        <v>32</v>
      </c>
      <c r="C7" t="s">
        <v>34</v>
      </c>
      <c r="D7" t="s">
        <v>35</v>
      </c>
      <c r="E7" s="31">
        <v>48.260869565217391</v>
      </c>
      <c r="F7" s="31">
        <v>236.17119565217391</v>
      </c>
      <c r="G7" s="31">
        <v>2.9456521739130435</v>
      </c>
      <c r="H7" s="36">
        <v>1.2472529369124737E-2</v>
      </c>
      <c r="I7" s="31">
        <v>90.209239130434781</v>
      </c>
      <c r="J7" s="31">
        <v>1.0434782608695652</v>
      </c>
      <c r="K7" s="36">
        <v>1.1567310299123414E-2</v>
      </c>
      <c r="L7" s="31">
        <v>74.894021739130437</v>
      </c>
      <c r="M7" s="31">
        <v>1.0434782608695652</v>
      </c>
      <c r="N7" s="36">
        <v>1.3932731032981385E-2</v>
      </c>
      <c r="O7" s="31">
        <v>9.7282608695652169</v>
      </c>
      <c r="P7" s="31">
        <v>0</v>
      </c>
      <c r="Q7" s="36">
        <v>0</v>
      </c>
      <c r="R7" s="31">
        <v>5.5869565217391308</v>
      </c>
      <c r="S7" s="31">
        <v>0</v>
      </c>
      <c r="T7" s="36">
        <v>0</v>
      </c>
      <c r="U7" s="31">
        <v>5.9836956521739131</v>
      </c>
      <c r="V7" s="31">
        <v>1.7391304347826086</v>
      </c>
      <c r="W7" s="36">
        <v>0.29064486830154407</v>
      </c>
      <c r="X7" s="31">
        <v>0</v>
      </c>
      <c r="Y7" s="31">
        <v>0</v>
      </c>
      <c r="Z7" s="36" t="s">
        <v>230</v>
      </c>
      <c r="AA7" s="31">
        <v>139.97826086956522</v>
      </c>
      <c r="AB7" s="31">
        <v>0.16304347826086957</v>
      </c>
      <c r="AC7" s="36">
        <v>1.1647771393073459E-3</v>
      </c>
      <c r="AD7" s="31">
        <v>0</v>
      </c>
      <c r="AE7" s="31">
        <v>0</v>
      </c>
      <c r="AF7" s="36" t="s">
        <v>230</v>
      </c>
      <c r="AG7" s="31">
        <v>0</v>
      </c>
      <c r="AH7" s="31">
        <v>0</v>
      </c>
      <c r="AI7" s="36" t="s">
        <v>230</v>
      </c>
      <c r="AJ7" t="s">
        <v>14</v>
      </c>
      <c r="AK7" s="37">
        <v>3</v>
      </c>
      <c r="AT7"/>
    </row>
    <row r="8" spans="1:46" x14ac:dyDescent="0.25">
      <c r="A8" t="s">
        <v>43</v>
      </c>
      <c r="B8" t="s">
        <v>27</v>
      </c>
      <c r="C8" t="s">
        <v>34</v>
      </c>
      <c r="D8" t="s">
        <v>35</v>
      </c>
      <c r="E8" s="31">
        <v>37.326086956521742</v>
      </c>
      <c r="F8" s="31">
        <v>177.59065217391304</v>
      </c>
      <c r="G8" s="31">
        <v>1.4466304347826087</v>
      </c>
      <c r="H8" s="36">
        <v>8.1458703883013819E-3</v>
      </c>
      <c r="I8" s="31">
        <v>77.509130434782605</v>
      </c>
      <c r="J8" s="31">
        <v>1.4466304347826087</v>
      </c>
      <c r="K8" s="36">
        <v>1.8664000314128491E-2</v>
      </c>
      <c r="L8" s="31">
        <v>35.657608695652172</v>
      </c>
      <c r="M8" s="31">
        <v>0</v>
      </c>
      <c r="N8" s="36">
        <v>0</v>
      </c>
      <c r="O8" s="31">
        <v>36.808043478260871</v>
      </c>
      <c r="P8" s="31">
        <v>1.4466304347826087</v>
      </c>
      <c r="Q8" s="36">
        <v>3.9302019289262149E-2</v>
      </c>
      <c r="R8" s="31">
        <v>5.0434782608695654</v>
      </c>
      <c r="S8" s="31">
        <v>0</v>
      </c>
      <c r="T8" s="36">
        <v>0</v>
      </c>
      <c r="U8" s="31">
        <v>13.989130434782609</v>
      </c>
      <c r="V8" s="31">
        <v>0</v>
      </c>
      <c r="W8" s="36">
        <v>0</v>
      </c>
      <c r="X8" s="31">
        <v>0</v>
      </c>
      <c r="Y8" s="31">
        <v>0</v>
      </c>
      <c r="Z8" s="36" t="s">
        <v>230</v>
      </c>
      <c r="AA8" s="31">
        <v>86.092391304347828</v>
      </c>
      <c r="AB8" s="31">
        <v>0</v>
      </c>
      <c r="AC8" s="36">
        <v>0</v>
      </c>
      <c r="AD8" s="31">
        <v>0</v>
      </c>
      <c r="AE8" s="31">
        <v>0</v>
      </c>
      <c r="AF8" s="36" t="s">
        <v>230</v>
      </c>
      <c r="AG8" s="31">
        <v>0</v>
      </c>
      <c r="AH8" s="31">
        <v>0</v>
      </c>
      <c r="AI8" s="36" t="s">
        <v>230</v>
      </c>
      <c r="AJ8" t="s">
        <v>9</v>
      </c>
      <c r="AK8" s="37">
        <v>3</v>
      </c>
      <c r="AT8"/>
    </row>
    <row r="9" spans="1:46" x14ac:dyDescent="0.25">
      <c r="A9" t="s">
        <v>43</v>
      </c>
      <c r="B9" t="s">
        <v>29</v>
      </c>
      <c r="C9" t="s">
        <v>34</v>
      </c>
      <c r="D9" t="s">
        <v>35</v>
      </c>
      <c r="E9" s="31">
        <v>164.44565217391303</v>
      </c>
      <c r="F9" s="31">
        <v>630.29347826086939</v>
      </c>
      <c r="G9" s="31">
        <v>0</v>
      </c>
      <c r="H9" s="36">
        <v>0</v>
      </c>
      <c r="I9" s="31">
        <v>139.16739130434786</v>
      </c>
      <c r="J9" s="31">
        <v>0</v>
      </c>
      <c r="K9" s="36">
        <v>0</v>
      </c>
      <c r="L9" s="31">
        <v>29.156521739130429</v>
      </c>
      <c r="M9" s="31">
        <v>0</v>
      </c>
      <c r="N9" s="36">
        <v>0</v>
      </c>
      <c r="O9" s="31">
        <v>104.27173913043482</v>
      </c>
      <c r="P9" s="31">
        <v>0</v>
      </c>
      <c r="Q9" s="36">
        <v>0</v>
      </c>
      <c r="R9" s="31">
        <v>5.7391304347826084</v>
      </c>
      <c r="S9" s="31">
        <v>0</v>
      </c>
      <c r="T9" s="36">
        <v>0</v>
      </c>
      <c r="U9" s="31">
        <v>140.0032608695652</v>
      </c>
      <c r="V9" s="31">
        <v>0</v>
      </c>
      <c r="W9" s="36">
        <v>0</v>
      </c>
      <c r="X9" s="31">
        <v>0</v>
      </c>
      <c r="Y9" s="31">
        <v>0</v>
      </c>
      <c r="Z9" s="36" t="s">
        <v>230</v>
      </c>
      <c r="AA9" s="31">
        <v>349.65543478260855</v>
      </c>
      <c r="AB9" s="31">
        <v>0</v>
      </c>
      <c r="AC9" s="36">
        <v>0</v>
      </c>
      <c r="AD9" s="31">
        <v>0</v>
      </c>
      <c r="AE9" s="31">
        <v>0</v>
      </c>
      <c r="AF9" s="36" t="s">
        <v>230</v>
      </c>
      <c r="AG9" s="31">
        <v>1.4673913043478262</v>
      </c>
      <c r="AH9" s="31">
        <v>0</v>
      </c>
      <c r="AI9" s="36">
        <v>0</v>
      </c>
      <c r="AJ9" t="s">
        <v>11</v>
      </c>
      <c r="AK9" s="37">
        <v>3</v>
      </c>
      <c r="AT9"/>
    </row>
    <row r="10" spans="1:46" x14ac:dyDescent="0.25">
      <c r="A10" t="s">
        <v>43</v>
      </c>
      <c r="B10" t="s">
        <v>17</v>
      </c>
      <c r="C10" t="s">
        <v>34</v>
      </c>
      <c r="D10" t="s">
        <v>35</v>
      </c>
      <c r="E10" s="31">
        <v>31.554347826086957</v>
      </c>
      <c r="F10" s="31">
        <v>223.81489130434778</v>
      </c>
      <c r="G10" s="31">
        <v>0</v>
      </c>
      <c r="H10" s="36">
        <v>0</v>
      </c>
      <c r="I10" s="31">
        <v>51.440326086956517</v>
      </c>
      <c r="J10" s="31">
        <v>0</v>
      </c>
      <c r="K10" s="36">
        <v>0</v>
      </c>
      <c r="L10" s="31">
        <v>35.282717391304338</v>
      </c>
      <c r="M10" s="31">
        <v>0</v>
      </c>
      <c r="N10" s="36">
        <v>0</v>
      </c>
      <c r="O10" s="31">
        <v>10.592391304347826</v>
      </c>
      <c r="P10" s="31">
        <v>0</v>
      </c>
      <c r="Q10" s="36">
        <v>0</v>
      </c>
      <c r="R10" s="31">
        <v>5.5652173913043477</v>
      </c>
      <c r="S10" s="31">
        <v>0</v>
      </c>
      <c r="T10" s="36">
        <v>0</v>
      </c>
      <c r="U10" s="31">
        <v>29.172717391304346</v>
      </c>
      <c r="V10" s="31">
        <v>0</v>
      </c>
      <c r="W10" s="36">
        <v>0</v>
      </c>
      <c r="X10" s="31">
        <v>5.434782608695652E-3</v>
      </c>
      <c r="Y10" s="31">
        <v>0</v>
      </c>
      <c r="Z10" s="36">
        <v>0</v>
      </c>
      <c r="AA10" s="31">
        <v>143.19641304347823</v>
      </c>
      <c r="AB10" s="31">
        <v>0</v>
      </c>
      <c r="AC10" s="36">
        <v>0</v>
      </c>
      <c r="AD10" s="31">
        <v>0</v>
      </c>
      <c r="AE10" s="31">
        <v>0</v>
      </c>
      <c r="AF10" s="36" t="s">
        <v>230</v>
      </c>
      <c r="AG10" s="31">
        <v>0</v>
      </c>
      <c r="AH10" s="31">
        <v>0</v>
      </c>
      <c r="AI10" s="36" t="s">
        <v>230</v>
      </c>
      <c r="AJ10" t="s">
        <v>16</v>
      </c>
      <c r="AK10" s="37">
        <v>3</v>
      </c>
      <c r="AT10"/>
    </row>
    <row r="11" spans="1:46" x14ac:dyDescent="0.25">
      <c r="A11" t="s">
        <v>43</v>
      </c>
      <c r="B11" t="s">
        <v>25</v>
      </c>
      <c r="C11" t="s">
        <v>34</v>
      </c>
      <c r="D11" t="s">
        <v>35</v>
      </c>
      <c r="E11" s="31">
        <v>42.489130434782609</v>
      </c>
      <c r="F11" s="31">
        <v>261.37923913043483</v>
      </c>
      <c r="G11" s="31">
        <v>0</v>
      </c>
      <c r="H11" s="36">
        <v>0</v>
      </c>
      <c r="I11" s="31">
        <v>55.084239130434781</v>
      </c>
      <c r="J11" s="31">
        <v>0</v>
      </c>
      <c r="K11" s="36">
        <v>0</v>
      </c>
      <c r="L11" s="31">
        <v>39.095108695652172</v>
      </c>
      <c r="M11" s="31">
        <v>0</v>
      </c>
      <c r="N11" s="36">
        <v>0</v>
      </c>
      <c r="O11" s="31">
        <v>10.858695652173912</v>
      </c>
      <c r="P11" s="31">
        <v>0</v>
      </c>
      <c r="Q11" s="36">
        <v>0</v>
      </c>
      <c r="R11" s="31">
        <v>5.1304347826086953</v>
      </c>
      <c r="S11" s="31">
        <v>0</v>
      </c>
      <c r="T11" s="36">
        <v>0</v>
      </c>
      <c r="U11" s="31">
        <v>46.524673913043486</v>
      </c>
      <c r="V11" s="31">
        <v>0</v>
      </c>
      <c r="W11" s="36">
        <v>0</v>
      </c>
      <c r="X11" s="31">
        <v>0</v>
      </c>
      <c r="Y11" s="31">
        <v>0</v>
      </c>
      <c r="Z11" s="36" t="s">
        <v>230</v>
      </c>
      <c r="AA11" s="31">
        <v>159.77032608695657</v>
      </c>
      <c r="AB11" s="31">
        <v>0</v>
      </c>
      <c r="AC11" s="36">
        <v>0</v>
      </c>
      <c r="AD11" s="31">
        <v>0</v>
      </c>
      <c r="AE11" s="31">
        <v>0</v>
      </c>
      <c r="AF11" s="36" t="s">
        <v>230</v>
      </c>
      <c r="AG11" s="31">
        <v>0</v>
      </c>
      <c r="AH11" s="31">
        <v>0</v>
      </c>
      <c r="AI11" s="36" t="s">
        <v>230</v>
      </c>
      <c r="AJ11" t="s">
        <v>7</v>
      </c>
      <c r="AK11" s="37">
        <v>3</v>
      </c>
      <c r="AT11"/>
    </row>
    <row r="12" spans="1:46" x14ac:dyDescent="0.25">
      <c r="A12" t="s">
        <v>43</v>
      </c>
      <c r="B12" t="s">
        <v>24</v>
      </c>
      <c r="C12" t="s">
        <v>34</v>
      </c>
      <c r="D12" t="s">
        <v>35</v>
      </c>
      <c r="E12" s="31">
        <v>53.260869565217391</v>
      </c>
      <c r="F12" s="31">
        <v>245.58184782608703</v>
      </c>
      <c r="G12" s="31">
        <v>0</v>
      </c>
      <c r="H12" s="36">
        <v>0</v>
      </c>
      <c r="I12" s="31">
        <v>57.999021739130427</v>
      </c>
      <c r="J12" s="31">
        <v>0</v>
      </c>
      <c r="K12" s="36">
        <v>0</v>
      </c>
      <c r="L12" s="31">
        <v>37.39032608695652</v>
      </c>
      <c r="M12" s="31">
        <v>0</v>
      </c>
      <c r="N12" s="36">
        <v>0</v>
      </c>
      <c r="O12" s="31">
        <v>15.826086956521738</v>
      </c>
      <c r="P12" s="31">
        <v>0</v>
      </c>
      <c r="Q12" s="36">
        <v>0</v>
      </c>
      <c r="R12" s="31">
        <v>4.7826086956521738</v>
      </c>
      <c r="S12" s="31">
        <v>0</v>
      </c>
      <c r="T12" s="36">
        <v>0</v>
      </c>
      <c r="U12" s="31">
        <v>29.014130434782615</v>
      </c>
      <c r="V12" s="31">
        <v>0</v>
      </c>
      <c r="W12" s="36">
        <v>0</v>
      </c>
      <c r="X12" s="31">
        <v>6.1664130434782605</v>
      </c>
      <c r="Y12" s="31">
        <v>0</v>
      </c>
      <c r="Z12" s="36">
        <v>0</v>
      </c>
      <c r="AA12" s="31">
        <v>152.40228260869571</v>
      </c>
      <c r="AB12" s="31">
        <v>0</v>
      </c>
      <c r="AC12" s="36">
        <v>0</v>
      </c>
      <c r="AD12" s="31">
        <v>0</v>
      </c>
      <c r="AE12" s="31">
        <v>0</v>
      </c>
      <c r="AF12" s="36" t="s">
        <v>230</v>
      </c>
      <c r="AG12" s="31">
        <v>0</v>
      </c>
      <c r="AH12" s="31">
        <v>0</v>
      </c>
      <c r="AI12" s="36" t="s">
        <v>230</v>
      </c>
      <c r="AJ12" t="s">
        <v>6</v>
      </c>
      <c r="AK12" s="37">
        <v>3</v>
      </c>
      <c r="AT12"/>
    </row>
    <row r="13" spans="1:46" x14ac:dyDescent="0.25">
      <c r="A13" t="s">
        <v>43</v>
      </c>
      <c r="B13" t="s">
        <v>19</v>
      </c>
      <c r="C13" t="s">
        <v>34</v>
      </c>
      <c r="D13" t="s">
        <v>35</v>
      </c>
      <c r="E13" s="31">
        <v>156.38043478260869</v>
      </c>
      <c r="F13" s="31">
        <v>590.72065217391287</v>
      </c>
      <c r="G13" s="31">
        <v>0</v>
      </c>
      <c r="H13" s="36">
        <v>0</v>
      </c>
      <c r="I13" s="31">
        <v>150.74239130434785</v>
      </c>
      <c r="J13" s="31">
        <v>0</v>
      </c>
      <c r="K13" s="36">
        <v>0</v>
      </c>
      <c r="L13" s="31">
        <v>19.17934782608695</v>
      </c>
      <c r="M13" s="31">
        <v>0</v>
      </c>
      <c r="N13" s="36">
        <v>0</v>
      </c>
      <c r="O13" s="31">
        <v>131.56304347826091</v>
      </c>
      <c r="P13" s="31">
        <v>0</v>
      </c>
      <c r="Q13" s="36">
        <v>0</v>
      </c>
      <c r="R13" s="31">
        <v>0</v>
      </c>
      <c r="S13" s="31">
        <v>0</v>
      </c>
      <c r="T13" s="36" t="s">
        <v>230</v>
      </c>
      <c r="U13" s="31">
        <v>130.02934782608693</v>
      </c>
      <c r="V13" s="31">
        <v>0</v>
      </c>
      <c r="W13" s="36">
        <v>0</v>
      </c>
      <c r="X13" s="31">
        <v>0</v>
      </c>
      <c r="Y13" s="31">
        <v>0</v>
      </c>
      <c r="Z13" s="36" t="s">
        <v>230</v>
      </c>
      <c r="AA13" s="31">
        <v>308.35652173913024</v>
      </c>
      <c r="AB13" s="31">
        <v>0</v>
      </c>
      <c r="AC13" s="36">
        <v>0</v>
      </c>
      <c r="AD13" s="31">
        <v>0</v>
      </c>
      <c r="AE13" s="31">
        <v>0</v>
      </c>
      <c r="AF13" s="36" t="s">
        <v>230</v>
      </c>
      <c r="AG13" s="31">
        <v>1.5923913043478262</v>
      </c>
      <c r="AH13" s="31">
        <v>0</v>
      </c>
      <c r="AI13" s="36">
        <v>0</v>
      </c>
      <c r="AJ13" t="s">
        <v>1</v>
      </c>
      <c r="AK13" s="37">
        <v>3</v>
      </c>
      <c r="AT13"/>
    </row>
    <row r="14" spans="1:46" x14ac:dyDescent="0.25">
      <c r="A14" t="s">
        <v>43</v>
      </c>
      <c r="B14" t="s">
        <v>28</v>
      </c>
      <c r="C14" t="s">
        <v>34</v>
      </c>
      <c r="D14" t="s">
        <v>35</v>
      </c>
      <c r="E14" s="31">
        <v>20.293478260869566</v>
      </c>
      <c r="F14" s="31">
        <v>148.27173913043478</v>
      </c>
      <c r="G14" s="31">
        <v>0</v>
      </c>
      <c r="H14" s="36">
        <v>0</v>
      </c>
      <c r="I14" s="31">
        <v>102.40489130434783</v>
      </c>
      <c r="J14" s="31">
        <v>0</v>
      </c>
      <c r="K14" s="36">
        <v>0</v>
      </c>
      <c r="L14" s="31">
        <v>86.894021739130437</v>
      </c>
      <c r="M14" s="31">
        <v>0</v>
      </c>
      <c r="N14" s="36">
        <v>0</v>
      </c>
      <c r="O14" s="31">
        <v>11.684782608695652</v>
      </c>
      <c r="P14" s="31">
        <v>0</v>
      </c>
      <c r="Q14" s="36">
        <v>0</v>
      </c>
      <c r="R14" s="31">
        <v>3.8260869565217392</v>
      </c>
      <c r="S14" s="31">
        <v>0</v>
      </c>
      <c r="T14" s="36">
        <v>0</v>
      </c>
      <c r="U14" s="31">
        <v>0</v>
      </c>
      <c r="V14" s="31">
        <v>0</v>
      </c>
      <c r="W14" s="36" t="s">
        <v>230</v>
      </c>
      <c r="X14" s="31">
        <v>0</v>
      </c>
      <c r="Y14" s="31">
        <v>0</v>
      </c>
      <c r="Z14" s="36" t="s">
        <v>230</v>
      </c>
      <c r="AA14" s="31">
        <v>45.866847826086953</v>
      </c>
      <c r="AB14" s="31">
        <v>0</v>
      </c>
      <c r="AC14" s="36">
        <v>0</v>
      </c>
      <c r="AD14" s="31">
        <v>0</v>
      </c>
      <c r="AE14" s="31">
        <v>0</v>
      </c>
      <c r="AF14" s="36" t="s">
        <v>230</v>
      </c>
      <c r="AG14" s="31">
        <v>0</v>
      </c>
      <c r="AH14" s="31">
        <v>0</v>
      </c>
      <c r="AI14" s="36" t="s">
        <v>230</v>
      </c>
      <c r="AJ14" t="s">
        <v>10</v>
      </c>
      <c r="AK14" s="37">
        <v>3</v>
      </c>
      <c r="AT14"/>
    </row>
    <row r="15" spans="1:46" x14ac:dyDescent="0.25">
      <c r="A15" t="s">
        <v>43</v>
      </c>
      <c r="B15" t="s">
        <v>21</v>
      </c>
      <c r="C15" t="s">
        <v>34</v>
      </c>
      <c r="D15" t="s">
        <v>35</v>
      </c>
      <c r="E15" s="31">
        <v>105.44565217391305</v>
      </c>
      <c r="F15" s="31">
        <v>368.80630434782609</v>
      </c>
      <c r="G15" s="31">
        <v>0</v>
      </c>
      <c r="H15" s="36">
        <v>0</v>
      </c>
      <c r="I15" s="31">
        <v>105.8070652173913</v>
      </c>
      <c r="J15" s="31">
        <v>0</v>
      </c>
      <c r="K15" s="36">
        <v>0</v>
      </c>
      <c r="L15" s="31">
        <v>86.815217391304344</v>
      </c>
      <c r="M15" s="31">
        <v>0</v>
      </c>
      <c r="N15" s="36">
        <v>0</v>
      </c>
      <c r="O15" s="31">
        <v>15.948369565217391</v>
      </c>
      <c r="P15" s="31">
        <v>0</v>
      </c>
      <c r="Q15" s="36">
        <v>0</v>
      </c>
      <c r="R15" s="31">
        <v>3.0434782608695654</v>
      </c>
      <c r="S15" s="31">
        <v>0</v>
      </c>
      <c r="T15" s="36">
        <v>0</v>
      </c>
      <c r="U15" s="31">
        <v>68.850543478260875</v>
      </c>
      <c r="V15" s="31">
        <v>0</v>
      </c>
      <c r="W15" s="36">
        <v>0</v>
      </c>
      <c r="X15" s="31">
        <v>10.241847826086957</v>
      </c>
      <c r="Y15" s="31">
        <v>0</v>
      </c>
      <c r="Z15" s="36">
        <v>0</v>
      </c>
      <c r="AA15" s="31">
        <v>183.90684782608696</v>
      </c>
      <c r="AB15" s="31">
        <v>0</v>
      </c>
      <c r="AC15" s="36">
        <v>0</v>
      </c>
      <c r="AD15" s="31">
        <v>0</v>
      </c>
      <c r="AE15" s="31">
        <v>0</v>
      </c>
      <c r="AF15" s="36" t="s">
        <v>230</v>
      </c>
      <c r="AG15" s="31">
        <v>0</v>
      </c>
      <c r="AH15" s="31">
        <v>0</v>
      </c>
      <c r="AI15" s="36" t="s">
        <v>230</v>
      </c>
      <c r="AJ15" t="s">
        <v>3</v>
      </c>
      <c r="AK15" s="37">
        <v>3</v>
      </c>
      <c r="AT15"/>
    </row>
    <row r="16" spans="1:46" x14ac:dyDescent="0.25">
      <c r="A16" t="s">
        <v>43</v>
      </c>
      <c r="B16" t="s">
        <v>33</v>
      </c>
      <c r="C16" t="s">
        <v>34</v>
      </c>
      <c r="D16" t="s">
        <v>35</v>
      </c>
      <c r="E16" s="31">
        <v>7.4891304347826084</v>
      </c>
      <c r="F16" s="31">
        <v>75.332934782608689</v>
      </c>
      <c r="G16" s="31">
        <v>5.3478260869565215</v>
      </c>
      <c r="H16" s="36">
        <v>7.0989217430450044E-2</v>
      </c>
      <c r="I16" s="31">
        <v>46.920869565217387</v>
      </c>
      <c r="J16" s="31">
        <v>1.1304347826086956</v>
      </c>
      <c r="K16" s="36">
        <v>2.4092366426360756E-2</v>
      </c>
      <c r="L16" s="31">
        <v>41.616521739130434</v>
      </c>
      <c r="M16" s="31">
        <v>0</v>
      </c>
      <c r="N16" s="36">
        <v>0</v>
      </c>
      <c r="O16" s="31">
        <v>0</v>
      </c>
      <c r="P16" s="31">
        <v>0</v>
      </c>
      <c r="Q16" s="36" t="s">
        <v>230</v>
      </c>
      <c r="R16" s="31">
        <v>5.3043478260869561</v>
      </c>
      <c r="S16" s="31">
        <v>1.1304347826086956</v>
      </c>
      <c r="T16" s="36">
        <v>0.21311475409836067</v>
      </c>
      <c r="U16" s="31">
        <v>4.2173913043478262</v>
      </c>
      <c r="V16" s="31">
        <v>4.2173913043478262</v>
      </c>
      <c r="W16" s="36">
        <v>1</v>
      </c>
      <c r="X16" s="31">
        <v>0</v>
      </c>
      <c r="Y16" s="31">
        <v>0</v>
      </c>
      <c r="Z16" s="36" t="s">
        <v>230</v>
      </c>
      <c r="AA16" s="31">
        <v>24.194673913043477</v>
      </c>
      <c r="AB16" s="31">
        <v>0</v>
      </c>
      <c r="AC16" s="36">
        <v>0</v>
      </c>
      <c r="AD16" s="31">
        <v>0</v>
      </c>
      <c r="AE16" s="31">
        <v>0</v>
      </c>
      <c r="AF16" s="36" t="s">
        <v>230</v>
      </c>
      <c r="AG16" s="31">
        <v>0</v>
      </c>
      <c r="AH16" s="31">
        <v>0</v>
      </c>
      <c r="AI16" s="36" t="s">
        <v>230</v>
      </c>
      <c r="AJ16" t="s">
        <v>15</v>
      </c>
      <c r="AK16" s="37">
        <v>3</v>
      </c>
      <c r="AT16"/>
    </row>
    <row r="17" spans="1:46" x14ac:dyDescent="0.25">
      <c r="A17" t="s">
        <v>43</v>
      </c>
      <c r="B17" t="s">
        <v>31</v>
      </c>
      <c r="C17" t="s">
        <v>34</v>
      </c>
      <c r="D17" t="s">
        <v>35</v>
      </c>
      <c r="E17" s="31">
        <v>199.03260869565219</v>
      </c>
      <c r="F17" s="31">
        <v>869.96195652173935</v>
      </c>
      <c r="G17" s="31">
        <v>0</v>
      </c>
      <c r="H17" s="36">
        <v>0</v>
      </c>
      <c r="I17" s="31">
        <v>254.13586956521743</v>
      </c>
      <c r="J17" s="31">
        <v>0</v>
      </c>
      <c r="K17" s="36">
        <v>0</v>
      </c>
      <c r="L17" s="31">
        <v>73.845652173913052</v>
      </c>
      <c r="M17" s="31">
        <v>0</v>
      </c>
      <c r="N17" s="36">
        <v>0</v>
      </c>
      <c r="O17" s="31">
        <v>180.2902173913044</v>
      </c>
      <c r="P17" s="31">
        <v>0</v>
      </c>
      <c r="Q17" s="36">
        <v>0</v>
      </c>
      <c r="R17" s="31">
        <v>0</v>
      </c>
      <c r="S17" s="31">
        <v>0</v>
      </c>
      <c r="T17" s="36" t="s">
        <v>230</v>
      </c>
      <c r="U17" s="31">
        <v>85.711956521739125</v>
      </c>
      <c r="V17" s="31">
        <v>0</v>
      </c>
      <c r="W17" s="36">
        <v>0</v>
      </c>
      <c r="X17" s="31">
        <v>0</v>
      </c>
      <c r="Y17" s="31">
        <v>0</v>
      </c>
      <c r="Z17" s="36" t="s">
        <v>230</v>
      </c>
      <c r="AA17" s="31">
        <v>524.37500000000011</v>
      </c>
      <c r="AB17" s="31">
        <v>0</v>
      </c>
      <c r="AC17" s="36">
        <v>0</v>
      </c>
      <c r="AD17" s="31">
        <v>0</v>
      </c>
      <c r="AE17" s="31">
        <v>0</v>
      </c>
      <c r="AF17" s="36" t="s">
        <v>230</v>
      </c>
      <c r="AG17" s="31">
        <v>5.7391304347826084</v>
      </c>
      <c r="AH17" s="31">
        <v>0</v>
      </c>
      <c r="AI17" s="36">
        <v>0</v>
      </c>
      <c r="AJ17" t="s">
        <v>13</v>
      </c>
      <c r="AK17" s="37">
        <v>3</v>
      </c>
      <c r="AT17"/>
    </row>
    <row r="18" spans="1:46" x14ac:dyDescent="0.25">
      <c r="A18" t="s">
        <v>43</v>
      </c>
      <c r="B18" t="s">
        <v>18</v>
      </c>
      <c r="C18" t="s">
        <v>34</v>
      </c>
      <c r="D18" t="s">
        <v>35</v>
      </c>
      <c r="E18" s="31">
        <v>175.2391304347826</v>
      </c>
      <c r="F18" s="31">
        <v>583.7359782608695</v>
      </c>
      <c r="G18" s="31">
        <v>0</v>
      </c>
      <c r="H18" s="36">
        <v>0</v>
      </c>
      <c r="I18" s="31">
        <v>133.12902173913042</v>
      </c>
      <c r="J18" s="31">
        <v>0</v>
      </c>
      <c r="K18" s="36">
        <v>0</v>
      </c>
      <c r="L18" s="31">
        <v>103.02304347826086</v>
      </c>
      <c r="M18" s="31">
        <v>0</v>
      </c>
      <c r="N18" s="36">
        <v>0</v>
      </c>
      <c r="O18" s="31">
        <v>26.608695652173914</v>
      </c>
      <c r="P18" s="31">
        <v>0</v>
      </c>
      <c r="Q18" s="36">
        <v>0</v>
      </c>
      <c r="R18" s="31">
        <v>3.4972826086956523</v>
      </c>
      <c r="S18" s="31">
        <v>0</v>
      </c>
      <c r="T18" s="36">
        <v>0</v>
      </c>
      <c r="U18" s="31">
        <v>105.28489130434782</v>
      </c>
      <c r="V18" s="31">
        <v>0</v>
      </c>
      <c r="W18" s="36">
        <v>0</v>
      </c>
      <c r="X18" s="31">
        <v>16.038043478260871</v>
      </c>
      <c r="Y18" s="31">
        <v>0</v>
      </c>
      <c r="Z18" s="36">
        <v>0</v>
      </c>
      <c r="AA18" s="31">
        <v>322.71065217391299</v>
      </c>
      <c r="AB18" s="31">
        <v>0</v>
      </c>
      <c r="AC18" s="36">
        <v>0</v>
      </c>
      <c r="AD18" s="31">
        <v>0</v>
      </c>
      <c r="AE18" s="31">
        <v>0</v>
      </c>
      <c r="AF18" s="36" t="s">
        <v>230</v>
      </c>
      <c r="AG18" s="31">
        <v>6.5733695652173916</v>
      </c>
      <c r="AH18" s="31">
        <v>0</v>
      </c>
      <c r="AI18" s="36">
        <v>0</v>
      </c>
      <c r="AJ18" t="s">
        <v>0</v>
      </c>
      <c r="AK18" s="37">
        <v>3</v>
      </c>
      <c r="AT18"/>
    </row>
    <row r="19" spans="1:46" x14ac:dyDescent="0.25">
      <c r="E19" s="31"/>
      <c r="F19" s="31"/>
      <c r="G19" s="31"/>
      <c r="I19" s="31"/>
      <c r="J19" s="31"/>
      <c r="L19" s="31"/>
      <c r="M19" s="31"/>
      <c r="O19" s="31"/>
      <c r="R19" s="31"/>
      <c r="U19" s="31"/>
      <c r="X19" s="31"/>
      <c r="AA19" s="31"/>
      <c r="AD19" s="31"/>
      <c r="AG19" s="31"/>
      <c r="AT19"/>
    </row>
    <row r="20" spans="1:46" x14ac:dyDescent="0.25">
      <c r="AT20"/>
    </row>
    <row r="21" spans="1:46" x14ac:dyDescent="0.25">
      <c r="AT21"/>
    </row>
    <row r="22" spans="1:46" x14ac:dyDescent="0.25">
      <c r="AT22"/>
    </row>
    <row r="23" spans="1:46" x14ac:dyDescent="0.25">
      <c r="AT23"/>
    </row>
    <row r="24" spans="1:46" x14ac:dyDescent="0.25">
      <c r="AT24"/>
    </row>
    <row r="31" spans="1:46" x14ac:dyDescent="0.25">
      <c r="AL31" s="31"/>
      <c r="AM31" s="31"/>
      <c r="AN31" s="31"/>
      <c r="AO31" s="31"/>
      <c r="AP31" s="31"/>
      <c r="AQ31" s="31"/>
      <c r="AR31" s="31"/>
    </row>
  </sheetData>
  <pageMargins left="0.7" right="0.7" top="0.75" bottom="0.75" header="0.3" footer="0.3"/>
  <pageSetup orientation="portrait" horizontalDpi="1200" verticalDpi="1200" r:id="rId1"/>
  <ignoredErrors>
    <ignoredError sqref="AJ2:AJ1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1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87</v>
      </c>
      <c r="B1" s="1" t="s">
        <v>154</v>
      </c>
      <c r="C1" s="1" t="s">
        <v>90</v>
      </c>
      <c r="D1" s="1" t="s">
        <v>89</v>
      </c>
      <c r="E1" s="1" t="s">
        <v>91</v>
      </c>
      <c r="F1" s="1" t="s">
        <v>201</v>
      </c>
      <c r="G1" s="1" t="s">
        <v>202</v>
      </c>
      <c r="H1" s="1" t="s">
        <v>203</v>
      </c>
      <c r="I1" s="1" t="s">
        <v>204</v>
      </c>
      <c r="J1" s="1" t="s">
        <v>205</v>
      </c>
      <c r="K1" s="1" t="s">
        <v>206</v>
      </c>
      <c r="L1" s="1" t="s">
        <v>207</v>
      </c>
      <c r="M1" s="1" t="s">
        <v>208</v>
      </c>
      <c r="N1" s="1" t="s">
        <v>209</v>
      </c>
      <c r="O1" s="1" t="s">
        <v>210</v>
      </c>
      <c r="P1" s="1" t="s">
        <v>211</v>
      </c>
      <c r="Q1" s="1" t="s">
        <v>212</v>
      </c>
      <c r="R1" s="1" t="s">
        <v>213</v>
      </c>
      <c r="S1" s="1" t="s">
        <v>214</v>
      </c>
      <c r="T1" s="1" t="s">
        <v>215</v>
      </c>
      <c r="U1" s="1" t="s">
        <v>216</v>
      </c>
      <c r="V1" s="1" t="s">
        <v>217</v>
      </c>
      <c r="W1" s="1" t="s">
        <v>218</v>
      </c>
      <c r="X1" s="1" t="s">
        <v>219</v>
      </c>
      <c r="Y1" s="1" t="s">
        <v>220</v>
      </c>
      <c r="Z1" s="1" t="s">
        <v>221</v>
      </c>
      <c r="AA1" s="1" t="s">
        <v>222</v>
      </c>
      <c r="AB1" s="1" t="s">
        <v>223</v>
      </c>
      <c r="AC1" s="1" t="s">
        <v>224</v>
      </c>
      <c r="AD1" s="1" t="s">
        <v>225</v>
      </c>
      <c r="AE1" s="1" t="s">
        <v>226</v>
      </c>
      <c r="AF1" s="1" t="s">
        <v>227</v>
      </c>
      <c r="AG1" s="1" t="s">
        <v>228</v>
      </c>
      <c r="AH1" s="1" t="s">
        <v>88</v>
      </c>
      <c r="AI1" s="38" t="s">
        <v>229</v>
      </c>
    </row>
    <row r="2" spans="1:35" x14ac:dyDescent="0.25">
      <c r="A2" t="s">
        <v>43</v>
      </c>
      <c r="B2" t="s">
        <v>30</v>
      </c>
      <c r="C2" t="s">
        <v>34</v>
      </c>
      <c r="D2" t="s">
        <v>35</v>
      </c>
      <c r="E2" s="2">
        <v>171.39130434782609</v>
      </c>
      <c r="F2" s="2">
        <v>5.4782608695652177</v>
      </c>
      <c r="G2" s="2">
        <v>0</v>
      </c>
      <c r="H2" s="2">
        <v>0</v>
      </c>
      <c r="I2" s="2">
        <v>11.043478260869565</v>
      </c>
      <c r="J2" s="2">
        <v>0</v>
      </c>
      <c r="K2" s="2">
        <v>0</v>
      </c>
      <c r="L2" s="2">
        <v>9.7059782608695677</v>
      </c>
      <c r="M2" s="2">
        <v>0</v>
      </c>
      <c r="N2" s="2">
        <v>15.471304347826091</v>
      </c>
      <c r="O2" s="2">
        <v>9.0268899036022351E-2</v>
      </c>
      <c r="P2" s="2">
        <v>0</v>
      </c>
      <c r="Q2" s="2">
        <v>39.031630434782613</v>
      </c>
      <c r="R2" s="2">
        <v>0.22773401826484019</v>
      </c>
      <c r="S2" s="2">
        <v>25.914999999999992</v>
      </c>
      <c r="T2" s="2">
        <v>9.1285869565217403</v>
      </c>
      <c r="U2" s="2">
        <v>0</v>
      </c>
      <c r="V2" s="2">
        <v>0.20446537290715369</v>
      </c>
      <c r="W2" s="2">
        <v>14.927173913043481</v>
      </c>
      <c r="X2" s="2">
        <v>9.7000000000000011</v>
      </c>
      <c r="Y2" s="2">
        <v>8.2040217391304306</v>
      </c>
      <c r="Z2" s="2">
        <v>0.19155695078640281</v>
      </c>
      <c r="AA2" s="2">
        <v>0</v>
      </c>
      <c r="AB2" s="2">
        <v>0</v>
      </c>
      <c r="AC2" s="2">
        <v>0</v>
      </c>
      <c r="AD2" s="2">
        <v>0</v>
      </c>
      <c r="AE2" s="2">
        <v>0</v>
      </c>
      <c r="AF2" s="2">
        <v>0</v>
      </c>
      <c r="AG2" s="2">
        <v>0</v>
      </c>
      <c r="AH2" t="s">
        <v>12</v>
      </c>
      <c r="AI2">
        <v>3</v>
      </c>
    </row>
    <row r="3" spans="1:35" x14ac:dyDescent="0.25">
      <c r="A3" t="s">
        <v>43</v>
      </c>
      <c r="B3" t="s">
        <v>26</v>
      </c>
      <c r="C3" t="s">
        <v>34</v>
      </c>
      <c r="D3" t="s">
        <v>35</v>
      </c>
      <c r="E3" s="2">
        <v>111.68478260869566</v>
      </c>
      <c r="F3" s="2">
        <v>4.8695652173913047</v>
      </c>
      <c r="G3" s="2">
        <v>0.35869565217391303</v>
      </c>
      <c r="H3" s="2">
        <v>0</v>
      </c>
      <c r="I3" s="2">
        <v>5.1304347826086953</v>
      </c>
      <c r="J3" s="2">
        <v>0</v>
      </c>
      <c r="K3" s="2">
        <v>0</v>
      </c>
      <c r="L3" s="2">
        <v>9.259456521739132</v>
      </c>
      <c r="M3" s="2">
        <v>6.1739130434782608</v>
      </c>
      <c r="N3" s="2">
        <v>0</v>
      </c>
      <c r="O3" s="2">
        <v>5.5279805352798049E-2</v>
      </c>
      <c r="P3" s="2">
        <v>0</v>
      </c>
      <c r="Q3" s="2">
        <v>0</v>
      </c>
      <c r="R3" s="2">
        <v>0</v>
      </c>
      <c r="S3" s="2">
        <v>0.77847826086956529</v>
      </c>
      <c r="T3" s="2">
        <v>8.8788043478260832</v>
      </c>
      <c r="U3" s="2">
        <v>0</v>
      </c>
      <c r="V3" s="2">
        <v>8.6469099756690967E-2</v>
      </c>
      <c r="W3" s="2">
        <v>1.52</v>
      </c>
      <c r="X3" s="2">
        <v>6.8381521739130449</v>
      </c>
      <c r="Y3" s="2">
        <v>2.5085869565217389</v>
      </c>
      <c r="Z3" s="2">
        <v>9.7298296836982975E-2</v>
      </c>
      <c r="AA3" s="2">
        <v>0</v>
      </c>
      <c r="AB3" s="2">
        <v>15.627717391304348</v>
      </c>
      <c r="AC3" s="2">
        <v>0</v>
      </c>
      <c r="AD3" s="2">
        <v>0</v>
      </c>
      <c r="AE3" s="2">
        <v>73.192934782608702</v>
      </c>
      <c r="AF3" s="2">
        <v>0</v>
      </c>
      <c r="AG3" s="2">
        <v>0</v>
      </c>
      <c r="AH3" t="s">
        <v>8</v>
      </c>
      <c r="AI3">
        <v>3</v>
      </c>
    </row>
    <row r="4" spans="1:35" x14ac:dyDescent="0.25">
      <c r="A4" t="s">
        <v>43</v>
      </c>
      <c r="B4" t="s">
        <v>23</v>
      </c>
      <c r="C4" t="s">
        <v>34</v>
      </c>
      <c r="D4" t="s">
        <v>35</v>
      </c>
      <c r="E4" s="2">
        <v>115.90217391304348</v>
      </c>
      <c r="F4" s="2">
        <v>5.3043478260869561</v>
      </c>
      <c r="G4" s="2">
        <v>0</v>
      </c>
      <c r="H4" s="2">
        <v>0</v>
      </c>
      <c r="I4" s="2">
        <v>5.3043478260869561</v>
      </c>
      <c r="J4" s="2">
        <v>0</v>
      </c>
      <c r="K4" s="2">
        <v>0</v>
      </c>
      <c r="L4" s="2">
        <v>6.3311956521739106</v>
      </c>
      <c r="M4" s="2">
        <v>5.3043478260869561</v>
      </c>
      <c r="N4" s="2">
        <v>0</v>
      </c>
      <c r="O4" s="2">
        <v>4.5765731970364806E-2</v>
      </c>
      <c r="P4" s="2">
        <v>0</v>
      </c>
      <c r="Q4" s="2">
        <v>0</v>
      </c>
      <c r="R4" s="2">
        <v>0</v>
      </c>
      <c r="S4" s="2">
        <v>7.9148913043478268</v>
      </c>
      <c r="T4" s="2">
        <v>6.1483695652173926</v>
      </c>
      <c r="U4" s="2">
        <v>0</v>
      </c>
      <c r="V4" s="2">
        <v>0.12133733470880616</v>
      </c>
      <c r="W4" s="2">
        <v>7.9936956521739111</v>
      </c>
      <c r="X4" s="2">
        <v>7.0347826086956511</v>
      </c>
      <c r="Y4" s="2">
        <v>0</v>
      </c>
      <c r="Z4" s="2">
        <v>0.1296651974116102</v>
      </c>
      <c r="AA4" s="2">
        <v>0</v>
      </c>
      <c r="AB4" s="2">
        <v>19.869565217391305</v>
      </c>
      <c r="AC4" s="2">
        <v>0</v>
      </c>
      <c r="AD4" s="2">
        <v>0</v>
      </c>
      <c r="AE4" s="2">
        <v>67.956521739130437</v>
      </c>
      <c r="AF4" s="2">
        <v>0</v>
      </c>
      <c r="AG4" s="2">
        <v>0</v>
      </c>
      <c r="AH4" t="s">
        <v>5</v>
      </c>
      <c r="AI4">
        <v>3</v>
      </c>
    </row>
    <row r="5" spans="1:35" x14ac:dyDescent="0.25">
      <c r="A5" t="s">
        <v>43</v>
      </c>
      <c r="B5" t="s">
        <v>22</v>
      </c>
      <c r="C5" t="s">
        <v>34</v>
      </c>
      <c r="D5" t="s">
        <v>35</v>
      </c>
      <c r="E5" s="2">
        <v>307.93478260869563</v>
      </c>
      <c r="F5" s="2">
        <v>5.5652173913043477</v>
      </c>
      <c r="G5" s="2">
        <v>0</v>
      </c>
      <c r="H5" s="2">
        <v>0</v>
      </c>
      <c r="I5" s="2">
        <v>0</v>
      </c>
      <c r="J5" s="2">
        <v>0</v>
      </c>
      <c r="K5" s="2">
        <v>4.4565217391304346</v>
      </c>
      <c r="L5" s="2">
        <v>0</v>
      </c>
      <c r="M5" s="2">
        <v>5.4782608695652177</v>
      </c>
      <c r="N5" s="2">
        <v>15.233695652173916</v>
      </c>
      <c r="O5" s="2">
        <v>6.7260854218143318E-2</v>
      </c>
      <c r="P5" s="2">
        <v>5.2173913043478262</v>
      </c>
      <c r="Q5" s="2">
        <v>20.463043478260868</v>
      </c>
      <c r="R5" s="2">
        <v>8.3395693611013053E-2</v>
      </c>
      <c r="S5" s="2">
        <v>0</v>
      </c>
      <c r="T5" s="2">
        <v>0</v>
      </c>
      <c r="U5" s="2">
        <v>0</v>
      </c>
      <c r="V5" s="2">
        <v>0</v>
      </c>
      <c r="W5" s="2">
        <v>0</v>
      </c>
      <c r="X5" s="2">
        <v>0</v>
      </c>
      <c r="Y5" s="2">
        <v>0</v>
      </c>
      <c r="Z5" s="2">
        <v>0</v>
      </c>
      <c r="AA5" s="2">
        <v>0</v>
      </c>
      <c r="AB5" s="2">
        <v>14.956521739130435</v>
      </c>
      <c r="AC5" s="2">
        <v>0</v>
      </c>
      <c r="AD5" s="2">
        <v>0</v>
      </c>
      <c r="AE5" s="2">
        <v>2.3021739130434775</v>
      </c>
      <c r="AF5" s="2">
        <v>0</v>
      </c>
      <c r="AG5" s="2">
        <v>0.86956521739130432</v>
      </c>
      <c r="AH5" t="s">
        <v>4</v>
      </c>
      <c r="AI5">
        <v>3</v>
      </c>
    </row>
    <row r="6" spans="1:35" x14ac:dyDescent="0.25">
      <c r="A6" t="s">
        <v>43</v>
      </c>
      <c r="B6" t="s">
        <v>20</v>
      </c>
      <c r="C6" t="s">
        <v>34</v>
      </c>
      <c r="D6" t="s">
        <v>35</v>
      </c>
      <c r="E6" s="2">
        <v>243.14130434782609</v>
      </c>
      <c r="F6" s="2">
        <v>11.478260869565217</v>
      </c>
      <c r="G6" s="2">
        <v>0</v>
      </c>
      <c r="H6" s="2">
        <v>0</v>
      </c>
      <c r="I6" s="2">
        <v>17.385869565217391</v>
      </c>
      <c r="J6" s="2">
        <v>0</v>
      </c>
      <c r="K6" s="2">
        <v>0</v>
      </c>
      <c r="L6" s="2">
        <v>7.9988043478260868</v>
      </c>
      <c r="M6" s="2">
        <v>34.081521739130459</v>
      </c>
      <c r="N6" s="2">
        <v>0</v>
      </c>
      <c r="O6" s="2">
        <v>0.14017166614511165</v>
      </c>
      <c r="P6" s="2">
        <v>5.7847826086956529</v>
      </c>
      <c r="Q6" s="2">
        <v>39.530434782608694</v>
      </c>
      <c r="R6" s="2">
        <v>0.18637399973177163</v>
      </c>
      <c r="S6" s="2">
        <v>8.3092391304347828</v>
      </c>
      <c r="T6" s="2">
        <v>8.2961956521739122</v>
      </c>
      <c r="U6" s="2">
        <v>3.0703260869565225</v>
      </c>
      <c r="V6" s="2">
        <v>8.0923152577227417E-2</v>
      </c>
      <c r="W6" s="2">
        <v>5.6594565217391297</v>
      </c>
      <c r="X6" s="2">
        <v>0</v>
      </c>
      <c r="Y6" s="2">
        <v>0</v>
      </c>
      <c r="Z6" s="2">
        <v>2.3276409316464748E-2</v>
      </c>
      <c r="AA6" s="2">
        <v>0</v>
      </c>
      <c r="AB6" s="2">
        <v>0</v>
      </c>
      <c r="AC6" s="2">
        <v>0</v>
      </c>
      <c r="AD6" s="2">
        <v>0</v>
      </c>
      <c r="AE6" s="2">
        <v>7.2673913043478251</v>
      </c>
      <c r="AF6" s="2">
        <v>0</v>
      </c>
      <c r="AG6" s="2">
        <v>0</v>
      </c>
      <c r="AH6" t="s">
        <v>2</v>
      </c>
      <c r="AI6">
        <v>3</v>
      </c>
    </row>
    <row r="7" spans="1:35" x14ac:dyDescent="0.25">
      <c r="A7" t="s">
        <v>43</v>
      </c>
      <c r="B7" t="s">
        <v>32</v>
      </c>
      <c r="C7" t="s">
        <v>34</v>
      </c>
      <c r="D7" t="s">
        <v>35</v>
      </c>
      <c r="E7" s="2">
        <v>48.260869565217391</v>
      </c>
      <c r="F7" s="2">
        <v>4.7608695652173916</v>
      </c>
      <c r="G7" s="2">
        <v>0.60869565217391308</v>
      </c>
      <c r="H7" s="2">
        <v>0</v>
      </c>
      <c r="I7" s="2">
        <v>0</v>
      </c>
      <c r="J7" s="2">
        <v>0</v>
      </c>
      <c r="K7" s="2">
        <v>0</v>
      </c>
      <c r="L7" s="2">
        <v>1.1236956521739125</v>
      </c>
      <c r="M7" s="2">
        <v>5.9266304347826084</v>
      </c>
      <c r="N7" s="2">
        <v>0</v>
      </c>
      <c r="O7" s="2">
        <v>0.12280405405405405</v>
      </c>
      <c r="P7" s="2">
        <v>4.9619565217391308</v>
      </c>
      <c r="Q7" s="2">
        <v>11.358695652173912</v>
      </c>
      <c r="R7" s="2">
        <v>0.33817567567567569</v>
      </c>
      <c r="S7" s="2">
        <v>8.3546739130434773</v>
      </c>
      <c r="T7" s="2">
        <v>4.3260869565217401</v>
      </c>
      <c r="U7" s="2">
        <v>0</v>
      </c>
      <c r="V7" s="2">
        <v>0.26275450450450449</v>
      </c>
      <c r="W7" s="2">
        <v>8.686847826086959</v>
      </c>
      <c r="X7" s="2">
        <v>0</v>
      </c>
      <c r="Y7" s="2">
        <v>0</v>
      </c>
      <c r="Z7" s="2">
        <v>0.17999774774774779</v>
      </c>
      <c r="AA7" s="2">
        <v>0</v>
      </c>
      <c r="AB7" s="2">
        <v>0</v>
      </c>
      <c r="AC7" s="2">
        <v>0</v>
      </c>
      <c r="AD7" s="2">
        <v>0</v>
      </c>
      <c r="AE7" s="2">
        <v>0</v>
      </c>
      <c r="AF7" s="2">
        <v>0</v>
      </c>
      <c r="AG7" s="2">
        <v>0</v>
      </c>
      <c r="AH7" t="s">
        <v>14</v>
      </c>
      <c r="AI7">
        <v>3</v>
      </c>
    </row>
    <row r="8" spans="1:35" x14ac:dyDescent="0.25">
      <c r="A8" t="s">
        <v>43</v>
      </c>
      <c r="B8" t="s">
        <v>27</v>
      </c>
      <c r="C8" t="s">
        <v>34</v>
      </c>
      <c r="D8" t="s">
        <v>35</v>
      </c>
      <c r="E8" s="2">
        <v>37.326086956521742</v>
      </c>
      <c r="F8" s="2">
        <v>9.5649999999999995</v>
      </c>
      <c r="G8" s="2">
        <v>0.64130434782608692</v>
      </c>
      <c r="H8" s="2">
        <v>0.18478260869565216</v>
      </c>
      <c r="I8" s="2">
        <v>3.0869565217391304</v>
      </c>
      <c r="J8" s="2">
        <v>0</v>
      </c>
      <c r="K8" s="2">
        <v>0</v>
      </c>
      <c r="L8" s="2">
        <v>1.8833695652173912</v>
      </c>
      <c r="M8" s="2">
        <v>5.6902173913043477</v>
      </c>
      <c r="N8" s="2">
        <v>0</v>
      </c>
      <c r="O8" s="2">
        <v>0.15244612696563772</v>
      </c>
      <c r="P8" s="2">
        <v>17.904891304347824</v>
      </c>
      <c r="Q8" s="2">
        <v>0</v>
      </c>
      <c r="R8" s="2">
        <v>0.47968841001747226</v>
      </c>
      <c r="S8" s="2">
        <v>4.3704347826086956</v>
      </c>
      <c r="T8" s="2">
        <v>3.1386956521739129</v>
      </c>
      <c r="U8" s="2">
        <v>0</v>
      </c>
      <c r="V8" s="2">
        <v>0.20117647058823529</v>
      </c>
      <c r="W8" s="2">
        <v>6.2777173913043498</v>
      </c>
      <c r="X8" s="2">
        <v>4.9445652173913031</v>
      </c>
      <c r="Y8" s="2">
        <v>0</v>
      </c>
      <c r="Z8" s="2">
        <v>0.30065521258008154</v>
      </c>
      <c r="AA8" s="2">
        <v>0</v>
      </c>
      <c r="AB8" s="2">
        <v>0</v>
      </c>
      <c r="AC8" s="2">
        <v>0</v>
      </c>
      <c r="AD8" s="2">
        <v>0</v>
      </c>
      <c r="AE8" s="2">
        <v>0</v>
      </c>
      <c r="AF8" s="2">
        <v>0</v>
      </c>
      <c r="AG8" s="2">
        <v>0.2608695652173913</v>
      </c>
      <c r="AH8" t="s">
        <v>9</v>
      </c>
      <c r="AI8">
        <v>3</v>
      </c>
    </row>
    <row r="9" spans="1:35" x14ac:dyDescent="0.25">
      <c r="A9" t="s">
        <v>43</v>
      </c>
      <c r="B9" t="s">
        <v>29</v>
      </c>
      <c r="C9" t="s">
        <v>34</v>
      </c>
      <c r="D9" t="s">
        <v>35</v>
      </c>
      <c r="E9" s="2">
        <v>164.44565217391303</v>
      </c>
      <c r="F9" s="2">
        <v>5.7391304347826084</v>
      </c>
      <c r="G9" s="2">
        <v>0</v>
      </c>
      <c r="H9" s="2">
        <v>0</v>
      </c>
      <c r="I9" s="2">
        <v>8.7706521739130441</v>
      </c>
      <c r="J9" s="2">
        <v>0</v>
      </c>
      <c r="K9" s="2">
        <v>0</v>
      </c>
      <c r="L9" s="2">
        <v>3.9240217391304348</v>
      </c>
      <c r="M9" s="2">
        <v>15.869565217391301</v>
      </c>
      <c r="N9" s="2">
        <v>0</v>
      </c>
      <c r="O9" s="2">
        <v>9.6503404058430817E-2</v>
      </c>
      <c r="P9" s="2">
        <v>3.8260869565217392</v>
      </c>
      <c r="Q9" s="2">
        <v>18.081521739130437</v>
      </c>
      <c r="R9" s="2">
        <v>0.13322096635600505</v>
      </c>
      <c r="S9" s="2">
        <v>5.6964130434782598</v>
      </c>
      <c r="T9" s="2">
        <v>3.5652173913043486</v>
      </c>
      <c r="U9" s="2">
        <v>0</v>
      </c>
      <c r="V9" s="2">
        <v>5.6320311983607645E-2</v>
      </c>
      <c r="W9" s="2">
        <v>6.3167391304347822</v>
      </c>
      <c r="X9" s="2">
        <v>7.8989130434782613</v>
      </c>
      <c r="Y9" s="2">
        <v>0</v>
      </c>
      <c r="Z9" s="2">
        <v>8.6445898605327517E-2</v>
      </c>
      <c r="AA9" s="2">
        <v>0</v>
      </c>
      <c r="AB9" s="2">
        <v>0</v>
      </c>
      <c r="AC9" s="2">
        <v>0</v>
      </c>
      <c r="AD9" s="2">
        <v>0</v>
      </c>
      <c r="AE9" s="2">
        <v>0</v>
      </c>
      <c r="AF9" s="2">
        <v>0</v>
      </c>
      <c r="AG9" s="2">
        <v>0</v>
      </c>
      <c r="AH9" t="s">
        <v>11</v>
      </c>
      <c r="AI9">
        <v>3</v>
      </c>
    </row>
    <row r="10" spans="1:35" x14ac:dyDescent="0.25">
      <c r="A10" t="s">
        <v>43</v>
      </c>
      <c r="B10" t="s">
        <v>17</v>
      </c>
      <c r="C10" t="s">
        <v>34</v>
      </c>
      <c r="D10" t="s">
        <v>35</v>
      </c>
      <c r="E10" s="2">
        <v>31.554347826086957</v>
      </c>
      <c r="F10" s="2">
        <v>10.402173913043478</v>
      </c>
      <c r="G10" s="2">
        <v>4.3478260869565216E-2</v>
      </c>
      <c r="H10" s="2">
        <v>0</v>
      </c>
      <c r="I10" s="2">
        <v>2.4782608695652173</v>
      </c>
      <c r="J10" s="2">
        <v>0</v>
      </c>
      <c r="K10" s="2">
        <v>0</v>
      </c>
      <c r="L10" s="2">
        <v>0.43478260869565216</v>
      </c>
      <c r="M10" s="2">
        <v>5.7010869565217392</v>
      </c>
      <c r="N10" s="2">
        <v>4.6766304347826084</v>
      </c>
      <c r="O10" s="2">
        <v>0.32888391319324833</v>
      </c>
      <c r="P10" s="2">
        <v>5.2173913043478262</v>
      </c>
      <c r="Q10" s="2">
        <v>4.8993478260869558</v>
      </c>
      <c r="R10" s="2">
        <v>0.32061315880124008</v>
      </c>
      <c r="S10" s="2">
        <v>2.2826086956521738</v>
      </c>
      <c r="T10" s="2">
        <v>0</v>
      </c>
      <c r="U10" s="2">
        <v>0</v>
      </c>
      <c r="V10" s="2">
        <v>7.233895969686531E-2</v>
      </c>
      <c r="W10" s="2">
        <v>1.9456521739130435</v>
      </c>
      <c r="X10" s="2">
        <v>0</v>
      </c>
      <c r="Y10" s="2">
        <v>8.0878260869565217</v>
      </c>
      <c r="Z10" s="2">
        <v>0.31797450912848774</v>
      </c>
      <c r="AA10" s="2">
        <v>0</v>
      </c>
      <c r="AB10" s="2">
        <v>0</v>
      </c>
      <c r="AC10" s="2">
        <v>0</v>
      </c>
      <c r="AD10" s="2">
        <v>0</v>
      </c>
      <c r="AE10" s="2">
        <v>0</v>
      </c>
      <c r="AF10" s="2">
        <v>0</v>
      </c>
      <c r="AG10" s="2">
        <v>0</v>
      </c>
      <c r="AH10" t="s">
        <v>16</v>
      </c>
      <c r="AI10">
        <v>3</v>
      </c>
    </row>
    <row r="11" spans="1:35" x14ac:dyDescent="0.25">
      <c r="A11" t="s">
        <v>43</v>
      </c>
      <c r="B11" t="s">
        <v>25</v>
      </c>
      <c r="C11" t="s">
        <v>34</v>
      </c>
      <c r="D11" t="s">
        <v>35</v>
      </c>
      <c r="E11" s="2">
        <v>42.489130434782609</v>
      </c>
      <c r="F11" s="2">
        <v>11.854782608695654</v>
      </c>
      <c r="G11" s="2">
        <v>0.60326086956521741</v>
      </c>
      <c r="H11" s="2">
        <v>0.67663043478260865</v>
      </c>
      <c r="I11" s="2">
        <v>2.2282608695652173</v>
      </c>
      <c r="J11" s="2">
        <v>0</v>
      </c>
      <c r="K11" s="2">
        <v>0</v>
      </c>
      <c r="L11" s="2">
        <v>3.6455434782608696</v>
      </c>
      <c r="M11" s="2">
        <v>7.5516304347826084</v>
      </c>
      <c r="N11" s="2">
        <v>0</v>
      </c>
      <c r="O11" s="2">
        <v>0.17773087746226657</v>
      </c>
      <c r="P11" s="2">
        <v>4.8695652173913047</v>
      </c>
      <c r="Q11" s="2">
        <v>14.192934782608695</v>
      </c>
      <c r="R11" s="2">
        <v>0.44864415451522127</v>
      </c>
      <c r="S11" s="2">
        <v>3.2508695652173918</v>
      </c>
      <c r="T11" s="2">
        <v>5.4623913043478263</v>
      </c>
      <c r="U11" s="2">
        <v>0</v>
      </c>
      <c r="V11" s="2">
        <v>0.20507035047326683</v>
      </c>
      <c r="W11" s="2">
        <v>5.4565217391304346</v>
      </c>
      <c r="X11" s="2">
        <v>5.3528260869565214</v>
      </c>
      <c r="Y11" s="2">
        <v>0</v>
      </c>
      <c r="Z11" s="2">
        <v>0.25440266052698901</v>
      </c>
      <c r="AA11" s="2">
        <v>0</v>
      </c>
      <c r="AB11" s="2">
        <v>0</v>
      </c>
      <c r="AC11" s="2">
        <v>0</v>
      </c>
      <c r="AD11" s="2">
        <v>0</v>
      </c>
      <c r="AE11" s="2">
        <v>0</v>
      </c>
      <c r="AF11" s="2">
        <v>0</v>
      </c>
      <c r="AG11" s="2">
        <v>0</v>
      </c>
      <c r="AH11" t="s">
        <v>7</v>
      </c>
      <c r="AI11">
        <v>3</v>
      </c>
    </row>
    <row r="12" spans="1:35" x14ac:dyDescent="0.25">
      <c r="A12" t="s">
        <v>43</v>
      </c>
      <c r="B12" t="s">
        <v>24</v>
      </c>
      <c r="C12" t="s">
        <v>34</v>
      </c>
      <c r="D12" t="s">
        <v>35</v>
      </c>
      <c r="E12" s="2">
        <v>53.260869565217391</v>
      </c>
      <c r="F12" s="2">
        <v>5.3913043478260869</v>
      </c>
      <c r="G12" s="2">
        <v>2.717391304347826E-2</v>
      </c>
      <c r="H12" s="2">
        <v>0.28260869565217389</v>
      </c>
      <c r="I12" s="2">
        <v>2.7201086956521738</v>
      </c>
      <c r="J12" s="2">
        <v>0</v>
      </c>
      <c r="K12" s="2">
        <v>0</v>
      </c>
      <c r="L12" s="2">
        <v>5.1373913043478252</v>
      </c>
      <c r="M12" s="2">
        <v>9.0434782608695645</v>
      </c>
      <c r="N12" s="2">
        <v>0</v>
      </c>
      <c r="O12" s="2">
        <v>0.16979591836734692</v>
      </c>
      <c r="P12" s="2">
        <v>0</v>
      </c>
      <c r="Q12" s="2">
        <v>7.702391304347822</v>
      </c>
      <c r="R12" s="2">
        <v>0.14461632653061218</v>
      </c>
      <c r="S12" s="2">
        <v>5.8388043478260876</v>
      </c>
      <c r="T12" s="2">
        <v>0</v>
      </c>
      <c r="U12" s="2">
        <v>0</v>
      </c>
      <c r="V12" s="2">
        <v>0.10962653061224491</v>
      </c>
      <c r="W12" s="2">
        <v>5.5360869565217401</v>
      </c>
      <c r="X12" s="2">
        <v>0</v>
      </c>
      <c r="Y12" s="2">
        <v>0</v>
      </c>
      <c r="Z12" s="2">
        <v>0.10394285714285716</v>
      </c>
      <c r="AA12" s="2">
        <v>0</v>
      </c>
      <c r="AB12" s="2">
        <v>5.0434782608695654</v>
      </c>
      <c r="AC12" s="2">
        <v>0.32967391304347826</v>
      </c>
      <c r="AD12" s="2">
        <v>0</v>
      </c>
      <c r="AE12" s="2">
        <v>0</v>
      </c>
      <c r="AF12" s="2">
        <v>0</v>
      </c>
      <c r="AG12" s="2">
        <v>0</v>
      </c>
      <c r="AH12" t="s">
        <v>6</v>
      </c>
      <c r="AI12">
        <v>3</v>
      </c>
    </row>
    <row r="13" spans="1:35" x14ac:dyDescent="0.25">
      <c r="A13" t="s">
        <v>43</v>
      </c>
      <c r="B13" t="s">
        <v>19</v>
      </c>
      <c r="C13" t="s">
        <v>34</v>
      </c>
      <c r="D13" t="s">
        <v>35</v>
      </c>
      <c r="E13" s="2">
        <v>156.38043478260869</v>
      </c>
      <c r="F13" s="2">
        <v>5.3804347826086953</v>
      </c>
      <c r="G13" s="2">
        <v>0</v>
      </c>
      <c r="H13" s="2">
        <v>0</v>
      </c>
      <c r="I13" s="2">
        <v>0</v>
      </c>
      <c r="J13" s="2">
        <v>0</v>
      </c>
      <c r="K13" s="2">
        <v>0</v>
      </c>
      <c r="L13" s="2">
        <v>3.7860869565217401</v>
      </c>
      <c r="M13" s="2">
        <v>0</v>
      </c>
      <c r="N13" s="2">
        <v>0</v>
      </c>
      <c r="O13" s="2">
        <v>0</v>
      </c>
      <c r="P13" s="2">
        <v>5.3804347826086953</v>
      </c>
      <c r="Q13" s="2">
        <v>17.6445652173913</v>
      </c>
      <c r="R13" s="2">
        <v>0.14723708903871549</v>
      </c>
      <c r="S13" s="2">
        <v>5.8463043478260843</v>
      </c>
      <c r="T13" s="2">
        <v>2.8341304347826086</v>
      </c>
      <c r="U13" s="2">
        <v>0</v>
      </c>
      <c r="V13" s="2">
        <v>5.5508445124070327E-2</v>
      </c>
      <c r="W13" s="2">
        <v>5.024565217391304</v>
      </c>
      <c r="X13" s="2">
        <v>1.9151086956521739</v>
      </c>
      <c r="Y13" s="2">
        <v>0</v>
      </c>
      <c r="Z13" s="2">
        <v>4.4376868005838607E-2</v>
      </c>
      <c r="AA13" s="2">
        <v>0</v>
      </c>
      <c r="AB13" s="2">
        <v>0</v>
      </c>
      <c r="AC13" s="2">
        <v>0</v>
      </c>
      <c r="AD13" s="2">
        <v>0</v>
      </c>
      <c r="AE13" s="2">
        <v>5.3804347826086953</v>
      </c>
      <c r="AF13" s="2">
        <v>0</v>
      </c>
      <c r="AG13" s="2">
        <v>0</v>
      </c>
      <c r="AH13" t="s">
        <v>1</v>
      </c>
      <c r="AI13">
        <v>3</v>
      </c>
    </row>
    <row r="14" spans="1:35" x14ac:dyDescent="0.25">
      <c r="A14" t="s">
        <v>43</v>
      </c>
      <c r="B14" t="s">
        <v>28</v>
      </c>
      <c r="C14" t="s">
        <v>34</v>
      </c>
      <c r="D14" t="s">
        <v>35</v>
      </c>
      <c r="E14" s="2">
        <v>20.293478260869566</v>
      </c>
      <c r="F14" s="2">
        <v>1.7608695652173914</v>
      </c>
      <c r="G14" s="2">
        <v>0</v>
      </c>
      <c r="H14" s="2">
        <v>4.5896739130434785</v>
      </c>
      <c r="I14" s="2">
        <v>2.75</v>
      </c>
      <c r="J14" s="2">
        <v>0</v>
      </c>
      <c r="K14" s="2">
        <v>0</v>
      </c>
      <c r="L14" s="2">
        <v>0.35326086956521741</v>
      </c>
      <c r="M14" s="2">
        <v>0</v>
      </c>
      <c r="N14" s="2">
        <v>0</v>
      </c>
      <c r="O14" s="2">
        <v>0</v>
      </c>
      <c r="P14" s="2">
        <v>0</v>
      </c>
      <c r="Q14" s="2">
        <v>0</v>
      </c>
      <c r="R14" s="2">
        <v>0</v>
      </c>
      <c r="S14" s="2">
        <v>13.076086956521738</v>
      </c>
      <c r="T14" s="2">
        <v>0.22010869565217392</v>
      </c>
      <c r="U14" s="2">
        <v>0</v>
      </c>
      <c r="V14" s="2">
        <v>0.65519550080342792</v>
      </c>
      <c r="W14" s="2">
        <v>15.885869565217391</v>
      </c>
      <c r="X14" s="2">
        <v>6.5705434782608698</v>
      </c>
      <c r="Y14" s="2">
        <v>10.690217391304348</v>
      </c>
      <c r="Z14" s="2">
        <v>1.6333636850562399</v>
      </c>
      <c r="AA14" s="2">
        <v>0</v>
      </c>
      <c r="AB14" s="2">
        <v>0</v>
      </c>
      <c r="AC14" s="2">
        <v>0</v>
      </c>
      <c r="AD14" s="2">
        <v>0</v>
      </c>
      <c r="AE14" s="2">
        <v>0</v>
      </c>
      <c r="AF14" s="2">
        <v>5.6548913043478262</v>
      </c>
      <c r="AG14" s="2">
        <v>1.201086956521739</v>
      </c>
      <c r="AH14" t="s">
        <v>10</v>
      </c>
      <c r="AI14">
        <v>3</v>
      </c>
    </row>
    <row r="15" spans="1:35" x14ac:dyDescent="0.25">
      <c r="A15" t="s">
        <v>43</v>
      </c>
      <c r="B15" t="s">
        <v>21</v>
      </c>
      <c r="C15" t="s">
        <v>34</v>
      </c>
      <c r="D15" t="s">
        <v>35</v>
      </c>
      <c r="E15" s="2">
        <v>105.44565217391305</v>
      </c>
      <c r="F15" s="2">
        <v>0</v>
      </c>
      <c r="G15" s="2">
        <v>0</v>
      </c>
      <c r="H15" s="2">
        <v>0</v>
      </c>
      <c r="I15" s="2">
        <v>0</v>
      </c>
      <c r="J15" s="2">
        <v>0</v>
      </c>
      <c r="K15" s="2">
        <v>0</v>
      </c>
      <c r="L15" s="2">
        <v>10.052499999999998</v>
      </c>
      <c r="M15" s="2">
        <v>0</v>
      </c>
      <c r="N15" s="2">
        <v>5.3983695652173909</v>
      </c>
      <c r="O15" s="2">
        <v>5.119575301515307E-2</v>
      </c>
      <c r="P15" s="2">
        <v>0</v>
      </c>
      <c r="Q15" s="2">
        <v>4.4891304347826084</v>
      </c>
      <c r="R15" s="2">
        <v>4.2572930625708688E-2</v>
      </c>
      <c r="S15" s="2">
        <v>5.7288043478260864</v>
      </c>
      <c r="T15" s="2">
        <v>4.3194565217391299</v>
      </c>
      <c r="U15" s="2">
        <v>0</v>
      </c>
      <c r="V15" s="2">
        <v>9.5293268735181916E-2</v>
      </c>
      <c r="W15" s="2">
        <v>9.7042391304347841</v>
      </c>
      <c r="X15" s="2">
        <v>5.2209782608695665</v>
      </c>
      <c r="Y15" s="2">
        <v>0</v>
      </c>
      <c r="Z15" s="2">
        <v>0.14154417070405115</v>
      </c>
      <c r="AA15" s="2">
        <v>0</v>
      </c>
      <c r="AB15" s="2">
        <v>9.3097826086956523</v>
      </c>
      <c r="AC15" s="2">
        <v>0</v>
      </c>
      <c r="AD15" s="2">
        <v>0</v>
      </c>
      <c r="AE15" s="2">
        <v>0</v>
      </c>
      <c r="AF15" s="2">
        <v>0</v>
      </c>
      <c r="AG15" s="2">
        <v>0</v>
      </c>
      <c r="AH15" t="s">
        <v>3</v>
      </c>
      <c r="AI15">
        <v>3</v>
      </c>
    </row>
    <row r="16" spans="1:35" x14ac:dyDescent="0.25">
      <c r="A16" t="s">
        <v>43</v>
      </c>
      <c r="B16" t="s">
        <v>33</v>
      </c>
      <c r="C16" t="s">
        <v>34</v>
      </c>
      <c r="D16" t="s">
        <v>35</v>
      </c>
      <c r="E16" s="2">
        <v>7.4891304347826084</v>
      </c>
      <c r="F16" s="2">
        <v>5.5652173913043477</v>
      </c>
      <c r="G16" s="2">
        <v>0.28695652173913055</v>
      </c>
      <c r="H16" s="2">
        <v>0</v>
      </c>
      <c r="I16" s="2">
        <v>0</v>
      </c>
      <c r="J16" s="2">
        <v>0</v>
      </c>
      <c r="K16" s="2">
        <v>0.82391304347826089</v>
      </c>
      <c r="L16" s="2">
        <v>0.21847826086956523</v>
      </c>
      <c r="M16" s="2">
        <v>0.12717391304347825</v>
      </c>
      <c r="N16" s="2">
        <v>0</v>
      </c>
      <c r="O16" s="2">
        <v>1.6981132075471698E-2</v>
      </c>
      <c r="P16" s="2">
        <v>0</v>
      </c>
      <c r="Q16" s="2">
        <v>0.21304347826086953</v>
      </c>
      <c r="R16" s="2">
        <v>2.8447024673439764E-2</v>
      </c>
      <c r="S16" s="2">
        <v>0.18260869565217389</v>
      </c>
      <c r="T16" s="2">
        <v>0</v>
      </c>
      <c r="U16" s="2">
        <v>0</v>
      </c>
      <c r="V16" s="2">
        <v>2.4383164005805511E-2</v>
      </c>
      <c r="W16" s="2">
        <v>0.33804347826086956</v>
      </c>
      <c r="X16" s="2">
        <v>0</v>
      </c>
      <c r="Y16" s="2">
        <v>0</v>
      </c>
      <c r="Z16" s="2">
        <v>4.5137880986937592E-2</v>
      </c>
      <c r="AA16" s="2">
        <v>0</v>
      </c>
      <c r="AB16" s="2">
        <v>1.3108695652173916</v>
      </c>
      <c r="AC16" s="2">
        <v>0</v>
      </c>
      <c r="AD16" s="2">
        <v>0</v>
      </c>
      <c r="AE16" s="2">
        <v>5.5434782608695645</v>
      </c>
      <c r="AF16" s="2">
        <v>0</v>
      </c>
      <c r="AG16" s="2">
        <v>0</v>
      </c>
      <c r="AH16" t="s">
        <v>15</v>
      </c>
      <c r="AI16">
        <v>3</v>
      </c>
    </row>
    <row r="17" spans="1:35" x14ac:dyDescent="0.25">
      <c r="A17" t="s">
        <v>43</v>
      </c>
      <c r="B17" t="s">
        <v>31</v>
      </c>
      <c r="C17" t="s">
        <v>34</v>
      </c>
      <c r="D17" t="s">
        <v>35</v>
      </c>
      <c r="E17" s="2">
        <v>199.03260869565219</v>
      </c>
      <c r="F17" s="2">
        <v>5.7391304347826084</v>
      </c>
      <c r="G17" s="2">
        <v>0</v>
      </c>
      <c r="H17" s="2">
        <v>0</v>
      </c>
      <c r="I17" s="2">
        <v>12.317391304347822</v>
      </c>
      <c r="J17" s="2">
        <v>0</v>
      </c>
      <c r="K17" s="2">
        <v>0</v>
      </c>
      <c r="L17" s="2">
        <v>3.5192391304347819</v>
      </c>
      <c r="M17" s="2">
        <v>17.13695652173913</v>
      </c>
      <c r="N17" s="2">
        <v>0</v>
      </c>
      <c r="O17" s="2">
        <v>8.6101250614384783E-2</v>
      </c>
      <c r="P17" s="2">
        <v>11.223913043478261</v>
      </c>
      <c r="Q17" s="2">
        <v>9.0500000000000007</v>
      </c>
      <c r="R17" s="2">
        <v>0.10186226858172681</v>
      </c>
      <c r="S17" s="2">
        <v>5.0090217391304348</v>
      </c>
      <c r="T17" s="2">
        <v>6.8935869565217391</v>
      </c>
      <c r="U17" s="2">
        <v>0</v>
      </c>
      <c r="V17" s="2">
        <v>5.9802304625634857E-2</v>
      </c>
      <c r="W17" s="2">
        <v>5.0491304347826071</v>
      </c>
      <c r="X17" s="2">
        <v>4.8642391304347825</v>
      </c>
      <c r="Y17" s="2">
        <v>0</v>
      </c>
      <c r="Z17" s="2">
        <v>4.9807765823821737E-2</v>
      </c>
      <c r="AA17" s="2">
        <v>0</v>
      </c>
      <c r="AB17" s="2">
        <v>0</v>
      </c>
      <c r="AC17" s="2">
        <v>0</v>
      </c>
      <c r="AD17" s="2">
        <v>0</v>
      </c>
      <c r="AE17" s="2">
        <v>0</v>
      </c>
      <c r="AF17" s="2">
        <v>0</v>
      </c>
      <c r="AG17" s="2">
        <v>0</v>
      </c>
      <c r="AH17" t="s">
        <v>13</v>
      </c>
      <c r="AI17">
        <v>3</v>
      </c>
    </row>
    <row r="18" spans="1:35" x14ac:dyDescent="0.25">
      <c r="A18" t="s">
        <v>43</v>
      </c>
      <c r="B18" t="s">
        <v>18</v>
      </c>
      <c r="C18" t="s">
        <v>34</v>
      </c>
      <c r="D18" t="s">
        <v>35</v>
      </c>
      <c r="E18" s="2">
        <v>175.2391304347826</v>
      </c>
      <c r="F18" s="2">
        <v>3.5652173913043477</v>
      </c>
      <c r="G18" s="2">
        <v>3.5652173913043477</v>
      </c>
      <c r="H18" s="2">
        <v>0</v>
      </c>
      <c r="I18" s="2">
        <v>16.853260869565219</v>
      </c>
      <c r="J18" s="2">
        <v>0</v>
      </c>
      <c r="K18" s="2">
        <v>0</v>
      </c>
      <c r="L18" s="2">
        <v>5.7311956521739154</v>
      </c>
      <c r="M18" s="2">
        <v>10.228586956521738</v>
      </c>
      <c r="N18" s="2">
        <v>7.2635869565217392</v>
      </c>
      <c r="O18" s="2">
        <v>9.9818881032130005E-2</v>
      </c>
      <c r="P18" s="2">
        <v>0</v>
      </c>
      <c r="Q18" s="2">
        <v>11.752717391304348</v>
      </c>
      <c r="R18" s="2">
        <v>6.7066741099119226E-2</v>
      </c>
      <c r="S18" s="2">
        <v>4.9170652173913041</v>
      </c>
      <c r="T18" s="2">
        <v>5.8847826086956543</v>
      </c>
      <c r="U18" s="2">
        <v>0</v>
      </c>
      <c r="V18" s="2">
        <v>6.164061530827443E-2</v>
      </c>
      <c r="W18" s="2">
        <v>15.197065217391298</v>
      </c>
      <c r="X18" s="2">
        <v>5.2228260869565224</v>
      </c>
      <c r="Y18" s="2">
        <v>0</v>
      </c>
      <c r="Z18" s="2">
        <v>0.11652586527726087</v>
      </c>
      <c r="AA18" s="2">
        <v>0</v>
      </c>
      <c r="AB18" s="2">
        <v>6.1005434782608692</v>
      </c>
      <c r="AC18" s="2">
        <v>0</v>
      </c>
      <c r="AD18" s="2">
        <v>0</v>
      </c>
      <c r="AE18" s="2">
        <v>0</v>
      </c>
      <c r="AF18" s="2">
        <v>0</v>
      </c>
      <c r="AG18" s="2">
        <v>0</v>
      </c>
      <c r="AH18" t="s">
        <v>0</v>
      </c>
      <c r="AI18">
        <v>3</v>
      </c>
    </row>
  </sheetData>
  <pageMargins left="0.7" right="0.7" top="0.75" bottom="0.75" header="0.3" footer="0.3"/>
  <pageSetup orientation="portrait" horizontalDpi="1200" verticalDpi="1200" r:id="rId1"/>
  <ignoredErrors>
    <ignoredError sqref="AH2:AH1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231</v>
      </c>
      <c r="C2" s="3" t="s">
        <v>87</v>
      </c>
      <c r="D2" s="3" t="s">
        <v>232</v>
      </c>
      <c r="E2" s="4"/>
      <c r="F2" s="5" t="s">
        <v>99</v>
      </c>
      <c r="G2" s="5" t="s">
        <v>100</v>
      </c>
      <c r="H2" s="5" t="s">
        <v>95</v>
      </c>
      <c r="I2" s="5" t="s">
        <v>101</v>
      </c>
      <c r="J2" s="6" t="s">
        <v>102</v>
      </c>
      <c r="K2" s="5" t="s">
        <v>103</v>
      </c>
      <c r="L2" s="5"/>
      <c r="M2" s="5" t="s">
        <v>87</v>
      </c>
      <c r="N2" s="5" t="s">
        <v>100</v>
      </c>
      <c r="O2" s="5" t="s">
        <v>95</v>
      </c>
      <c r="P2" s="5" t="s">
        <v>101</v>
      </c>
      <c r="Q2" s="6" t="s">
        <v>102</v>
      </c>
      <c r="R2" s="5" t="s">
        <v>103</v>
      </c>
      <c r="T2" s="7" t="s">
        <v>104</v>
      </c>
      <c r="U2" s="7" t="s">
        <v>233</v>
      </c>
      <c r="V2" s="8" t="s">
        <v>105</v>
      </c>
      <c r="W2" s="8" t="s">
        <v>106</v>
      </c>
    </row>
    <row r="3" spans="2:29" ht="15" customHeight="1" x14ac:dyDescent="0.25">
      <c r="B3" s="9" t="s">
        <v>107</v>
      </c>
      <c r="C3" s="10">
        <f>AVERAGE(Nurse[MDS Census])</f>
        <v>117.13363171355498</v>
      </c>
      <c r="D3" s="18">
        <v>76.573652573281407</v>
      </c>
      <c r="E3" s="10"/>
      <c r="F3" s="7">
        <v>1</v>
      </c>
      <c r="G3" s="11">
        <v>69193.21739130441</v>
      </c>
      <c r="H3" s="12">
        <v>3.6434308857239039</v>
      </c>
      <c r="I3" s="11">
        <v>5</v>
      </c>
      <c r="J3" s="13">
        <v>0.69655137723978899</v>
      </c>
      <c r="K3" s="11">
        <v>4</v>
      </c>
      <c r="M3" t="s">
        <v>36</v>
      </c>
      <c r="N3" s="11">
        <v>499.60869565217388</v>
      </c>
      <c r="O3" s="12">
        <v>5.6112183447915767</v>
      </c>
      <c r="P3" s="14">
        <v>1</v>
      </c>
      <c r="Q3" s="13">
        <v>1.6792550691845793</v>
      </c>
      <c r="R3" s="14">
        <v>1</v>
      </c>
      <c r="T3" s="15" t="s">
        <v>108</v>
      </c>
      <c r="U3" s="11">
        <f>SUM(Nurse[Total Nurse Staff Hours])</f>
        <v>8322.9533695652171</v>
      </c>
      <c r="V3" s="16" t="s">
        <v>109</v>
      </c>
      <c r="W3" s="12">
        <f>Category[[#This Row],[State Total]]/C9</f>
        <v>4.1797175172082515</v>
      </c>
    </row>
    <row r="4" spans="2:29" ht="15" customHeight="1" x14ac:dyDescent="0.25">
      <c r="B4" s="17" t="s">
        <v>95</v>
      </c>
      <c r="C4" s="18">
        <f>SUM(Nurse[Total Nurse Staff Hours])/SUM(Nurse[MDS Census])</f>
        <v>4.1797175172082515</v>
      </c>
      <c r="D4" s="18">
        <v>3.6176047823193387</v>
      </c>
      <c r="E4" s="10"/>
      <c r="F4" s="7">
        <v>2</v>
      </c>
      <c r="G4" s="11">
        <v>127581.48913043467</v>
      </c>
      <c r="H4" s="12">
        <v>3.4416696063905325</v>
      </c>
      <c r="I4" s="11">
        <v>10</v>
      </c>
      <c r="J4" s="13">
        <v>0.65620339242685222</v>
      </c>
      <c r="K4" s="11">
        <v>6</v>
      </c>
      <c r="M4" t="s">
        <v>37</v>
      </c>
      <c r="N4" s="11">
        <v>19399.108695652176</v>
      </c>
      <c r="O4" s="12">
        <v>3.6775058076401965</v>
      </c>
      <c r="P4" s="14">
        <v>27</v>
      </c>
      <c r="Q4" s="13">
        <v>0.57240147743228875</v>
      </c>
      <c r="R4" s="14">
        <v>40</v>
      </c>
      <c r="T4" s="11" t="s">
        <v>110</v>
      </c>
      <c r="U4" s="11">
        <f>SUM(Nurse[Total Direct Care Staff Hours])</f>
        <v>7346.2014130434754</v>
      </c>
      <c r="V4" s="16">
        <f>Category[[#This Row],[State Total]]/U3</f>
        <v>0.88264358657907915</v>
      </c>
      <c r="W4" s="12">
        <f>Category[[#This Row],[State Total]]/C9</f>
        <v>3.6892008602760953</v>
      </c>
    </row>
    <row r="5" spans="2:29" ht="15" customHeight="1" x14ac:dyDescent="0.25">
      <c r="B5" s="19" t="s">
        <v>111</v>
      </c>
      <c r="C5" s="20">
        <f>SUM(Nurse[Total Direct Care Staff Hours])/SUM(Nurse[MDS Census])</f>
        <v>3.6892008602760953</v>
      </c>
      <c r="D5" s="20">
        <v>3.3431272661315639</v>
      </c>
      <c r="E5" s="21"/>
      <c r="F5" s="7">
        <v>3</v>
      </c>
      <c r="G5" s="11">
        <v>122874.52173913032</v>
      </c>
      <c r="H5" s="12">
        <v>3.5340426527380098</v>
      </c>
      <c r="I5" s="11">
        <v>6</v>
      </c>
      <c r="J5" s="13">
        <v>0.69302446309667654</v>
      </c>
      <c r="K5" s="11">
        <v>5</v>
      </c>
      <c r="M5" t="s">
        <v>38</v>
      </c>
      <c r="N5" s="11">
        <v>14869.576086956522</v>
      </c>
      <c r="O5" s="12">
        <v>3.8599588596791961</v>
      </c>
      <c r="P5" s="14">
        <v>18</v>
      </c>
      <c r="Q5" s="13">
        <v>0.37364743885421114</v>
      </c>
      <c r="R5" s="14">
        <v>49</v>
      </c>
      <c r="T5" s="15" t="s">
        <v>112</v>
      </c>
      <c r="U5" s="11">
        <f>SUM(Nurse[Total RN Hours (w/ Admin, DON)])</f>
        <v>2347.3418478260865</v>
      </c>
      <c r="V5" s="16">
        <f>Category[[#This Row],[State Total]]/U3</f>
        <v>0.28203231997065836</v>
      </c>
      <c r="W5" s="12">
        <f>Category[[#This Row],[State Total]]/C9</f>
        <v>1.1788154282002434</v>
      </c>
      <c r="X5" s="22"/>
      <c r="Y5" s="22"/>
      <c r="AB5" s="22"/>
      <c r="AC5" s="22"/>
    </row>
    <row r="6" spans="2:29" ht="15" customHeight="1" x14ac:dyDescent="0.25">
      <c r="B6" s="23" t="s">
        <v>97</v>
      </c>
      <c r="C6" s="20">
        <f>SUM(Nurse[Total RN Hours (w/ Admin, DON)])/SUM(Nurse[MDS Census])</f>
        <v>1.1788154282002434</v>
      </c>
      <c r="D6" s="20">
        <v>0.62562661165643296</v>
      </c>
      <c r="E6"/>
      <c r="F6" s="7">
        <v>4</v>
      </c>
      <c r="G6" s="11">
        <v>216064.59782608761</v>
      </c>
      <c r="H6" s="12">
        <v>3.7380880873840776</v>
      </c>
      <c r="I6" s="11">
        <v>4</v>
      </c>
      <c r="J6" s="13">
        <v>0.58927713647231816</v>
      </c>
      <c r="K6" s="11">
        <v>9</v>
      </c>
      <c r="M6" t="s">
        <v>39</v>
      </c>
      <c r="N6" s="11">
        <v>10304.97826086957</v>
      </c>
      <c r="O6" s="12">
        <v>3.9885240354493057</v>
      </c>
      <c r="P6" s="14">
        <v>12</v>
      </c>
      <c r="Q6" s="13">
        <v>0.66199321138580036</v>
      </c>
      <c r="R6" s="14">
        <v>31</v>
      </c>
      <c r="T6" s="24" t="s">
        <v>113</v>
      </c>
      <c r="U6" s="11">
        <f>SUM(Nurse[RN Hours (excl. Admin, DON)])</f>
        <v>1403.0416304347823</v>
      </c>
      <c r="V6" s="16">
        <f>Category[[#This Row],[State Total]]/U3</f>
        <v>0.16857497190424314</v>
      </c>
      <c r="W6" s="12">
        <f>Category[[#This Row],[State Total]]/C9</f>
        <v>0.70459576303105398</v>
      </c>
      <c r="X6" s="22"/>
      <c r="Y6" s="22"/>
      <c r="AB6" s="22"/>
      <c r="AC6" s="22"/>
    </row>
    <row r="7" spans="2:29" ht="15" customHeight="1" thickBot="1" x14ac:dyDescent="0.3">
      <c r="B7" s="25" t="s">
        <v>114</v>
      </c>
      <c r="C7" s="20">
        <f>SUM(Nurse[RN Hours (excl. Admin, DON)])/SUM(Nurse[MDS Census])</f>
        <v>0.70459576303105398</v>
      </c>
      <c r="D7" s="20">
        <v>0.42587093571797052</v>
      </c>
      <c r="E7"/>
      <c r="F7" s="7">
        <v>5</v>
      </c>
      <c r="G7" s="11">
        <v>221410.13043478233</v>
      </c>
      <c r="H7" s="12">
        <v>3.4421919709105748</v>
      </c>
      <c r="I7" s="11">
        <v>9</v>
      </c>
      <c r="J7" s="13">
        <v>0.70035472729832737</v>
      </c>
      <c r="K7" s="11">
        <v>3</v>
      </c>
      <c r="M7" t="s">
        <v>40</v>
      </c>
      <c r="N7" s="11">
        <v>90441.815217391239</v>
      </c>
      <c r="O7" s="12">
        <v>4.1688434288824041</v>
      </c>
      <c r="P7" s="14">
        <v>7</v>
      </c>
      <c r="Q7" s="13">
        <v>0.55565366972063701</v>
      </c>
      <c r="R7" s="14">
        <v>41</v>
      </c>
      <c r="T7" s="24" t="s">
        <v>93</v>
      </c>
      <c r="U7" s="11">
        <f>SUM(Nurse[RN Admin Hours])</f>
        <v>866.57826086956527</v>
      </c>
      <c r="V7" s="16">
        <f>Category[[#This Row],[State Total]]/U3</f>
        <v>0.10411908157967181</v>
      </c>
      <c r="W7" s="12">
        <f>Category[[#This Row],[State Total]]/C9</f>
        <v>0.4351883491541893</v>
      </c>
      <c r="X7" s="22"/>
      <c r="Y7" s="22"/>
      <c r="Z7" s="22"/>
      <c r="AA7" s="22"/>
      <c r="AB7" s="22"/>
      <c r="AC7" s="22"/>
    </row>
    <row r="8" spans="2:29" ht="15" customHeight="1" thickTop="1" x14ac:dyDescent="0.25">
      <c r="B8" s="26" t="s">
        <v>115</v>
      </c>
      <c r="C8" s="27">
        <f>COUNTA(Nurse[Provider])</f>
        <v>17</v>
      </c>
      <c r="D8" s="27">
        <v>14806</v>
      </c>
      <c r="F8" s="7">
        <v>6</v>
      </c>
      <c r="G8" s="11">
        <v>135212.58695652158</v>
      </c>
      <c r="H8" s="12">
        <v>3.4486186599234512</v>
      </c>
      <c r="I8" s="11">
        <v>7</v>
      </c>
      <c r="J8" s="13">
        <v>0.36452698962455138</v>
      </c>
      <c r="K8" s="11">
        <v>10</v>
      </c>
      <c r="M8" t="s">
        <v>41</v>
      </c>
      <c r="N8" s="11">
        <v>14172.717391304339</v>
      </c>
      <c r="O8" s="12">
        <v>3.7166031567080071</v>
      </c>
      <c r="P8" s="14">
        <v>24</v>
      </c>
      <c r="Q8" s="13">
        <v>0.88015673101258662</v>
      </c>
      <c r="R8" s="14">
        <v>10</v>
      </c>
      <c r="T8" s="33" t="s">
        <v>92</v>
      </c>
      <c r="U8" s="34">
        <f>SUM(Nurse[RN DON Hours])</f>
        <v>77.721956521739131</v>
      </c>
      <c r="V8" s="16">
        <f>Category[[#This Row],[State Total]]/U3</f>
        <v>9.3382664867434247E-3</v>
      </c>
      <c r="W8" s="12">
        <f>Category[[#This Row],[State Total]]/C9</f>
        <v>3.9031316015000247E-2</v>
      </c>
      <c r="X8" s="22"/>
      <c r="Y8" s="22"/>
      <c r="Z8" s="22"/>
      <c r="AA8" s="22"/>
      <c r="AB8" s="22"/>
      <c r="AC8" s="22"/>
    </row>
    <row r="9" spans="2:29" ht="15" customHeight="1" x14ac:dyDescent="0.25">
      <c r="B9" s="26" t="s">
        <v>116</v>
      </c>
      <c r="C9" s="27">
        <f>SUM(Nurse[MDS Census])</f>
        <v>1991.2717391304345</v>
      </c>
      <c r="D9" s="27">
        <v>1133749.5000000044</v>
      </c>
      <c r="F9" s="7">
        <v>7</v>
      </c>
      <c r="G9" s="11">
        <v>75955.347826086945</v>
      </c>
      <c r="H9" s="12">
        <v>3.4450510440058326</v>
      </c>
      <c r="I9" s="11">
        <v>8</v>
      </c>
      <c r="J9" s="13">
        <v>0.5931386961904962</v>
      </c>
      <c r="K9" s="11">
        <v>8</v>
      </c>
      <c r="M9" t="s">
        <v>42</v>
      </c>
      <c r="N9" s="11">
        <v>18656.978260869564</v>
      </c>
      <c r="O9" s="12">
        <v>3.5149813975654292</v>
      </c>
      <c r="P9" s="14">
        <v>40</v>
      </c>
      <c r="Q9" s="13">
        <v>0.65521450768508349</v>
      </c>
      <c r="R9" s="14">
        <v>32</v>
      </c>
      <c r="T9" s="15" t="s">
        <v>117</v>
      </c>
      <c r="U9" s="11">
        <f>SUM(Nurse[Total LPN Hours (w/ Admin)])</f>
        <v>1382.871304347826</v>
      </c>
      <c r="V9" s="16">
        <f>Category[[#This Row],[State Total]]/U3</f>
        <v>0.16615151412533577</v>
      </c>
      <c r="W9" s="12">
        <f>Category[[#This Row],[State Total]]/C9</f>
        <v>0.69446639410034017</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43</v>
      </c>
      <c r="N10" s="11">
        <v>1991.2717391304345</v>
      </c>
      <c r="O10" s="12">
        <v>4.1797175172082515</v>
      </c>
      <c r="P10" s="14">
        <v>6</v>
      </c>
      <c r="Q10" s="13">
        <v>1.1788154282002434</v>
      </c>
      <c r="R10" s="14">
        <v>3</v>
      </c>
      <c r="T10" s="24" t="s">
        <v>118</v>
      </c>
      <c r="U10" s="11">
        <f>SUM(Nurse[LPN Hours (excl. Admin)])</f>
        <v>1350.4195652173914</v>
      </c>
      <c r="V10" s="16">
        <f>Category[[#This Row],[State Total]]/U3</f>
        <v>0.1622524487708305</v>
      </c>
      <c r="W10" s="12">
        <f>Category[[#This Row],[State Total]]/C9</f>
        <v>0.67816940233737466</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44</v>
      </c>
      <c r="N11" s="11">
        <v>3455.0000000000005</v>
      </c>
      <c r="O11" s="12">
        <v>3.9600654690744359</v>
      </c>
      <c r="P11" s="14">
        <v>14</v>
      </c>
      <c r="Q11" s="13">
        <v>0.96703712326181301</v>
      </c>
      <c r="R11" s="14">
        <v>7</v>
      </c>
      <c r="T11" s="24" t="s">
        <v>94</v>
      </c>
      <c r="U11" s="11">
        <f>SUM(Nurse[LPN Admin Hours])</f>
        <v>32.451739130434788</v>
      </c>
      <c r="V11" s="16">
        <f>Category[[#This Row],[State Total]]/U3</f>
        <v>3.8990653545052886E-3</v>
      </c>
      <c r="W11" s="12">
        <f>Category[[#This Row],[State Total]]/C9</f>
        <v>1.6296991762965556E-2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45</v>
      </c>
      <c r="N12" s="11">
        <v>65769.554347826066</v>
      </c>
      <c r="O12" s="12">
        <v>4.1160659410434892</v>
      </c>
      <c r="P12" s="14">
        <v>10</v>
      </c>
      <c r="Q12" s="13">
        <v>0.69445656019973667</v>
      </c>
      <c r="R12" s="14">
        <v>26</v>
      </c>
      <c r="T12" s="15" t="s">
        <v>119</v>
      </c>
      <c r="U12" s="11">
        <f>SUM(Nurse[Total CNA, NA TR, Med Aide/Tech Hours])</f>
        <v>4592.7402173913042</v>
      </c>
      <c r="V12" s="16">
        <f>Category[[#This Row],[State Total]]/U3</f>
        <v>0.55181616590400584</v>
      </c>
      <c r="W12" s="12">
        <f>Category[[#This Row],[State Total]]/C9</f>
        <v>2.3064356949076679</v>
      </c>
      <c r="X12" s="22"/>
      <c r="Y12" s="22"/>
      <c r="Z12" s="22"/>
      <c r="AA12" s="22"/>
      <c r="AB12" s="22"/>
      <c r="AC12" s="22"/>
    </row>
    <row r="13" spans="2:29" ht="15" customHeight="1" x14ac:dyDescent="0.25">
      <c r="I13" s="11"/>
      <c r="J13" s="11"/>
      <c r="K13" s="11"/>
      <c r="M13" t="s">
        <v>46</v>
      </c>
      <c r="N13" s="11">
        <v>27780.826086956524</v>
      </c>
      <c r="O13" s="12">
        <v>3.3807142868321751</v>
      </c>
      <c r="P13" s="14">
        <v>47</v>
      </c>
      <c r="Q13" s="13">
        <v>0.42906146169002968</v>
      </c>
      <c r="R13" s="14">
        <v>46</v>
      </c>
      <c r="T13" s="24" t="s">
        <v>120</v>
      </c>
      <c r="U13" s="11">
        <f>SUM(Nurse[CNA Hours])</f>
        <v>4332.3201086956515</v>
      </c>
      <c r="V13" s="16">
        <f>Category[[#This Row],[State Total]]/U3</f>
        <v>0.52052677893616117</v>
      </c>
      <c r="W13" s="12">
        <f>Category[[#This Row],[State Total]]/C9</f>
        <v>2.1756548960954598</v>
      </c>
      <c r="X13" s="22"/>
      <c r="Y13" s="22"/>
      <c r="Z13" s="22"/>
      <c r="AA13" s="22"/>
      <c r="AB13" s="22"/>
      <c r="AC13" s="22"/>
    </row>
    <row r="14" spans="2:29" ht="15" customHeight="1" x14ac:dyDescent="0.25">
      <c r="G14" s="12"/>
      <c r="I14" s="11"/>
      <c r="J14" s="11"/>
      <c r="K14" s="11"/>
      <c r="M14" t="s">
        <v>47</v>
      </c>
      <c r="N14" s="11">
        <v>3190.6195652173915</v>
      </c>
      <c r="O14" s="12">
        <v>4.4830250360261221</v>
      </c>
      <c r="P14" s="14">
        <v>3</v>
      </c>
      <c r="Q14" s="13">
        <v>1.4751847637606159</v>
      </c>
      <c r="R14" s="14">
        <v>2</v>
      </c>
      <c r="T14" s="24" t="s">
        <v>121</v>
      </c>
      <c r="U14" s="11">
        <f>SUM(Nurse[NA TR Hours])</f>
        <v>231.5043478260869</v>
      </c>
      <c r="V14" s="16">
        <f>Category[[#This Row],[State Total]]/U3</f>
        <v>2.7815168191694488E-2</v>
      </c>
      <c r="W14" s="12">
        <f>Category[[#This Row],[State Total]]/C9</f>
        <v>0.11625954573491923</v>
      </c>
    </row>
    <row r="15" spans="2:29" ht="15" customHeight="1" x14ac:dyDescent="0.25">
      <c r="I15" s="11"/>
      <c r="J15" s="11"/>
      <c r="K15" s="11"/>
      <c r="M15" t="s">
        <v>48</v>
      </c>
      <c r="N15" s="11">
        <v>20203.739130434784</v>
      </c>
      <c r="O15" s="12">
        <v>3.6020515197359071</v>
      </c>
      <c r="P15" s="14">
        <v>33</v>
      </c>
      <c r="Q15" s="13">
        <v>0.7107612452279598</v>
      </c>
      <c r="R15" s="14">
        <v>23</v>
      </c>
      <c r="T15" s="28" t="s">
        <v>122</v>
      </c>
      <c r="U15" s="29">
        <f>SUM(Nurse[Med Aide/Tech Hours])</f>
        <v>28.915760869565222</v>
      </c>
      <c r="V15" s="16">
        <f>Category[[#This Row],[State Total]]/U3</f>
        <v>3.4742187761501002E-3</v>
      </c>
      <c r="W15" s="12">
        <f>Category[[#This Row],[State Total]]/C9</f>
        <v>1.4521253077288387E-2</v>
      </c>
    </row>
    <row r="16" spans="2:29" ht="15" customHeight="1" x14ac:dyDescent="0.25">
      <c r="I16" s="11"/>
      <c r="J16" s="11"/>
      <c r="K16" s="11"/>
      <c r="M16" t="s">
        <v>49</v>
      </c>
      <c r="N16" s="11">
        <v>3648.0760869565211</v>
      </c>
      <c r="O16" s="12">
        <v>4.1569399594187546</v>
      </c>
      <c r="P16" s="14">
        <v>8</v>
      </c>
      <c r="Q16" s="13">
        <v>0.88999982122798493</v>
      </c>
      <c r="R16" s="14">
        <v>9</v>
      </c>
    </row>
    <row r="17" spans="9:23" ht="15" customHeight="1" x14ac:dyDescent="0.25">
      <c r="I17" s="11"/>
      <c r="J17" s="11"/>
      <c r="K17" s="11"/>
      <c r="M17" t="s">
        <v>50</v>
      </c>
      <c r="N17" s="11">
        <v>56360.021739130454</v>
      </c>
      <c r="O17" s="12">
        <v>2.9793116169687046</v>
      </c>
      <c r="P17" s="14">
        <v>51</v>
      </c>
      <c r="Q17" s="13">
        <v>0.67574055538133815</v>
      </c>
      <c r="R17" s="14">
        <v>29</v>
      </c>
    </row>
    <row r="18" spans="9:23" ht="15" customHeight="1" x14ac:dyDescent="0.25">
      <c r="I18" s="11"/>
      <c r="J18" s="11"/>
      <c r="K18" s="11"/>
      <c r="M18" t="s">
        <v>51</v>
      </c>
      <c r="N18" s="11">
        <v>33912.184782608732</v>
      </c>
      <c r="O18" s="12">
        <v>3.4266122764005855</v>
      </c>
      <c r="P18" s="14">
        <v>44</v>
      </c>
      <c r="Q18" s="13">
        <v>0.5972269073479739</v>
      </c>
      <c r="R18" s="14">
        <v>37</v>
      </c>
      <c r="T18" s="7" t="s">
        <v>123</v>
      </c>
      <c r="U18" s="7" t="s">
        <v>233</v>
      </c>
    </row>
    <row r="19" spans="9:23" ht="15" customHeight="1" x14ac:dyDescent="0.25">
      <c r="M19" t="s">
        <v>52</v>
      </c>
      <c r="N19" s="11">
        <v>14767.652173913046</v>
      </c>
      <c r="O19" s="12">
        <v>3.8376440575170174</v>
      </c>
      <c r="P19" s="14">
        <v>20</v>
      </c>
      <c r="Q19" s="13">
        <v>0.69296483795369435</v>
      </c>
      <c r="R19" s="14">
        <v>28</v>
      </c>
      <c r="T19" s="7" t="s">
        <v>124</v>
      </c>
      <c r="U19" s="11">
        <f>SUM(Nurse[RN Hours Contract (excl. Admin, DON)])</f>
        <v>15.194673913043475</v>
      </c>
    </row>
    <row r="20" spans="9:23" ht="15" customHeight="1" x14ac:dyDescent="0.25">
      <c r="M20" t="s">
        <v>53</v>
      </c>
      <c r="N20" s="11">
        <v>20228.043478260875</v>
      </c>
      <c r="O20" s="12">
        <v>3.649939445883351</v>
      </c>
      <c r="P20" s="14">
        <v>29</v>
      </c>
      <c r="Q20" s="13">
        <v>0.65163810465453664</v>
      </c>
      <c r="R20" s="14">
        <v>33</v>
      </c>
      <c r="T20" s="7" t="s">
        <v>125</v>
      </c>
      <c r="U20" s="11">
        <f>SUM(Nurse[RN Admin Hours Contract])</f>
        <v>1.4466304347826087</v>
      </c>
      <c r="W20" s="11"/>
    </row>
    <row r="21" spans="9:23" ht="15" customHeight="1" x14ac:dyDescent="0.25">
      <c r="M21" t="s">
        <v>54</v>
      </c>
      <c r="N21" s="11">
        <v>20988.326086956513</v>
      </c>
      <c r="O21" s="12">
        <v>3.5257540682553339</v>
      </c>
      <c r="P21" s="14">
        <v>39</v>
      </c>
      <c r="Q21" s="13">
        <v>0.24752919065774662</v>
      </c>
      <c r="R21" s="14">
        <v>51</v>
      </c>
      <c r="T21" s="7" t="s">
        <v>126</v>
      </c>
      <c r="U21" s="11">
        <f>SUM(Nurse[RN DON Hours Contract])</f>
        <v>1.1304347826086956</v>
      </c>
    </row>
    <row r="22" spans="9:23" ht="15" customHeight="1" x14ac:dyDescent="0.25">
      <c r="M22" t="s">
        <v>55</v>
      </c>
      <c r="N22" s="11">
        <v>31567.130434782615</v>
      </c>
      <c r="O22" s="12">
        <v>3.6090746807356027</v>
      </c>
      <c r="P22" s="14">
        <v>32</v>
      </c>
      <c r="Q22" s="13">
        <v>0.64982515178143496</v>
      </c>
      <c r="R22" s="14">
        <v>34</v>
      </c>
      <c r="T22" s="7" t="s">
        <v>127</v>
      </c>
      <c r="U22" s="11">
        <f>SUM(Nurse[LPN Hours Contract (excl. Admin)])</f>
        <v>40.690434782608705</v>
      </c>
    </row>
    <row r="23" spans="9:23" ht="15" customHeight="1" x14ac:dyDescent="0.25">
      <c r="M23" t="s">
        <v>56</v>
      </c>
      <c r="N23" s="11">
        <v>20843.717391304348</v>
      </c>
      <c r="O23" s="12">
        <v>3.7171215599320409</v>
      </c>
      <c r="P23" s="14">
        <v>23</v>
      </c>
      <c r="Q23" s="13">
        <v>0.7752439792618151</v>
      </c>
      <c r="R23" s="14">
        <v>17</v>
      </c>
      <c r="T23" s="7" t="s">
        <v>128</v>
      </c>
      <c r="U23" s="11">
        <f>SUM(Nurse[LPN Admin Hours Contract])</f>
        <v>0</v>
      </c>
    </row>
    <row r="24" spans="9:23" ht="15" customHeight="1" x14ac:dyDescent="0.25">
      <c r="M24" t="s">
        <v>57</v>
      </c>
      <c r="N24" s="11">
        <v>4934.9782608695641</v>
      </c>
      <c r="O24" s="12">
        <v>4.3008784012968659</v>
      </c>
      <c r="P24" s="14">
        <v>5</v>
      </c>
      <c r="Q24" s="13">
        <v>1.0343943632190795</v>
      </c>
      <c r="R24" s="14">
        <v>6</v>
      </c>
      <c r="T24" s="7" t="s">
        <v>129</v>
      </c>
      <c r="U24" s="11">
        <f>SUM(Nurse[CNA Hours Contract])</f>
        <v>77.149021739130433</v>
      </c>
    </row>
    <row r="25" spans="9:23" ht="15" customHeight="1" x14ac:dyDescent="0.25">
      <c r="M25" t="s">
        <v>58</v>
      </c>
      <c r="N25" s="11">
        <v>31237.043478260846</v>
      </c>
      <c r="O25" s="12">
        <v>3.669082729256794</v>
      </c>
      <c r="P25" s="14">
        <v>28</v>
      </c>
      <c r="Q25" s="13">
        <v>0.71055695787610029</v>
      </c>
      <c r="R25" s="14">
        <v>24</v>
      </c>
      <c r="T25" s="7" t="s">
        <v>130</v>
      </c>
      <c r="U25" s="11">
        <f>SUM(Nurse[NA TR Hours Contract])</f>
        <v>0</v>
      </c>
    </row>
    <row r="26" spans="9:23" ht="15" customHeight="1" x14ac:dyDescent="0.25">
      <c r="M26" t="s">
        <v>59</v>
      </c>
      <c r="N26" s="11">
        <v>20244.869565217403</v>
      </c>
      <c r="O26" s="12">
        <v>4.1530949172307707</v>
      </c>
      <c r="P26" s="14">
        <v>9</v>
      </c>
      <c r="Q26" s="13">
        <v>1.0613915441808113</v>
      </c>
      <c r="R26" s="14">
        <v>5</v>
      </c>
      <c r="T26" s="7" t="s">
        <v>131</v>
      </c>
      <c r="U26" s="11">
        <f>SUM(Nurse[Med Aide/Tech Hours Contract])</f>
        <v>0</v>
      </c>
    </row>
    <row r="27" spans="9:23" ht="15" customHeight="1" x14ac:dyDescent="0.25">
      <c r="M27" t="s">
        <v>60</v>
      </c>
      <c r="N27" s="11">
        <v>31430.967391304355</v>
      </c>
      <c r="O27" s="12">
        <v>2.9948222484817468</v>
      </c>
      <c r="P27" s="14">
        <v>50</v>
      </c>
      <c r="Q27" s="13">
        <v>0.41892845224299335</v>
      </c>
      <c r="R27" s="14">
        <v>47</v>
      </c>
      <c r="T27" s="7" t="s">
        <v>132</v>
      </c>
      <c r="U27" s="11">
        <f>SUM(Nurse[Total Contract Hours])</f>
        <v>135.6111956521739</v>
      </c>
    </row>
    <row r="28" spans="9:23" ht="15" customHeight="1" x14ac:dyDescent="0.25">
      <c r="M28" t="s">
        <v>61</v>
      </c>
      <c r="N28" s="11">
        <v>13447.456521739132</v>
      </c>
      <c r="O28" s="12">
        <v>3.9079850319197242</v>
      </c>
      <c r="P28" s="14">
        <v>17</v>
      </c>
      <c r="Q28" s="13">
        <v>0.58742220526590605</v>
      </c>
      <c r="R28" s="14">
        <v>38</v>
      </c>
      <c r="T28" s="7" t="s">
        <v>153</v>
      </c>
      <c r="U28" s="11">
        <f>SUM(Nurse[Total Nurse Staff Hours])</f>
        <v>8322.9533695652171</v>
      </c>
    </row>
    <row r="29" spans="9:23" ht="15" customHeight="1" x14ac:dyDescent="0.25">
      <c r="M29" t="s">
        <v>62</v>
      </c>
      <c r="N29" s="11">
        <v>3239.3369565217386</v>
      </c>
      <c r="O29" s="12">
        <v>3.7065618970602547</v>
      </c>
      <c r="P29" s="14">
        <v>25</v>
      </c>
      <c r="Q29" s="13">
        <v>0.81876702492122988</v>
      </c>
      <c r="R29" s="14">
        <v>15</v>
      </c>
      <c r="T29" s="7" t="s">
        <v>133</v>
      </c>
      <c r="U29" s="30">
        <f>U27/U28</f>
        <v>1.6293638763863229E-2</v>
      </c>
    </row>
    <row r="30" spans="9:23" ht="15" customHeight="1" x14ac:dyDescent="0.25">
      <c r="M30" t="s">
        <v>63</v>
      </c>
      <c r="N30" s="11">
        <v>31207.90217391304</v>
      </c>
      <c r="O30" s="12">
        <v>3.4602131009878692</v>
      </c>
      <c r="P30" s="14">
        <v>42</v>
      </c>
      <c r="Q30" s="13">
        <v>0.53505824367922394</v>
      </c>
      <c r="R30" s="14">
        <v>44</v>
      </c>
    </row>
    <row r="31" spans="9:23" ht="15" customHeight="1" x14ac:dyDescent="0.25">
      <c r="M31" t="s">
        <v>64</v>
      </c>
      <c r="N31" s="11">
        <v>4519.467391304348</v>
      </c>
      <c r="O31" s="12">
        <v>4.4549235553439095</v>
      </c>
      <c r="P31" s="14">
        <v>4</v>
      </c>
      <c r="Q31" s="13">
        <v>0.8534804986158907</v>
      </c>
      <c r="R31" s="14">
        <v>12</v>
      </c>
      <c r="U31" s="11"/>
    </row>
    <row r="32" spans="9:23" ht="15" customHeight="1" x14ac:dyDescent="0.25">
      <c r="M32" t="s">
        <v>65</v>
      </c>
      <c r="N32" s="11">
        <v>9552.9891304347821</v>
      </c>
      <c r="O32" s="12">
        <v>3.9874417863746263</v>
      </c>
      <c r="P32" s="14">
        <v>13</v>
      </c>
      <c r="Q32" s="13">
        <v>0.76324079078367268</v>
      </c>
      <c r="R32" s="14">
        <v>18</v>
      </c>
    </row>
    <row r="33" spans="13:23" ht="15" customHeight="1" x14ac:dyDescent="0.25">
      <c r="M33" t="s">
        <v>66</v>
      </c>
      <c r="N33" s="11">
        <v>5527.1413043478251</v>
      </c>
      <c r="O33" s="12">
        <v>3.7897723880376883</v>
      </c>
      <c r="P33" s="14">
        <v>22</v>
      </c>
      <c r="Q33" s="13">
        <v>0.70854187930312285</v>
      </c>
      <c r="R33" s="14">
        <v>25</v>
      </c>
      <c r="T33" s="49"/>
      <c r="U33" s="50"/>
    </row>
    <row r="34" spans="13:23" ht="15" customHeight="1" x14ac:dyDescent="0.25">
      <c r="M34" t="s">
        <v>67</v>
      </c>
      <c r="N34" s="11">
        <v>36267.402173912989</v>
      </c>
      <c r="O34" s="12">
        <v>3.5869267047513382</v>
      </c>
      <c r="P34" s="14">
        <v>34</v>
      </c>
      <c r="Q34" s="13">
        <v>0.69307262390678503</v>
      </c>
      <c r="R34" s="14">
        <v>27</v>
      </c>
      <c r="T34" s="51"/>
      <c r="U34" s="52"/>
    </row>
    <row r="35" spans="13:23" ht="15" customHeight="1" x14ac:dyDescent="0.25">
      <c r="M35" t="s">
        <v>68</v>
      </c>
      <c r="N35" s="11">
        <v>4756.804347826087</v>
      </c>
      <c r="O35" s="12">
        <v>3.5403690137240473</v>
      </c>
      <c r="P35" s="14">
        <v>38</v>
      </c>
      <c r="Q35" s="13">
        <v>0.66842913812250659</v>
      </c>
      <c r="R35" s="14">
        <v>30</v>
      </c>
      <c r="T35" s="53"/>
      <c r="U35" s="54"/>
    </row>
    <row r="36" spans="13:23" ht="15" customHeight="1" x14ac:dyDescent="0.25">
      <c r="M36" t="s">
        <v>69</v>
      </c>
      <c r="N36" s="11">
        <v>5172.9782608695668</v>
      </c>
      <c r="O36" s="12">
        <v>3.8502402324789768</v>
      </c>
      <c r="P36" s="14">
        <v>19</v>
      </c>
      <c r="Q36" s="13">
        <v>0.77957656215198534</v>
      </c>
      <c r="R36" s="14">
        <v>16</v>
      </c>
      <c r="T36" s="53"/>
      <c r="U36" s="54"/>
    </row>
    <row r="37" spans="13:23" ht="15" customHeight="1" x14ac:dyDescent="0.25">
      <c r="M37" t="s">
        <v>70</v>
      </c>
      <c r="N37" s="11">
        <v>91180.445652173919</v>
      </c>
      <c r="O37" s="12">
        <v>3.3841995453115512</v>
      </c>
      <c r="P37" s="14">
        <v>46</v>
      </c>
      <c r="Q37" s="13">
        <v>0.63938540645812103</v>
      </c>
      <c r="R37" s="14">
        <v>35</v>
      </c>
      <c r="T37" s="53"/>
      <c r="U37" s="54"/>
      <c r="W37" s="12"/>
    </row>
    <row r="38" spans="13:23" ht="15" customHeight="1" x14ac:dyDescent="0.25">
      <c r="M38" t="s">
        <v>71</v>
      </c>
      <c r="N38" s="11">
        <v>61588.445652173861</v>
      </c>
      <c r="O38" s="12">
        <v>3.4122058238267097</v>
      </c>
      <c r="P38" s="14">
        <v>45</v>
      </c>
      <c r="Q38" s="13">
        <v>0.58208364887753339</v>
      </c>
      <c r="R38" s="14">
        <v>39</v>
      </c>
      <c r="T38" s="49"/>
      <c r="U38" s="49"/>
    </row>
    <row r="39" spans="13:23" ht="15" customHeight="1" x14ac:dyDescent="0.25">
      <c r="M39" t="s">
        <v>72</v>
      </c>
      <c r="N39" s="11">
        <v>15250.72826086957</v>
      </c>
      <c r="O39" s="12">
        <v>3.6884554835941534</v>
      </c>
      <c r="P39" s="14">
        <v>26</v>
      </c>
      <c r="Q39" s="13">
        <v>0.36361032652040087</v>
      </c>
      <c r="R39" s="14">
        <v>50</v>
      </c>
    </row>
    <row r="40" spans="13:23" ht="15" customHeight="1" x14ac:dyDescent="0.25">
      <c r="M40" t="s">
        <v>73</v>
      </c>
      <c r="N40" s="11">
        <v>6106.5760869565238</v>
      </c>
      <c r="O40" s="12">
        <v>4.7231716164861455</v>
      </c>
      <c r="P40" s="14">
        <v>2</v>
      </c>
      <c r="Q40" s="13">
        <v>0.74970906275309002</v>
      </c>
      <c r="R40" s="14">
        <v>20</v>
      </c>
    </row>
    <row r="41" spans="13:23" ht="15" customHeight="1" x14ac:dyDescent="0.25">
      <c r="M41" t="s">
        <v>74</v>
      </c>
      <c r="N41" s="11">
        <v>63468.804347826132</v>
      </c>
      <c r="O41" s="12">
        <v>3.5005099201422096</v>
      </c>
      <c r="P41" s="14">
        <v>41</v>
      </c>
      <c r="Q41" s="13">
        <v>0.71129022131721642</v>
      </c>
      <c r="R41" s="14">
        <v>22</v>
      </c>
    </row>
    <row r="42" spans="13:23" ht="15" customHeight="1" x14ac:dyDescent="0.25">
      <c r="M42" t="s">
        <v>75</v>
      </c>
      <c r="N42" s="11">
        <v>6268.7065217391309</v>
      </c>
      <c r="O42" s="12">
        <v>3.4431534485479123</v>
      </c>
      <c r="P42" s="14">
        <v>43</v>
      </c>
      <c r="Q42" s="13">
        <v>0.75944399458316914</v>
      </c>
      <c r="R42" s="14">
        <v>19</v>
      </c>
    </row>
    <row r="43" spans="13:23" ht="15" customHeight="1" x14ac:dyDescent="0.25">
      <c r="M43" t="s">
        <v>76</v>
      </c>
      <c r="N43" s="11">
        <v>14918.402173913038</v>
      </c>
      <c r="O43" s="12">
        <v>3.5435185898944495</v>
      </c>
      <c r="P43" s="14">
        <v>37</v>
      </c>
      <c r="Q43" s="13">
        <v>0.53974215533339709</v>
      </c>
      <c r="R43" s="14">
        <v>43</v>
      </c>
    </row>
    <row r="44" spans="13:23" ht="15" customHeight="1" x14ac:dyDescent="0.25">
      <c r="M44" t="s">
        <v>77</v>
      </c>
      <c r="N44" s="11">
        <v>4723.108695652174</v>
      </c>
      <c r="O44" s="12">
        <v>3.5677603181397655</v>
      </c>
      <c r="P44" s="14">
        <v>35</v>
      </c>
      <c r="Q44" s="13">
        <v>0.8353498064557705</v>
      </c>
      <c r="R44" s="14">
        <v>14</v>
      </c>
    </row>
    <row r="45" spans="13:23" ht="15" customHeight="1" x14ac:dyDescent="0.25">
      <c r="M45" t="s">
        <v>78</v>
      </c>
      <c r="N45" s="11">
        <v>23313.304347826088</v>
      </c>
      <c r="O45" s="12">
        <v>3.6229993323461502</v>
      </c>
      <c r="P45" s="14">
        <v>30</v>
      </c>
      <c r="Q45" s="13">
        <v>0.54875251302670991</v>
      </c>
      <c r="R45" s="14">
        <v>42</v>
      </c>
    </row>
    <row r="46" spans="13:23" ht="15" customHeight="1" x14ac:dyDescent="0.25">
      <c r="M46" t="s">
        <v>79</v>
      </c>
      <c r="N46" s="11">
        <v>79347.152173913142</v>
      </c>
      <c r="O46" s="12">
        <v>3.2995330042529103</v>
      </c>
      <c r="P46" s="14">
        <v>49</v>
      </c>
      <c r="Q46" s="13">
        <v>0.37572269654892942</v>
      </c>
      <c r="R46" s="14">
        <v>48</v>
      </c>
    </row>
    <row r="47" spans="13:23" ht="15" customHeight="1" x14ac:dyDescent="0.25">
      <c r="M47" t="s">
        <v>80</v>
      </c>
      <c r="N47" s="11">
        <v>5298.0652173913022</v>
      </c>
      <c r="O47" s="12">
        <v>3.9381061380077234</v>
      </c>
      <c r="P47" s="14">
        <v>16</v>
      </c>
      <c r="Q47" s="13">
        <v>1.0787532569313658</v>
      </c>
      <c r="R47" s="14">
        <v>4</v>
      </c>
    </row>
    <row r="48" spans="13:23" ht="15" customHeight="1" x14ac:dyDescent="0.25">
      <c r="M48" t="s">
        <v>81</v>
      </c>
      <c r="N48" s="11">
        <v>24257.923913043476</v>
      </c>
      <c r="O48" s="12">
        <v>3.3229098335864258</v>
      </c>
      <c r="P48" s="14">
        <v>48</v>
      </c>
      <c r="Q48" s="13">
        <v>0.51671344952724996</v>
      </c>
      <c r="R48" s="14">
        <v>45</v>
      </c>
    </row>
    <row r="49" spans="13:18" ht="15" customHeight="1" x14ac:dyDescent="0.25">
      <c r="M49" t="s">
        <v>82</v>
      </c>
      <c r="N49" s="11">
        <v>2238.2826086956525</v>
      </c>
      <c r="O49" s="12">
        <v>3.9486413302124101</v>
      </c>
      <c r="P49" s="14">
        <v>15</v>
      </c>
      <c r="Q49" s="13">
        <v>0.74947480113829501</v>
      </c>
      <c r="R49" s="14">
        <v>21</v>
      </c>
    </row>
    <row r="50" spans="13:18" ht="15" customHeight="1" x14ac:dyDescent="0.25">
      <c r="M50" t="s">
        <v>83</v>
      </c>
      <c r="N50" s="11">
        <v>12189.869565217394</v>
      </c>
      <c r="O50" s="12">
        <v>4.070232035153925</v>
      </c>
      <c r="P50" s="14">
        <v>11</v>
      </c>
      <c r="Q50" s="13">
        <v>0.87998641958575707</v>
      </c>
      <c r="R50" s="14">
        <v>11</v>
      </c>
    </row>
    <row r="51" spans="13:18" ht="15" customHeight="1" x14ac:dyDescent="0.25">
      <c r="M51" t="s">
        <v>84</v>
      </c>
      <c r="N51" s="11">
        <v>18067.565217391315</v>
      </c>
      <c r="O51" s="12">
        <v>3.8287163581628367</v>
      </c>
      <c r="P51" s="14">
        <v>21</v>
      </c>
      <c r="Q51" s="13">
        <v>0.95168056979357585</v>
      </c>
      <c r="R51" s="14">
        <v>8</v>
      </c>
    </row>
    <row r="52" spans="13:18" ht="15" customHeight="1" x14ac:dyDescent="0.25">
      <c r="M52" t="s">
        <v>85</v>
      </c>
      <c r="N52" s="11">
        <v>8857.8043478260879</v>
      </c>
      <c r="O52" s="12">
        <v>3.6103887016853227</v>
      </c>
      <c r="P52" s="14">
        <v>31</v>
      </c>
      <c r="Q52" s="13">
        <v>0.6354275031352844</v>
      </c>
      <c r="R52" s="14">
        <v>36</v>
      </c>
    </row>
    <row r="53" spans="13:18" ht="15" customHeight="1" x14ac:dyDescent="0.25">
      <c r="M53" t="s">
        <v>86</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170</v>
      </c>
      <c r="D2" s="40"/>
    </row>
    <row r="3" spans="2:4" x14ac:dyDescent="0.25">
      <c r="C3" s="41" t="s">
        <v>120</v>
      </c>
      <c r="D3" s="42" t="s">
        <v>171</v>
      </c>
    </row>
    <row r="4" spans="2:4" x14ac:dyDescent="0.25">
      <c r="C4" s="43" t="s">
        <v>106</v>
      </c>
      <c r="D4" s="44" t="s">
        <v>172</v>
      </c>
    </row>
    <row r="5" spans="2:4" x14ac:dyDescent="0.25">
      <c r="C5" s="43" t="s">
        <v>173</v>
      </c>
      <c r="D5" s="44" t="s">
        <v>174</v>
      </c>
    </row>
    <row r="6" spans="2:4" ht="15.6" customHeight="1" x14ac:dyDescent="0.25">
      <c r="C6" s="43" t="s">
        <v>122</v>
      </c>
      <c r="D6" s="44" t="s">
        <v>175</v>
      </c>
    </row>
    <row r="7" spans="2:4" ht="15.6" customHeight="1" x14ac:dyDescent="0.25">
      <c r="C7" s="43" t="s">
        <v>121</v>
      </c>
      <c r="D7" s="44" t="s">
        <v>176</v>
      </c>
    </row>
    <row r="8" spans="2:4" x14ac:dyDescent="0.25">
      <c r="C8" s="43" t="s">
        <v>177</v>
      </c>
      <c r="D8" s="44" t="s">
        <v>178</v>
      </c>
    </row>
    <row r="9" spans="2:4" x14ac:dyDescent="0.25">
      <c r="C9" s="45" t="s">
        <v>179</v>
      </c>
      <c r="D9" s="43" t="s">
        <v>180</v>
      </c>
    </row>
    <row r="10" spans="2:4" x14ac:dyDescent="0.25">
      <c r="B10" s="46"/>
      <c r="C10" s="43" t="s">
        <v>181</v>
      </c>
      <c r="D10" s="44" t="s">
        <v>182</v>
      </c>
    </row>
    <row r="11" spans="2:4" x14ac:dyDescent="0.25">
      <c r="C11" s="43" t="s">
        <v>74</v>
      </c>
      <c r="D11" s="44" t="s">
        <v>183</v>
      </c>
    </row>
    <row r="12" spans="2:4" x14ac:dyDescent="0.25">
      <c r="C12" s="43" t="s">
        <v>184</v>
      </c>
      <c r="D12" s="44" t="s">
        <v>185</v>
      </c>
    </row>
    <row r="13" spans="2:4" x14ac:dyDescent="0.25">
      <c r="C13" s="43" t="s">
        <v>181</v>
      </c>
      <c r="D13" s="44" t="s">
        <v>182</v>
      </c>
    </row>
    <row r="14" spans="2:4" x14ac:dyDescent="0.25">
      <c r="C14" s="43" t="s">
        <v>74</v>
      </c>
      <c r="D14" s="44" t="s">
        <v>186</v>
      </c>
    </row>
    <row r="15" spans="2:4" x14ac:dyDescent="0.25">
      <c r="C15" s="47" t="s">
        <v>184</v>
      </c>
      <c r="D15" s="48" t="s">
        <v>185</v>
      </c>
    </row>
    <row r="17" spans="3:4" ht="23.25" x14ac:dyDescent="0.35">
      <c r="C17" s="39" t="s">
        <v>187</v>
      </c>
      <c r="D17" s="40"/>
    </row>
    <row r="18" spans="3:4" x14ac:dyDescent="0.25">
      <c r="C18" s="43" t="s">
        <v>106</v>
      </c>
      <c r="D18" s="44" t="s">
        <v>188</v>
      </c>
    </row>
    <row r="19" spans="3:4" x14ac:dyDescent="0.25">
      <c r="C19" s="43" t="s">
        <v>96</v>
      </c>
      <c r="D19" s="44" t="s">
        <v>189</v>
      </c>
    </row>
    <row r="20" spans="3:4" x14ac:dyDescent="0.25">
      <c r="C20" s="45" t="s">
        <v>190</v>
      </c>
      <c r="D20" s="43" t="s">
        <v>191</v>
      </c>
    </row>
    <row r="21" spans="3:4" x14ac:dyDescent="0.25">
      <c r="C21" s="43" t="s">
        <v>192</v>
      </c>
      <c r="D21" s="44" t="s">
        <v>193</v>
      </c>
    </row>
    <row r="22" spans="3:4" x14ac:dyDescent="0.25">
      <c r="C22" s="43" t="s">
        <v>194</v>
      </c>
      <c r="D22" s="44" t="s">
        <v>195</v>
      </c>
    </row>
    <row r="23" spans="3:4" x14ac:dyDescent="0.25">
      <c r="C23" s="43" t="s">
        <v>196</v>
      </c>
      <c r="D23" s="44" t="s">
        <v>197</v>
      </c>
    </row>
    <row r="24" spans="3:4" x14ac:dyDescent="0.25">
      <c r="C24" s="43" t="s">
        <v>198</v>
      </c>
      <c r="D24" s="44" t="s">
        <v>199</v>
      </c>
    </row>
    <row r="25" spans="3:4" x14ac:dyDescent="0.25">
      <c r="C25" s="43" t="s">
        <v>112</v>
      </c>
      <c r="D25" s="44" t="s">
        <v>200</v>
      </c>
    </row>
    <row r="26" spans="3:4" x14ac:dyDescent="0.25">
      <c r="C26" s="43" t="s">
        <v>194</v>
      </c>
      <c r="D26" s="44" t="s">
        <v>195</v>
      </c>
    </row>
    <row r="27" spans="3:4" x14ac:dyDescent="0.25">
      <c r="C27" s="43" t="s">
        <v>196</v>
      </c>
      <c r="D27" s="44" t="s">
        <v>197</v>
      </c>
    </row>
    <row r="28" spans="3:4" x14ac:dyDescent="0.25">
      <c r="C28" s="47" t="s">
        <v>198</v>
      </c>
      <c r="D28" s="48" t="s">
        <v>199</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3.xml>��< ? x m l   v e r s i o n = " 1 . 0 "   e n c o d i n g = " U T F - 1 6 " ? > < G e m i n i   x m l n s = " h t t p : / / g e m i n i / p i v o t c u s t o m i z a t i o n / P o w e r P i v o t V e r s i o n " > < C u s t o m C o n t e n t > < ! [ C D A T A [ 2 0 1 5 . 1 3 0 . 1 6 0 5 . 4 0 6 ] ] > < / C u s t o m C o n t e n t > < / G e m i n i > 
</file>

<file path=customXml/item4.xml>��< ? x m l   v e r s i o n = " 1 . 0 "   e n c o d i n g = " U T F - 1 6 " ? > < G e m i n i   x m l n s = " h t t p : / / g e m i n i / p i v o t c u s t o m i z a t i o n / I s S a n d b o x E m b e d d e d " > < C u s t o m C o n t e n t > < ! [ C D A T A [ y e s ] ] > < / 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S a n d b o x N o n E m p t y " > < C u s t o m C o n t e n t > < ! [ C D A T A [ 1 ] ] > < / C u s t o m C o n t e n t > < / G e m i n i > 
</file>

<file path=customXml/itemProps1.xml><?xml version="1.0" encoding="utf-8"?>
<ds:datastoreItem xmlns:ds="http://schemas.openxmlformats.org/officeDocument/2006/customXml" ds:itemID="{696E26E2-54FB-4F48-A7C1-42B31EB870F2}">
  <ds:schemaRefs>
    <ds:schemaRef ds:uri="http://schemas.microsoft.com/DataMashup"/>
  </ds:schemaRefs>
</ds:datastoreItem>
</file>

<file path=customXml/itemProps2.xml><?xml version="1.0" encoding="utf-8"?>
<ds:datastoreItem xmlns:ds="http://schemas.openxmlformats.org/officeDocument/2006/customXml" ds:itemID="{A4A438E6-B8DE-4271-94C6-683D0D7167DF}">
  <ds:schemaRefs/>
</ds:datastoreItem>
</file>

<file path=customXml/itemProps3.xml><?xml version="1.0" encoding="utf-8"?>
<ds:datastoreItem xmlns:ds="http://schemas.openxmlformats.org/officeDocument/2006/customXml" ds:itemID="{97E02576-7B1E-4A71-8318-92E74C9030BB}">
  <ds:schemaRefs/>
</ds:datastoreItem>
</file>

<file path=customXml/itemProps4.xml><?xml version="1.0" encoding="utf-8"?>
<ds:datastoreItem xmlns:ds="http://schemas.openxmlformats.org/officeDocument/2006/customXml" ds:itemID="{80E33DC4-4DD3-49B7-9092-FE12AD1B1012}">
  <ds:schemaRefs/>
</ds:datastoreItem>
</file>

<file path=customXml/itemProps5.xml><?xml version="1.0" encoding="utf-8"?>
<ds:datastoreItem xmlns:ds="http://schemas.openxmlformats.org/officeDocument/2006/customXml" ds:itemID="{4A0F9BBD-0722-44C0-A51D-871F1E608662}">
  <ds:schemaRefs/>
</ds:datastoreItem>
</file>

<file path=customXml/itemProps6.xml><?xml version="1.0" encoding="utf-8"?>
<ds:datastoreItem xmlns:ds="http://schemas.openxmlformats.org/officeDocument/2006/customXml" ds:itemID="{5E70A7C7-2103-44AA-8B08-92C32F7E8F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2022-03-02T16:15:09Z</dcterms:modified>
</cp:coreProperties>
</file>