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Desktop/"/>
    </mc:Choice>
  </mc:AlternateContent>
  <xr:revisionPtr revIDLastSave="0" documentId="13_ncr:1_{04FED718-79EB-2E4B-A3BC-7D8121D0AF30}"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3" i="7" l="1"/>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G26" i="10" l="1"/>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G4" i="10" l="1"/>
  <c r="I4" i="10" s="1"/>
  <c r="G5" i="10" l="1"/>
  <c r="I5" i="10" s="1"/>
  <c r="G35" i="10" s="1"/>
  <c r="G9" i="10"/>
  <c r="I9" i="10" s="1"/>
  <c r="G36" i="10" s="1"/>
  <c r="C5" i="10"/>
  <c r="G3" i="10" l="1"/>
  <c r="C4" i="10"/>
  <c r="I3" i="10" l="1"/>
  <c r="H4" i="10"/>
  <c r="G29" i="10"/>
  <c r="G28" i="10"/>
  <c r="G34" i="10"/>
  <c r="H7" i="10"/>
  <c r="H6" i="10"/>
  <c r="H8" i="10"/>
  <c r="H10" i="10"/>
  <c r="H11" i="10"/>
  <c r="H13" i="10"/>
  <c r="H14" i="10"/>
  <c r="H12" i="10"/>
  <c r="H15" i="10"/>
  <c r="H5" i="10"/>
  <c r="H9" i="10"/>
</calcChain>
</file>

<file path=xl/sharedStrings.xml><?xml version="1.0" encoding="utf-8"?>
<sst xmlns="http://schemas.openxmlformats.org/spreadsheetml/2006/main" count="2035" uniqueCount="536">
  <si>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</si>
  <si>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</si>
  <si>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</si>
  <si>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</si>
  <si>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</si>
  <si>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</si>
  <si>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</si>
  <si>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</si>
  <si>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</si>
  <si>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</si>
  <si>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</si>
  <si>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</si>
  <si>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</si>
  <si>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</si>
  <si>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</si>
  <si>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</si>
  <si>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</si>
  <si>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</si>
  <si>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</si>
  <si>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</si>
  <si>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</si>
  <si>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</si>
  <si>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</si>
  <si>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</si>
  <si>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</si>
  <si>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</si>
  <si>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</si>
  <si>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</si>
  <si>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</si>
  <si>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</si>
  <si>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</si>
  <si>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</si>
  <si>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</si>
  <si>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</si>
  <si>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</si>
  <si>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</si>
  <si>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</si>
  <si>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</si>
  <si>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</si>
  <si>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</si>
  <si>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</si>
  <si>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</si>
  <si>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</si>
  <si>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</si>
  <si>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</si>
  <si>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</si>
  <si>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</si>
  <si>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</si>
  <si>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</si>
  <si>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</si>
  <si>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</si>
  <si>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</si>
  <si>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</si>
  <si>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</si>
  <si>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</si>
  <si>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</si>
  <si>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</si>
  <si>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</si>
  <si>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</si>
  <si>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</si>
  <si>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</si>
  <si>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</si>
  <si>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</si>
  <si>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</si>
  <si>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</si>
  <si>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</si>
  <si>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</si>
  <si>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</si>
  <si>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</si>
  <si>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</si>
  <si>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</si>
  <si>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</si>
  <si>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</si>
  <si>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</si>
  <si>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</si>
  <si>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</si>
  <si>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</si>
  <si>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</si>
  <si>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</si>
  <si>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</si>
  <si>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</si>
  <si>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</si>
  <si>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</si>
  <si>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</si>
  <si>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</si>
  <si>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</si>
  <si>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</si>
  <si>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</si>
  <si>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</si>
  <si>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</si>
  <si>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</si>
  <si>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</si>
  <si>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</si>
  <si>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</si>
  <si>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</si>
  <si>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</si>
  <si>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</si>
  <si>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</si>
  <si>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</si>
  <si>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</si>
  <si>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</si>
  <si>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</si>
  <si>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</si>
  <si>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</si>
  <si>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</si>
  <si>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</si>
  <si>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</si>
  <si>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</si>
  <si>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</si>
  <si>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</si>
  <si>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</si>
  <si>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</si>
  <si>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</si>
  <si>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</si>
  <si>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</si>
  <si>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</si>
  <si>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</si>
  <si>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</si>
  <si>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</si>
  <si>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</si>
  <si>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</si>
  <si>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</si>
  <si>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</si>
  <si>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</si>
  <si>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</si>
  <si>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</si>
  <si>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</si>
  <si>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</si>
  <si>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</si>
  <si>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</si>
  <si>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</si>
  <si>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</si>
  <si>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</si>
  <si>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</si>
  <si>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</si>
  <si>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</si>
  <si>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</si>
  <si>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</si>
  <si>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</si>
  <si>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</si>
  <si>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</si>
  <si>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</si>
  <si>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</si>
  <si>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</si>
  <si>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</si>
  <si>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</si>
  <si>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</si>
  <si>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</si>
  <si>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</si>
  <si>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</si>
  <si>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</si>
  <si>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</si>
  <si>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Direct Care Staffing</t>
  </si>
  <si>
    <t>Total RN HPRD</t>
  </si>
  <si>
    <t>WV</t>
  </si>
  <si>
    <t>PINE LODGE</t>
  </si>
  <si>
    <t>BECKLEY</t>
  </si>
  <si>
    <t>Raleigh</t>
  </si>
  <si>
    <t>GUARDIAN ELDER CARE AT WHEELING</t>
  </si>
  <si>
    <t>WHEELING</t>
  </si>
  <si>
    <t>Ohio</t>
  </si>
  <si>
    <t>HUNTINGTON HEALTH AND REHABILITATION CENTER</t>
  </si>
  <si>
    <t>HUNTINGTON</t>
  </si>
  <si>
    <t>Cabell</t>
  </si>
  <si>
    <t>ST. BARBARA'S MEMORIAL NURSING HOME</t>
  </si>
  <si>
    <t>MONONGAH</t>
  </si>
  <si>
    <t>Marion</t>
  </si>
  <si>
    <t>MADISON PARK HEALTHCARE</t>
  </si>
  <si>
    <t>ELKINS REGIONAL CONVALESCENT CENTER</t>
  </si>
  <si>
    <t>ELKINS</t>
  </si>
  <si>
    <t>Randolph</t>
  </si>
  <si>
    <t>STONERISE PRINCETON</t>
  </si>
  <si>
    <t>PRINCETON</t>
  </si>
  <si>
    <t>Mercer</t>
  </si>
  <si>
    <t>SUMMERSVILLE REGIONAL MEDICAL CENTER</t>
  </si>
  <si>
    <t>SUMMERSVILLE</t>
  </si>
  <si>
    <t>Nicholas</t>
  </si>
  <si>
    <t>RIVERSIDE HEALTH AND REHABILITATION CENTER</t>
  </si>
  <si>
    <t>SAINT ALBANS</t>
  </si>
  <si>
    <t>Kanawha</t>
  </si>
  <si>
    <t>WEIRTON GERIATRIC CENTER</t>
  </si>
  <si>
    <t>WEIRTON</t>
  </si>
  <si>
    <t>Hancock</t>
  </si>
  <si>
    <t>GOOD SHEPHERD NURSING HOME</t>
  </si>
  <si>
    <t>STONERISE MARTINSBURG</t>
  </si>
  <si>
    <t>MARTINSBURG</t>
  </si>
  <si>
    <t>Berkeley</t>
  </si>
  <si>
    <t>WORTHINGTON HEALTHCARE CENTER</t>
  </si>
  <si>
    <t>PARKERSBURG</t>
  </si>
  <si>
    <t>Wood</t>
  </si>
  <si>
    <t>MORGANTOWN HEALTH AND REHABILITATION CENTER</t>
  </si>
  <si>
    <t>MORGANTOWN</t>
  </si>
  <si>
    <t>Monongalia</t>
  </si>
  <si>
    <t>ST. JOSEPH'S HOSPITAL</t>
  </si>
  <si>
    <t>BUCKHANNON</t>
  </si>
  <si>
    <t>Upshur</t>
  </si>
  <si>
    <t>MERCER NURSING AND REHABILITATION CENTER</t>
  </si>
  <si>
    <t>BLUEFIELD</t>
  </si>
  <si>
    <t>TYGART CENTER AT FAIRMONT CAMPUS</t>
  </si>
  <si>
    <t>FAIRMONT</t>
  </si>
  <si>
    <t>CONTINUOUS CARE CENTER WHEELING HOSPITAL</t>
  </si>
  <si>
    <t>TAYLOR HEALTH CARE CENTER</t>
  </si>
  <si>
    <t>GRAFTON</t>
  </si>
  <si>
    <t>Taylor</t>
  </si>
  <si>
    <t>STONERISE MORGANTOWN</t>
  </si>
  <si>
    <t>HERITAGE CENTER</t>
  </si>
  <si>
    <t>HILLTOP CENTER</t>
  </si>
  <si>
    <t>HILLTOP</t>
  </si>
  <si>
    <t>Fayette</t>
  </si>
  <si>
    <t>CORTLAND ACRES NURSING HOME</t>
  </si>
  <si>
    <t>THOMAS</t>
  </si>
  <si>
    <t>Tucker</t>
  </si>
  <si>
    <t>PLEASANT VALLEY NURSING AND REHABILITATION CENTER</t>
  </si>
  <si>
    <t>POINT PLEASANT</t>
  </si>
  <si>
    <t>Mason</t>
  </si>
  <si>
    <t>ELDERCARE HEALTH AND REHABILITATION</t>
  </si>
  <si>
    <t>RIPLEY</t>
  </si>
  <si>
    <t>Jackson</t>
  </si>
  <si>
    <t>DUNBAR CENTER</t>
  </si>
  <si>
    <t>DUNBAR</t>
  </si>
  <si>
    <t>STONERISE MOUNDSVILLE</t>
  </si>
  <si>
    <t>MOUNDSVILLE</t>
  </si>
  <si>
    <t>Marshall</t>
  </si>
  <si>
    <t>TRINITY HEALTH CARE OF MINGO</t>
  </si>
  <si>
    <t>WILLIAMSON</t>
  </si>
  <si>
    <t>Mingo</t>
  </si>
  <si>
    <t>PUTNAM CENTER</t>
  </si>
  <si>
    <t>HURRICANE</t>
  </si>
  <si>
    <t>Putnam</t>
  </si>
  <si>
    <t>SALEM CENTER</t>
  </si>
  <si>
    <t>SALEM</t>
  </si>
  <si>
    <t>Harrison</t>
  </si>
  <si>
    <t>STONERISE KINGWOOD</t>
  </si>
  <si>
    <t>KINGWOOD</t>
  </si>
  <si>
    <t>Preston</t>
  </si>
  <si>
    <t>NEW MARTINSVILLE CENTER</t>
  </si>
  <si>
    <t>NEW MARTINSVILLE</t>
  </si>
  <si>
    <t>Wetzel</t>
  </si>
  <si>
    <t>JOHN MANCHIN SR HEALTH CARE CENTER</t>
  </si>
  <si>
    <t>HOLBROOK HEALTHCARE CENTER</t>
  </si>
  <si>
    <t>WEIRTON MEDICAL CENTER</t>
  </si>
  <si>
    <t>HAMPSHIRE MEMORIAL HOSPITAL</t>
  </si>
  <si>
    <t>ROMNEY</t>
  </si>
  <si>
    <t>Hampshire</t>
  </si>
  <si>
    <t>MONTGOMERY GENERAL HOSPITAL</t>
  </si>
  <si>
    <t>MONTGOMERY</t>
  </si>
  <si>
    <t>SUNDALE NURSING HOME</t>
  </si>
  <si>
    <t>WILLOWS CENTER</t>
  </si>
  <si>
    <t>STONERISE BECKLEY</t>
  </si>
  <si>
    <t>CEDAR RIDGE CENTER</t>
  </si>
  <si>
    <t>SISSONVILLE</t>
  </si>
  <si>
    <t>RALEIGH CENTER</t>
  </si>
  <si>
    <t>DANIELS</t>
  </si>
  <si>
    <t>STONERISE CHARLESTON</t>
  </si>
  <si>
    <t>CHARLESTON</t>
  </si>
  <si>
    <t>ROANE GENERAL HOSPITAL</t>
  </si>
  <si>
    <t>SPENCER</t>
  </si>
  <si>
    <t>Roane</t>
  </si>
  <si>
    <t>WHITE SULPHUR SPRINGS CENTER</t>
  </si>
  <si>
    <t>WHITE SULPHUR SPRING</t>
  </si>
  <si>
    <t>Greenbrier</t>
  </si>
  <si>
    <t>PARKERSBURG CENTER</t>
  </si>
  <si>
    <t>GLENVILLE CENTER</t>
  </si>
  <si>
    <t>GLENVILLE</t>
  </si>
  <si>
    <t>Gilmer</t>
  </si>
  <si>
    <t>MADISON, THE</t>
  </si>
  <si>
    <t>ROSEWOOD CENTER</t>
  </si>
  <si>
    <t>TEAYS VALLEY CENTER</t>
  </si>
  <si>
    <t>UNITED TRANSITIONAL CARE CENTER</t>
  </si>
  <si>
    <t>BRIDGEPORT</t>
  </si>
  <si>
    <t>COLUMBIA ST. FRANCIS HOSPITAL</t>
  </si>
  <si>
    <t>GOOD SAMARITAN SOCIETY OF BARBOUR COUNTY</t>
  </si>
  <si>
    <t>BELINGTON</t>
  </si>
  <si>
    <t>Barbour</t>
  </si>
  <si>
    <t>HILLCREST HEALTH CARE CENTER</t>
  </si>
  <si>
    <t>DANVILLE</t>
  </si>
  <si>
    <t>Boone</t>
  </si>
  <si>
    <t>GLASGOW HEALTH AND REHABILITATION CENTER</t>
  </si>
  <si>
    <t>GLASGOW</t>
  </si>
  <si>
    <t>STONERISE CLARKSBURG</t>
  </si>
  <si>
    <t>CLARKSBURG</t>
  </si>
  <si>
    <t>STONERISE RAINELLE</t>
  </si>
  <si>
    <t>RAINELLE</t>
  </si>
  <si>
    <t>STONERISE KEYSER</t>
  </si>
  <si>
    <t>KEYSER</t>
  </si>
  <si>
    <t>Mineral</t>
  </si>
  <si>
    <t>STONERISE WELLSBURG</t>
  </si>
  <si>
    <t>WELLSBURG</t>
  </si>
  <si>
    <t>Brooke</t>
  </si>
  <si>
    <t>PENDLETON MANOR</t>
  </si>
  <si>
    <t>FRANKLIN</t>
  </si>
  <si>
    <t>Pendleton</t>
  </si>
  <si>
    <t>CAMERON NURSING AND REHABILITATION CENTER</t>
  </si>
  <si>
    <t>CAMERON</t>
  </si>
  <si>
    <t>BRIGHTWOOD CENTER</t>
  </si>
  <si>
    <t>FOLLANSBEE</t>
  </si>
  <si>
    <t>MANSFIELD PLACE</t>
  </si>
  <si>
    <t>PHILIPPI</t>
  </si>
  <si>
    <t>STONE PEAR PAVILION</t>
  </si>
  <si>
    <t>CHESTER</t>
  </si>
  <si>
    <t>SISTERSVILLE CENTER</t>
  </si>
  <si>
    <t>SISTERSVILLE</t>
  </si>
  <si>
    <t>Tyler</t>
  </si>
  <si>
    <t>ANSTED CENTER</t>
  </si>
  <si>
    <t>ANSTED</t>
  </si>
  <si>
    <t>MEADOWBROOK ACRES</t>
  </si>
  <si>
    <t>STONERISE BERKELEY SPRINGS</t>
  </si>
  <si>
    <t>BERKELEY SPRINGS</t>
  </si>
  <si>
    <t>Morgan</t>
  </si>
  <si>
    <t>TRINITY HEALTH CARE OF LOGAN</t>
  </si>
  <si>
    <t>LOGAN</t>
  </si>
  <si>
    <t>Logan</t>
  </si>
  <si>
    <t>STONERISE BRIDGEPORT</t>
  </si>
  <si>
    <t>CLAY HEALTH CARE CENTER</t>
  </si>
  <si>
    <t>IVYDALE</t>
  </si>
  <si>
    <t>Clay</t>
  </si>
  <si>
    <t>STONERISE LEWISBURG</t>
  </si>
  <si>
    <t>RONCEVERTE</t>
  </si>
  <si>
    <t>MARMET CENTER</t>
  </si>
  <si>
    <t>MARMET</t>
  </si>
  <si>
    <t>HIDDEN VALLEY CENTER</t>
  </si>
  <si>
    <t>OAK HILL</t>
  </si>
  <si>
    <t>GRANT REHABILITATION AND CARE CENTER</t>
  </si>
  <si>
    <t>PETERSBURG</t>
  </si>
  <si>
    <t>Grant</t>
  </si>
  <si>
    <t>MONTGOMERY GENERAL ELDERLY CARE</t>
  </si>
  <si>
    <t>FAYETTE NURSING AND REHABILITATION CENTER</t>
  </si>
  <si>
    <t>FAYETTEVILLE</t>
  </si>
  <si>
    <t>PIERPONT CENTER AT FAIRMONT CAMPUS</t>
  </si>
  <si>
    <t>WILLOW TREE HEALTHCARE CENTER</t>
  </si>
  <si>
    <t>CHARLES TOWN</t>
  </si>
  <si>
    <t>Jefferson</t>
  </si>
  <si>
    <t>STONERISE PARKERSBURG</t>
  </si>
  <si>
    <t>CRESTVIEW MANOR NURSING AND REHABILITATION</t>
  </si>
  <si>
    <t>JANE LEW</t>
  </si>
  <si>
    <t>Lewis</t>
  </si>
  <si>
    <t>MCDOWELL NURSING AND REHABILITATION CENTER</t>
  </si>
  <si>
    <t>GARY</t>
  </si>
  <si>
    <t>Mc Dowell</t>
  </si>
  <si>
    <t>DAWN VIEW CENTER</t>
  </si>
  <si>
    <t>FORT ASHBY</t>
  </si>
  <si>
    <t>WYOMING NURSING AND REHABILITATION CENTER</t>
  </si>
  <si>
    <t>NEW RICHMOND</t>
  </si>
  <si>
    <t>Wyoming</t>
  </si>
  <si>
    <t>WEBSTER NURSING AND REHABILITATION CENTER</t>
  </si>
  <si>
    <t>COWEN</t>
  </si>
  <si>
    <t>Webster</t>
  </si>
  <si>
    <t>CLARKSBURG NURSING AND REHABILITATION CENTER</t>
  </si>
  <si>
    <t>SHENANDOAH CENTER</t>
  </si>
  <si>
    <t>WAYNE NURSING AND REHABILITATION CENTER</t>
  </si>
  <si>
    <t>WAYNE</t>
  </si>
  <si>
    <t>Wayne</t>
  </si>
  <si>
    <t>VALLEY CENTER</t>
  </si>
  <si>
    <t>SOUTH CHARLESTON</t>
  </si>
  <si>
    <t>SUMMERS NURSING AND REHABILITATION CENTER</t>
  </si>
  <si>
    <t>HINTON</t>
  </si>
  <si>
    <t>Summers</t>
  </si>
  <si>
    <t>LINCOLN NURSING AND REHABILITATION CENTER</t>
  </si>
  <si>
    <t>HAMLIN</t>
  </si>
  <si>
    <t>Lincoln</t>
  </si>
  <si>
    <t>E.A. HAWSE NURSING AND REHABILITATION CENTER</t>
  </si>
  <si>
    <t>BAKER</t>
  </si>
  <si>
    <t>Hardy</t>
  </si>
  <si>
    <t>OAK RIDGE CENTER</t>
  </si>
  <si>
    <t>LOGAN CENTER</t>
  </si>
  <si>
    <t>HAMPSHIRE CENTER</t>
  </si>
  <si>
    <t>RAVENSWOOD VILLAGE</t>
  </si>
  <si>
    <t>RAVENSWOOD</t>
  </si>
  <si>
    <t>CARE HAVEN CENTER</t>
  </si>
  <si>
    <t>CANTERBURY CENTER</t>
  </si>
  <si>
    <t>SHEPHERDSTOWN</t>
  </si>
  <si>
    <t>BRAXTON HEALTH CARE CENTER</t>
  </si>
  <si>
    <t>SUTTON</t>
  </si>
  <si>
    <t>Braxton</t>
  </si>
  <si>
    <t>OHIO VALLEY HEALTH CARE</t>
  </si>
  <si>
    <t>MILETREE CENTER</t>
  </si>
  <si>
    <t>POCAHONTAS CENTER</t>
  </si>
  <si>
    <t>MARLINTON</t>
  </si>
  <si>
    <t>Pocahontas</t>
  </si>
  <si>
    <t>PINE VIEW NURSING AND REHABILITATION CENTER</t>
  </si>
  <si>
    <t>HARRISVILLE</t>
  </si>
  <si>
    <t>Ritchie</t>
  </si>
  <si>
    <t>GREENBRIER HEALTH CARE CENTER</t>
  </si>
  <si>
    <t>LEWISBURG</t>
  </si>
  <si>
    <t>MAPLES NURSING HOME</t>
  </si>
  <si>
    <t>PRINCETON HEALTH CARE CENTER</t>
  </si>
  <si>
    <t>STONERISE LINDSIDE</t>
  </si>
  <si>
    <t>LINDSIDE</t>
  </si>
  <si>
    <t>Monroe</t>
  </si>
  <si>
    <t>FAIRMONT HEALTHCARE AND REHABILITATION CENTER</t>
  </si>
  <si>
    <t>STONERISE BELMONT</t>
  </si>
  <si>
    <t>BELMONT</t>
  </si>
  <si>
    <t>Pleasants</t>
  </si>
  <si>
    <t>CABELL HEALTH CARE CENTER</t>
  </si>
  <si>
    <t>CULLODEN</t>
  </si>
  <si>
    <t>ARTHUR B HODGES CENTER, THE</t>
  </si>
  <si>
    <t>BRIDGEPORT HEALTH CARE CENTER</t>
  </si>
  <si>
    <t>ELIZABETH CARE CENTER</t>
  </si>
  <si>
    <t>ELIZABETH</t>
  </si>
  <si>
    <t>Wirt</t>
  </si>
  <si>
    <t>WELCH COMMUNITY HOSPITAL</t>
  </si>
  <si>
    <t>WELCH</t>
  </si>
  <si>
    <t>NELLA'S INC</t>
  </si>
  <si>
    <t>MINNIE HAMILTON HEALTH CARE</t>
  </si>
  <si>
    <t>GRANTSVILLE</t>
  </si>
  <si>
    <t>Calhoun</t>
  </si>
  <si>
    <t>NELLA'S NURSING HOME</t>
  </si>
  <si>
    <t>JACKIE WITHROW HOSPITAL</t>
  </si>
  <si>
    <t>LAKIN HOSPITAL</t>
  </si>
  <si>
    <t>WEST COLUMBIA</t>
  </si>
  <si>
    <t>HOPEMONT HOSPITAL</t>
  </si>
  <si>
    <t>TERRA ALTA</t>
  </si>
  <si>
    <t>WAR MEMORIAL HOSPITAL</t>
  </si>
  <si>
    <t>MAIN STREET CARE</t>
  </si>
  <si>
    <t>515001</t>
  </si>
  <si>
    <t>515002</t>
  </si>
  <si>
    <t>515007</t>
  </si>
  <si>
    <t>515012</t>
  </si>
  <si>
    <t>515021</t>
  </si>
  <si>
    <t>515025</t>
  </si>
  <si>
    <t>515028</t>
  </si>
  <si>
    <t>515029</t>
  </si>
  <si>
    <t>515035</t>
  </si>
  <si>
    <t>515037</t>
  </si>
  <si>
    <t>515038</t>
  </si>
  <si>
    <t>515039</t>
  </si>
  <si>
    <t>515047</t>
  </si>
  <si>
    <t>515049</t>
  </si>
  <si>
    <t>515051</t>
  </si>
  <si>
    <t>515052</t>
  </si>
  <si>
    <t>515053</t>
  </si>
  <si>
    <t>515055</t>
  </si>
  <si>
    <t>515057</t>
  </si>
  <si>
    <t>515058</t>
  </si>
  <si>
    <t>515060</t>
  </si>
  <si>
    <t>515061</t>
  </si>
  <si>
    <t>515063</t>
  </si>
  <si>
    <t>515064</t>
  </si>
  <si>
    <t>515065</t>
  </si>
  <si>
    <t>515066</t>
  </si>
  <si>
    <t>515067</t>
  </si>
  <si>
    <t>515069</t>
  </si>
  <si>
    <t>515070</t>
  </si>
  <si>
    <t>515071</t>
  </si>
  <si>
    <t>515072</t>
  </si>
  <si>
    <t>515074</t>
  </si>
  <si>
    <t>515075</t>
  </si>
  <si>
    <t>515076</t>
  </si>
  <si>
    <t>515077</t>
  </si>
  <si>
    <t>515080</t>
  </si>
  <si>
    <t>515081</t>
  </si>
  <si>
    <t>515083</t>
  </si>
  <si>
    <t>515085</t>
  </si>
  <si>
    <t>515086</t>
  </si>
  <si>
    <t>515087</t>
  </si>
  <si>
    <t>515088</t>
  </si>
  <si>
    <t>515089</t>
  </si>
  <si>
    <t>515099</t>
  </si>
  <si>
    <t>515100</t>
  </si>
  <si>
    <t>515102</t>
  </si>
  <si>
    <t>515103</t>
  </si>
  <si>
    <t>515104</t>
  </si>
  <si>
    <t>515105</t>
  </si>
  <si>
    <t>515106</t>
  </si>
  <si>
    <t>515107</t>
  </si>
  <si>
    <t>515110</t>
  </si>
  <si>
    <t>515116</t>
  </si>
  <si>
    <t>515117</t>
  </si>
  <si>
    <t>515118</t>
  </si>
  <si>
    <t>515120</t>
  </si>
  <si>
    <t>515121</t>
  </si>
  <si>
    <t>515122</t>
  </si>
  <si>
    <t>515123</t>
  </si>
  <si>
    <t>515124</t>
  </si>
  <si>
    <t>515125</t>
  </si>
  <si>
    <t>515128</t>
  </si>
  <si>
    <t>515129</t>
  </si>
  <si>
    <t>515130</t>
  </si>
  <si>
    <t>515131</t>
  </si>
  <si>
    <t>515133</t>
  </si>
  <si>
    <t>515134</t>
  </si>
  <si>
    <t>515137</t>
  </si>
  <si>
    <t>515140</t>
  </si>
  <si>
    <t>515141</t>
  </si>
  <si>
    <t>515142</t>
  </si>
  <si>
    <t>515144</t>
  </si>
  <si>
    <t>515146</t>
  </si>
  <si>
    <t>515147</t>
  </si>
  <si>
    <t>515151</t>
  </si>
  <si>
    <t>515152</t>
  </si>
  <si>
    <t>515153</t>
  </si>
  <si>
    <t>515155</t>
  </si>
  <si>
    <t>515156</t>
  </si>
  <si>
    <t>515159</t>
  </si>
  <si>
    <t>515160</t>
  </si>
  <si>
    <t>515162</t>
  </si>
  <si>
    <t>515163</t>
  </si>
  <si>
    <t>515164</t>
  </si>
  <si>
    <t>515165</t>
  </si>
  <si>
    <t>515166</t>
  </si>
  <si>
    <t>515167</t>
  </si>
  <si>
    <t>515168</t>
  </si>
  <si>
    <t>515169</t>
  </si>
  <si>
    <t>515170</t>
  </si>
  <si>
    <t>515171</t>
  </si>
  <si>
    <t>515173</t>
  </si>
  <si>
    <t>515174</t>
  </si>
  <si>
    <t>515175</t>
  </si>
  <si>
    <t>515176</t>
  </si>
  <si>
    <t>515177</t>
  </si>
  <si>
    <t>515178</t>
  </si>
  <si>
    <t>515179</t>
  </si>
  <si>
    <t>515180</t>
  </si>
  <si>
    <t>515181</t>
  </si>
  <si>
    <t>515182</t>
  </si>
  <si>
    <t>515183</t>
  </si>
  <si>
    <t>515184</t>
  </si>
  <si>
    <t>515185</t>
  </si>
  <si>
    <t>515186</t>
  </si>
  <si>
    <t>515187</t>
  </si>
  <si>
    <t>515188</t>
  </si>
  <si>
    <t>515189</t>
  </si>
  <si>
    <t>515191</t>
  </si>
  <si>
    <t>515192</t>
  </si>
  <si>
    <t>515193</t>
  </si>
  <si>
    <t>515194</t>
  </si>
  <si>
    <t>515195</t>
  </si>
  <si>
    <t>51A009</t>
  </si>
  <si>
    <t>51A010</t>
  </si>
  <si>
    <t>51A013</t>
  </si>
  <si>
    <t>51E034</t>
  </si>
  <si>
    <t>51E109</t>
  </si>
  <si>
    <t>51E124</t>
  </si>
  <si>
    <t>51E148</t>
  </si>
  <si>
    <t>51E150</t>
  </si>
  <si>
    <t>51E154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</si>
</sst>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3545.9502222222218</c:v>
                </c:pt>
                <c:pt idx="1">
                  <c:v>1653.2436666666654</c:v>
                </c:pt>
                <c:pt idx="2">
                  <c:v>617.58155555555584</c:v>
                </c:pt>
                <c:pt idx="3">
                  <c:v>8054.3914444444445</c:v>
                </c:pt>
                <c:pt idx="4">
                  <c:v>228.24433333333329</c:v>
                </c:pt>
                <c:pt idx="5">
                  <c:v>17627.111666666668</c:v>
                </c:pt>
                <c:pt idx="6">
                  <c:v>1329.3551111111112</c:v>
                </c:pt>
                <c:pt idx="7">
                  <c:v>0</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142875</xdr:rowOff>
    </xdr:from>
    <xdr:to>
      <xdr:col>1</xdr:col>
      <xdr:colOff>1723231</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7998053" y="105595"/>
          <a:ext cx="6416633" cy="4391451"/>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142420</xdr:colOff>
      <xdr:row>0</xdr:row>
      <xdr:rowOff>112938</xdr:rowOff>
    </xdr:from>
    <xdr:to>
      <xdr:col>0</xdr:col>
      <xdr:colOff>6744379</xdr:colOff>
      <xdr:row>42</xdr:row>
      <xdr:rowOff>29595</xdr:rowOff>
    </xdr:to>
    <xdr:sp macro="" textlink="">
      <xdr:nvSpPr>
        <xdr:cNvPr id="3" name="TextBox 2">
          <a:extLst>
            <a:ext uri="{FF2B5EF4-FFF2-40B4-BE49-F238E27FC236}">
              <a16:creationId xmlns:a16="http://schemas.microsoft.com/office/drawing/2014/main" id="{18BF68AE-24C4-4CF5-AB09-25967B6A44A2}"/>
            </a:ext>
          </a:extLst>
        </xdr:cNvPr>
        <xdr:cNvSpPr txBox="1"/>
      </xdr:nvSpPr>
      <xdr:spPr>
        <a:xfrm>
          <a:off x="142420" y="112938"/>
          <a:ext cx="6601959" cy="86796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123" totalsRowShown="0" headerRowDxfId="118">
  <autoFilter ref="A1:AG123"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tableColumn id="24" xr3:uid="{83292318-6EF5-445D-BFCE-59C7A60DCF15}" name="Total Direct Care Staff HPRD" dataDxfId="115"/>
    <tableColumn id="31" xr3:uid="{A95C0F09-DE66-4354-94BD-61768990513C}" name="Total RN Staff HPRD" dataDxfId="114"/>
    <tableColumn id="33" xr3:uid="{2AA7D108-5D85-495E-97AD-FA272B1E7631}" name="Total RN Care Staff HPRD (excl. Admin/DON)" dataDxfId="113"/>
    <tableColumn id="29" xr3:uid="{6F76298A-C7D7-4BE0-8623-294427217C26}" name="Total Hours Nurse Staffing" dataDxfId="112"/>
    <tableColumn id="25" xr3:uid="{76D80A8A-3FC0-44DB-BD31-568A2D242B91}" name="Total Direct Care Staff Hours" dataDxfId="111"/>
    <tableColumn id="23" xr3:uid="{756CB329-33D9-4F84-973A-006C4542D7BF}" name="Total RN Hours (w/ Admin, DON)" dataDxfId="110"/>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123" totalsRowShown="0" headerRowDxfId="89">
  <autoFilter ref="A1:AQ123"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tableColumn id="33" xr3:uid="{590BA50A-40A3-48BC-9110-88700F13FF18}" name="Percent Contract Hours" dataDxfId="85"/>
    <tableColumn id="23" xr3:uid="{B02D4CD1-018F-4B81-BBA7-F799E34C453E}" name="RN Hours (w/ Admin, DON)" dataDxfId="84"/>
    <tableColumn id="50" xr3:uid="{D99951CB-6DDC-4FF6-9C20-A8D02896E17A}" name="RN Hours Contract (W/ Admin, DON)" dataDxfId="83"/>
    <tableColumn id="51" xr3:uid="{85A13AF0-E305-46CD-AD37-58866044F50E}" name="Percent RN Contract ALL" dataDxfId="82"/>
    <tableColumn id="9" xr3:uid="{B35C4F8E-D214-49B0-B14C-4B9EA2C1EE29}" name="RN Hours" dataDxfId="81"/>
    <tableColumn id="10" xr3:uid="{E2B2F6C1-3AFE-405F-A4E7-C8B1CC2654A1}" name="RN Hours Contract" dataDxfId="80"/>
    <tableColumn id="49" xr3:uid="{91A29E08-E8F1-4A19-AED2-FF5AE1FB2C61}" name="Percent RN Contract" dataDxfId="79"/>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tableColumn id="7" xr3:uid="{BAC2970C-BDD1-462D-9123-25C541A0D5E0}" name="RN DON Hours" dataDxfId="75"/>
    <tableColumn id="22" xr3:uid="{3833517D-2316-4C62-A456-4293F1C02CAA}" name="RN DON Hours Contract" dataDxfId="74"/>
    <tableColumn id="47" xr3:uid="{ED3DE9AB-4398-4BF2-BD4F-8D0BCEA9F330}" name="Percent RN DON Contract" dataDxfId="73"/>
    <tableColumn id="27" xr3:uid="{F06ED4A0-2FE2-4220-8A5F-09FEF2AAB9E6}" name="LPN Hours (w/ Admin)" dataDxfId="72"/>
    <tableColumn id="40" xr3:uid="{9979EEE7-5D52-4C36-A8E4-E87F776355E0}" name="LPN Contract Hours (w/ Admin)" dataDxfId="71"/>
    <tableColumn id="41" xr3:uid="{BECB4C08-07E6-4C10-A68A-AA5BB7539817}" name="Percent LPN ALL Contract" dataDxfId="70"/>
    <tableColumn id="11" xr3:uid="{B950DE52-183E-4249-8EE7-C0BA1FE8EDE5}" name="LPN Hours" dataDxfId="69"/>
    <tableColumn id="12" xr3:uid="{1BCCBB0C-1923-4B6E-8C18-8E82CE184E85}" name="LPN Hours Contract" dataDxfId="68"/>
    <tableColumn id="39" xr3:uid="{B8E7B840-747D-4268-AB96-5E91F63E3295}" name="Percent LPN Only Contract" dataDxfId="67"/>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tableColumn id="28" xr3:uid="{D0E62840-DD37-4480-BE0C-9E835D873FD6}" name="Total CNA, NA in Training, Med Aide/Tech Hours" dataDxfId="63"/>
    <tableColumn id="42" xr3:uid="{EFE23B84-8ABE-490A-9ABD-5A9130793F53}" name="CNA/NA/Med Aide Contract Hours" dataDxfId="62"/>
    <tableColumn id="37" xr3:uid="{157E4A30-0A42-49E6-A607-1EDF2966CC31}" name="Percent CNA/NA/Med Aide Contract" dataDxfId="61"/>
    <tableColumn id="13" xr3:uid="{18C3245F-B7D5-4358-AF85-6FB1BBDCAC07}" name="CNA Hours" dataDxfId="60"/>
    <tableColumn id="14" xr3:uid="{07B97013-452C-44AF-9AD8-FC02288C357A}" name="CNA Hours Contract" dataDxfId="59"/>
    <tableColumn id="36" xr3:uid="{CF02D1D7-82D8-4218-B6A7-7C578177669E}" name="Percent CNA Contract" dataDxfId="58"/>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123" totalsRowShown="0" headerRowDxfId="50">
  <autoFilter ref="A1:AI123"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125"/>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332031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0</v>
      </c>
      <c r="B1" s="5" t="s">
        <v>2</v>
      </c>
      <c r="C1" s="5" t="s">
        <v>18</v>
      </c>
      <c r="D1" s="5" t="s">
        <v>3</v>
      </c>
      <c r="E1" s="5" t="s">
        <v>4</v>
      </c>
      <c r="F1" s="5" t="s">
        <v>27</v>
      </c>
      <c r="G1" s="5" t="s">
        <v>149</v>
      </c>
      <c r="H1" s="5" t="s">
        <v>150</v>
      </c>
      <c r="I1" s="5" t="s">
        <v>151</v>
      </c>
      <c r="J1" s="5" t="s">
        <v>19</v>
      </c>
      <c r="K1" s="5" t="s">
        <v>117</v>
      </c>
      <c r="L1" s="5" t="s">
        <v>90</v>
      </c>
      <c r="M1" s="5" t="s">
        <v>87</v>
      </c>
      <c r="N1" s="5" t="s">
        <v>8</v>
      </c>
      <c r="O1" s="5" t="s">
        <v>9</v>
      </c>
      <c r="P1" s="5" t="s">
        <v>91</v>
      </c>
      <c r="Q1" s="5" t="s">
        <v>88</v>
      </c>
      <c r="R1" s="5" t="s">
        <v>22</v>
      </c>
      <c r="S1" s="5" t="s">
        <v>89</v>
      </c>
      <c r="T1" s="5" t="s">
        <v>7</v>
      </c>
      <c r="U1" s="5" t="s">
        <v>83</v>
      </c>
      <c r="V1" s="5" t="s">
        <v>23</v>
      </c>
      <c r="W1" s="5" t="s">
        <v>26</v>
      </c>
      <c r="X1" s="5" t="s">
        <v>10</v>
      </c>
      <c r="Y1" s="5" t="s">
        <v>43</v>
      </c>
      <c r="Z1" s="5" t="s">
        <v>41</v>
      </c>
      <c r="AA1" s="5" t="s">
        <v>11</v>
      </c>
      <c r="AB1" s="5" t="s">
        <v>42</v>
      </c>
      <c r="AC1" s="5" t="s">
        <v>12</v>
      </c>
      <c r="AD1" s="5" t="s">
        <v>84</v>
      </c>
      <c r="AE1" s="5" t="s">
        <v>44</v>
      </c>
      <c r="AF1" s="5" t="s">
        <v>1</v>
      </c>
      <c r="AG1" s="5" t="s">
        <v>45</v>
      </c>
    </row>
    <row r="2" spans="1:43" x14ac:dyDescent="0.2">
      <c r="A2" t="s">
        <v>154</v>
      </c>
      <c r="B2" t="s">
        <v>155</v>
      </c>
      <c r="C2" t="s">
        <v>156</v>
      </c>
      <c r="D2" t="s">
        <v>157</v>
      </c>
      <c r="E2" s="3">
        <v>98.155555555555551</v>
      </c>
      <c r="F2" s="3">
        <v>3.4480224134027626</v>
      </c>
      <c r="G2" s="3">
        <v>3.1812700928231834</v>
      </c>
      <c r="H2" s="3">
        <v>0.42267376047090788</v>
      </c>
      <c r="I2" s="3">
        <v>0.15592143989132898</v>
      </c>
      <c r="J2" s="3">
        <v>338.4425555555556</v>
      </c>
      <c r="K2" s="3">
        <v>312.25933333333336</v>
      </c>
      <c r="L2" s="3">
        <v>41.487777777777779</v>
      </c>
      <c r="M2" s="3">
        <v>15.304555555555556</v>
      </c>
      <c r="N2" s="3">
        <v>21.827666666666666</v>
      </c>
      <c r="O2" s="3">
        <v>4.3555555555555552</v>
      </c>
      <c r="P2" s="3">
        <v>102.85766666666667</v>
      </c>
      <c r="Q2" s="3">
        <v>102.85766666666667</v>
      </c>
      <c r="R2" s="3">
        <v>0</v>
      </c>
      <c r="S2" s="3">
        <v>194.0971111111111</v>
      </c>
      <c r="T2" s="3">
        <v>145.2931111111111</v>
      </c>
      <c r="U2" s="3">
        <v>48.804000000000009</v>
      </c>
      <c r="V2" s="3">
        <v>0</v>
      </c>
      <c r="W2" s="3">
        <v>0</v>
      </c>
      <c r="X2" s="3">
        <v>0</v>
      </c>
      <c r="Y2" s="3">
        <v>0</v>
      </c>
      <c r="Z2" s="3">
        <v>0</v>
      </c>
      <c r="AA2" s="3">
        <v>0</v>
      </c>
      <c r="AB2" s="3">
        <v>0</v>
      </c>
      <c r="AC2" s="3">
        <v>0</v>
      </c>
      <c r="AD2" s="3">
        <v>0</v>
      </c>
      <c r="AE2" s="3">
        <v>0</v>
      </c>
      <c r="AF2" s="3" t="s">
        <v>414</v>
      </c>
      <c r="AG2" s="13">
        <v>3</v>
      </c>
      <c r="AQ2"/>
    </row>
    <row r="3" spans="1:43" x14ac:dyDescent="0.2">
      <c r="A3" s="1" t="s">
        <v>154</v>
      </c>
      <c r="B3" s="1" t="s">
        <v>158</v>
      </c>
      <c r="C3" s="1" t="s">
        <v>159</v>
      </c>
      <c r="D3" s="1" t="s">
        <v>160</v>
      </c>
      <c r="E3" s="3">
        <v>125.2</v>
      </c>
      <c r="F3" s="3">
        <v>3.32634451544196</v>
      </c>
      <c r="G3" s="3">
        <v>3.0770544905928294</v>
      </c>
      <c r="H3" s="3">
        <v>0.91589013134540287</v>
      </c>
      <c r="I3" s="3">
        <v>0.66660010649627255</v>
      </c>
      <c r="J3" s="3">
        <v>416.45833333333337</v>
      </c>
      <c r="K3" s="3">
        <v>385.24722222222226</v>
      </c>
      <c r="L3" s="3">
        <v>114.66944444444444</v>
      </c>
      <c r="M3" s="3">
        <v>83.458333333333329</v>
      </c>
      <c r="N3" s="3">
        <v>24.933333333333334</v>
      </c>
      <c r="O3" s="3">
        <v>6.2777777777777777</v>
      </c>
      <c r="P3" s="3">
        <v>62.302777777777777</v>
      </c>
      <c r="Q3" s="3">
        <v>62.302777777777777</v>
      </c>
      <c r="R3" s="3">
        <v>0</v>
      </c>
      <c r="S3" s="3">
        <v>239.48611111111111</v>
      </c>
      <c r="T3" s="3">
        <v>239.48611111111111</v>
      </c>
      <c r="U3" s="3">
        <v>0</v>
      </c>
      <c r="V3" s="3">
        <v>0</v>
      </c>
      <c r="W3" s="3">
        <v>13.233333333333333</v>
      </c>
      <c r="X3" s="3">
        <v>5.2777777777777777</v>
      </c>
      <c r="Y3" s="3">
        <v>0</v>
      </c>
      <c r="Z3" s="3">
        <v>5.1944444444444446</v>
      </c>
      <c r="AA3" s="3">
        <v>2.7611111111111111</v>
      </c>
      <c r="AB3" s="3">
        <v>0</v>
      </c>
      <c r="AC3" s="3">
        <v>0</v>
      </c>
      <c r="AD3" s="3">
        <v>0</v>
      </c>
      <c r="AE3" s="3">
        <v>0</v>
      </c>
      <c r="AF3" s="3" t="s">
        <v>415</v>
      </c>
      <c r="AG3" s="13">
        <v>3</v>
      </c>
      <c r="AQ3"/>
    </row>
    <row r="4" spans="1:43" x14ac:dyDescent="0.2">
      <c r="A4" s="1" t="s">
        <v>154</v>
      </c>
      <c r="B4" s="1" t="s">
        <v>161</v>
      </c>
      <c r="C4" s="1" t="s">
        <v>162</v>
      </c>
      <c r="D4" s="1" t="s">
        <v>163</v>
      </c>
      <c r="E4" s="3">
        <v>154.75555555555556</v>
      </c>
      <c r="F4" s="3">
        <v>3.690852240091901</v>
      </c>
      <c r="G4" s="3">
        <v>3.1449375358989085</v>
      </c>
      <c r="H4" s="3">
        <v>0.75479250430786904</v>
      </c>
      <c r="I4" s="3">
        <v>0.41062966685812752</v>
      </c>
      <c r="J4" s="3">
        <v>571.17988888888885</v>
      </c>
      <c r="K4" s="3">
        <v>486.69655555555556</v>
      </c>
      <c r="L4" s="3">
        <v>116.80833333333334</v>
      </c>
      <c r="M4" s="3">
        <v>63.547222222222224</v>
      </c>
      <c r="N4" s="3">
        <v>47.661111111111111</v>
      </c>
      <c r="O4" s="3">
        <v>5.6</v>
      </c>
      <c r="P4" s="3">
        <v>174.73555555555558</v>
      </c>
      <c r="Q4" s="3">
        <v>143.51333333333335</v>
      </c>
      <c r="R4" s="3">
        <v>31.222222222222221</v>
      </c>
      <c r="S4" s="3">
        <v>279.63600000000002</v>
      </c>
      <c r="T4" s="3">
        <v>246.45266666666669</v>
      </c>
      <c r="U4" s="3">
        <v>33.18333333333333</v>
      </c>
      <c r="V4" s="3">
        <v>0</v>
      </c>
      <c r="W4" s="3">
        <v>69.938222222222223</v>
      </c>
      <c r="X4" s="3">
        <v>1.3916666666666666</v>
      </c>
      <c r="Y4" s="3">
        <v>0</v>
      </c>
      <c r="Z4" s="3">
        <v>0</v>
      </c>
      <c r="AA4" s="3">
        <v>51.035555555555561</v>
      </c>
      <c r="AB4" s="3">
        <v>0</v>
      </c>
      <c r="AC4" s="3">
        <v>17.510999999999999</v>
      </c>
      <c r="AD4" s="3">
        <v>0</v>
      </c>
      <c r="AE4" s="3">
        <v>0</v>
      </c>
      <c r="AF4" s="3" t="s">
        <v>416</v>
      </c>
      <c r="AG4" s="13">
        <v>3</v>
      </c>
      <c r="AQ4"/>
    </row>
    <row r="5" spans="1:43" x14ac:dyDescent="0.2">
      <c r="A5" s="1" t="s">
        <v>154</v>
      </c>
      <c r="B5" s="1" t="s">
        <v>164</v>
      </c>
      <c r="C5" s="1" t="s">
        <v>165</v>
      </c>
      <c r="D5" s="1" t="s">
        <v>166</v>
      </c>
      <c r="E5" s="3">
        <v>45.355555555555554</v>
      </c>
      <c r="F5" s="3">
        <v>3.6869402253797157</v>
      </c>
      <c r="G5" s="3">
        <v>3.6869402253797157</v>
      </c>
      <c r="H5" s="3">
        <v>0.43973787359137678</v>
      </c>
      <c r="I5" s="3">
        <v>0.43973787359137678</v>
      </c>
      <c r="J5" s="3">
        <v>167.2232222222222</v>
      </c>
      <c r="K5" s="3">
        <v>167.2232222222222</v>
      </c>
      <c r="L5" s="3">
        <v>19.944555555555556</v>
      </c>
      <c r="M5" s="3">
        <v>19.944555555555556</v>
      </c>
      <c r="N5" s="3">
        <v>0</v>
      </c>
      <c r="O5" s="3">
        <v>0</v>
      </c>
      <c r="P5" s="3">
        <v>51.498666666666665</v>
      </c>
      <c r="Q5" s="3">
        <v>51.498666666666665</v>
      </c>
      <c r="R5" s="3">
        <v>0</v>
      </c>
      <c r="S5" s="3">
        <v>95.78</v>
      </c>
      <c r="T5" s="3">
        <v>95.78</v>
      </c>
      <c r="U5" s="3">
        <v>0</v>
      </c>
      <c r="V5" s="3">
        <v>0</v>
      </c>
      <c r="W5" s="3">
        <v>23.019777777777776</v>
      </c>
      <c r="X5" s="3">
        <v>0</v>
      </c>
      <c r="Y5" s="3">
        <v>0</v>
      </c>
      <c r="Z5" s="3">
        <v>0</v>
      </c>
      <c r="AA5" s="3">
        <v>10.703111111111111</v>
      </c>
      <c r="AB5" s="3">
        <v>0</v>
      </c>
      <c r="AC5" s="3">
        <v>12.316666666666666</v>
      </c>
      <c r="AD5" s="3">
        <v>0</v>
      </c>
      <c r="AE5" s="3">
        <v>0</v>
      </c>
      <c r="AF5" s="3" t="s">
        <v>417</v>
      </c>
      <c r="AG5" s="13">
        <v>3</v>
      </c>
      <c r="AQ5"/>
    </row>
    <row r="6" spans="1:43" x14ac:dyDescent="0.2">
      <c r="A6" s="1" t="s">
        <v>154</v>
      </c>
      <c r="B6" s="1" t="s">
        <v>167</v>
      </c>
      <c r="C6" s="1" t="s">
        <v>162</v>
      </c>
      <c r="D6" s="1" t="s">
        <v>163</v>
      </c>
      <c r="E6" s="3">
        <v>39.977777777777774</v>
      </c>
      <c r="F6" s="3">
        <v>5.6656892718176772</v>
      </c>
      <c r="G6" s="3">
        <v>5.4932323513062817</v>
      </c>
      <c r="H6" s="3">
        <v>1.0258699277376322</v>
      </c>
      <c r="I6" s="3">
        <v>0.85341300722623681</v>
      </c>
      <c r="J6" s="3">
        <v>226.50166666666667</v>
      </c>
      <c r="K6" s="3">
        <v>219.60722222222222</v>
      </c>
      <c r="L6" s="3">
        <v>41.012</v>
      </c>
      <c r="M6" s="3">
        <v>34.117555555555555</v>
      </c>
      <c r="N6" s="3">
        <v>0.94444444444444442</v>
      </c>
      <c r="O6" s="3">
        <v>5.95</v>
      </c>
      <c r="P6" s="3">
        <v>41.985555555555557</v>
      </c>
      <c r="Q6" s="3">
        <v>41.985555555555557</v>
      </c>
      <c r="R6" s="3">
        <v>0</v>
      </c>
      <c r="S6" s="3">
        <v>143.50411111111111</v>
      </c>
      <c r="T6" s="3">
        <v>143.50411111111111</v>
      </c>
      <c r="U6" s="3">
        <v>0</v>
      </c>
      <c r="V6" s="3">
        <v>0</v>
      </c>
      <c r="W6" s="3">
        <v>8.8888888888888892E-2</v>
      </c>
      <c r="X6" s="3">
        <v>8.8888888888888892E-2</v>
      </c>
      <c r="Y6" s="3">
        <v>0</v>
      </c>
      <c r="Z6" s="3">
        <v>0</v>
      </c>
      <c r="AA6" s="3">
        <v>0</v>
      </c>
      <c r="AB6" s="3">
        <v>0</v>
      </c>
      <c r="AC6" s="3">
        <v>0</v>
      </c>
      <c r="AD6" s="3">
        <v>0</v>
      </c>
      <c r="AE6" s="3">
        <v>0</v>
      </c>
      <c r="AF6" s="3" t="s">
        <v>418</v>
      </c>
      <c r="AG6" s="13">
        <v>3</v>
      </c>
      <c r="AQ6"/>
    </row>
    <row r="7" spans="1:43" x14ac:dyDescent="0.2">
      <c r="A7" s="1" t="s">
        <v>154</v>
      </c>
      <c r="B7" s="1" t="s">
        <v>168</v>
      </c>
      <c r="C7" s="1" t="s">
        <v>169</v>
      </c>
      <c r="D7" s="1" t="s">
        <v>170</v>
      </c>
      <c r="E7" s="3">
        <v>83.466666666666669</v>
      </c>
      <c r="F7" s="3">
        <v>4.3477116613418527</v>
      </c>
      <c r="G7" s="3">
        <v>3.8981309904153352</v>
      </c>
      <c r="H7" s="3">
        <v>0.71944888178913746</v>
      </c>
      <c r="I7" s="3">
        <v>0.39583333333333337</v>
      </c>
      <c r="J7" s="3">
        <v>362.88900000000001</v>
      </c>
      <c r="K7" s="3">
        <v>325.36399999999998</v>
      </c>
      <c r="L7" s="3">
        <v>60.050000000000004</v>
      </c>
      <c r="M7" s="3">
        <v>33.038888888888891</v>
      </c>
      <c r="N7" s="3">
        <v>21.766666666666666</v>
      </c>
      <c r="O7" s="3">
        <v>5.2444444444444445</v>
      </c>
      <c r="P7" s="3">
        <v>84.99722222222222</v>
      </c>
      <c r="Q7" s="3">
        <v>74.483333333333334</v>
      </c>
      <c r="R7" s="3">
        <v>10.513888888888889</v>
      </c>
      <c r="S7" s="3">
        <v>217.84177777777776</v>
      </c>
      <c r="T7" s="3">
        <v>217.84177777777776</v>
      </c>
      <c r="U7" s="3">
        <v>0</v>
      </c>
      <c r="V7" s="3">
        <v>0</v>
      </c>
      <c r="W7" s="3">
        <v>11.719444444444445</v>
      </c>
      <c r="X7" s="3">
        <v>6.3861111111111111</v>
      </c>
      <c r="Y7" s="3">
        <v>0</v>
      </c>
      <c r="Z7" s="3">
        <v>0</v>
      </c>
      <c r="AA7" s="3">
        <v>5.333333333333333</v>
      </c>
      <c r="AB7" s="3">
        <v>0</v>
      </c>
      <c r="AC7" s="3">
        <v>0</v>
      </c>
      <c r="AD7" s="3">
        <v>0</v>
      </c>
      <c r="AE7" s="3">
        <v>0</v>
      </c>
      <c r="AF7" s="3" t="s">
        <v>419</v>
      </c>
      <c r="AG7" s="13">
        <v>3</v>
      </c>
      <c r="AQ7"/>
    </row>
    <row r="8" spans="1:43" x14ac:dyDescent="0.2">
      <c r="A8" s="1" t="s">
        <v>154</v>
      </c>
      <c r="B8" s="1" t="s">
        <v>171</v>
      </c>
      <c r="C8" s="1" t="s">
        <v>172</v>
      </c>
      <c r="D8" s="1" t="s">
        <v>173</v>
      </c>
      <c r="E8" s="3">
        <v>67.088888888888889</v>
      </c>
      <c r="F8" s="3">
        <v>4.4979297780722094</v>
      </c>
      <c r="G8" s="3">
        <v>3.9419923815833058</v>
      </c>
      <c r="H8" s="3">
        <v>0.70387545544882413</v>
      </c>
      <c r="I8" s="3">
        <v>0.14793805895992052</v>
      </c>
      <c r="J8" s="3">
        <v>301.76111111111112</v>
      </c>
      <c r="K8" s="3">
        <v>264.4638888888889</v>
      </c>
      <c r="L8" s="3">
        <v>47.222222222222221</v>
      </c>
      <c r="M8" s="3">
        <v>9.9250000000000007</v>
      </c>
      <c r="N8" s="3">
        <v>31.697222222222223</v>
      </c>
      <c r="O8" s="3">
        <v>5.6</v>
      </c>
      <c r="P8" s="3">
        <v>84.713888888888889</v>
      </c>
      <c r="Q8" s="3">
        <v>84.713888888888889</v>
      </c>
      <c r="R8" s="3">
        <v>0</v>
      </c>
      <c r="S8" s="3">
        <v>169.82500000000002</v>
      </c>
      <c r="T8" s="3">
        <v>165.25555555555556</v>
      </c>
      <c r="U8" s="3">
        <v>4.5694444444444446</v>
      </c>
      <c r="V8" s="3">
        <v>0</v>
      </c>
      <c r="W8" s="3">
        <v>5.1055555555555561</v>
      </c>
      <c r="X8" s="3">
        <v>0</v>
      </c>
      <c r="Y8" s="3">
        <v>0</v>
      </c>
      <c r="Z8" s="3">
        <v>0</v>
      </c>
      <c r="AA8" s="3">
        <v>2.1055555555555556</v>
      </c>
      <c r="AB8" s="3">
        <v>0</v>
      </c>
      <c r="AC8" s="3">
        <v>3</v>
      </c>
      <c r="AD8" s="3">
        <v>0</v>
      </c>
      <c r="AE8" s="3">
        <v>0</v>
      </c>
      <c r="AF8" s="3" t="s">
        <v>420</v>
      </c>
      <c r="AG8" s="13">
        <v>3</v>
      </c>
      <c r="AQ8"/>
    </row>
    <row r="9" spans="1:43" x14ac:dyDescent="0.2">
      <c r="A9" s="1" t="s">
        <v>154</v>
      </c>
      <c r="B9" s="1" t="s">
        <v>174</v>
      </c>
      <c r="C9" s="1" t="s">
        <v>175</v>
      </c>
      <c r="D9" s="1" t="s">
        <v>176</v>
      </c>
      <c r="E9" s="3">
        <v>48.555555555555557</v>
      </c>
      <c r="F9" s="3">
        <v>4.8305491990846674</v>
      </c>
      <c r="G9" s="3">
        <v>4.5680778032036606</v>
      </c>
      <c r="H9" s="3">
        <v>0.5976544622425628</v>
      </c>
      <c r="I9" s="3">
        <v>0.33518306636155604</v>
      </c>
      <c r="J9" s="3">
        <v>234.54999999999998</v>
      </c>
      <c r="K9" s="3">
        <v>221.80555555555554</v>
      </c>
      <c r="L9" s="3">
        <v>29.019444444444439</v>
      </c>
      <c r="M9" s="3">
        <v>16.274999999999999</v>
      </c>
      <c r="N9" s="3">
        <v>8.2111111111111104</v>
      </c>
      <c r="O9" s="3">
        <v>4.5333333333333332</v>
      </c>
      <c r="P9" s="3">
        <v>60.858333333333334</v>
      </c>
      <c r="Q9" s="3">
        <v>60.858333333333334</v>
      </c>
      <c r="R9" s="3">
        <v>0</v>
      </c>
      <c r="S9" s="3">
        <v>144.67222222222222</v>
      </c>
      <c r="T9" s="3">
        <v>144.67222222222222</v>
      </c>
      <c r="U9" s="3">
        <v>0</v>
      </c>
      <c r="V9" s="3">
        <v>0</v>
      </c>
      <c r="W9" s="3">
        <v>0</v>
      </c>
      <c r="X9" s="3">
        <v>0</v>
      </c>
      <c r="Y9" s="3">
        <v>0</v>
      </c>
      <c r="Z9" s="3">
        <v>0</v>
      </c>
      <c r="AA9" s="3">
        <v>0</v>
      </c>
      <c r="AB9" s="3">
        <v>0</v>
      </c>
      <c r="AC9" s="3">
        <v>0</v>
      </c>
      <c r="AD9" s="3">
        <v>0</v>
      </c>
      <c r="AE9" s="3">
        <v>0</v>
      </c>
      <c r="AF9" s="3" t="s">
        <v>421</v>
      </c>
      <c r="AG9" s="13">
        <v>3</v>
      </c>
      <c r="AQ9"/>
    </row>
    <row r="10" spans="1:43" x14ac:dyDescent="0.2">
      <c r="A10" s="1" t="s">
        <v>154</v>
      </c>
      <c r="B10" s="1" t="s">
        <v>177</v>
      </c>
      <c r="C10" s="1" t="s">
        <v>178</v>
      </c>
      <c r="D10" s="1" t="s">
        <v>179</v>
      </c>
      <c r="E10" s="3">
        <v>60.155555555555559</v>
      </c>
      <c r="F10" s="3">
        <v>3.9060768378278534</v>
      </c>
      <c r="G10" s="3">
        <v>3.4472201699298113</v>
      </c>
      <c r="H10" s="3">
        <v>0.77237901736239389</v>
      </c>
      <c r="I10" s="3">
        <v>0.3135223494643517</v>
      </c>
      <c r="J10" s="3">
        <v>234.97222222222223</v>
      </c>
      <c r="K10" s="3">
        <v>207.36944444444444</v>
      </c>
      <c r="L10" s="3">
        <v>46.462888888888898</v>
      </c>
      <c r="M10" s="3">
        <v>18.860111111111113</v>
      </c>
      <c r="N10" s="3">
        <v>22.136111111111113</v>
      </c>
      <c r="O10" s="3">
        <v>5.4666666666666668</v>
      </c>
      <c r="P10" s="3">
        <v>56.936888888888888</v>
      </c>
      <c r="Q10" s="3">
        <v>56.936888888888888</v>
      </c>
      <c r="R10" s="3">
        <v>0</v>
      </c>
      <c r="S10" s="3">
        <v>131.57244444444444</v>
      </c>
      <c r="T10" s="3">
        <v>131.57244444444444</v>
      </c>
      <c r="U10" s="3">
        <v>0</v>
      </c>
      <c r="V10" s="3">
        <v>0</v>
      </c>
      <c r="W10" s="3">
        <v>58.7</v>
      </c>
      <c r="X10" s="3">
        <v>0.94344444444444442</v>
      </c>
      <c r="Y10" s="3">
        <v>0</v>
      </c>
      <c r="Z10" s="3">
        <v>0</v>
      </c>
      <c r="AA10" s="3">
        <v>14.328555555555557</v>
      </c>
      <c r="AB10" s="3">
        <v>0</v>
      </c>
      <c r="AC10" s="3">
        <v>43.428000000000004</v>
      </c>
      <c r="AD10" s="3">
        <v>0</v>
      </c>
      <c r="AE10" s="3">
        <v>0</v>
      </c>
      <c r="AF10" s="3" t="s">
        <v>422</v>
      </c>
      <c r="AG10" s="13">
        <v>3</v>
      </c>
      <c r="AQ10"/>
    </row>
    <row r="11" spans="1:43" x14ac:dyDescent="0.2">
      <c r="A11" s="1" t="s">
        <v>154</v>
      </c>
      <c r="B11" s="1" t="s">
        <v>180</v>
      </c>
      <c r="C11" s="1" t="s">
        <v>181</v>
      </c>
      <c r="D11" s="1" t="s">
        <v>182</v>
      </c>
      <c r="E11" s="3">
        <v>80.86666666666666</v>
      </c>
      <c r="F11" s="3">
        <v>6.3365965924704595</v>
      </c>
      <c r="G11" s="3">
        <v>6.0787304204451775</v>
      </c>
      <c r="H11" s="3">
        <v>1.213245397087112</v>
      </c>
      <c r="I11" s="3">
        <v>0.95537922506183037</v>
      </c>
      <c r="J11" s="3">
        <v>512.41944444444448</v>
      </c>
      <c r="K11" s="3">
        <v>491.56666666666666</v>
      </c>
      <c r="L11" s="3">
        <v>98.111111111111114</v>
      </c>
      <c r="M11" s="3">
        <v>77.25833333333334</v>
      </c>
      <c r="N11" s="3">
        <v>15.16388888888889</v>
      </c>
      <c r="O11" s="3">
        <v>5.6888888888888891</v>
      </c>
      <c r="P11" s="3">
        <v>77.413888888888891</v>
      </c>
      <c r="Q11" s="3">
        <v>77.413888888888891</v>
      </c>
      <c r="R11" s="3">
        <v>0</v>
      </c>
      <c r="S11" s="3">
        <v>336.89444444444445</v>
      </c>
      <c r="T11" s="3">
        <v>336.89444444444445</v>
      </c>
      <c r="U11" s="3">
        <v>0</v>
      </c>
      <c r="V11" s="3">
        <v>0</v>
      </c>
      <c r="W11" s="3">
        <v>0</v>
      </c>
      <c r="X11" s="3">
        <v>0</v>
      </c>
      <c r="Y11" s="3">
        <v>0</v>
      </c>
      <c r="Z11" s="3">
        <v>0</v>
      </c>
      <c r="AA11" s="3">
        <v>0</v>
      </c>
      <c r="AB11" s="3">
        <v>0</v>
      </c>
      <c r="AC11" s="3">
        <v>0</v>
      </c>
      <c r="AD11" s="3">
        <v>0</v>
      </c>
      <c r="AE11" s="3">
        <v>0</v>
      </c>
      <c r="AF11" s="3" t="s">
        <v>423</v>
      </c>
      <c r="AG11" s="13">
        <v>3</v>
      </c>
      <c r="AQ11"/>
    </row>
    <row r="12" spans="1:43" x14ac:dyDescent="0.2">
      <c r="A12" s="1" t="s">
        <v>154</v>
      </c>
      <c r="B12" s="1" t="s">
        <v>183</v>
      </c>
      <c r="C12" s="1" t="s">
        <v>159</v>
      </c>
      <c r="D12" s="1" t="s">
        <v>160</v>
      </c>
      <c r="E12" s="3">
        <v>167.7</v>
      </c>
      <c r="F12" s="3">
        <v>4.4376200887828796</v>
      </c>
      <c r="G12" s="3">
        <v>4.3708341615318362</v>
      </c>
      <c r="H12" s="3">
        <v>0.86982375935864309</v>
      </c>
      <c r="I12" s="3">
        <v>0.8030378321075996</v>
      </c>
      <c r="J12" s="3">
        <v>744.18888888888887</v>
      </c>
      <c r="K12" s="3">
        <v>732.98888888888894</v>
      </c>
      <c r="L12" s="3">
        <v>145.86944444444444</v>
      </c>
      <c r="M12" s="3">
        <v>134.66944444444445</v>
      </c>
      <c r="N12" s="3">
        <v>0</v>
      </c>
      <c r="O12" s="3">
        <v>11.2</v>
      </c>
      <c r="P12" s="3">
        <v>94</v>
      </c>
      <c r="Q12" s="3">
        <v>94</v>
      </c>
      <c r="R12" s="3">
        <v>0</v>
      </c>
      <c r="S12" s="3">
        <v>504.31944444444446</v>
      </c>
      <c r="T12" s="3">
        <v>447.99166666666667</v>
      </c>
      <c r="U12" s="3">
        <v>56.327777777777776</v>
      </c>
      <c r="V12" s="3">
        <v>0</v>
      </c>
      <c r="W12" s="3">
        <v>0</v>
      </c>
      <c r="X12" s="3">
        <v>0</v>
      </c>
      <c r="Y12" s="3">
        <v>0</v>
      </c>
      <c r="Z12" s="3">
        <v>0</v>
      </c>
      <c r="AA12" s="3">
        <v>0</v>
      </c>
      <c r="AB12" s="3">
        <v>0</v>
      </c>
      <c r="AC12" s="3">
        <v>0</v>
      </c>
      <c r="AD12" s="3">
        <v>0</v>
      </c>
      <c r="AE12" s="3">
        <v>0</v>
      </c>
      <c r="AF12" s="3" t="s">
        <v>424</v>
      </c>
      <c r="AG12" s="13">
        <v>3</v>
      </c>
      <c r="AQ12"/>
    </row>
    <row r="13" spans="1:43" x14ac:dyDescent="0.2">
      <c r="A13" s="1" t="s">
        <v>154</v>
      </c>
      <c r="B13" s="1" t="s">
        <v>184</v>
      </c>
      <c r="C13" s="1" t="s">
        <v>185</v>
      </c>
      <c r="D13" s="1" t="s">
        <v>186</v>
      </c>
      <c r="E13" s="3">
        <v>105.63333333333334</v>
      </c>
      <c r="F13" s="3">
        <v>3.6382486588829281</v>
      </c>
      <c r="G13" s="3">
        <v>3.3454380982433998</v>
      </c>
      <c r="H13" s="3">
        <v>0.48056695066792882</v>
      </c>
      <c r="I13" s="3">
        <v>0.22993583675186702</v>
      </c>
      <c r="J13" s="3">
        <v>384.32033333333334</v>
      </c>
      <c r="K13" s="3">
        <v>353.38977777777779</v>
      </c>
      <c r="L13" s="3">
        <v>50.763888888888886</v>
      </c>
      <c r="M13" s="3">
        <v>24.288888888888888</v>
      </c>
      <c r="N13" s="3">
        <v>21.541666666666668</v>
      </c>
      <c r="O13" s="3">
        <v>4.9333333333333336</v>
      </c>
      <c r="P13" s="3">
        <v>97.134222222222235</v>
      </c>
      <c r="Q13" s="3">
        <v>92.678666666666672</v>
      </c>
      <c r="R13" s="3">
        <v>4.4555555555555557</v>
      </c>
      <c r="S13" s="3">
        <v>236.42222222222222</v>
      </c>
      <c r="T13" s="3">
        <v>179.23888888888888</v>
      </c>
      <c r="U13" s="3">
        <v>57.18333333333333</v>
      </c>
      <c r="V13" s="3">
        <v>0</v>
      </c>
      <c r="W13" s="3">
        <v>0</v>
      </c>
      <c r="X13" s="3">
        <v>0</v>
      </c>
      <c r="Y13" s="3">
        <v>0</v>
      </c>
      <c r="Z13" s="3">
        <v>0</v>
      </c>
      <c r="AA13" s="3">
        <v>0</v>
      </c>
      <c r="AB13" s="3">
        <v>0</v>
      </c>
      <c r="AC13" s="3">
        <v>0</v>
      </c>
      <c r="AD13" s="3">
        <v>0</v>
      </c>
      <c r="AE13" s="3">
        <v>0</v>
      </c>
      <c r="AF13" s="3" t="s">
        <v>425</v>
      </c>
      <c r="AG13" s="13">
        <v>3</v>
      </c>
    </row>
    <row r="14" spans="1:43" s="1" customFormat="1" x14ac:dyDescent="0.2">
      <c r="A14" s="1" t="s">
        <v>154</v>
      </c>
      <c r="B14" s="1" t="s">
        <v>187</v>
      </c>
      <c r="C14" s="1" t="s">
        <v>188</v>
      </c>
      <c r="D14" s="1" t="s">
        <v>189</v>
      </c>
      <c r="E14" s="3">
        <v>77.922222222222217</v>
      </c>
      <c r="F14" s="3">
        <v>3.6159489519463857</v>
      </c>
      <c r="G14" s="3">
        <v>3.2692314273492089</v>
      </c>
      <c r="H14" s="3">
        <v>0.71553828604021119</v>
      </c>
      <c r="I14" s="3">
        <v>0.39044773991159282</v>
      </c>
      <c r="J14" s="3">
        <v>281.76277777777779</v>
      </c>
      <c r="K14" s="3">
        <v>254.74577777777779</v>
      </c>
      <c r="L14" s="3">
        <v>55.756333333333338</v>
      </c>
      <c r="M14" s="3">
        <v>30.424555555555557</v>
      </c>
      <c r="N14" s="3">
        <v>19.998444444444445</v>
      </c>
      <c r="O14" s="3">
        <v>5.333333333333333</v>
      </c>
      <c r="P14" s="3">
        <v>56.643111111111111</v>
      </c>
      <c r="Q14" s="3">
        <v>54.957888888888888</v>
      </c>
      <c r="R14" s="3">
        <v>1.6852222222222224</v>
      </c>
      <c r="S14" s="3">
        <v>169.36333333333334</v>
      </c>
      <c r="T14" s="3">
        <v>169.36333333333334</v>
      </c>
      <c r="U14" s="3">
        <v>0</v>
      </c>
      <c r="V14" s="3">
        <v>0</v>
      </c>
      <c r="W14" s="3">
        <v>1.5518888888888891</v>
      </c>
      <c r="X14" s="3">
        <v>0</v>
      </c>
      <c r="Y14" s="3">
        <v>0</v>
      </c>
      <c r="Z14" s="3">
        <v>0</v>
      </c>
      <c r="AA14" s="3">
        <v>1.5518888888888891</v>
      </c>
      <c r="AB14" s="3">
        <v>0</v>
      </c>
      <c r="AC14" s="3">
        <v>0</v>
      </c>
      <c r="AD14" s="3">
        <v>0</v>
      </c>
      <c r="AE14" s="3">
        <v>0</v>
      </c>
      <c r="AF14" s="3" t="s">
        <v>426</v>
      </c>
      <c r="AG14" s="13">
        <v>3</v>
      </c>
    </row>
    <row r="15" spans="1:43" x14ac:dyDescent="0.2">
      <c r="A15" s="1" t="s">
        <v>154</v>
      </c>
      <c r="B15" s="1" t="s">
        <v>190</v>
      </c>
      <c r="C15" s="1" t="s">
        <v>191</v>
      </c>
      <c r="D15" s="1" t="s">
        <v>192</v>
      </c>
      <c r="E15" s="3">
        <v>64.900000000000006</v>
      </c>
      <c r="F15" s="3">
        <v>3.4812960109570277</v>
      </c>
      <c r="G15" s="3">
        <v>2.9500941619585679</v>
      </c>
      <c r="H15" s="3">
        <v>0.78556753980482785</v>
      </c>
      <c r="I15" s="3">
        <v>0.44324601951720588</v>
      </c>
      <c r="J15" s="3">
        <v>225.9361111111111</v>
      </c>
      <c r="K15" s="3">
        <v>191.46111111111108</v>
      </c>
      <c r="L15" s="3">
        <v>50.983333333333334</v>
      </c>
      <c r="M15" s="3">
        <v>28.766666666666666</v>
      </c>
      <c r="N15" s="3">
        <v>14.75</v>
      </c>
      <c r="O15" s="3">
        <v>7.4666666666666668</v>
      </c>
      <c r="P15" s="3">
        <v>69.719444444444434</v>
      </c>
      <c r="Q15" s="3">
        <v>57.461111111111109</v>
      </c>
      <c r="R15" s="3">
        <v>12.258333333333333</v>
      </c>
      <c r="S15" s="3">
        <v>105.23333333333333</v>
      </c>
      <c r="T15" s="3">
        <v>99.230555555555554</v>
      </c>
      <c r="U15" s="3">
        <v>6.0027777777777782</v>
      </c>
      <c r="V15" s="3">
        <v>0</v>
      </c>
      <c r="W15" s="3">
        <v>0</v>
      </c>
      <c r="X15" s="3">
        <v>0</v>
      </c>
      <c r="Y15" s="3">
        <v>0</v>
      </c>
      <c r="Z15" s="3">
        <v>0</v>
      </c>
      <c r="AA15" s="3">
        <v>0</v>
      </c>
      <c r="AB15" s="3">
        <v>0</v>
      </c>
      <c r="AC15" s="3">
        <v>0</v>
      </c>
      <c r="AD15" s="3">
        <v>0</v>
      </c>
      <c r="AE15" s="3">
        <v>0</v>
      </c>
      <c r="AF15" s="3" t="s">
        <v>427</v>
      </c>
      <c r="AG15" s="13">
        <v>3</v>
      </c>
    </row>
    <row r="16" spans="1:43" x14ac:dyDescent="0.2">
      <c r="A16" s="1" t="s">
        <v>154</v>
      </c>
      <c r="B16" s="1" t="s">
        <v>193</v>
      </c>
      <c r="C16" s="1" t="s">
        <v>194</v>
      </c>
      <c r="D16" s="1" t="s">
        <v>195</v>
      </c>
      <c r="E16" s="3">
        <v>16.8</v>
      </c>
      <c r="F16" s="3">
        <v>4.6298412698412701</v>
      </c>
      <c r="G16" s="3">
        <v>4.0830489417989417</v>
      </c>
      <c r="H16" s="3">
        <v>1.1096230158730158</v>
      </c>
      <c r="I16" s="3">
        <v>0.56283068783068779</v>
      </c>
      <c r="J16" s="3">
        <v>77.781333333333336</v>
      </c>
      <c r="K16" s="3">
        <v>68.595222222222219</v>
      </c>
      <c r="L16" s="3">
        <v>18.641666666666666</v>
      </c>
      <c r="M16" s="3">
        <v>9.4555555555555557</v>
      </c>
      <c r="N16" s="3">
        <v>5.2777777777777777</v>
      </c>
      <c r="O16" s="3">
        <v>3.9083333333333332</v>
      </c>
      <c r="P16" s="3">
        <v>14.33411111111111</v>
      </c>
      <c r="Q16" s="3">
        <v>14.33411111111111</v>
      </c>
      <c r="R16" s="3">
        <v>0</v>
      </c>
      <c r="S16" s="3">
        <v>44.805555555555557</v>
      </c>
      <c r="T16" s="3">
        <v>44.805555555555557</v>
      </c>
      <c r="U16" s="3">
        <v>0</v>
      </c>
      <c r="V16" s="3">
        <v>0</v>
      </c>
      <c r="W16" s="3">
        <v>0</v>
      </c>
      <c r="X16" s="3">
        <v>0</v>
      </c>
      <c r="Y16" s="3">
        <v>0</v>
      </c>
      <c r="Z16" s="3">
        <v>0</v>
      </c>
      <c r="AA16" s="3">
        <v>0</v>
      </c>
      <c r="AB16" s="3">
        <v>0</v>
      </c>
      <c r="AC16" s="3">
        <v>0</v>
      </c>
      <c r="AD16" s="3">
        <v>0</v>
      </c>
      <c r="AE16" s="3">
        <v>0</v>
      </c>
      <c r="AF16" s="3" t="s">
        <v>428</v>
      </c>
      <c r="AG16" s="13">
        <v>3</v>
      </c>
    </row>
    <row r="17" spans="1:33" x14ac:dyDescent="0.2">
      <c r="A17" s="1" t="s">
        <v>154</v>
      </c>
      <c r="B17" s="1" t="s">
        <v>196</v>
      </c>
      <c r="C17" s="1" t="s">
        <v>197</v>
      </c>
      <c r="D17" s="1" t="s">
        <v>173</v>
      </c>
      <c r="E17" s="3">
        <v>81.666666666666671</v>
      </c>
      <c r="F17" s="3">
        <v>3.2624299319727887</v>
      </c>
      <c r="G17" s="3">
        <v>3.1109673469387751</v>
      </c>
      <c r="H17" s="3">
        <v>0.44023129251700671</v>
      </c>
      <c r="I17" s="3">
        <v>0.28876870748299316</v>
      </c>
      <c r="J17" s="3">
        <v>266.43177777777777</v>
      </c>
      <c r="K17" s="3">
        <v>254.06233333333333</v>
      </c>
      <c r="L17" s="3">
        <v>35.952222222222218</v>
      </c>
      <c r="M17" s="3">
        <v>23.582777777777775</v>
      </c>
      <c r="N17" s="3">
        <v>7.6583333333333332</v>
      </c>
      <c r="O17" s="3">
        <v>4.7111111111111112</v>
      </c>
      <c r="P17" s="3">
        <v>84.340666666666664</v>
      </c>
      <c r="Q17" s="3">
        <v>84.340666666666664</v>
      </c>
      <c r="R17" s="3">
        <v>0</v>
      </c>
      <c r="S17" s="3">
        <v>146.13888888888889</v>
      </c>
      <c r="T17" s="3">
        <v>146.13888888888889</v>
      </c>
      <c r="U17" s="3">
        <v>0</v>
      </c>
      <c r="V17" s="3">
        <v>0</v>
      </c>
      <c r="W17" s="3">
        <v>10.808333333333334</v>
      </c>
      <c r="X17" s="3">
        <v>0</v>
      </c>
      <c r="Y17" s="3">
        <v>0</v>
      </c>
      <c r="Z17" s="3">
        <v>0</v>
      </c>
      <c r="AA17" s="3">
        <v>10.808333333333334</v>
      </c>
      <c r="AB17" s="3">
        <v>0</v>
      </c>
      <c r="AC17" s="3">
        <v>0</v>
      </c>
      <c r="AD17" s="3">
        <v>0</v>
      </c>
      <c r="AE17" s="3">
        <v>0</v>
      </c>
      <c r="AF17" s="3" t="s">
        <v>429</v>
      </c>
      <c r="AG17" s="13">
        <v>3</v>
      </c>
    </row>
    <row r="18" spans="1:33" x14ac:dyDescent="0.2">
      <c r="A18" s="1" t="s">
        <v>154</v>
      </c>
      <c r="B18" s="1" t="s">
        <v>198</v>
      </c>
      <c r="C18" s="1" t="s">
        <v>199</v>
      </c>
      <c r="D18" s="1" t="s">
        <v>166</v>
      </c>
      <c r="E18" s="3">
        <v>98.833333333333329</v>
      </c>
      <c r="F18" s="3">
        <v>3.3206812816188869</v>
      </c>
      <c r="G18" s="3">
        <v>3.0434345137717824</v>
      </c>
      <c r="H18" s="3">
        <v>0.61157953906689155</v>
      </c>
      <c r="I18" s="3">
        <v>0.39586846543001686</v>
      </c>
      <c r="J18" s="3">
        <v>328.19399999999996</v>
      </c>
      <c r="K18" s="3">
        <v>300.79277777777781</v>
      </c>
      <c r="L18" s="3">
        <v>60.44444444444445</v>
      </c>
      <c r="M18" s="3">
        <v>39.125</v>
      </c>
      <c r="N18" s="3">
        <v>15.808333333333334</v>
      </c>
      <c r="O18" s="3">
        <v>5.5111111111111111</v>
      </c>
      <c r="P18" s="3">
        <v>80.115444444444435</v>
      </c>
      <c r="Q18" s="3">
        <v>74.033666666666662</v>
      </c>
      <c r="R18" s="3">
        <v>6.0817777777777779</v>
      </c>
      <c r="S18" s="3">
        <v>187.63411111111111</v>
      </c>
      <c r="T18" s="3">
        <v>166.99522222222222</v>
      </c>
      <c r="U18" s="3">
        <v>20.638888888888896</v>
      </c>
      <c r="V18" s="3">
        <v>0</v>
      </c>
      <c r="W18" s="3">
        <v>50.827888888888879</v>
      </c>
      <c r="X18" s="3">
        <v>0</v>
      </c>
      <c r="Y18" s="3">
        <v>0</v>
      </c>
      <c r="Z18" s="3">
        <v>0</v>
      </c>
      <c r="AA18" s="3">
        <v>3.8750000000000004</v>
      </c>
      <c r="AB18" s="3">
        <v>0</v>
      </c>
      <c r="AC18" s="3">
        <v>46.952888888888879</v>
      </c>
      <c r="AD18" s="3">
        <v>0</v>
      </c>
      <c r="AE18" s="3">
        <v>0</v>
      </c>
      <c r="AF18" s="3" t="s">
        <v>430</v>
      </c>
      <c r="AG18" s="13">
        <v>3</v>
      </c>
    </row>
    <row r="19" spans="1:33" x14ac:dyDescent="0.2">
      <c r="A19" s="1" t="s">
        <v>154</v>
      </c>
      <c r="B19" s="1" t="s">
        <v>200</v>
      </c>
      <c r="C19" s="1" t="s">
        <v>159</v>
      </c>
      <c r="D19" s="1" t="s">
        <v>160</v>
      </c>
      <c r="E19" s="3">
        <v>109.15555555555555</v>
      </c>
      <c r="F19" s="3">
        <v>4.5246335504885993</v>
      </c>
      <c r="G19" s="3">
        <v>4.1745215798045603</v>
      </c>
      <c r="H19" s="3">
        <v>0.87902076547231267</v>
      </c>
      <c r="I19" s="3">
        <v>0.52890879478827368</v>
      </c>
      <c r="J19" s="3">
        <v>493.88888888888886</v>
      </c>
      <c r="K19" s="3">
        <v>455.67222222222222</v>
      </c>
      <c r="L19" s="3">
        <v>95.949999999999989</v>
      </c>
      <c r="M19" s="3">
        <v>57.733333333333334</v>
      </c>
      <c r="N19" s="3">
        <v>32.972222222222221</v>
      </c>
      <c r="O19" s="3">
        <v>5.2444444444444445</v>
      </c>
      <c r="P19" s="3">
        <v>120.875</v>
      </c>
      <c r="Q19" s="3">
        <v>120.875</v>
      </c>
      <c r="R19" s="3">
        <v>0</v>
      </c>
      <c r="S19" s="3">
        <v>277.06388888888887</v>
      </c>
      <c r="T19" s="3">
        <v>277.06388888888887</v>
      </c>
      <c r="U19" s="3">
        <v>0</v>
      </c>
      <c r="V19" s="3">
        <v>0</v>
      </c>
      <c r="W19" s="3">
        <v>0</v>
      </c>
      <c r="X19" s="3">
        <v>0</v>
      </c>
      <c r="Y19" s="3">
        <v>0</v>
      </c>
      <c r="Z19" s="3">
        <v>0</v>
      </c>
      <c r="AA19" s="3">
        <v>0</v>
      </c>
      <c r="AB19" s="3">
        <v>0</v>
      </c>
      <c r="AC19" s="3">
        <v>0</v>
      </c>
      <c r="AD19" s="3">
        <v>0</v>
      </c>
      <c r="AE19" s="3">
        <v>0</v>
      </c>
      <c r="AF19" s="3" t="s">
        <v>431</v>
      </c>
      <c r="AG19" s="13">
        <v>3</v>
      </c>
    </row>
    <row r="20" spans="1:33" x14ac:dyDescent="0.2">
      <c r="A20" s="1" t="s">
        <v>154</v>
      </c>
      <c r="B20" s="1" t="s">
        <v>201</v>
      </c>
      <c r="C20" s="1" t="s">
        <v>202</v>
      </c>
      <c r="D20" s="1" t="s">
        <v>203</v>
      </c>
      <c r="E20" s="3">
        <v>43.022222222222226</v>
      </c>
      <c r="F20" s="3">
        <v>5.2510640495867769</v>
      </c>
      <c r="G20" s="3">
        <v>5.1214798553719003</v>
      </c>
      <c r="H20" s="3">
        <v>1.1140237603305785</v>
      </c>
      <c r="I20" s="3">
        <v>0.98443956611570227</v>
      </c>
      <c r="J20" s="3">
        <v>225.91244444444445</v>
      </c>
      <c r="K20" s="3">
        <v>220.33744444444443</v>
      </c>
      <c r="L20" s="3">
        <v>47.927777777777777</v>
      </c>
      <c r="M20" s="3">
        <v>42.352777777777774</v>
      </c>
      <c r="N20" s="3">
        <v>0</v>
      </c>
      <c r="O20" s="3">
        <v>5.5750000000000002</v>
      </c>
      <c r="P20" s="3">
        <v>39.25911111111111</v>
      </c>
      <c r="Q20" s="3">
        <v>39.25911111111111</v>
      </c>
      <c r="R20" s="3">
        <v>0</v>
      </c>
      <c r="S20" s="3">
        <v>138.72555555555556</v>
      </c>
      <c r="T20" s="3">
        <v>125.81844444444444</v>
      </c>
      <c r="U20" s="3">
        <v>12.90711111111111</v>
      </c>
      <c r="V20" s="3">
        <v>0</v>
      </c>
      <c r="W20" s="3">
        <v>0</v>
      </c>
      <c r="X20" s="3">
        <v>0</v>
      </c>
      <c r="Y20" s="3">
        <v>0</v>
      </c>
      <c r="Z20" s="3">
        <v>0</v>
      </c>
      <c r="AA20" s="3">
        <v>0</v>
      </c>
      <c r="AB20" s="3">
        <v>0</v>
      </c>
      <c r="AC20" s="3">
        <v>0</v>
      </c>
      <c r="AD20" s="3">
        <v>0</v>
      </c>
      <c r="AE20" s="3">
        <v>0</v>
      </c>
      <c r="AF20" s="3" t="s">
        <v>432</v>
      </c>
      <c r="AG20" s="13">
        <v>3</v>
      </c>
    </row>
    <row r="21" spans="1:33" x14ac:dyDescent="0.2">
      <c r="A21" s="1" t="s">
        <v>154</v>
      </c>
      <c r="B21" s="1" t="s">
        <v>204</v>
      </c>
      <c r="C21" s="1" t="s">
        <v>191</v>
      </c>
      <c r="D21" s="1" t="s">
        <v>192</v>
      </c>
      <c r="E21" s="3">
        <v>93.055555555555557</v>
      </c>
      <c r="F21" s="3">
        <v>4.7205970149253735</v>
      </c>
      <c r="G21" s="3">
        <v>4.3222686567164175</v>
      </c>
      <c r="H21" s="3">
        <v>0.75394029850746269</v>
      </c>
      <c r="I21" s="3">
        <v>0.35561194029850746</v>
      </c>
      <c r="J21" s="3">
        <v>439.27777777777783</v>
      </c>
      <c r="K21" s="3">
        <v>402.21111111111111</v>
      </c>
      <c r="L21" s="3">
        <v>70.158333333333331</v>
      </c>
      <c r="M21" s="3">
        <v>33.091666666666669</v>
      </c>
      <c r="N21" s="3">
        <v>31.733333333333334</v>
      </c>
      <c r="O21" s="3">
        <v>5.333333333333333</v>
      </c>
      <c r="P21" s="3">
        <v>115.15</v>
      </c>
      <c r="Q21" s="3">
        <v>115.15</v>
      </c>
      <c r="R21" s="3">
        <v>0</v>
      </c>
      <c r="S21" s="3">
        <v>253.96944444444446</v>
      </c>
      <c r="T21" s="3">
        <v>247.35277777777779</v>
      </c>
      <c r="U21" s="3">
        <v>6.6166666666666663</v>
      </c>
      <c r="V21" s="3">
        <v>0</v>
      </c>
      <c r="W21" s="3">
        <v>0</v>
      </c>
      <c r="X21" s="3">
        <v>0</v>
      </c>
      <c r="Y21" s="3">
        <v>0</v>
      </c>
      <c r="Z21" s="3">
        <v>0</v>
      </c>
      <c r="AA21" s="3">
        <v>0</v>
      </c>
      <c r="AB21" s="3">
        <v>0</v>
      </c>
      <c r="AC21" s="3">
        <v>0</v>
      </c>
      <c r="AD21" s="3">
        <v>0</v>
      </c>
      <c r="AE21" s="3">
        <v>0</v>
      </c>
      <c r="AF21" s="3" t="s">
        <v>433</v>
      </c>
      <c r="AG21" s="13">
        <v>3</v>
      </c>
    </row>
    <row r="22" spans="1:33" x14ac:dyDescent="0.2">
      <c r="A22" s="1" t="s">
        <v>154</v>
      </c>
      <c r="B22" s="1" t="s">
        <v>205</v>
      </c>
      <c r="C22" s="1" t="s">
        <v>162</v>
      </c>
      <c r="D22" s="1" t="s">
        <v>163</v>
      </c>
      <c r="E22" s="3">
        <v>133.42222222222222</v>
      </c>
      <c r="F22" s="3">
        <v>3.6734660226515659</v>
      </c>
      <c r="G22" s="3">
        <v>3.4146802131912062</v>
      </c>
      <c r="H22" s="3">
        <v>0.70907978014656903</v>
      </c>
      <c r="I22" s="3">
        <v>0.45029397068620919</v>
      </c>
      <c r="J22" s="3">
        <v>490.12200000000001</v>
      </c>
      <c r="K22" s="3">
        <v>455.59422222222224</v>
      </c>
      <c r="L22" s="3">
        <v>94.606999999999999</v>
      </c>
      <c r="M22" s="3">
        <v>60.079222222222221</v>
      </c>
      <c r="N22" s="3">
        <v>27.95</v>
      </c>
      <c r="O22" s="3">
        <v>6.5777777777777775</v>
      </c>
      <c r="P22" s="3">
        <v>128.2128888888889</v>
      </c>
      <c r="Q22" s="3">
        <v>128.2128888888889</v>
      </c>
      <c r="R22" s="3">
        <v>0</v>
      </c>
      <c r="S22" s="3">
        <v>267.30211111111112</v>
      </c>
      <c r="T22" s="3">
        <v>225.91788888888888</v>
      </c>
      <c r="U22" s="3">
        <v>41.384222222222228</v>
      </c>
      <c r="V22" s="3">
        <v>0</v>
      </c>
      <c r="W22" s="3">
        <v>40.688888888888883</v>
      </c>
      <c r="X22" s="3">
        <v>0</v>
      </c>
      <c r="Y22" s="3">
        <v>0</v>
      </c>
      <c r="Z22" s="3">
        <v>0</v>
      </c>
      <c r="AA22" s="3">
        <v>33.383333333333326</v>
      </c>
      <c r="AB22" s="3">
        <v>0</v>
      </c>
      <c r="AC22" s="3">
        <v>7.3055555555555554</v>
      </c>
      <c r="AD22" s="3">
        <v>0</v>
      </c>
      <c r="AE22" s="3">
        <v>0</v>
      </c>
      <c r="AF22" s="3" t="s">
        <v>434</v>
      </c>
      <c r="AG22" s="13">
        <v>3</v>
      </c>
    </row>
    <row r="23" spans="1:33" x14ac:dyDescent="0.2">
      <c r="A23" s="1" t="s">
        <v>154</v>
      </c>
      <c r="B23" s="1" t="s">
        <v>206</v>
      </c>
      <c r="C23" s="1" t="s">
        <v>207</v>
      </c>
      <c r="D23" s="1" t="s">
        <v>208</v>
      </c>
      <c r="E23" s="3">
        <v>111.04444444444445</v>
      </c>
      <c r="F23" s="3">
        <v>3.446616970182109</v>
      </c>
      <c r="G23" s="3">
        <v>3.1677496497898736</v>
      </c>
      <c r="H23" s="3">
        <v>0.62823394036421853</v>
      </c>
      <c r="I23" s="3">
        <v>0.34936661997198315</v>
      </c>
      <c r="J23" s="3">
        <v>382.72766666666666</v>
      </c>
      <c r="K23" s="3">
        <v>351.76099999999997</v>
      </c>
      <c r="L23" s="3">
        <v>69.76188888888889</v>
      </c>
      <c r="M23" s="3">
        <v>38.795222222222222</v>
      </c>
      <c r="N23" s="3">
        <v>25.455555555555556</v>
      </c>
      <c r="O23" s="3">
        <v>5.5111111111111111</v>
      </c>
      <c r="P23" s="3">
        <v>101.12133333333334</v>
      </c>
      <c r="Q23" s="3">
        <v>101.12133333333334</v>
      </c>
      <c r="R23" s="3">
        <v>0</v>
      </c>
      <c r="S23" s="3">
        <v>211.84444444444443</v>
      </c>
      <c r="T23" s="3">
        <v>191.55133333333333</v>
      </c>
      <c r="U23" s="3">
        <v>20.293111111111109</v>
      </c>
      <c r="V23" s="3">
        <v>0</v>
      </c>
      <c r="W23" s="3">
        <v>0</v>
      </c>
      <c r="X23" s="3">
        <v>0</v>
      </c>
      <c r="Y23" s="3">
        <v>0</v>
      </c>
      <c r="Z23" s="3">
        <v>0</v>
      </c>
      <c r="AA23" s="3">
        <v>0</v>
      </c>
      <c r="AB23" s="3">
        <v>0</v>
      </c>
      <c r="AC23" s="3">
        <v>0</v>
      </c>
      <c r="AD23" s="3">
        <v>0</v>
      </c>
      <c r="AE23" s="3">
        <v>0</v>
      </c>
      <c r="AF23" s="3" t="s">
        <v>435</v>
      </c>
      <c r="AG23" s="13">
        <v>3</v>
      </c>
    </row>
    <row r="24" spans="1:33" x14ac:dyDescent="0.2">
      <c r="A24" s="1" t="s">
        <v>154</v>
      </c>
      <c r="B24" s="1" t="s">
        <v>209</v>
      </c>
      <c r="C24" s="1" t="s">
        <v>210</v>
      </c>
      <c r="D24" s="1" t="s">
        <v>211</v>
      </c>
      <c r="E24" s="3">
        <v>72.988888888888894</v>
      </c>
      <c r="F24" s="3">
        <v>4.355784746536763</v>
      </c>
      <c r="G24" s="3">
        <v>4.0475186481960721</v>
      </c>
      <c r="H24" s="3">
        <v>0.57920535850205512</v>
      </c>
      <c r="I24" s="3">
        <v>0.27093926016136399</v>
      </c>
      <c r="J24" s="3">
        <v>317.92388888888888</v>
      </c>
      <c r="K24" s="3">
        <v>295.42388888888888</v>
      </c>
      <c r="L24" s="3">
        <v>42.275555555555563</v>
      </c>
      <c r="M24" s="3">
        <v>19.775555555555556</v>
      </c>
      <c r="N24" s="3">
        <v>17.166666666666668</v>
      </c>
      <c r="O24" s="3">
        <v>5.333333333333333</v>
      </c>
      <c r="P24" s="3">
        <v>71.063333333333333</v>
      </c>
      <c r="Q24" s="3">
        <v>71.063333333333333</v>
      </c>
      <c r="R24" s="3">
        <v>0</v>
      </c>
      <c r="S24" s="3">
        <v>204.58500000000001</v>
      </c>
      <c r="T24" s="3">
        <v>204.58500000000001</v>
      </c>
      <c r="U24" s="3">
        <v>0</v>
      </c>
      <c r="V24" s="3">
        <v>0</v>
      </c>
      <c r="W24" s="3">
        <v>89.958333333333329</v>
      </c>
      <c r="X24" s="3">
        <v>9.4499999999999993</v>
      </c>
      <c r="Y24" s="3">
        <v>0</v>
      </c>
      <c r="Z24" s="3">
        <v>0</v>
      </c>
      <c r="AA24" s="3">
        <v>35.344444444444441</v>
      </c>
      <c r="AB24" s="3">
        <v>0</v>
      </c>
      <c r="AC24" s="3">
        <v>45.163888888888891</v>
      </c>
      <c r="AD24" s="3">
        <v>0</v>
      </c>
      <c r="AE24" s="3">
        <v>0</v>
      </c>
      <c r="AF24" s="3" t="s">
        <v>436</v>
      </c>
      <c r="AG24" s="13">
        <v>3</v>
      </c>
    </row>
    <row r="25" spans="1:33" x14ac:dyDescent="0.2">
      <c r="A25" s="1" t="s">
        <v>154</v>
      </c>
      <c r="B25" s="1" t="s">
        <v>212</v>
      </c>
      <c r="C25" s="1" t="s">
        <v>213</v>
      </c>
      <c r="D25" s="1" t="s">
        <v>214</v>
      </c>
      <c r="E25" s="3">
        <v>88.822222222222223</v>
      </c>
      <c r="F25" s="3">
        <v>3.7002139104328249</v>
      </c>
      <c r="G25" s="3">
        <v>3.5641118338754061</v>
      </c>
      <c r="H25" s="3">
        <v>0.59844008006004501</v>
      </c>
      <c r="I25" s="3">
        <v>0.46534025519139349</v>
      </c>
      <c r="J25" s="3">
        <v>328.66122222222225</v>
      </c>
      <c r="K25" s="3">
        <v>316.57233333333329</v>
      </c>
      <c r="L25" s="3">
        <v>53.154777777777774</v>
      </c>
      <c r="M25" s="3">
        <v>41.332555555555551</v>
      </c>
      <c r="N25" s="3">
        <v>11.377777777777778</v>
      </c>
      <c r="O25" s="3">
        <v>0.44444444444444442</v>
      </c>
      <c r="P25" s="3">
        <v>88.282444444444451</v>
      </c>
      <c r="Q25" s="3">
        <v>88.015777777777785</v>
      </c>
      <c r="R25" s="3">
        <v>0.26666666666666666</v>
      </c>
      <c r="S25" s="3">
        <v>187.22399999999999</v>
      </c>
      <c r="T25" s="3">
        <v>187.22399999999999</v>
      </c>
      <c r="U25" s="3">
        <v>0</v>
      </c>
      <c r="V25" s="3">
        <v>0</v>
      </c>
      <c r="W25" s="3">
        <v>0</v>
      </c>
      <c r="X25" s="3">
        <v>0</v>
      </c>
      <c r="Y25" s="3">
        <v>0</v>
      </c>
      <c r="Z25" s="3">
        <v>0</v>
      </c>
      <c r="AA25" s="3">
        <v>0</v>
      </c>
      <c r="AB25" s="3">
        <v>0</v>
      </c>
      <c r="AC25" s="3">
        <v>0</v>
      </c>
      <c r="AD25" s="3">
        <v>0</v>
      </c>
      <c r="AE25" s="3">
        <v>0</v>
      </c>
      <c r="AF25" s="3" t="s">
        <v>437</v>
      </c>
      <c r="AG25" s="13">
        <v>3</v>
      </c>
    </row>
    <row r="26" spans="1:33" x14ac:dyDescent="0.2">
      <c r="A26" s="1" t="s">
        <v>154</v>
      </c>
      <c r="B26" s="1" t="s">
        <v>215</v>
      </c>
      <c r="C26" s="1" t="s">
        <v>216</v>
      </c>
      <c r="D26" s="1" t="s">
        <v>217</v>
      </c>
      <c r="E26" s="3">
        <v>80.13333333333334</v>
      </c>
      <c r="F26" s="3">
        <v>3.9751123128119796</v>
      </c>
      <c r="G26" s="3">
        <v>3.7007501386577921</v>
      </c>
      <c r="H26" s="3">
        <v>0.81360510260676644</v>
      </c>
      <c r="I26" s="3">
        <v>0.60360787576261787</v>
      </c>
      <c r="J26" s="3">
        <v>318.53899999999999</v>
      </c>
      <c r="K26" s="3">
        <v>296.55344444444444</v>
      </c>
      <c r="L26" s="3">
        <v>65.196888888888893</v>
      </c>
      <c r="M26" s="3">
        <v>48.369111111111117</v>
      </c>
      <c r="N26" s="3">
        <v>11.227777777777778</v>
      </c>
      <c r="O26" s="3">
        <v>5.6</v>
      </c>
      <c r="P26" s="3">
        <v>76.026555555555561</v>
      </c>
      <c r="Q26" s="3">
        <v>70.86877777777778</v>
      </c>
      <c r="R26" s="3">
        <v>5.1577777777777785</v>
      </c>
      <c r="S26" s="3">
        <v>177.31555555555553</v>
      </c>
      <c r="T26" s="3">
        <v>158.19033333333331</v>
      </c>
      <c r="U26" s="3">
        <v>19.125222222222227</v>
      </c>
      <c r="V26" s="3">
        <v>0</v>
      </c>
      <c r="W26" s="3">
        <v>0</v>
      </c>
      <c r="X26" s="3">
        <v>0</v>
      </c>
      <c r="Y26" s="3">
        <v>0</v>
      </c>
      <c r="Z26" s="3">
        <v>0</v>
      </c>
      <c r="AA26" s="3">
        <v>0</v>
      </c>
      <c r="AB26" s="3">
        <v>0</v>
      </c>
      <c r="AC26" s="3">
        <v>0</v>
      </c>
      <c r="AD26" s="3">
        <v>0</v>
      </c>
      <c r="AE26" s="3">
        <v>0</v>
      </c>
      <c r="AF26" s="3" t="s">
        <v>438</v>
      </c>
      <c r="AG26" s="13">
        <v>3</v>
      </c>
    </row>
    <row r="27" spans="1:33" x14ac:dyDescent="0.2">
      <c r="A27" s="1" t="s">
        <v>154</v>
      </c>
      <c r="B27" s="1" t="s">
        <v>218</v>
      </c>
      <c r="C27" s="1" t="s">
        <v>219</v>
      </c>
      <c r="D27" s="1" t="s">
        <v>179</v>
      </c>
      <c r="E27" s="3">
        <v>107.64444444444445</v>
      </c>
      <c r="F27" s="3">
        <v>3.5870117671345993</v>
      </c>
      <c r="G27" s="3">
        <v>3.2642578447563997</v>
      </c>
      <c r="H27" s="3">
        <v>0.63844549958711816</v>
      </c>
      <c r="I27" s="3">
        <v>0.31569157720891827</v>
      </c>
      <c r="J27" s="3">
        <v>386.12188888888886</v>
      </c>
      <c r="K27" s="3">
        <v>351.37922222222221</v>
      </c>
      <c r="L27" s="3">
        <v>68.725111111111119</v>
      </c>
      <c r="M27" s="3">
        <v>33.982444444444447</v>
      </c>
      <c r="N27" s="3">
        <v>29.587111111111117</v>
      </c>
      <c r="O27" s="3">
        <v>5.1555555555555559</v>
      </c>
      <c r="P27" s="3">
        <v>97.426555555555552</v>
      </c>
      <c r="Q27" s="3">
        <v>97.426555555555552</v>
      </c>
      <c r="R27" s="3">
        <v>0</v>
      </c>
      <c r="S27" s="3">
        <v>219.97022222222219</v>
      </c>
      <c r="T27" s="3">
        <v>217.50511111111109</v>
      </c>
      <c r="U27" s="3">
        <v>2.4651111111111113</v>
      </c>
      <c r="V27" s="3">
        <v>0</v>
      </c>
      <c r="W27" s="3">
        <v>57.467111111111123</v>
      </c>
      <c r="X27" s="3">
        <v>0</v>
      </c>
      <c r="Y27" s="3">
        <v>0</v>
      </c>
      <c r="Z27" s="3">
        <v>0</v>
      </c>
      <c r="AA27" s="3">
        <v>16.478777777777776</v>
      </c>
      <c r="AB27" s="3">
        <v>0</v>
      </c>
      <c r="AC27" s="3">
        <v>40.988333333333344</v>
      </c>
      <c r="AD27" s="3">
        <v>0</v>
      </c>
      <c r="AE27" s="3">
        <v>0</v>
      </c>
      <c r="AF27" s="3" t="s">
        <v>439</v>
      </c>
      <c r="AG27" s="13">
        <v>3</v>
      </c>
    </row>
    <row r="28" spans="1:33" x14ac:dyDescent="0.2">
      <c r="A28" s="1" t="s">
        <v>154</v>
      </c>
      <c r="B28" s="1" t="s">
        <v>220</v>
      </c>
      <c r="C28" s="1" t="s">
        <v>221</v>
      </c>
      <c r="D28" s="1" t="s">
        <v>222</v>
      </c>
      <c r="E28" s="3">
        <v>82.533333333333331</v>
      </c>
      <c r="F28" s="3">
        <v>4.4589956919763063</v>
      </c>
      <c r="G28" s="3">
        <v>4.0868564889606889</v>
      </c>
      <c r="H28" s="3">
        <v>0.69100026925148095</v>
      </c>
      <c r="I28" s="3">
        <v>0.38465939687668282</v>
      </c>
      <c r="J28" s="3">
        <v>368.01577777777777</v>
      </c>
      <c r="K28" s="3">
        <v>337.30188888888887</v>
      </c>
      <c r="L28" s="3">
        <v>57.030555555555559</v>
      </c>
      <c r="M28" s="3">
        <v>31.747222222222224</v>
      </c>
      <c r="N28" s="3">
        <v>20.494444444444444</v>
      </c>
      <c r="O28" s="3">
        <v>4.7888888888888888</v>
      </c>
      <c r="P28" s="3">
        <v>104.8</v>
      </c>
      <c r="Q28" s="3">
        <v>99.36944444444444</v>
      </c>
      <c r="R28" s="3">
        <v>5.4305555555555554</v>
      </c>
      <c r="S28" s="3">
        <v>206.18522222222219</v>
      </c>
      <c r="T28" s="3">
        <v>205.81022222222219</v>
      </c>
      <c r="U28" s="3">
        <v>0.375</v>
      </c>
      <c r="V28" s="3">
        <v>0</v>
      </c>
      <c r="W28" s="3">
        <v>0.91666666666666663</v>
      </c>
      <c r="X28" s="3">
        <v>0</v>
      </c>
      <c r="Y28" s="3">
        <v>0</v>
      </c>
      <c r="Z28" s="3">
        <v>0</v>
      </c>
      <c r="AA28" s="3">
        <v>0</v>
      </c>
      <c r="AB28" s="3">
        <v>0</v>
      </c>
      <c r="AC28" s="3">
        <v>0.91666666666666663</v>
      </c>
      <c r="AD28" s="3">
        <v>0</v>
      </c>
      <c r="AE28" s="3">
        <v>0</v>
      </c>
      <c r="AF28" s="3" t="s">
        <v>440</v>
      </c>
      <c r="AG28" s="13">
        <v>3</v>
      </c>
    </row>
    <row r="29" spans="1:33" x14ac:dyDescent="0.2">
      <c r="A29" s="1" t="s">
        <v>154</v>
      </c>
      <c r="B29" s="1" t="s">
        <v>223</v>
      </c>
      <c r="C29" s="1" t="s">
        <v>224</v>
      </c>
      <c r="D29" s="1" t="s">
        <v>225</v>
      </c>
      <c r="E29" s="3">
        <v>71.422222222222217</v>
      </c>
      <c r="F29" s="3">
        <v>5.1642423771001873</v>
      </c>
      <c r="G29" s="3">
        <v>4.8171281891723714</v>
      </c>
      <c r="H29" s="3">
        <v>0.53344741754822655</v>
      </c>
      <c r="I29" s="3">
        <v>0.46122433105164912</v>
      </c>
      <c r="J29" s="3">
        <v>368.8416666666667</v>
      </c>
      <c r="K29" s="3">
        <v>344.05</v>
      </c>
      <c r="L29" s="3">
        <v>38.1</v>
      </c>
      <c r="M29" s="3">
        <v>32.94166666666667</v>
      </c>
      <c r="N29" s="3">
        <v>0</v>
      </c>
      <c r="O29" s="3">
        <v>5.1583333333333332</v>
      </c>
      <c r="P29" s="3">
        <v>158.67777777777778</v>
      </c>
      <c r="Q29" s="3">
        <v>139.04444444444445</v>
      </c>
      <c r="R29" s="3">
        <v>19.633333333333333</v>
      </c>
      <c r="S29" s="3">
        <v>172.0638888888889</v>
      </c>
      <c r="T29" s="3">
        <v>172.0638888888889</v>
      </c>
      <c r="U29" s="3">
        <v>0</v>
      </c>
      <c r="V29" s="3">
        <v>0</v>
      </c>
      <c r="W29" s="3">
        <v>129.63055555555556</v>
      </c>
      <c r="X29" s="3">
        <v>28.447222222222223</v>
      </c>
      <c r="Y29" s="3">
        <v>0</v>
      </c>
      <c r="Z29" s="3">
        <v>0</v>
      </c>
      <c r="AA29" s="3">
        <v>101.18333333333334</v>
      </c>
      <c r="AB29" s="3">
        <v>0</v>
      </c>
      <c r="AC29" s="3">
        <v>0</v>
      </c>
      <c r="AD29" s="3">
        <v>0</v>
      </c>
      <c r="AE29" s="3">
        <v>0</v>
      </c>
      <c r="AF29" s="3" t="s">
        <v>441</v>
      </c>
      <c r="AG29" s="13">
        <v>3</v>
      </c>
    </row>
    <row r="30" spans="1:33" x14ac:dyDescent="0.2">
      <c r="A30" s="1" t="s">
        <v>154</v>
      </c>
      <c r="B30" s="1" t="s">
        <v>226</v>
      </c>
      <c r="C30" s="1" t="s">
        <v>227</v>
      </c>
      <c r="D30" s="1" t="s">
        <v>228</v>
      </c>
      <c r="E30" s="3">
        <v>105.02222222222223</v>
      </c>
      <c r="F30" s="3">
        <v>3.5195979686838759</v>
      </c>
      <c r="G30" s="3">
        <v>3.2752729581041047</v>
      </c>
      <c r="H30" s="3">
        <v>0.8834109183241643</v>
      </c>
      <c r="I30" s="3">
        <v>0.63908590774439278</v>
      </c>
      <c r="J30" s="3">
        <v>369.63599999999997</v>
      </c>
      <c r="K30" s="3">
        <v>343.97644444444444</v>
      </c>
      <c r="L30" s="3">
        <v>92.777777777777786</v>
      </c>
      <c r="M30" s="3">
        <v>67.118222222222229</v>
      </c>
      <c r="N30" s="3">
        <v>20.059555555555558</v>
      </c>
      <c r="O30" s="3">
        <v>5.6</v>
      </c>
      <c r="P30" s="3">
        <v>78.922222222222217</v>
      </c>
      <c r="Q30" s="3">
        <v>78.922222222222217</v>
      </c>
      <c r="R30" s="3">
        <v>0</v>
      </c>
      <c r="S30" s="3">
        <v>197.93599999999998</v>
      </c>
      <c r="T30" s="3">
        <v>160.03255555555555</v>
      </c>
      <c r="U30" s="3">
        <v>37.903444444444446</v>
      </c>
      <c r="V30" s="3">
        <v>0</v>
      </c>
      <c r="W30" s="3">
        <v>40.210222222222228</v>
      </c>
      <c r="X30" s="3">
        <v>5.0972222222222223</v>
      </c>
      <c r="Y30" s="3">
        <v>0</v>
      </c>
      <c r="Z30" s="3">
        <v>0</v>
      </c>
      <c r="AA30" s="3">
        <v>9.3570000000000011</v>
      </c>
      <c r="AB30" s="3">
        <v>0</v>
      </c>
      <c r="AC30" s="3">
        <v>25.756</v>
      </c>
      <c r="AD30" s="3">
        <v>0</v>
      </c>
      <c r="AE30" s="3">
        <v>0</v>
      </c>
      <c r="AF30" s="3" t="s">
        <v>442</v>
      </c>
      <c r="AG30" s="13">
        <v>3</v>
      </c>
    </row>
    <row r="31" spans="1:33" x14ac:dyDescent="0.2">
      <c r="A31" s="1" t="s">
        <v>154</v>
      </c>
      <c r="B31" s="1" t="s">
        <v>229</v>
      </c>
      <c r="C31" s="1" t="s">
        <v>230</v>
      </c>
      <c r="D31" s="1" t="s">
        <v>231</v>
      </c>
      <c r="E31" s="3">
        <v>73.24444444444444</v>
      </c>
      <c r="F31" s="3">
        <v>3.4816368325242721</v>
      </c>
      <c r="G31" s="3">
        <v>3.2653140169902914</v>
      </c>
      <c r="H31" s="3">
        <v>0.39865291262135932</v>
      </c>
      <c r="I31" s="3">
        <v>0.18233009708737866</v>
      </c>
      <c r="J31" s="3">
        <v>255.01055555555556</v>
      </c>
      <c r="K31" s="3">
        <v>239.16611111111112</v>
      </c>
      <c r="L31" s="3">
        <v>29.199111111111115</v>
      </c>
      <c r="M31" s="3">
        <v>13.354666666666667</v>
      </c>
      <c r="N31" s="3">
        <v>10.422222222222222</v>
      </c>
      <c r="O31" s="3">
        <v>5.4222222222222225</v>
      </c>
      <c r="P31" s="3">
        <v>69.659555555555556</v>
      </c>
      <c r="Q31" s="3">
        <v>69.659555555555556</v>
      </c>
      <c r="R31" s="3">
        <v>0</v>
      </c>
      <c r="S31" s="3">
        <v>156.15188888888889</v>
      </c>
      <c r="T31" s="3">
        <v>149.58255555555556</v>
      </c>
      <c r="U31" s="3">
        <v>6.5693333333333319</v>
      </c>
      <c r="V31" s="3">
        <v>0</v>
      </c>
      <c r="W31" s="3">
        <v>46.680333333333344</v>
      </c>
      <c r="X31" s="3">
        <v>0</v>
      </c>
      <c r="Y31" s="3">
        <v>0</v>
      </c>
      <c r="Z31" s="3">
        <v>0</v>
      </c>
      <c r="AA31" s="3">
        <v>11.146111111111109</v>
      </c>
      <c r="AB31" s="3">
        <v>0</v>
      </c>
      <c r="AC31" s="3">
        <v>35.534222222222233</v>
      </c>
      <c r="AD31" s="3">
        <v>0</v>
      </c>
      <c r="AE31" s="3">
        <v>0</v>
      </c>
      <c r="AF31" s="3" t="s">
        <v>443</v>
      </c>
      <c r="AG31" s="13">
        <v>3</v>
      </c>
    </row>
    <row r="32" spans="1:33" x14ac:dyDescent="0.2">
      <c r="A32" s="1" t="s">
        <v>154</v>
      </c>
      <c r="B32" s="1" t="s">
        <v>232</v>
      </c>
      <c r="C32" s="1" t="s">
        <v>233</v>
      </c>
      <c r="D32" s="1" t="s">
        <v>234</v>
      </c>
      <c r="E32" s="3">
        <v>78.433333333333337</v>
      </c>
      <c r="F32" s="3">
        <v>4.2697875053123679</v>
      </c>
      <c r="G32" s="3">
        <v>3.7895495112622188</v>
      </c>
      <c r="H32" s="3">
        <v>0.78697407564810873</v>
      </c>
      <c r="I32" s="3">
        <v>0.37133446663833403</v>
      </c>
      <c r="J32" s="3">
        <v>334.89366666666672</v>
      </c>
      <c r="K32" s="3">
        <v>297.22700000000003</v>
      </c>
      <c r="L32" s="3">
        <v>61.725000000000001</v>
      </c>
      <c r="M32" s="3">
        <v>29.125</v>
      </c>
      <c r="N32" s="3">
        <v>27.161111111111111</v>
      </c>
      <c r="O32" s="3">
        <v>5.4388888888888891</v>
      </c>
      <c r="P32" s="3">
        <v>77.667999999999992</v>
      </c>
      <c r="Q32" s="3">
        <v>72.601333333333329</v>
      </c>
      <c r="R32" s="3">
        <v>5.0666666666666664</v>
      </c>
      <c r="S32" s="3">
        <v>195.50066666666669</v>
      </c>
      <c r="T32" s="3">
        <v>185.84788888888892</v>
      </c>
      <c r="U32" s="3">
        <v>9.6527777777777786</v>
      </c>
      <c r="V32" s="3">
        <v>0</v>
      </c>
      <c r="W32" s="3">
        <v>19.705555555555556</v>
      </c>
      <c r="X32" s="3">
        <v>0</v>
      </c>
      <c r="Y32" s="3">
        <v>0</v>
      </c>
      <c r="Z32" s="3">
        <v>0</v>
      </c>
      <c r="AA32" s="3">
        <v>4.3666666666666663</v>
      </c>
      <c r="AB32" s="3">
        <v>0</v>
      </c>
      <c r="AC32" s="3">
        <v>15.338888888888889</v>
      </c>
      <c r="AD32" s="3">
        <v>0</v>
      </c>
      <c r="AE32" s="3">
        <v>0</v>
      </c>
      <c r="AF32" s="3" t="s">
        <v>444</v>
      </c>
      <c r="AG32" s="13">
        <v>3</v>
      </c>
    </row>
    <row r="33" spans="1:33" x14ac:dyDescent="0.2">
      <c r="A33" s="1" t="s">
        <v>154</v>
      </c>
      <c r="B33" s="1" t="s">
        <v>235</v>
      </c>
      <c r="C33" s="1" t="s">
        <v>236</v>
      </c>
      <c r="D33" s="1" t="s">
        <v>237</v>
      </c>
      <c r="E33" s="3">
        <v>85.966666666666669</v>
      </c>
      <c r="F33" s="3">
        <v>3.546777820860799</v>
      </c>
      <c r="G33" s="3">
        <v>3.3209797078971173</v>
      </c>
      <c r="H33" s="3">
        <v>0.55088794106242722</v>
      </c>
      <c r="I33" s="3">
        <v>0.32508982809874626</v>
      </c>
      <c r="J33" s="3">
        <v>304.90466666666669</v>
      </c>
      <c r="K33" s="3">
        <v>285.49355555555553</v>
      </c>
      <c r="L33" s="3">
        <v>47.357999999999997</v>
      </c>
      <c r="M33" s="3">
        <v>27.946888888888886</v>
      </c>
      <c r="N33" s="3">
        <v>14.216666666666667</v>
      </c>
      <c r="O33" s="3">
        <v>5.1944444444444446</v>
      </c>
      <c r="P33" s="3">
        <v>72.701999999999998</v>
      </c>
      <c r="Q33" s="3">
        <v>72.701999999999998</v>
      </c>
      <c r="R33" s="3">
        <v>0</v>
      </c>
      <c r="S33" s="3">
        <v>184.84466666666668</v>
      </c>
      <c r="T33" s="3">
        <v>151.02688888888889</v>
      </c>
      <c r="U33" s="3">
        <v>33.817777777777778</v>
      </c>
      <c r="V33" s="3">
        <v>0</v>
      </c>
      <c r="W33" s="3">
        <v>12.183333333333334</v>
      </c>
      <c r="X33" s="3">
        <v>0</v>
      </c>
      <c r="Y33" s="3">
        <v>0</v>
      </c>
      <c r="Z33" s="3">
        <v>0</v>
      </c>
      <c r="AA33" s="3">
        <v>4.0968888888888886</v>
      </c>
      <c r="AB33" s="3">
        <v>0</v>
      </c>
      <c r="AC33" s="3">
        <v>8.0864444444444441</v>
      </c>
      <c r="AD33" s="3">
        <v>0</v>
      </c>
      <c r="AE33" s="3">
        <v>0</v>
      </c>
      <c r="AF33" s="3" t="s">
        <v>445</v>
      </c>
      <c r="AG33" s="13">
        <v>3</v>
      </c>
    </row>
    <row r="34" spans="1:33" x14ac:dyDescent="0.2">
      <c r="A34" s="1" t="s">
        <v>154</v>
      </c>
      <c r="B34" s="1" t="s">
        <v>238</v>
      </c>
      <c r="C34" s="1" t="s">
        <v>199</v>
      </c>
      <c r="D34" s="1" t="s">
        <v>166</v>
      </c>
      <c r="E34" s="3">
        <v>29.733333333333334</v>
      </c>
      <c r="F34" s="3">
        <v>4.6216554559043344</v>
      </c>
      <c r="G34" s="3">
        <v>4.1237107623318385</v>
      </c>
      <c r="H34" s="3">
        <v>0.93703288490283998</v>
      </c>
      <c r="I34" s="3">
        <v>0.43908819133034377</v>
      </c>
      <c r="J34" s="3">
        <v>137.41722222222222</v>
      </c>
      <c r="K34" s="3">
        <v>122.61166666666668</v>
      </c>
      <c r="L34" s="3">
        <v>27.861111111111111</v>
      </c>
      <c r="M34" s="3">
        <v>13.055555555555555</v>
      </c>
      <c r="N34" s="3">
        <v>9.6388888888888893</v>
      </c>
      <c r="O34" s="3">
        <v>5.166666666666667</v>
      </c>
      <c r="P34" s="3">
        <v>34.772222222222226</v>
      </c>
      <c r="Q34" s="3">
        <v>34.772222222222226</v>
      </c>
      <c r="R34" s="3">
        <v>0</v>
      </c>
      <c r="S34" s="3">
        <v>74.783888888888896</v>
      </c>
      <c r="T34" s="3">
        <v>74.783888888888896</v>
      </c>
      <c r="U34" s="3">
        <v>0</v>
      </c>
      <c r="V34" s="3">
        <v>0</v>
      </c>
      <c r="W34" s="3">
        <v>92.364444444444445</v>
      </c>
      <c r="X34" s="3">
        <v>6.6305555555555555</v>
      </c>
      <c r="Y34" s="3">
        <v>0</v>
      </c>
      <c r="Z34" s="3">
        <v>0</v>
      </c>
      <c r="AA34" s="3">
        <v>31.752777777777776</v>
      </c>
      <c r="AB34" s="3">
        <v>0</v>
      </c>
      <c r="AC34" s="3">
        <v>53.981111111111112</v>
      </c>
      <c r="AD34" s="3">
        <v>0</v>
      </c>
      <c r="AE34" s="3">
        <v>0</v>
      </c>
      <c r="AF34" s="3" t="s">
        <v>446</v>
      </c>
      <c r="AG34" s="13">
        <v>3</v>
      </c>
    </row>
    <row r="35" spans="1:33" x14ac:dyDescent="0.2">
      <c r="A35" s="1" t="s">
        <v>154</v>
      </c>
      <c r="B35" s="1" t="s">
        <v>239</v>
      </c>
      <c r="C35" s="1" t="s">
        <v>194</v>
      </c>
      <c r="D35" s="1" t="s">
        <v>195</v>
      </c>
      <c r="E35" s="3">
        <v>89.36666666666666</v>
      </c>
      <c r="F35" s="3">
        <v>3.3790874051970663</v>
      </c>
      <c r="G35" s="3">
        <v>3.2126383190351864</v>
      </c>
      <c r="H35" s="3">
        <v>0.26676364540594316</v>
      </c>
      <c r="I35" s="3">
        <v>0.11821708317791871</v>
      </c>
      <c r="J35" s="3">
        <v>301.97777777777782</v>
      </c>
      <c r="K35" s="3">
        <v>287.10277777777782</v>
      </c>
      <c r="L35" s="3">
        <v>23.839777777777783</v>
      </c>
      <c r="M35" s="3">
        <v>10.564666666666668</v>
      </c>
      <c r="N35" s="3">
        <v>7.6751111111111125</v>
      </c>
      <c r="O35" s="3">
        <v>5.6</v>
      </c>
      <c r="P35" s="3">
        <v>95.415888888888887</v>
      </c>
      <c r="Q35" s="3">
        <v>93.816000000000003</v>
      </c>
      <c r="R35" s="3">
        <v>1.5998888888888889</v>
      </c>
      <c r="S35" s="3">
        <v>182.72211111111113</v>
      </c>
      <c r="T35" s="3">
        <v>182.72211111111113</v>
      </c>
      <c r="U35" s="3">
        <v>0</v>
      </c>
      <c r="V35" s="3">
        <v>0</v>
      </c>
      <c r="W35" s="3">
        <v>1.5758888888888889</v>
      </c>
      <c r="X35" s="3">
        <v>0</v>
      </c>
      <c r="Y35" s="3">
        <v>0</v>
      </c>
      <c r="Z35" s="3">
        <v>0</v>
      </c>
      <c r="AA35" s="3">
        <v>1.3925555555555555</v>
      </c>
      <c r="AB35" s="3">
        <v>0</v>
      </c>
      <c r="AC35" s="3">
        <v>0.18333333333333332</v>
      </c>
      <c r="AD35" s="3">
        <v>0</v>
      </c>
      <c r="AE35" s="3">
        <v>0</v>
      </c>
      <c r="AF35" s="3" t="s">
        <v>447</v>
      </c>
      <c r="AG35" s="13">
        <v>3</v>
      </c>
    </row>
    <row r="36" spans="1:33" x14ac:dyDescent="0.2">
      <c r="A36" s="1" t="s">
        <v>154</v>
      </c>
      <c r="B36" s="1" t="s">
        <v>240</v>
      </c>
      <c r="C36" s="1" t="s">
        <v>181</v>
      </c>
      <c r="D36" s="1" t="s">
        <v>182</v>
      </c>
      <c r="E36" s="3">
        <v>21.677777777777777</v>
      </c>
      <c r="F36" s="3">
        <v>7.3690415171706833</v>
      </c>
      <c r="G36" s="3">
        <v>6.600845720143516</v>
      </c>
      <c r="H36" s="3">
        <v>2.8499487442337266</v>
      </c>
      <c r="I36" s="3">
        <v>2.081752947206561</v>
      </c>
      <c r="J36" s="3">
        <v>159.74444444444447</v>
      </c>
      <c r="K36" s="3">
        <v>143.09166666666667</v>
      </c>
      <c r="L36" s="3">
        <v>61.780555555555559</v>
      </c>
      <c r="M36" s="3">
        <v>45.12777777777778</v>
      </c>
      <c r="N36" s="3">
        <v>11.363888888888889</v>
      </c>
      <c r="O36" s="3">
        <v>5.2888888888888888</v>
      </c>
      <c r="P36" s="3">
        <v>45.236111111111114</v>
      </c>
      <c r="Q36" s="3">
        <v>45.236111111111114</v>
      </c>
      <c r="R36" s="3">
        <v>0</v>
      </c>
      <c r="S36" s="3">
        <v>52.727777777777774</v>
      </c>
      <c r="T36" s="3">
        <v>52.727777777777774</v>
      </c>
      <c r="U36" s="3">
        <v>0</v>
      </c>
      <c r="V36" s="3">
        <v>0</v>
      </c>
      <c r="W36" s="3">
        <v>0</v>
      </c>
      <c r="X36" s="3">
        <v>0</v>
      </c>
      <c r="Y36" s="3">
        <v>0</v>
      </c>
      <c r="Z36" s="3">
        <v>0</v>
      </c>
      <c r="AA36" s="3">
        <v>0</v>
      </c>
      <c r="AB36" s="3">
        <v>0</v>
      </c>
      <c r="AC36" s="3">
        <v>0</v>
      </c>
      <c r="AD36" s="3">
        <v>0</v>
      </c>
      <c r="AE36" s="3">
        <v>0</v>
      </c>
      <c r="AF36" s="3" t="s">
        <v>448</v>
      </c>
      <c r="AG36" s="13">
        <v>3</v>
      </c>
    </row>
    <row r="37" spans="1:33" x14ac:dyDescent="0.2">
      <c r="A37" s="1" t="s">
        <v>154</v>
      </c>
      <c r="B37" s="1" t="s">
        <v>241</v>
      </c>
      <c r="C37" s="1" t="s">
        <v>242</v>
      </c>
      <c r="D37" s="1" t="s">
        <v>243</v>
      </c>
      <c r="E37" s="3">
        <v>26.922222222222221</v>
      </c>
      <c r="F37" s="3">
        <v>4.4332026413536942</v>
      </c>
      <c r="G37" s="3">
        <v>4.0466983078827905</v>
      </c>
      <c r="H37" s="3">
        <v>0.52422616591002891</v>
      </c>
      <c r="I37" s="3">
        <v>0.13772183243912506</v>
      </c>
      <c r="J37" s="3">
        <v>119.35166666666667</v>
      </c>
      <c r="K37" s="3">
        <v>108.94611111111112</v>
      </c>
      <c r="L37" s="3">
        <v>14.113333333333333</v>
      </c>
      <c r="M37" s="3">
        <v>3.7077777777777778</v>
      </c>
      <c r="N37" s="3">
        <v>4.8944444444444448</v>
      </c>
      <c r="O37" s="3">
        <v>5.5111111111111111</v>
      </c>
      <c r="P37" s="3">
        <v>32.848888888888887</v>
      </c>
      <c r="Q37" s="3">
        <v>32.848888888888887</v>
      </c>
      <c r="R37" s="3">
        <v>0</v>
      </c>
      <c r="S37" s="3">
        <v>72.38944444444445</v>
      </c>
      <c r="T37" s="3">
        <v>72.38944444444445</v>
      </c>
      <c r="U37" s="3">
        <v>0</v>
      </c>
      <c r="V37" s="3">
        <v>0</v>
      </c>
      <c r="W37" s="3">
        <v>0</v>
      </c>
      <c r="X37" s="3">
        <v>0</v>
      </c>
      <c r="Y37" s="3">
        <v>0</v>
      </c>
      <c r="Z37" s="3">
        <v>0</v>
      </c>
      <c r="AA37" s="3">
        <v>0</v>
      </c>
      <c r="AB37" s="3">
        <v>0</v>
      </c>
      <c r="AC37" s="3">
        <v>0</v>
      </c>
      <c r="AD37" s="3">
        <v>0</v>
      </c>
      <c r="AE37" s="3">
        <v>0</v>
      </c>
      <c r="AF37" s="3" t="s">
        <v>449</v>
      </c>
      <c r="AG37" s="13">
        <v>3</v>
      </c>
    </row>
    <row r="38" spans="1:33" x14ac:dyDescent="0.2">
      <c r="A38" s="1" t="s">
        <v>154</v>
      </c>
      <c r="B38" s="1" t="s">
        <v>244</v>
      </c>
      <c r="C38" s="1" t="s">
        <v>245</v>
      </c>
      <c r="D38" s="1" t="s">
        <v>208</v>
      </c>
      <c r="E38" s="3">
        <v>36.87777777777778</v>
      </c>
      <c r="F38" s="3">
        <v>2.8559053931907203</v>
      </c>
      <c r="G38" s="3">
        <v>2.6827960228984638</v>
      </c>
      <c r="H38" s="3">
        <v>0.6907351611931305</v>
      </c>
      <c r="I38" s="3">
        <v>0.51762579090087368</v>
      </c>
      <c r="J38" s="3">
        <v>105.31944444444446</v>
      </c>
      <c r="K38" s="3">
        <v>98.935555555555567</v>
      </c>
      <c r="L38" s="3">
        <v>25.472777777777779</v>
      </c>
      <c r="M38" s="3">
        <v>19.088888888888889</v>
      </c>
      <c r="N38" s="3">
        <v>0</v>
      </c>
      <c r="O38" s="3">
        <v>6.3838888888888885</v>
      </c>
      <c r="P38" s="3">
        <v>18.439999999999998</v>
      </c>
      <c r="Q38" s="3">
        <v>18.439999999999998</v>
      </c>
      <c r="R38" s="3">
        <v>0</v>
      </c>
      <c r="S38" s="3">
        <v>61.406666666666673</v>
      </c>
      <c r="T38" s="3">
        <v>61.406666666666673</v>
      </c>
      <c r="U38" s="3">
        <v>0</v>
      </c>
      <c r="V38" s="3">
        <v>0</v>
      </c>
      <c r="W38" s="3">
        <v>0</v>
      </c>
      <c r="X38" s="3">
        <v>0</v>
      </c>
      <c r="Y38" s="3">
        <v>0</v>
      </c>
      <c r="Z38" s="3">
        <v>0</v>
      </c>
      <c r="AA38" s="3">
        <v>0</v>
      </c>
      <c r="AB38" s="3">
        <v>0</v>
      </c>
      <c r="AC38" s="3">
        <v>0</v>
      </c>
      <c r="AD38" s="3">
        <v>0</v>
      </c>
      <c r="AE38" s="3">
        <v>0</v>
      </c>
      <c r="AF38" s="3" t="s">
        <v>450</v>
      </c>
      <c r="AG38" s="13">
        <v>3</v>
      </c>
    </row>
    <row r="39" spans="1:33" x14ac:dyDescent="0.2">
      <c r="A39" s="1" t="s">
        <v>154</v>
      </c>
      <c r="B39" s="1" t="s">
        <v>246</v>
      </c>
      <c r="C39" s="1" t="s">
        <v>191</v>
      </c>
      <c r="D39" s="1" t="s">
        <v>192</v>
      </c>
      <c r="E39" s="3">
        <v>88.555555555555557</v>
      </c>
      <c r="F39" s="3">
        <v>4.4431304893350054</v>
      </c>
      <c r="G39" s="3">
        <v>4.0405897114178169</v>
      </c>
      <c r="H39" s="3">
        <v>0.75931618569636139</v>
      </c>
      <c r="I39" s="3">
        <v>0.35677540777917188</v>
      </c>
      <c r="J39" s="3">
        <v>393.46388888888885</v>
      </c>
      <c r="K39" s="3">
        <v>357.81666666666666</v>
      </c>
      <c r="L39" s="3">
        <v>67.241666666666674</v>
      </c>
      <c r="M39" s="3">
        <v>31.594444444444445</v>
      </c>
      <c r="N39" s="3">
        <v>35.647222222222226</v>
      </c>
      <c r="O39" s="3">
        <v>0</v>
      </c>
      <c r="P39" s="3">
        <v>108.26377777777778</v>
      </c>
      <c r="Q39" s="3">
        <v>108.26377777777778</v>
      </c>
      <c r="R39" s="3">
        <v>0</v>
      </c>
      <c r="S39" s="3">
        <v>217.95844444444444</v>
      </c>
      <c r="T39" s="3">
        <v>217.95844444444444</v>
      </c>
      <c r="U39" s="3">
        <v>0</v>
      </c>
      <c r="V39" s="3">
        <v>0</v>
      </c>
      <c r="W39" s="3">
        <v>0</v>
      </c>
      <c r="X39" s="3">
        <v>0</v>
      </c>
      <c r="Y39" s="3">
        <v>0</v>
      </c>
      <c r="Z39" s="3">
        <v>0</v>
      </c>
      <c r="AA39" s="3">
        <v>0</v>
      </c>
      <c r="AB39" s="3">
        <v>0</v>
      </c>
      <c r="AC39" s="3">
        <v>0</v>
      </c>
      <c r="AD39" s="3">
        <v>0</v>
      </c>
      <c r="AE39" s="3">
        <v>0</v>
      </c>
      <c r="AF39" s="3" t="s">
        <v>451</v>
      </c>
      <c r="AG39" s="13">
        <v>3</v>
      </c>
    </row>
    <row r="40" spans="1:33" x14ac:dyDescent="0.2">
      <c r="A40" s="1" t="s">
        <v>154</v>
      </c>
      <c r="B40" s="1" t="s">
        <v>247</v>
      </c>
      <c r="C40" s="1" t="s">
        <v>188</v>
      </c>
      <c r="D40" s="1" t="s">
        <v>189</v>
      </c>
      <c r="E40" s="3">
        <v>80.24444444444444</v>
      </c>
      <c r="F40" s="3">
        <v>3.8542619772916091</v>
      </c>
      <c r="G40" s="3">
        <v>3.5785336471891451</v>
      </c>
      <c r="H40" s="3">
        <v>0.67534477983937968</v>
      </c>
      <c r="I40" s="3">
        <v>0.39961644973691501</v>
      </c>
      <c r="J40" s="3">
        <v>309.28311111111111</v>
      </c>
      <c r="K40" s="3">
        <v>287.15744444444448</v>
      </c>
      <c r="L40" s="3">
        <v>54.192666666666668</v>
      </c>
      <c r="M40" s="3">
        <v>32.067</v>
      </c>
      <c r="N40" s="3">
        <v>16.525666666666666</v>
      </c>
      <c r="O40" s="3">
        <v>5.6</v>
      </c>
      <c r="P40" s="3">
        <v>79.305333333333323</v>
      </c>
      <c r="Q40" s="3">
        <v>79.305333333333323</v>
      </c>
      <c r="R40" s="3">
        <v>0</v>
      </c>
      <c r="S40" s="3">
        <v>175.78511111111112</v>
      </c>
      <c r="T40" s="3">
        <v>151.65477777777778</v>
      </c>
      <c r="U40" s="3">
        <v>24.130333333333333</v>
      </c>
      <c r="V40" s="3">
        <v>0</v>
      </c>
      <c r="W40" s="3">
        <v>2.4168888888888889</v>
      </c>
      <c r="X40" s="3">
        <v>0</v>
      </c>
      <c r="Y40" s="3">
        <v>0</v>
      </c>
      <c r="Z40" s="3">
        <v>0</v>
      </c>
      <c r="AA40" s="3">
        <v>1.6692222222222224</v>
      </c>
      <c r="AB40" s="3">
        <v>0</v>
      </c>
      <c r="AC40" s="3">
        <v>0.74766666666666659</v>
      </c>
      <c r="AD40" s="3">
        <v>0</v>
      </c>
      <c r="AE40" s="3">
        <v>0</v>
      </c>
      <c r="AF40" s="3" t="s">
        <v>452</v>
      </c>
      <c r="AG40" s="13">
        <v>3</v>
      </c>
    </row>
    <row r="41" spans="1:33" x14ac:dyDescent="0.2">
      <c r="A41" s="1" t="s">
        <v>154</v>
      </c>
      <c r="B41" s="1" t="s">
        <v>248</v>
      </c>
      <c r="C41" s="1" t="s">
        <v>156</v>
      </c>
      <c r="D41" s="1" t="s">
        <v>157</v>
      </c>
      <c r="E41" s="3">
        <v>156.35555555555555</v>
      </c>
      <c r="F41" s="3">
        <v>4.5199864980102333</v>
      </c>
      <c r="G41" s="3">
        <v>4.1331722569641851</v>
      </c>
      <c r="H41" s="3">
        <v>1.177124786810688</v>
      </c>
      <c r="I41" s="3">
        <v>0.79031054576463899</v>
      </c>
      <c r="J41" s="3">
        <v>706.72500000000002</v>
      </c>
      <c r="K41" s="3">
        <v>646.24444444444453</v>
      </c>
      <c r="L41" s="3">
        <v>184.05</v>
      </c>
      <c r="M41" s="3">
        <v>123.56944444444444</v>
      </c>
      <c r="N41" s="3">
        <v>55.680555555555557</v>
      </c>
      <c r="O41" s="3">
        <v>4.8</v>
      </c>
      <c r="P41" s="3">
        <v>150.93333333333334</v>
      </c>
      <c r="Q41" s="3">
        <v>150.93333333333334</v>
      </c>
      <c r="R41" s="3">
        <v>0</v>
      </c>
      <c r="S41" s="3">
        <v>371.74166666666667</v>
      </c>
      <c r="T41" s="3">
        <v>371.74166666666667</v>
      </c>
      <c r="U41" s="3">
        <v>0</v>
      </c>
      <c r="V41" s="3">
        <v>0</v>
      </c>
      <c r="W41" s="3">
        <v>0</v>
      </c>
      <c r="X41" s="3">
        <v>0</v>
      </c>
      <c r="Y41" s="3">
        <v>0</v>
      </c>
      <c r="Z41" s="3">
        <v>0</v>
      </c>
      <c r="AA41" s="3">
        <v>0</v>
      </c>
      <c r="AB41" s="3">
        <v>0</v>
      </c>
      <c r="AC41" s="3">
        <v>0</v>
      </c>
      <c r="AD41" s="3">
        <v>0</v>
      </c>
      <c r="AE41" s="3">
        <v>0</v>
      </c>
      <c r="AF41" s="3" t="s">
        <v>453</v>
      </c>
      <c r="AG41" s="13">
        <v>3</v>
      </c>
    </row>
    <row r="42" spans="1:33" x14ac:dyDescent="0.2">
      <c r="A42" s="1" t="s">
        <v>154</v>
      </c>
      <c r="B42" s="1" t="s">
        <v>249</v>
      </c>
      <c r="C42" s="1" t="s">
        <v>250</v>
      </c>
      <c r="D42" s="1" t="s">
        <v>179</v>
      </c>
      <c r="E42" s="3">
        <v>107.81111111111112</v>
      </c>
      <c r="F42" s="3">
        <v>3.5544645985777596</v>
      </c>
      <c r="G42" s="3">
        <v>3.2626991652066368</v>
      </c>
      <c r="H42" s="3">
        <v>0.83554673812223024</v>
      </c>
      <c r="I42" s="3">
        <v>0.54378130475110797</v>
      </c>
      <c r="J42" s="3">
        <v>383.21077777777782</v>
      </c>
      <c r="K42" s="3">
        <v>351.75522222222219</v>
      </c>
      <c r="L42" s="3">
        <v>90.081222222222223</v>
      </c>
      <c r="M42" s="3">
        <v>58.625666666666675</v>
      </c>
      <c r="N42" s="3">
        <v>27.011111111111113</v>
      </c>
      <c r="O42" s="3">
        <v>4.4444444444444446</v>
      </c>
      <c r="P42" s="3">
        <v>70.888888888888886</v>
      </c>
      <c r="Q42" s="3">
        <v>70.888888888888886</v>
      </c>
      <c r="R42" s="3">
        <v>0</v>
      </c>
      <c r="S42" s="3">
        <v>222.24066666666667</v>
      </c>
      <c r="T42" s="3">
        <v>210.46411111111112</v>
      </c>
      <c r="U42" s="3">
        <v>11.776555555555554</v>
      </c>
      <c r="V42" s="3">
        <v>0</v>
      </c>
      <c r="W42" s="3">
        <v>46.376555555555548</v>
      </c>
      <c r="X42" s="3">
        <v>4.761333333333333</v>
      </c>
      <c r="Y42" s="3">
        <v>0</v>
      </c>
      <c r="Z42" s="3">
        <v>0</v>
      </c>
      <c r="AA42" s="3">
        <v>8.2545555555555552</v>
      </c>
      <c r="AB42" s="3">
        <v>0</v>
      </c>
      <c r="AC42" s="3">
        <v>33.36066666666666</v>
      </c>
      <c r="AD42" s="3">
        <v>0</v>
      </c>
      <c r="AE42" s="3">
        <v>0</v>
      </c>
      <c r="AF42" s="3" t="s">
        <v>454</v>
      </c>
      <c r="AG42" s="13">
        <v>3</v>
      </c>
    </row>
    <row r="43" spans="1:33" x14ac:dyDescent="0.2">
      <c r="A43" s="1" t="s">
        <v>154</v>
      </c>
      <c r="B43" s="1" t="s">
        <v>251</v>
      </c>
      <c r="C43" s="1" t="s">
        <v>252</v>
      </c>
      <c r="D43" s="1" t="s">
        <v>157</v>
      </c>
      <c r="E43" s="3">
        <v>64.644444444444446</v>
      </c>
      <c r="F43" s="3">
        <v>3.5605568924028876</v>
      </c>
      <c r="G43" s="3">
        <v>3.2264214506703333</v>
      </c>
      <c r="H43" s="3">
        <v>0.56443623238226193</v>
      </c>
      <c r="I43" s="3">
        <v>0.23030079064970782</v>
      </c>
      <c r="J43" s="3">
        <v>230.17022222222224</v>
      </c>
      <c r="K43" s="3">
        <v>208.57022222222221</v>
      </c>
      <c r="L43" s="3">
        <v>36.487666666666669</v>
      </c>
      <c r="M43" s="3">
        <v>14.887666666666668</v>
      </c>
      <c r="N43" s="3">
        <v>16.977777777777778</v>
      </c>
      <c r="O43" s="3">
        <v>4.6222222222222218</v>
      </c>
      <c r="P43" s="3">
        <v>59.286111111111111</v>
      </c>
      <c r="Q43" s="3">
        <v>59.286111111111111</v>
      </c>
      <c r="R43" s="3">
        <v>0</v>
      </c>
      <c r="S43" s="3">
        <v>134.39644444444446</v>
      </c>
      <c r="T43" s="3">
        <v>114.06011111111111</v>
      </c>
      <c r="U43" s="3">
        <v>20.336333333333332</v>
      </c>
      <c r="V43" s="3">
        <v>0</v>
      </c>
      <c r="W43" s="3">
        <v>0</v>
      </c>
      <c r="X43" s="3">
        <v>0</v>
      </c>
      <c r="Y43" s="3">
        <v>0</v>
      </c>
      <c r="Z43" s="3">
        <v>0</v>
      </c>
      <c r="AA43" s="3">
        <v>0</v>
      </c>
      <c r="AB43" s="3">
        <v>0</v>
      </c>
      <c r="AC43" s="3">
        <v>0</v>
      </c>
      <c r="AD43" s="3">
        <v>0</v>
      </c>
      <c r="AE43" s="3">
        <v>0</v>
      </c>
      <c r="AF43" s="3" t="s">
        <v>455</v>
      </c>
      <c r="AG43" s="13">
        <v>3</v>
      </c>
    </row>
    <row r="44" spans="1:33" x14ac:dyDescent="0.2">
      <c r="A44" s="1" t="s">
        <v>154</v>
      </c>
      <c r="B44" s="1" t="s">
        <v>253</v>
      </c>
      <c r="C44" s="1" t="s">
        <v>254</v>
      </c>
      <c r="D44" s="1" t="s">
        <v>179</v>
      </c>
      <c r="E44" s="3">
        <v>134.37777777777777</v>
      </c>
      <c r="F44" s="3">
        <v>4.2441499917314376</v>
      </c>
      <c r="G44" s="3">
        <v>3.7517363982139909</v>
      </c>
      <c r="H44" s="3">
        <v>0.72215561435422537</v>
      </c>
      <c r="I44" s="3">
        <v>0.22974202083677861</v>
      </c>
      <c r="J44" s="3">
        <v>570.31944444444446</v>
      </c>
      <c r="K44" s="3">
        <v>504.15000000000003</v>
      </c>
      <c r="L44" s="3">
        <v>97.041666666666671</v>
      </c>
      <c r="M44" s="3">
        <v>30.872222222222224</v>
      </c>
      <c r="N44" s="3">
        <v>60.697222222222223</v>
      </c>
      <c r="O44" s="3">
        <v>5.4722222222222223</v>
      </c>
      <c r="P44" s="3">
        <v>161.24166666666667</v>
      </c>
      <c r="Q44" s="3">
        <v>161.24166666666667</v>
      </c>
      <c r="R44" s="3">
        <v>0</v>
      </c>
      <c r="S44" s="3">
        <v>312.0361111111111</v>
      </c>
      <c r="T44" s="3">
        <v>271.17222222222222</v>
      </c>
      <c r="U44" s="3">
        <v>40.863888888888887</v>
      </c>
      <c r="V44" s="3">
        <v>0</v>
      </c>
      <c r="W44" s="3">
        <v>73.14444444444446</v>
      </c>
      <c r="X44" s="3">
        <v>3.1472222222222221</v>
      </c>
      <c r="Y44" s="3">
        <v>0.52222222222222225</v>
      </c>
      <c r="Z44" s="3">
        <v>1.2055555555555555</v>
      </c>
      <c r="AA44" s="3">
        <v>59.458333333333336</v>
      </c>
      <c r="AB44" s="3">
        <v>0</v>
      </c>
      <c r="AC44" s="3">
        <v>8.8111111111111118</v>
      </c>
      <c r="AD44" s="3">
        <v>0</v>
      </c>
      <c r="AE44" s="3">
        <v>0</v>
      </c>
      <c r="AF44" s="3" t="s">
        <v>456</v>
      </c>
      <c r="AG44" s="13">
        <v>3</v>
      </c>
    </row>
    <row r="45" spans="1:33" x14ac:dyDescent="0.2">
      <c r="A45" s="1" t="s">
        <v>154</v>
      </c>
      <c r="B45" s="1" t="s">
        <v>255</v>
      </c>
      <c r="C45" s="1" t="s">
        <v>256</v>
      </c>
      <c r="D45" s="1" t="s">
        <v>257</v>
      </c>
      <c r="E45" s="3">
        <v>30.566666666666666</v>
      </c>
      <c r="F45" s="3">
        <v>4.5387350054525619</v>
      </c>
      <c r="G45" s="3">
        <v>4.2320283533260623</v>
      </c>
      <c r="H45" s="3">
        <v>0.41312250090876046</v>
      </c>
      <c r="I45" s="3">
        <v>0.28035259905488913</v>
      </c>
      <c r="J45" s="3">
        <v>138.73399999999998</v>
      </c>
      <c r="K45" s="3">
        <v>129.35899999999998</v>
      </c>
      <c r="L45" s="3">
        <v>12.627777777777778</v>
      </c>
      <c r="M45" s="3">
        <v>8.5694444444444446</v>
      </c>
      <c r="N45" s="3">
        <v>0</v>
      </c>
      <c r="O45" s="3">
        <v>4.0583333333333336</v>
      </c>
      <c r="P45" s="3">
        <v>33.242444444444445</v>
      </c>
      <c r="Q45" s="3">
        <v>27.925777777777778</v>
      </c>
      <c r="R45" s="3">
        <v>5.3166666666666664</v>
      </c>
      <c r="S45" s="3">
        <v>92.86377777777777</v>
      </c>
      <c r="T45" s="3">
        <v>92.86377777777777</v>
      </c>
      <c r="U45" s="3">
        <v>0</v>
      </c>
      <c r="V45" s="3">
        <v>0</v>
      </c>
      <c r="W45" s="3">
        <v>0</v>
      </c>
      <c r="X45" s="3">
        <v>0</v>
      </c>
      <c r="Y45" s="3">
        <v>0</v>
      </c>
      <c r="Z45" s="3">
        <v>0</v>
      </c>
      <c r="AA45" s="3">
        <v>0</v>
      </c>
      <c r="AB45" s="3">
        <v>0</v>
      </c>
      <c r="AC45" s="3">
        <v>0</v>
      </c>
      <c r="AD45" s="3">
        <v>0</v>
      </c>
      <c r="AE45" s="3">
        <v>0</v>
      </c>
      <c r="AF45" s="3" t="s">
        <v>457</v>
      </c>
      <c r="AG45" s="13">
        <v>3</v>
      </c>
    </row>
    <row r="46" spans="1:33" x14ac:dyDescent="0.2">
      <c r="A46" s="1" t="s">
        <v>154</v>
      </c>
      <c r="B46" s="1" t="s">
        <v>258</v>
      </c>
      <c r="C46" s="1" t="s">
        <v>259</v>
      </c>
      <c r="D46" s="1" t="s">
        <v>260</v>
      </c>
      <c r="E46" s="3">
        <v>55.611111111111114</v>
      </c>
      <c r="F46" s="3">
        <v>3.7216903096903096</v>
      </c>
      <c r="G46" s="3">
        <v>3.3636483516483513</v>
      </c>
      <c r="H46" s="3">
        <v>0.98710689310689292</v>
      </c>
      <c r="I46" s="3">
        <v>0.62906493506493499</v>
      </c>
      <c r="J46" s="3">
        <v>206.96733333333333</v>
      </c>
      <c r="K46" s="3">
        <v>187.0562222222222</v>
      </c>
      <c r="L46" s="3">
        <v>54.894111111111101</v>
      </c>
      <c r="M46" s="3">
        <v>34.982999999999997</v>
      </c>
      <c r="N46" s="3">
        <v>14.844444444444445</v>
      </c>
      <c r="O46" s="3">
        <v>5.0666666666666664</v>
      </c>
      <c r="P46" s="3">
        <v>44.878555555555558</v>
      </c>
      <c r="Q46" s="3">
        <v>44.878555555555558</v>
      </c>
      <c r="R46" s="3">
        <v>0</v>
      </c>
      <c r="S46" s="3">
        <v>107.19466666666666</v>
      </c>
      <c r="T46" s="3">
        <v>78.270333333333326</v>
      </c>
      <c r="U46" s="3">
        <v>28.924333333333333</v>
      </c>
      <c r="V46" s="3">
        <v>0</v>
      </c>
      <c r="W46" s="3">
        <v>2.8147777777777776</v>
      </c>
      <c r="X46" s="3">
        <v>0</v>
      </c>
      <c r="Y46" s="3">
        <v>0</v>
      </c>
      <c r="Z46" s="3">
        <v>0</v>
      </c>
      <c r="AA46" s="3">
        <v>2.8147777777777776</v>
      </c>
      <c r="AB46" s="3">
        <v>0</v>
      </c>
      <c r="AC46" s="3">
        <v>0</v>
      </c>
      <c r="AD46" s="3">
        <v>0</v>
      </c>
      <c r="AE46" s="3">
        <v>0</v>
      </c>
      <c r="AF46" s="3" t="s">
        <v>458</v>
      </c>
      <c r="AG46" s="13">
        <v>3</v>
      </c>
    </row>
    <row r="47" spans="1:33" x14ac:dyDescent="0.2">
      <c r="A47" s="1" t="s">
        <v>154</v>
      </c>
      <c r="B47" s="1" t="s">
        <v>261</v>
      </c>
      <c r="C47" s="1" t="s">
        <v>188</v>
      </c>
      <c r="D47" s="1" t="s">
        <v>189</v>
      </c>
      <c r="E47" s="3">
        <v>56.888888888888886</v>
      </c>
      <c r="F47" s="3">
        <v>3.4811386718750001</v>
      </c>
      <c r="G47" s="3">
        <v>3.1678613281249994</v>
      </c>
      <c r="H47" s="3">
        <v>0.84054687500000003</v>
      </c>
      <c r="I47" s="3">
        <v>0.52726953124999998</v>
      </c>
      <c r="J47" s="3">
        <v>198.03811111111111</v>
      </c>
      <c r="K47" s="3">
        <v>180.21611111111108</v>
      </c>
      <c r="L47" s="3">
        <v>47.817777777777778</v>
      </c>
      <c r="M47" s="3">
        <v>29.995777777777775</v>
      </c>
      <c r="N47" s="3">
        <v>12.577555555555556</v>
      </c>
      <c r="O47" s="3">
        <v>5.2444444444444445</v>
      </c>
      <c r="P47" s="3">
        <v>34.823222222222221</v>
      </c>
      <c r="Q47" s="3">
        <v>34.823222222222221</v>
      </c>
      <c r="R47" s="3">
        <v>0</v>
      </c>
      <c r="S47" s="3">
        <v>115.3971111111111</v>
      </c>
      <c r="T47" s="3">
        <v>100.03677777777777</v>
      </c>
      <c r="U47" s="3">
        <v>15.360333333333331</v>
      </c>
      <c r="V47" s="3">
        <v>0</v>
      </c>
      <c r="W47" s="3">
        <v>33.667333333333325</v>
      </c>
      <c r="X47" s="3">
        <v>0</v>
      </c>
      <c r="Y47" s="3">
        <v>0</v>
      </c>
      <c r="Z47" s="3">
        <v>0</v>
      </c>
      <c r="AA47" s="3">
        <v>2.9363333333333332</v>
      </c>
      <c r="AB47" s="3">
        <v>0</v>
      </c>
      <c r="AC47" s="3">
        <v>30.730999999999991</v>
      </c>
      <c r="AD47" s="3">
        <v>0</v>
      </c>
      <c r="AE47" s="3">
        <v>0</v>
      </c>
      <c r="AF47" s="3" t="s">
        <v>459</v>
      </c>
      <c r="AG47" s="13">
        <v>3</v>
      </c>
    </row>
    <row r="48" spans="1:33" x14ac:dyDescent="0.2">
      <c r="A48" s="1" t="s">
        <v>154</v>
      </c>
      <c r="B48" s="1" t="s">
        <v>262</v>
      </c>
      <c r="C48" s="1" t="s">
        <v>263</v>
      </c>
      <c r="D48" s="1" t="s">
        <v>264</v>
      </c>
      <c r="E48" s="3">
        <v>48.922222222222224</v>
      </c>
      <c r="F48" s="3">
        <v>3.7185895980013628</v>
      </c>
      <c r="G48" s="3">
        <v>3.4688530547354075</v>
      </c>
      <c r="H48" s="3">
        <v>0.39150124914830797</v>
      </c>
      <c r="I48" s="3">
        <v>0.19689756983874632</v>
      </c>
      <c r="J48" s="3">
        <v>181.92166666666668</v>
      </c>
      <c r="K48" s="3">
        <v>169.70400000000001</v>
      </c>
      <c r="L48" s="3">
        <v>19.153111111111112</v>
      </c>
      <c r="M48" s="3">
        <v>9.6326666666666672</v>
      </c>
      <c r="N48" s="3">
        <v>6.0093333333333341</v>
      </c>
      <c r="O48" s="3">
        <v>3.5111111111111111</v>
      </c>
      <c r="P48" s="3">
        <v>50.891777777777783</v>
      </c>
      <c r="Q48" s="3">
        <v>48.19455555555556</v>
      </c>
      <c r="R48" s="3">
        <v>2.6972222222222224</v>
      </c>
      <c r="S48" s="3">
        <v>111.87677777777778</v>
      </c>
      <c r="T48" s="3">
        <v>99.780555555555551</v>
      </c>
      <c r="U48" s="3">
        <v>12.096222222222224</v>
      </c>
      <c r="V48" s="3">
        <v>0</v>
      </c>
      <c r="W48" s="3">
        <v>13.204777777777778</v>
      </c>
      <c r="X48" s="3">
        <v>0</v>
      </c>
      <c r="Y48" s="3">
        <v>0</v>
      </c>
      <c r="Z48" s="3">
        <v>0</v>
      </c>
      <c r="AA48" s="3">
        <v>0</v>
      </c>
      <c r="AB48" s="3">
        <v>0</v>
      </c>
      <c r="AC48" s="3">
        <v>13.204777777777778</v>
      </c>
      <c r="AD48" s="3">
        <v>0</v>
      </c>
      <c r="AE48" s="3">
        <v>0</v>
      </c>
      <c r="AF48" s="3" t="s">
        <v>460</v>
      </c>
      <c r="AG48" s="13">
        <v>3</v>
      </c>
    </row>
    <row r="49" spans="1:33" x14ac:dyDescent="0.2">
      <c r="A49" s="1" t="s">
        <v>154</v>
      </c>
      <c r="B49" s="1" t="s">
        <v>265</v>
      </c>
      <c r="C49" s="1" t="s">
        <v>191</v>
      </c>
      <c r="D49" s="1" t="s">
        <v>192</v>
      </c>
      <c r="E49" s="3">
        <v>42.055555555555557</v>
      </c>
      <c r="F49" s="3">
        <v>3.9381003963011896</v>
      </c>
      <c r="G49" s="3">
        <v>3.5143223249669746</v>
      </c>
      <c r="H49" s="3">
        <v>0.81657067371202119</v>
      </c>
      <c r="I49" s="3">
        <v>0.39279260237780717</v>
      </c>
      <c r="J49" s="3">
        <v>165.61900000000003</v>
      </c>
      <c r="K49" s="3">
        <v>147.79677777777778</v>
      </c>
      <c r="L49" s="3">
        <v>34.341333333333338</v>
      </c>
      <c r="M49" s="3">
        <v>16.519111111111112</v>
      </c>
      <c r="N49" s="3">
        <v>12.755555555555556</v>
      </c>
      <c r="O49" s="3">
        <v>5.0666666666666664</v>
      </c>
      <c r="P49" s="3">
        <v>45.669333333333334</v>
      </c>
      <c r="Q49" s="3">
        <v>45.669333333333334</v>
      </c>
      <c r="R49" s="3">
        <v>0</v>
      </c>
      <c r="S49" s="3">
        <v>85.608333333333334</v>
      </c>
      <c r="T49" s="3">
        <v>83.347666666666669</v>
      </c>
      <c r="U49" s="3">
        <v>2.2606666666666668</v>
      </c>
      <c r="V49" s="3">
        <v>0</v>
      </c>
      <c r="W49" s="3">
        <v>0.33611111111111114</v>
      </c>
      <c r="X49" s="3">
        <v>0</v>
      </c>
      <c r="Y49" s="3">
        <v>0</v>
      </c>
      <c r="Z49" s="3">
        <v>0</v>
      </c>
      <c r="AA49" s="3">
        <v>0</v>
      </c>
      <c r="AB49" s="3">
        <v>0</v>
      </c>
      <c r="AC49" s="3">
        <v>0.33611111111111114</v>
      </c>
      <c r="AD49" s="3">
        <v>0</v>
      </c>
      <c r="AE49" s="3">
        <v>0</v>
      </c>
      <c r="AF49" s="3" t="s">
        <v>461</v>
      </c>
      <c r="AG49" s="13">
        <v>3</v>
      </c>
    </row>
    <row r="50" spans="1:33" x14ac:dyDescent="0.2">
      <c r="A50" s="1" t="s">
        <v>154</v>
      </c>
      <c r="B50" s="1" t="s">
        <v>266</v>
      </c>
      <c r="C50" s="1" t="s">
        <v>202</v>
      </c>
      <c r="D50" s="1" t="s">
        <v>203</v>
      </c>
      <c r="E50" s="3">
        <v>64.222222222222229</v>
      </c>
      <c r="F50" s="3">
        <v>3.0764204152249133</v>
      </c>
      <c r="G50" s="3">
        <v>2.8386608996539788</v>
      </c>
      <c r="H50" s="3">
        <v>0.46225086505190305</v>
      </c>
      <c r="I50" s="3">
        <v>0.22449134948096883</v>
      </c>
      <c r="J50" s="3">
        <v>197.57455555555555</v>
      </c>
      <c r="K50" s="3">
        <v>182.3051111111111</v>
      </c>
      <c r="L50" s="3">
        <v>29.686777777777777</v>
      </c>
      <c r="M50" s="3">
        <v>14.417333333333334</v>
      </c>
      <c r="N50" s="3">
        <v>9.8472222222222214</v>
      </c>
      <c r="O50" s="3">
        <v>5.4222222222222225</v>
      </c>
      <c r="P50" s="3">
        <v>38.066222222222223</v>
      </c>
      <c r="Q50" s="3">
        <v>38.066222222222223</v>
      </c>
      <c r="R50" s="3">
        <v>0</v>
      </c>
      <c r="S50" s="3">
        <v>129.82155555555556</v>
      </c>
      <c r="T50" s="3">
        <v>117.128</v>
      </c>
      <c r="U50" s="3">
        <v>12.693555555555557</v>
      </c>
      <c r="V50" s="3">
        <v>0</v>
      </c>
      <c r="W50" s="3">
        <v>21.230666666666668</v>
      </c>
      <c r="X50" s="3">
        <v>1.6722222222222218</v>
      </c>
      <c r="Y50" s="3">
        <v>0</v>
      </c>
      <c r="Z50" s="3">
        <v>0</v>
      </c>
      <c r="AA50" s="3">
        <v>1.6104444444444443</v>
      </c>
      <c r="AB50" s="3">
        <v>0</v>
      </c>
      <c r="AC50" s="3">
        <v>17.948</v>
      </c>
      <c r="AD50" s="3">
        <v>0</v>
      </c>
      <c r="AE50" s="3">
        <v>0</v>
      </c>
      <c r="AF50" s="3" t="s">
        <v>462</v>
      </c>
      <c r="AG50" s="13">
        <v>3</v>
      </c>
    </row>
    <row r="51" spans="1:33" x14ac:dyDescent="0.2">
      <c r="A51" s="1" t="s">
        <v>154</v>
      </c>
      <c r="B51" s="1" t="s">
        <v>267</v>
      </c>
      <c r="C51" s="1" t="s">
        <v>227</v>
      </c>
      <c r="D51" s="1" t="s">
        <v>228</v>
      </c>
      <c r="E51" s="3">
        <v>113.26666666666667</v>
      </c>
      <c r="F51" s="3">
        <v>3.6807170884834215</v>
      </c>
      <c r="G51" s="3">
        <v>3.3901540121640181</v>
      </c>
      <c r="H51" s="3">
        <v>0.61486364528153814</v>
      </c>
      <c r="I51" s="3">
        <v>0.32430056896213461</v>
      </c>
      <c r="J51" s="3">
        <v>416.90255555555552</v>
      </c>
      <c r="K51" s="3">
        <v>383.99144444444443</v>
      </c>
      <c r="L51" s="3">
        <v>69.643555555555551</v>
      </c>
      <c r="M51" s="3">
        <v>36.732444444444447</v>
      </c>
      <c r="N51" s="3">
        <v>27.666666666666668</v>
      </c>
      <c r="O51" s="3">
        <v>5.2444444444444445</v>
      </c>
      <c r="P51" s="3">
        <v>126.65455555555556</v>
      </c>
      <c r="Q51" s="3">
        <v>126.65455555555556</v>
      </c>
      <c r="R51" s="3">
        <v>0</v>
      </c>
      <c r="S51" s="3">
        <v>220.60444444444443</v>
      </c>
      <c r="T51" s="3">
        <v>184.40744444444442</v>
      </c>
      <c r="U51" s="3">
        <v>36.197000000000003</v>
      </c>
      <c r="V51" s="3">
        <v>0</v>
      </c>
      <c r="W51" s="3">
        <v>5.0403333333333338</v>
      </c>
      <c r="X51" s="3">
        <v>0</v>
      </c>
      <c r="Y51" s="3">
        <v>0</v>
      </c>
      <c r="Z51" s="3">
        <v>0</v>
      </c>
      <c r="AA51" s="3">
        <v>1.7996666666666667</v>
      </c>
      <c r="AB51" s="3">
        <v>0</v>
      </c>
      <c r="AC51" s="3">
        <v>3.2406666666666668</v>
      </c>
      <c r="AD51" s="3">
        <v>0</v>
      </c>
      <c r="AE51" s="3">
        <v>0</v>
      </c>
      <c r="AF51" s="3" t="s">
        <v>463</v>
      </c>
      <c r="AG51" s="13">
        <v>3</v>
      </c>
    </row>
    <row r="52" spans="1:33" x14ac:dyDescent="0.2">
      <c r="A52" s="1" t="s">
        <v>154</v>
      </c>
      <c r="B52" s="1" t="s">
        <v>268</v>
      </c>
      <c r="C52" s="1" t="s">
        <v>269</v>
      </c>
      <c r="D52" s="1" t="s">
        <v>231</v>
      </c>
      <c r="E52" s="3">
        <v>27.81111111111111</v>
      </c>
      <c r="F52" s="3">
        <v>6.7045545345585298</v>
      </c>
      <c r="G52" s="3">
        <v>6.1476228525769079</v>
      </c>
      <c r="H52" s="3">
        <v>3.1894726328405909</v>
      </c>
      <c r="I52" s="3">
        <v>2.6325409508589694</v>
      </c>
      <c r="J52" s="3">
        <v>186.46111111111111</v>
      </c>
      <c r="K52" s="3">
        <v>170.97222222222223</v>
      </c>
      <c r="L52" s="3">
        <v>88.702777777777769</v>
      </c>
      <c r="M52" s="3">
        <v>73.213888888888889</v>
      </c>
      <c r="N52" s="3">
        <v>10.244444444444444</v>
      </c>
      <c r="O52" s="3">
        <v>5.2444444444444445</v>
      </c>
      <c r="P52" s="3">
        <v>38.94166666666667</v>
      </c>
      <c r="Q52" s="3">
        <v>38.94166666666667</v>
      </c>
      <c r="R52" s="3">
        <v>0</v>
      </c>
      <c r="S52" s="3">
        <v>58.81666666666667</v>
      </c>
      <c r="T52" s="3">
        <v>58.81666666666667</v>
      </c>
      <c r="U52" s="3">
        <v>0</v>
      </c>
      <c r="V52" s="3">
        <v>0</v>
      </c>
      <c r="W52" s="3">
        <v>0</v>
      </c>
      <c r="X52" s="3">
        <v>0</v>
      </c>
      <c r="Y52" s="3">
        <v>0</v>
      </c>
      <c r="Z52" s="3">
        <v>0</v>
      </c>
      <c r="AA52" s="3">
        <v>0</v>
      </c>
      <c r="AB52" s="3">
        <v>0</v>
      </c>
      <c r="AC52" s="3">
        <v>0</v>
      </c>
      <c r="AD52" s="3">
        <v>0</v>
      </c>
      <c r="AE52" s="3">
        <v>0</v>
      </c>
      <c r="AF52" s="3" t="s">
        <v>464</v>
      </c>
      <c r="AG52" s="13">
        <v>3</v>
      </c>
    </row>
    <row r="53" spans="1:33" x14ac:dyDescent="0.2">
      <c r="A53" s="1" t="s">
        <v>154</v>
      </c>
      <c r="B53" s="1" t="s">
        <v>270</v>
      </c>
      <c r="C53" s="1" t="s">
        <v>254</v>
      </c>
      <c r="D53" s="1" t="s">
        <v>179</v>
      </c>
      <c r="E53" s="3">
        <v>7.6555555555555559</v>
      </c>
      <c r="F53" s="3">
        <v>8.4329172714078364</v>
      </c>
      <c r="G53" s="3">
        <v>7.2427721335268496</v>
      </c>
      <c r="H53" s="3">
        <v>3.7140928882438318</v>
      </c>
      <c r="I53" s="3">
        <v>2.5239477503628445</v>
      </c>
      <c r="J53" s="3">
        <v>64.558666666666667</v>
      </c>
      <c r="K53" s="3">
        <v>55.447444444444443</v>
      </c>
      <c r="L53" s="3">
        <v>28.433444444444447</v>
      </c>
      <c r="M53" s="3">
        <v>19.322222222222223</v>
      </c>
      <c r="N53" s="3">
        <v>9.1112222222222226</v>
      </c>
      <c r="O53" s="3">
        <v>0</v>
      </c>
      <c r="P53" s="3">
        <v>22.088888888888889</v>
      </c>
      <c r="Q53" s="3">
        <v>22.088888888888889</v>
      </c>
      <c r="R53" s="3">
        <v>0</v>
      </c>
      <c r="S53" s="3">
        <v>14.036333333333333</v>
      </c>
      <c r="T53" s="3">
        <v>14.036333333333333</v>
      </c>
      <c r="U53" s="3">
        <v>0</v>
      </c>
      <c r="V53" s="3">
        <v>0</v>
      </c>
      <c r="W53" s="3">
        <v>11.830555555555556</v>
      </c>
      <c r="X53" s="3">
        <v>0</v>
      </c>
      <c r="Y53" s="3">
        <v>0</v>
      </c>
      <c r="Z53" s="3">
        <v>0</v>
      </c>
      <c r="AA53" s="3">
        <v>11.830555555555556</v>
      </c>
      <c r="AB53" s="3">
        <v>0</v>
      </c>
      <c r="AC53" s="3">
        <v>0</v>
      </c>
      <c r="AD53" s="3">
        <v>0</v>
      </c>
      <c r="AE53" s="3">
        <v>0</v>
      </c>
      <c r="AF53" s="3" t="s">
        <v>465</v>
      </c>
      <c r="AG53" s="13">
        <v>3</v>
      </c>
    </row>
    <row r="54" spans="1:33" x14ac:dyDescent="0.2">
      <c r="A54" s="1" t="s">
        <v>154</v>
      </c>
      <c r="B54" s="1" t="s">
        <v>271</v>
      </c>
      <c r="C54" s="1" t="s">
        <v>272</v>
      </c>
      <c r="D54" s="1" t="s">
        <v>273</v>
      </c>
      <c r="E54" s="3">
        <v>40.633333333333333</v>
      </c>
      <c r="F54" s="3">
        <v>3.6944189226141644</v>
      </c>
      <c r="G54" s="3">
        <v>3.3819715613891166</v>
      </c>
      <c r="H54" s="3">
        <v>0.7460514082581351</v>
      </c>
      <c r="I54" s="3">
        <v>0.4336040470330873</v>
      </c>
      <c r="J54" s="3">
        <v>150.11655555555555</v>
      </c>
      <c r="K54" s="3">
        <v>137.42077777777777</v>
      </c>
      <c r="L54" s="3">
        <v>30.314555555555557</v>
      </c>
      <c r="M54" s="3">
        <v>17.61877777777778</v>
      </c>
      <c r="N54" s="3">
        <v>7.2207777777777791</v>
      </c>
      <c r="O54" s="3">
        <v>5.4749999999999996</v>
      </c>
      <c r="P54" s="3">
        <v>42.618222222222222</v>
      </c>
      <c r="Q54" s="3">
        <v>42.618222222222222</v>
      </c>
      <c r="R54" s="3">
        <v>0</v>
      </c>
      <c r="S54" s="3">
        <v>77.183777777777777</v>
      </c>
      <c r="T54" s="3">
        <v>77.183777777777777</v>
      </c>
      <c r="U54" s="3">
        <v>0</v>
      </c>
      <c r="V54" s="3">
        <v>0</v>
      </c>
      <c r="W54" s="3">
        <v>2.3861111111111111</v>
      </c>
      <c r="X54" s="3">
        <v>2.3253333333333335</v>
      </c>
      <c r="Y54" s="3">
        <v>0</v>
      </c>
      <c r="Z54" s="3">
        <v>0</v>
      </c>
      <c r="AA54" s="3">
        <v>6.0777777777777778E-2</v>
      </c>
      <c r="AB54" s="3">
        <v>0</v>
      </c>
      <c r="AC54" s="3">
        <v>0</v>
      </c>
      <c r="AD54" s="3">
        <v>0</v>
      </c>
      <c r="AE54" s="3">
        <v>0</v>
      </c>
      <c r="AF54" s="3" t="s">
        <v>466</v>
      </c>
      <c r="AG54" s="13">
        <v>3</v>
      </c>
    </row>
    <row r="55" spans="1:33" x14ac:dyDescent="0.2">
      <c r="A55" s="1" t="s">
        <v>154</v>
      </c>
      <c r="B55" s="1" t="s">
        <v>274</v>
      </c>
      <c r="C55" s="1" t="s">
        <v>275</v>
      </c>
      <c r="D55" s="1" t="s">
        <v>276</v>
      </c>
      <c r="E55" s="3">
        <v>85.033333333333331</v>
      </c>
      <c r="F55" s="3">
        <v>4.0657951130275709</v>
      </c>
      <c r="G55" s="3">
        <v>3.8859963413040637</v>
      </c>
      <c r="H55" s="3">
        <v>0.88365085587351366</v>
      </c>
      <c r="I55" s="3">
        <v>0.70385208415000655</v>
      </c>
      <c r="J55" s="3">
        <v>345.7281111111111</v>
      </c>
      <c r="K55" s="3">
        <v>330.43922222222221</v>
      </c>
      <c r="L55" s="3">
        <v>75.13977777777778</v>
      </c>
      <c r="M55" s="3">
        <v>59.850888888888889</v>
      </c>
      <c r="N55" s="3">
        <v>9.7777777777777786</v>
      </c>
      <c r="O55" s="3">
        <v>5.5111111111111111</v>
      </c>
      <c r="P55" s="3">
        <v>82.118333333333325</v>
      </c>
      <c r="Q55" s="3">
        <v>82.118333333333325</v>
      </c>
      <c r="R55" s="3">
        <v>0</v>
      </c>
      <c r="S55" s="3">
        <v>188.47</v>
      </c>
      <c r="T55" s="3">
        <v>182.6091111111111</v>
      </c>
      <c r="U55" s="3">
        <v>5.8608888888888888</v>
      </c>
      <c r="V55" s="3">
        <v>0</v>
      </c>
      <c r="W55" s="3">
        <v>0.28555555555555556</v>
      </c>
      <c r="X55" s="3">
        <v>0.28555555555555556</v>
      </c>
      <c r="Y55" s="3">
        <v>0</v>
      </c>
      <c r="Z55" s="3">
        <v>0</v>
      </c>
      <c r="AA55" s="3">
        <v>0</v>
      </c>
      <c r="AB55" s="3">
        <v>0</v>
      </c>
      <c r="AC55" s="3">
        <v>0</v>
      </c>
      <c r="AD55" s="3">
        <v>0</v>
      </c>
      <c r="AE55" s="3">
        <v>0</v>
      </c>
      <c r="AF55" s="3" t="s">
        <v>467</v>
      </c>
      <c r="AG55" s="13">
        <v>3</v>
      </c>
    </row>
    <row r="56" spans="1:33" x14ac:dyDescent="0.2">
      <c r="A56" s="1" t="s">
        <v>154</v>
      </c>
      <c r="B56" s="1" t="s">
        <v>277</v>
      </c>
      <c r="C56" s="1" t="s">
        <v>278</v>
      </c>
      <c r="D56" s="1" t="s">
        <v>179</v>
      </c>
      <c r="E56" s="3">
        <v>63.2</v>
      </c>
      <c r="F56" s="3">
        <v>3.9060302390998589</v>
      </c>
      <c r="G56" s="3">
        <v>3.5164820675105486</v>
      </c>
      <c r="H56" s="3">
        <v>0.82779535864978904</v>
      </c>
      <c r="I56" s="3">
        <v>0.51415260196905765</v>
      </c>
      <c r="J56" s="3">
        <v>246.86111111111109</v>
      </c>
      <c r="K56" s="3">
        <v>222.24166666666667</v>
      </c>
      <c r="L56" s="3">
        <v>52.31666666666667</v>
      </c>
      <c r="M56" s="3">
        <v>32.494444444444447</v>
      </c>
      <c r="N56" s="3">
        <v>14.4</v>
      </c>
      <c r="O56" s="3">
        <v>5.4222222222222225</v>
      </c>
      <c r="P56" s="3">
        <v>72.580555555555549</v>
      </c>
      <c r="Q56" s="3">
        <v>67.783333333333331</v>
      </c>
      <c r="R56" s="3">
        <v>4.7972222222222225</v>
      </c>
      <c r="S56" s="3">
        <v>121.96388888888889</v>
      </c>
      <c r="T56" s="3">
        <v>116.75</v>
      </c>
      <c r="U56" s="3">
        <v>5.2138888888888886</v>
      </c>
      <c r="V56" s="3">
        <v>0</v>
      </c>
      <c r="W56" s="3">
        <v>0</v>
      </c>
      <c r="X56" s="3">
        <v>0</v>
      </c>
      <c r="Y56" s="3">
        <v>0</v>
      </c>
      <c r="Z56" s="3">
        <v>0</v>
      </c>
      <c r="AA56" s="3">
        <v>0</v>
      </c>
      <c r="AB56" s="3">
        <v>0</v>
      </c>
      <c r="AC56" s="3">
        <v>0</v>
      </c>
      <c r="AD56" s="3">
        <v>0</v>
      </c>
      <c r="AE56" s="3">
        <v>0</v>
      </c>
      <c r="AF56" s="3" t="s">
        <v>468</v>
      </c>
      <c r="AG56" s="13">
        <v>3</v>
      </c>
    </row>
    <row r="57" spans="1:33" x14ac:dyDescent="0.2">
      <c r="A57" s="1" t="s">
        <v>154</v>
      </c>
      <c r="B57" s="1" t="s">
        <v>279</v>
      </c>
      <c r="C57" s="1" t="s">
        <v>280</v>
      </c>
      <c r="D57" s="1" t="s">
        <v>231</v>
      </c>
      <c r="E57" s="3">
        <v>101.82222222222222</v>
      </c>
      <c r="F57" s="3">
        <v>3.7998690528153647</v>
      </c>
      <c r="G57" s="3">
        <v>3.5042557835006547</v>
      </c>
      <c r="H57" s="3">
        <v>0.45449585333915321</v>
      </c>
      <c r="I57" s="3">
        <v>0.15888258402444347</v>
      </c>
      <c r="J57" s="3">
        <v>386.91111111111115</v>
      </c>
      <c r="K57" s="3">
        <v>356.81111111111113</v>
      </c>
      <c r="L57" s="3">
        <v>46.277777777777779</v>
      </c>
      <c r="M57" s="3">
        <v>16.177777777777777</v>
      </c>
      <c r="N57" s="3">
        <v>24.766666666666666</v>
      </c>
      <c r="O57" s="3">
        <v>5.333333333333333</v>
      </c>
      <c r="P57" s="3">
        <v>109.625</v>
      </c>
      <c r="Q57" s="3">
        <v>109.625</v>
      </c>
      <c r="R57" s="3">
        <v>0</v>
      </c>
      <c r="S57" s="3">
        <v>231.00833333333335</v>
      </c>
      <c r="T57" s="3">
        <v>226.74166666666667</v>
      </c>
      <c r="U57" s="3">
        <v>4.2666666666666666</v>
      </c>
      <c r="V57" s="3">
        <v>0</v>
      </c>
      <c r="W57" s="3">
        <v>61.544444444444444</v>
      </c>
      <c r="X57" s="3">
        <v>0</v>
      </c>
      <c r="Y57" s="3">
        <v>0</v>
      </c>
      <c r="Z57" s="3">
        <v>0</v>
      </c>
      <c r="AA57" s="3">
        <v>8.3638888888888889</v>
      </c>
      <c r="AB57" s="3">
        <v>0</v>
      </c>
      <c r="AC57" s="3">
        <v>53.180555555555557</v>
      </c>
      <c r="AD57" s="3">
        <v>0</v>
      </c>
      <c r="AE57" s="3">
        <v>0</v>
      </c>
      <c r="AF57" s="3" t="s">
        <v>469</v>
      </c>
      <c r="AG57" s="13">
        <v>3</v>
      </c>
    </row>
    <row r="58" spans="1:33" x14ac:dyDescent="0.2">
      <c r="A58" s="1" t="s">
        <v>154</v>
      </c>
      <c r="B58" s="1" t="s">
        <v>281</v>
      </c>
      <c r="C58" s="1" t="s">
        <v>282</v>
      </c>
      <c r="D58" s="1" t="s">
        <v>260</v>
      </c>
      <c r="E58" s="3">
        <v>48.43333333333333</v>
      </c>
      <c r="F58" s="3">
        <v>4.715817848130305</v>
      </c>
      <c r="G58" s="3">
        <v>4.1130993347097959</v>
      </c>
      <c r="H58" s="3">
        <v>0.78997476485432438</v>
      </c>
      <c r="I58" s="3">
        <v>0.22654278504244094</v>
      </c>
      <c r="J58" s="3">
        <v>228.40277777777777</v>
      </c>
      <c r="K58" s="3">
        <v>199.21111111111111</v>
      </c>
      <c r="L58" s="3">
        <v>38.261111111111106</v>
      </c>
      <c r="M58" s="3">
        <v>10.972222222222221</v>
      </c>
      <c r="N58" s="3">
        <v>22.31111111111111</v>
      </c>
      <c r="O58" s="3">
        <v>4.9777777777777779</v>
      </c>
      <c r="P58" s="3">
        <v>65.708333333333329</v>
      </c>
      <c r="Q58" s="3">
        <v>63.805555555555557</v>
      </c>
      <c r="R58" s="3">
        <v>1.9027777777777777</v>
      </c>
      <c r="S58" s="3">
        <v>124.43333333333334</v>
      </c>
      <c r="T58" s="3">
        <v>124.43333333333334</v>
      </c>
      <c r="U58" s="3">
        <v>0</v>
      </c>
      <c r="V58" s="3">
        <v>0</v>
      </c>
      <c r="W58" s="3">
        <v>0</v>
      </c>
      <c r="X58" s="3">
        <v>0</v>
      </c>
      <c r="Y58" s="3">
        <v>0</v>
      </c>
      <c r="Z58" s="3">
        <v>0</v>
      </c>
      <c r="AA58" s="3">
        <v>0</v>
      </c>
      <c r="AB58" s="3">
        <v>0</v>
      </c>
      <c r="AC58" s="3">
        <v>0</v>
      </c>
      <c r="AD58" s="3">
        <v>0</v>
      </c>
      <c r="AE58" s="3">
        <v>0</v>
      </c>
      <c r="AF58" s="3" t="s">
        <v>470</v>
      </c>
      <c r="AG58" s="13">
        <v>3</v>
      </c>
    </row>
    <row r="59" spans="1:33" x14ac:dyDescent="0.2">
      <c r="A59" s="1" t="s">
        <v>154</v>
      </c>
      <c r="B59" s="1" t="s">
        <v>283</v>
      </c>
      <c r="C59" s="1" t="s">
        <v>284</v>
      </c>
      <c r="D59" s="1" t="s">
        <v>285</v>
      </c>
      <c r="E59" s="3">
        <v>81.733333333333334</v>
      </c>
      <c r="F59" s="3">
        <v>4.5886011419249595</v>
      </c>
      <c r="G59" s="3">
        <v>4.332483686786297</v>
      </c>
      <c r="H59" s="3">
        <v>0.6091965742251223</v>
      </c>
      <c r="I59" s="3">
        <v>0.35307911908646006</v>
      </c>
      <c r="J59" s="3">
        <v>375.04166666666669</v>
      </c>
      <c r="K59" s="3">
        <v>354.10833333333335</v>
      </c>
      <c r="L59" s="3">
        <v>49.791666666666664</v>
      </c>
      <c r="M59" s="3">
        <v>28.858333333333334</v>
      </c>
      <c r="N59" s="3">
        <v>19.244444444444444</v>
      </c>
      <c r="O59" s="3">
        <v>1.6888888888888889</v>
      </c>
      <c r="P59" s="3">
        <v>86.2</v>
      </c>
      <c r="Q59" s="3">
        <v>86.2</v>
      </c>
      <c r="R59" s="3">
        <v>0</v>
      </c>
      <c r="S59" s="3">
        <v>239.05</v>
      </c>
      <c r="T59" s="3">
        <v>239.05</v>
      </c>
      <c r="U59" s="3">
        <v>0</v>
      </c>
      <c r="V59" s="3">
        <v>0</v>
      </c>
      <c r="W59" s="3">
        <v>24.897222222222222</v>
      </c>
      <c r="X59" s="3">
        <v>0</v>
      </c>
      <c r="Y59" s="3">
        <v>0</v>
      </c>
      <c r="Z59" s="3">
        <v>0</v>
      </c>
      <c r="AA59" s="3">
        <v>24.008333333333333</v>
      </c>
      <c r="AB59" s="3">
        <v>0</v>
      </c>
      <c r="AC59" s="3">
        <v>0.88888888888888884</v>
      </c>
      <c r="AD59" s="3">
        <v>0</v>
      </c>
      <c r="AE59" s="3">
        <v>0</v>
      </c>
      <c r="AF59" s="3" t="s">
        <v>471</v>
      </c>
      <c r="AG59" s="13">
        <v>3</v>
      </c>
    </row>
    <row r="60" spans="1:33" x14ac:dyDescent="0.2">
      <c r="A60" s="1" t="s">
        <v>154</v>
      </c>
      <c r="B60" s="1" t="s">
        <v>286</v>
      </c>
      <c r="C60" s="1" t="s">
        <v>287</v>
      </c>
      <c r="D60" s="1" t="s">
        <v>288</v>
      </c>
      <c r="E60" s="3">
        <v>47.466666666666669</v>
      </c>
      <c r="F60" s="3">
        <v>3.1573618913857682</v>
      </c>
      <c r="G60" s="3">
        <v>3.0637289325842696</v>
      </c>
      <c r="H60" s="3">
        <v>0.47343164794007497</v>
      </c>
      <c r="I60" s="3">
        <v>0.37979868913857678</v>
      </c>
      <c r="J60" s="3">
        <v>149.86944444444447</v>
      </c>
      <c r="K60" s="3">
        <v>145.42500000000001</v>
      </c>
      <c r="L60" s="3">
        <v>22.472222222222225</v>
      </c>
      <c r="M60" s="3">
        <v>18.027777777777779</v>
      </c>
      <c r="N60" s="3">
        <v>0.71111111111111114</v>
      </c>
      <c r="O60" s="3">
        <v>3.7333333333333334</v>
      </c>
      <c r="P60" s="3">
        <v>37.94166666666667</v>
      </c>
      <c r="Q60" s="3">
        <v>37.94166666666667</v>
      </c>
      <c r="R60" s="3">
        <v>0</v>
      </c>
      <c r="S60" s="3">
        <v>89.455555555555563</v>
      </c>
      <c r="T60" s="3">
        <v>88.430555555555557</v>
      </c>
      <c r="U60" s="3">
        <v>1.0249999999999999</v>
      </c>
      <c r="V60" s="3">
        <v>0</v>
      </c>
      <c r="W60" s="3">
        <v>5.9972222222222218</v>
      </c>
      <c r="X60" s="3">
        <v>0</v>
      </c>
      <c r="Y60" s="3">
        <v>0</v>
      </c>
      <c r="Z60" s="3">
        <v>0</v>
      </c>
      <c r="AA60" s="3">
        <v>5.9972222222222218</v>
      </c>
      <c r="AB60" s="3">
        <v>0</v>
      </c>
      <c r="AC60" s="3">
        <v>0</v>
      </c>
      <c r="AD60" s="3">
        <v>0</v>
      </c>
      <c r="AE60" s="3">
        <v>0</v>
      </c>
      <c r="AF60" s="3" t="s">
        <v>472</v>
      </c>
      <c r="AG60" s="13">
        <v>3</v>
      </c>
    </row>
    <row r="61" spans="1:33" x14ac:dyDescent="0.2">
      <c r="A61" s="1" t="s">
        <v>154</v>
      </c>
      <c r="B61" s="1" t="s">
        <v>289</v>
      </c>
      <c r="C61" s="1" t="s">
        <v>290</v>
      </c>
      <c r="D61" s="1" t="s">
        <v>291</v>
      </c>
      <c r="E61" s="3">
        <v>68.044444444444451</v>
      </c>
      <c r="F61" s="3">
        <v>3.8980029392553885</v>
      </c>
      <c r="G61" s="3">
        <v>3.4298040496407576</v>
      </c>
      <c r="H61" s="3">
        <v>0.79494611365120826</v>
      </c>
      <c r="I61" s="3">
        <v>0.47693500979751791</v>
      </c>
      <c r="J61" s="3">
        <v>265.23744444444446</v>
      </c>
      <c r="K61" s="3">
        <v>233.37911111111111</v>
      </c>
      <c r="L61" s="3">
        <v>54.091666666666669</v>
      </c>
      <c r="M61" s="3">
        <v>32.452777777777776</v>
      </c>
      <c r="N61" s="3">
        <v>16.222222222222221</v>
      </c>
      <c r="O61" s="3">
        <v>5.4166666666666679</v>
      </c>
      <c r="P61" s="3">
        <v>45.561333333333337</v>
      </c>
      <c r="Q61" s="3">
        <v>35.341888888888889</v>
      </c>
      <c r="R61" s="3">
        <v>10.219444444444445</v>
      </c>
      <c r="S61" s="3">
        <v>165.58444444444444</v>
      </c>
      <c r="T61" s="3">
        <v>165.51777777777778</v>
      </c>
      <c r="U61" s="3">
        <v>6.6666666666666666E-2</v>
      </c>
      <c r="V61" s="3">
        <v>0</v>
      </c>
      <c r="W61" s="3">
        <v>2.7416666666666667</v>
      </c>
      <c r="X61" s="3">
        <v>0.26944444444444443</v>
      </c>
      <c r="Y61" s="3">
        <v>0</v>
      </c>
      <c r="Z61" s="3">
        <v>0</v>
      </c>
      <c r="AA61" s="3">
        <v>2.4722222222222223</v>
      </c>
      <c r="AB61" s="3">
        <v>0</v>
      </c>
      <c r="AC61" s="3">
        <v>0</v>
      </c>
      <c r="AD61" s="3">
        <v>0</v>
      </c>
      <c r="AE61" s="3">
        <v>0</v>
      </c>
      <c r="AF61" s="3" t="s">
        <v>473</v>
      </c>
      <c r="AG61" s="13">
        <v>3</v>
      </c>
    </row>
    <row r="62" spans="1:33" x14ac:dyDescent="0.2">
      <c r="A62" s="1" t="s">
        <v>154</v>
      </c>
      <c r="B62" s="1" t="s">
        <v>292</v>
      </c>
      <c r="C62" s="1" t="s">
        <v>293</v>
      </c>
      <c r="D62" s="1" t="s">
        <v>222</v>
      </c>
      <c r="E62" s="3">
        <v>50.93333333333333</v>
      </c>
      <c r="F62" s="3">
        <v>3.9812020069808032</v>
      </c>
      <c r="G62" s="3">
        <v>3.7704690226876094</v>
      </c>
      <c r="H62" s="3">
        <v>0.67687609075043642</v>
      </c>
      <c r="I62" s="3">
        <v>0.46614310645724266</v>
      </c>
      <c r="J62" s="3">
        <v>202.77588888888889</v>
      </c>
      <c r="K62" s="3">
        <v>192.04255555555557</v>
      </c>
      <c r="L62" s="3">
        <v>34.475555555555559</v>
      </c>
      <c r="M62" s="3">
        <v>23.742222222222225</v>
      </c>
      <c r="N62" s="3">
        <v>5.2222222222222223</v>
      </c>
      <c r="O62" s="3">
        <v>5.5111111111111111</v>
      </c>
      <c r="P62" s="3">
        <v>51.393000000000001</v>
      </c>
      <c r="Q62" s="3">
        <v>51.393000000000001</v>
      </c>
      <c r="R62" s="3">
        <v>0</v>
      </c>
      <c r="S62" s="3">
        <v>116.90733333333333</v>
      </c>
      <c r="T62" s="3">
        <v>110.16066666666666</v>
      </c>
      <c r="U62" s="3">
        <v>6.7466666666666688</v>
      </c>
      <c r="V62" s="3">
        <v>0</v>
      </c>
      <c r="W62" s="3">
        <v>0</v>
      </c>
      <c r="X62" s="3">
        <v>0</v>
      </c>
      <c r="Y62" s="3">
        <v>0</v>
      </c>
      <c r="Z62" s="3">
        <v>0</v>
      </c>
      <c r="AA62" s="3">
        <v>0</v>
      </c>
      <c r="AB62" s="3">
        <v>0</v>
      </c>
      <c r="AC62" s="3">
        <v>0</v>
      </c>
      <c r="AD62" s="3">
        <v>0</v>
      </c>
      <c r="AE62" s="3">
        <v>0</v>
      </c>
      <c r="AF62" s="3" t="s">
        <v>474</v>
      </c>
      <c r="AG62" s="13">
        <v>3</v>
      </c>
    </row>
    <row r="63" spans="1:33" x14ac:dyDescent="0.2">
      <c r="A63" s="1" t="s">
        <v>154</v>
      </c>
      <c r="B63" s="1" t="s">
        <v>294</v>
      </c>
      <c r="C63" s="1" t="s">
        <v>295</v>
      </c>
      <c r="D63" s="1" t="s">
        <v>288</v>
      </c>
      <c r="E63" s="3">
        <v>90.711111111111109</v>
      </c>
      <c r="F63" s="3">
        <v>3.2732900538951495</v>
      </c>
      <c r="G63" s="3">
        <v>3.0528098971092605</v>
      </c>
      <c r="H63" s="3">
        <v>0.48969622733953938</v>
      </c>
      <c r="I63" s="3">
        <v>0.26921607055365021</v>
      </c>
      <c r="J63" s="3">
        <v>296.92377777777779</v>
      </c>
      <c r="K63" s="3">
        <v>276.92377777777779</v>
      </c>
      <c r="L63" s="3">
        <v>44.420888888888882</v>
      </c>
      <c r="M63" s="3">
        <v>24.420888888888889</v>
      </c>
      <c r="N63" s="3">
        <v>15.022222222222222</v>
      </c>
      <c r="O63" s="3">
        <v>4.9777777777777779</v>
      </c>
      <c r="P63" s="3">
        <v>96.265555555555551</v>
      </c>
      <c r="Q63" s="3">
        <v>96.265555555555551</v>
      </c>
      <c r="R63" s="3">
        <v>0</v>
      </c>
      <c r="S63" s="3">
        <v>156.23733333333334</v>
      </c>
      <c r="T63" s="3">
        <v>143.30366666666666</v>
      </c>
      <c r="U63" s="3">
        <v>12.933666666666669</v>
      </c>
      <c r="V63" s="3">
        <v>0</v>
      </c>
      <c r="W63" s="3">
        <v>30.911777777777786</v>
      </c>
      <c r="X63" s="3">
        <v>0</v>
      </c>
      <c r="Y63" s="3">
        <v>0</v>
      </c>
      <c r="Z63" s="3">
        <v>0</v>
      </c>
      <c r="AA63" s="3">
        <v>6.9954444444444457</v>
      </c>
      <c r="AB63" s="3">
        <v>0</v>
      </c>
      <c r="AC63" s="3">
        <v>23.916333333333341</v>
      </c>
      <c r="AD63" s="3">
        <v>0</v>
      </c>
      <c r="AE63" s="3">
        <v>0</v>
      </c>
      <c r="AF63" s="3" t="s">
        <v>475</v>
      </c>
      <c r="AG63" s="13">
        <v>3</v>
      </c>
    </row>
    <row r="64" spans="1:33" x14ac:dyDescent="0.2">
      <c r="A64" s="1" t="s">
        <v>154</v>
      </c>
      <c r="B64" s="1" t="s">
        <v>296</v>
      </c>
      <c r="C64" s="1" t="s">
        <v>297</v>
      </c>
      <c r="D64" s="1" t="s">
        <v>273</v>
      </c>
      <c r="E64" s="3">
        <v>38.277777777777779</v>
      </c>
      <c r="F64" s="3">
        <v>4.0043512336719882</v>
      </c>
      <c r="G64" s="3">
        <v>3.7111088534107401</v>
      </c>
      <c r="H64" s="3">
        <v>1.0643715529753264</v>
      </c>
      <c r="I64" s="3">
        <v>0.77112917271407833</v>
      </c>
      <c r="J64" s="3">
        <v>153.27766666666668</v>
      </c>
      <c r="K64" s="3">
        <v>142.053</v>
      </c>
      <c r="L64" s="3">
        <v>40.74177777777777</v>
      </c>
      <c r="M64" s="3">
        <v>29.51711111111111</v>
      </c>
      <c r="N64" s="3">
        <v>5.9080000000000013</v>
      </c>
      <c r="O64" s="3">
        <v>5.3166666666666664</v>
      </c>
      <c r="P64" s="3">
        <v>17.974777777777778</v>
      </c>
      <c r="Q64" s="3">
        <v>17.974777777777778</v>
      </c>
      <c r="R64" s="3">
        <v>0</v>
      </c>
      <c r="S64" s="3">
        <v>94.561111111111117</v>
      </c>
      <c r="T64" s="3">
        <v>94.561111111111117</v>
      </c>
      <c r="U64" s="3">
        <v>0</v>
      </c>
      <c r="V64" s="3">
        <v>0</v>
      </c>
      <c r="W64" s="3">
        <v>14.479000000000001</v>
      </c>
      <c r="X64" s="3">
        <v>2.9916666666666667</v>
      </c>
      <c r="Y64" s="3">
        <v>0</v>
      </c>
      <c r="Z64" s="3">
        <v>0</v>
      </c>
      <c r="AA64" s="3">
        <v>1.7250000000000001</v>
      </c>
      <c r="AB64" s="3">
        <v>0</v>
      </c>
      <c r="AC64" s="3">
        <v>9.7623333333333342</v>
      </c>
      <c r="AD64" s="3">
        <v>0</v>
      </c>
      <c r="AE64" s="3">
        <v>0</v>
      </c>
      <c r="AF64" s="3" t="s">
        <v>476</v>
      </c>
      <c r="AG64" s="13">
        <v>3</v>
      </c>
    </row>
    <row r="65" spans="1:33" x14ac:dyDescent="0.2">
      <c r="A65" s="1" t="s">
        <v>154</v>
      </c>
      <c r="B65" s="1" t="s">
        <v>298</v>
      </c>
      <c r="C65" s="1" t="s">
        <v>299</v>
      </c>
      <c r="D65" s="1" t="s">
        <v>182</v>
      </c>
      <c r="E65" s="3">
        <v>46.544444444444444</v>
      </c>
      <c r="F65" s="3">
        <v>4.4436213893530674</v>
      </c>
      <c r="G65" s="3">
        <v>4.3188923370732866</v>
      </c>
      <c r="H65" s="3">
        <v>0.62125566961088563</v>
      </c>
      <c r="I65" s="3">
        <v>0.4965266173311052</v>
      </c>
      <c r="J65" s="3">
        <v>206.82588888888887</v>
      </c>
      <c r="K65" s="3">
        <v>201.02044444444442</v>
      </c>
      <c r="L65" s="3">
        <v>28.916</v>
      </c>
      <c r="M65" s="3">
        <v>23.110555555555553</v>
      </c>
      <c r="N65" s="3">
        <v>0</v>
      </c>
      <c r="O65" s="3">
        <v>5.8054444444444462</v>
      </c>
      <c r="P65" s="3">
        <v>59.061999999999998</v>
      </c>
      <c r="Q65" s="3">
        <v>59.061999999999998</v>
      </c>
      <c r="R65" s="3">
        <v>0</v>
      </c>
      <c r="S65" s="3">
        <v>118.84788888888889</v>
      </c>
      <c r="T65" s="3">
        <v>118.84788888888889</v>
      </c>
      <c r="U65" s="3">
        <v>0</v>
      </c>
      <c r="V65" s="3">
        <v>0</v>
      </c>
      <c r="W65" s="3">
        <v>0</v>
      </c>
      <c r="X65" s="3">
        <v>0</v>
      </c>
      <c r="Y65" s="3">
        <v>0</v>
      </c>
      <c r="Z65" s="3">
        <v>0</v>
      </c>
      <c r="AA65" s="3">
        <v>0</v>
      </c>
      <c r="AB65" s="3">
        <v>0</v>
      </c>
      <c r="AC65" s="3">
        <v>0</v>
      </c>
      <c r="AD65" s="3">
        <v>0</v>
      </c>
      <c r="AE65" s="3">
        <v>0</v>
      </c>
      <c r="AF65" s="3" t="s">
        <v>477</v>
      </c>
      <c r="AG65" s="13">
        <v>3</v>
      </c>
    </row>
    <row r="66" spans="1:33" x14ac:dyDescent="0.2">
      <c r="A66" s="1" t="s">
        <v>154</v>
      </c>
      <c r="B66" s="1" t="s">
        <v>300</v>
      </c>
      <c r="C66" s="1" t="s">
        <v>301</v>
      </c>
      <c r="D66" s="1" t="s">
        <v>302</v>
      </c>
      <c r="E66" s="3">
        <v>53.555555555555557</v>
      </c>
      <c r="F66" s="3">
        <v>3.4882448132780079</v>
      </c>
      <c r="G66" s="3">
        <v>3.1298423236514528</v>
      </c>
      <c r="H66" s="3">
        <v>0.7979315352697095</v>
      </c>
      <c r="I66" s="3">
        <v>0.43952904564315359</v>
      </c>
      <c r="J66" s="3">
        <v>186.81488888888887</v>
      </c>
      <c r="K66" s="3">
        <v>167.62044444444447</v>
      </c>
      <c r="L66" s="3">
        <v>42.733666666666664</v>
      </c>
      <c r="M66" s="3">
        <v>23.539222222222225</v>
      </c>
      <c r="N66" s="3">
        <v>14.483333333333333</v>
      </c>
      <c r="O66" s="3">
        <v>4.7111111111111112</v>
      </c>
      <c r="P66" s="3">
        <v>38.826222222222221</v>
      </c>
      <c r="Q66" s="3">
        <v>38.826222222222221</v>
      </c>
      <c r="R66" s="3">
        <v>0</v>
      </c>
      <c r="S66" s="3">
        <v>105.255</v>
      </c>
      <c r="T66" s="3">
        <v>86.851333333333329</v>
      </c>
      <c r="U66" s="3">
        <v>18.40366666666667</v>
      </c>
      <c r="V66" s="3">
        <v>0</v>
      </c>
      <c r="W66" s="3">
        <v>17.486222222222224</v>
      </c>
      <c r="X66" s="3">
        <v>0</v>
      </c>
      <c r="Y66" s="3">
        <v>0</v>
      </c>
      <c r="Z66" s="3">
        <v>0</v>
      </c>
      <c r="AA66" s="3">
        <v>7.4976666666666674</v>
      </c>
      <c r="AB66" s="3">
        <v>0</v>
      </c>
      <c r="AC66" s="3">
        <v>9.988555555555557</v>
      </c>
      <c r="AD66" s="3">
        <v>0</v>
      </c>
      <c r="AE66" s="3">
        <v>0</v>
      </c>
      <c r="AF66" s="3" t="s">
        <v>478</v>
      </c>
      <c r="AG66" s="13">
        <v>3</v>
      </c>
    </row>
    <row r="67" spans="1:33" x14ac:dyDescent="0.2">
      <c r="A67" s="1" t="s">
        <v>154</v>
      </c>
      <c r="B67" s="1" t="s">
        <v>303</v>
      </c>
      <c r="C67" s="1" t="s">
        <v>304</v>
      </c>
      <c r="D67" s="1" t="s">
        <v>208</v>
      </c>
      <c r="E67" s="3">
        <v>56.37777777777778</v>
      </c>
      <c r="F67" s="3">
        <v>3.1735001970831695</v>
      </c>
      <c r="G67" s="3">
        <v>2.9366219944816718</v>
      </c>
      <c r="H67" s="3">
        <v>0.45149980291683095</v>
      </c>
      <c r="I67" s="3">
        <v>0.31432991722506898</v>
      </c>
      <c r="J67" s="3">
        <v>178.91488888888892</v>
      </c>
      <c r="K67" s="3">
        <v>165.56022222222225</v>
      </c>
      <c r="L67" s="3">
        <v>25.454555555555558</v>
      </c>
      <c r="M67" s="3">
        <v>17.721222222222224</v>
      </c>
      <c r="N67" s="3">
        <v>2.7555555555555555</v>
      </c>
      <c r="O67" s="3">
        <v>4.9777777777777779</v>
      </c>
      <c r="P67" s="3">
        <v>52.43266666666667</v>
      </c>
      <c r="Q67" s="3">
        <v>46.811333333333337</v>
      </c>
      <c r="R67" s="3">
        <v>5.6213333333333342</v>
      </c>
      <c r="S67" s="3">
        <v>101.02766666666669</v>
      </c>
      <c r="T67" s="3">
        <v>72.311555555555557</v>
      </c>
      <c r="U67" s="3">
        <v>28.716111111111129</v>
      </c>
      <c r="V67" s="3">
        <v>0</v>
      </c>
      <c r="W67" s="3">
        <v>0</v>
      </c>
      <c r="X67" s="3">
        <v>0</v>
      </c>
      <c r="Y67" s="3">
        <v>0</v>
      </c>
      <c r="Z67" s="3">
        <v>0</v>
      </c>
      <c r="AA67" s="3">
        <v>0</v>
      </c>
      <c r="AB67" s="3">
        <v>0</v>
      </c>
      <c r="AC67" s="3">
        <v>0</v>
      </c>
      <c r="AD67" s="3">
        <v>0</v>
      </c>
      <c r="AE67" s="3">
        <v>0</v>
      </c>
      <c r="AF67" s="3" t="s">
        <v>479</v>
      </c>
      <c r="AG67" s="13">
        <v>3</v>
      </c>
    </row>
    <row r="68" spans="1:33" x14ac:dyDescent="0.2">
      <c r="A68" s="1" t="s">
        <v>154</v>
      </c>
      <c r="B68" s="1" t="s">
        <v>305</v>
      </c>
      <c r="C68" s="1" t="s">
        <v>254</v>
      </c>
      <c r="D68" s="1" t="s">
        <v>179</v>
      </c>
      <c r="E68" s="3">
        <v>45.333333333333336</v>
      </c>
      <c r="F68" s="3">
        <v>4.1793504901960787</v>
      </c>
      <c r="G68" s="3">
        <v>3.9161151960784313</v>
      </c>
      <c r="H68" s="3">
        <v>0.85306372549019605</v>
      </c>
      <c r="I68" s="3">
        <v>0.58982843137254892</v>
      </c>
      <c r="J68" s="3">
        <v>189.4638888888889</v>
      </c>
      <c r="K68" s="3">
        <v>177.53055555555557</v>
      </c>
      <c r="L68" s="3">
        <v>38.672222222222224</v>
      </c>
      <c r="M68" s="3">
        <v>26.738888888888887</v>
      </c>
      <c r="N68" s="3">
        <v>6.333333333333333</v>
      </c>
      <c r="O68" s="3">
        <v>5.6</v>
      </c>
      <c r="P68" s="3">
        <v>41.31111111111111</v>
      </c>
      <c r="Q68" s="3">
        <v>41.31111111111111</v>
      </c>
      <c r="R68" s="3">
        <v>0</v>
      </c>
      <c r="S68" s="3">
        <v>109.48055555555555</v>
      </c>
      <c r="T68" s="3">
        <v>109.48055555555555</v>
      </c>
      <c r="U68" s="3">
        <v>0</v>
      </c>
      <c r="V68" s="3">
        <v>0</v>
      </c>
      <c r="W68" s="3">
        <v>4.9361111111111109</v>
      </c>
      <c r="X68" s="3">
        <v>0</v>
      </c>
      <c r="Y68" s="3">
        <v>0</v>
      </c>
      <c r="Z68" s="3">
        <v>0</v>
      </c>
      <c r="AA68" s="3">
        <v>3.5388888888888888</v>
      </c>
      <c r="AB68" s="3">
        <v>0</v>
      </c>
      <c r="AC68" s="3">
        <v>1.3972222222222221</v>
      </c>
      <c r="AD68" s="3">
        <v>0</v>
      </c>
      <c r="AE68" s="3">
        <v>0</v>
      </c>
      <c r="AF68" s="3" t="s">
        <v>480</v>
      </c>
      <c r="AG68" s="13">
        <v>3</v>
      </c>
    </row>
    <row r="69" spans="1:33" x14ac:dyDescent="0.2">
      <c r="A69" s="1" t="s">
        <v>154</v>
      </c>
      <c r="B69" s="1" t="s">
        <v>306</v>
      </c>
      <c r="C69" s="1" t="s">
        <v>307</v>
      </c>
      <c r="D69" s="1" t="s">
        <v>308</v>
      </c>
      <c r="E69" s="3">
        <v>80</v>
      </c>
      <c r="F69" s="3">
        <v>3.6374652777777774</v>
      </c>
      <c r="G69" s="3">
        <v>3.4484722222222226</v>
      </c>
      <c r="H69" s="3">
        <v>0.41996527777777776</v>
      </c>
      <c r="I69" s="3">
        <v>0.28986111111111112</v>
      </c>
      <c r="J69" s="3">
        <v>290.99722222222221</v>
      </c>
      <c r="K69" s="3">
        <v>275.87777777777779</v>
      </c>
      <c r="L69" s="3">
        <v>33.597222222222221</v>
      </c>
      <c r="M69" s="3">
        <v>23.18888888888889</v>
      </c>
      <c r="N69" s="3">
        <v>5.1638888888888888</v>
      </c>
      <c r="O69" s="3">
        <v>5.2444444444444445</v>
      </c>
      <c r="P69" s="3">
        <v>96.958333333333329</v>
      </c>
      <c r="Q69" s="3">
        <v>92.24722222222222</v>
      </c>
      <c r="R69" s="3">
        <v>4.7111111111111112</v>
      </c>
      <c r="S69" s="3">
        <v>160.44166666666666</v>
      </c>
      <c r="T69" s="3">
        <v>143.46944444444443</v>
      </c>
      <c r="U69" s="3">
        <v>16.972222222222221</v>
      </c>
      <c r="V69" s="3">
        <v>0</v>
      </c>
      <c r="W69" s="3">
        <v>51.544444444444444</v>
      </c>
      <c r="X69" s="3">
        <v>0.9555555555555556</v>
      </c>
      <c r="Y69" s="3">
        <v>0</v>
      </c>
      <c r="Z69" s="3">
        <v>0</v>
      </c>
      <c r="AA69" s="3">
        <v>21.122222222222224</v>
      </c>
      <c r="AB69" s="3">
        <v>0</v>
      </c>
      <c r="AC69" s="3">
        <v>29.466666666666665</v>
      </c>
      <c r="AD69" s="3">
        <v>0</v>
      </c>
      <c r="AE69" s="3">
        <v>0</v>
      </c>
      <c r="AF69" s="3" t="s">
        <v>481</v>
      </c>
      <c r="AG69" s="13">
        <v>3</v>
      </c>
    </row>
    <row r="70" spans="1:33" x14ac:dyDescent="0.2">
      <c r="A70" s="1" t="s">
        <v>154</v>
      </c>
      <c r="B70" s="1" t="s">
        <v>309</v>
      </c>
      <c r="C70" s="1" t="s">
        <v>310</v>
      </c>
      <c r="D70" s="1" t="s">
        <v>311</v>
      </c>
      <c r="E70" s="3">
        <v>86.688888888888883</v>
      </c>
      <c r="F70" s="3">
        <v>4.7258395283260706</v>
      </c>
      <c r="G70" s="3">
        <v>4.4014034862855675</v>
      </c>
      <c r="H70" s="3">
        <v>0.46709177134068181</v>
      </c>
      <c r="I70" s="3">
        <v>0.39236734170725451</v>
      </c>
      <c r="J70" s="3">
        <v>409.67777777777775</v>
      </c>
      <c r="K70" s="3">
        <v>381.55277777777775</v>
      </c>
      <c r="L70" s="3">
        <v>40.49166666666666</v>
      </c>
      <c r="M70" s="3">
        <v>34.013888888888886</v>
      </c>
      <c r="N70" s="3">
        <v>0</v>
      </c>
      <c r="O70" s="3">
        <v>6.4777777777777779</v>
      </c>
      <c r="P70" s="3">
        <v>140.03333333333333</v>
      </c>
      <c r="Q70" s="3">
        <v>118.38611111111111</v>
      </c>
      <c r="R70" s="3">
        <v>21.647222222222222</v>
      </c>
      <c r="S70" s="3">
        <v>229.15277777777777</v>
      </c>
      <c r="T70" s="3">
        <v>229.15277777777777</v>
      </c>
      <c r="U70" s="3">
        <v>0</v>
      </c>
      <c r="V70" s="3">
        <v>0</v>
      </c>
      <c r="W70" s="3">
        <v>62.722222222222221</v>
      </c>
      <c r="X70" s="3">
        <v>0</v>
      </c>
      <c r="Y70" s="3">
        <v>0</v>
      </c>
      <c r="Z70" s="3">
        <v>0</v>
      </c>
      <c r="AA70" s="3">
        <v>55.716666666666669</v>
      </c>
      <c r="AB70" s="3">
        <v>0</v>
      </c>
      <c r="AC70" s="3">
        <v>7.0055555555555555</v>
      </c>
      <c r="AD70" s="3">
        <v>0</v>
      </c>
      <c r="AE70" s="3">
        <v>0</v>
      </c>
      <c r="AF70" s="3" t="s">
        <v>482</v>
      </c>
      <c r="AG70" s="13">
        <v>3</v>
      </c>
    </row>
    <row r="71" spans="1:33" x14ac:dyDescent="0.2">
      <c r="A71" s="1" t="s">
        <v>154</v>
      </c>
      <c r="B71" s="1" t="s">
        <v>312</v>
      </c>
      <c r="C71" s="1" t="s">
        <v>269</v>
      </c>
      <c r="D71" s="1" t="s">
        <v>231</v>
      </c>
      <c r="E71" s="3">
        <v>51.088888888888889</v>
      </c>
      <c r="F71" s="3">
        <v>4.5911265767725098</v>
      </c>
      <c r="G71" s="3">
        <v>4.2377120487168334</v>
      </c>
      <c r="H71" s="3">
        <v>0.69812962157459779</v>
      </c>
      <c r="I71" s="3">
        <v>0.34471509351892127</v>
      </c>
      <c r="J71" s="3">
        <v>234.55555555555557</v>
      </c>
      <c r="K71" s="3">
        <v>216.5</v>
      </c>
      <c r="L71" s="3">
        <v>35.666666666666671</v>
      </c>
      <c r="M71" s="3">
        <v>17.611111111111111</v>
      </c>
      <c r="N71" s="3">
        <v>13.077777777777778</v>
      </c>
      <c r="O71" s="3">
        <v>4.9777777777777779</v>
      </c>
      <c r="P71" s="3">
        <v>63.719444444444441</v>
      </c>
      <c r="Q71" s="3">
        <v>63.719444444444441</v>
      </c>
      <c r="R71" s="3">
        <v>0</v>
      </c>
      <c r="S71" s="3">
        <v>135.16944444444445</v>
      </c>
      <c r="T71" s="3">
        <v>132.94722222222222</v>
      </c>
      <c r="U71" s="3">
        <v>2.2222222222222223</v>
      </c>
      <c r="V71" s="3">
        <v>0</v>
      </c>
      <c r="W71" s="3">
        <v>21.81111111111111</v>
      </c>
      <c r="X71" s="3">
        <v>0.13333333333333333</v>
      </c>
      <c r="Y71" s="3">
        <v>0</v>
      </c>
      <c r="Z71" s="3">
        <v>0</v>
      </c>
      <c r="AA71" s="3">
        <v>7.8194444444444446</v>
      </c>
      <c r="AB71" s="3">
        <v>0</v>
      </c>
      <c r="AC71" s="3">
        <v>13.858333333333333</v>
      </c>
      <c r="AD71" s="3">
        <v>0</v>
      </c>
      <c r="AE71" s="3">
        <v>0</v>
      </c>
      <c r="AF71" s="3" t="s">
        <v>483</v>
      </c>
      <c r="AG71" s="13">
        <v>3</v>
      </c>
    </row>
    <row r="72" spans="1:33" x14ac:dyDescent="0.2">
      <c r="A72" s="1" t="s">
        <v>154</v>
      </c>
      <c r="B72" s="1" t="s">
        <v>313</v>
      </c>
      <c r="C72" s="1" t="s">
        <v>314</v>
      </c>
      <c r="D72" s="1" t="s">
        <v>315</v>
      </c>
      <c r="E72" s="3">
        <v>56.544444444444444</v>
      </c>
      <c r="F72" s="3">
        <v>3.8244900766358811</v>
      </c>
      <c r="G72" s="3">
        <v>3.6417429750442132</v>
      </c>
      <c r="H72" s="3">
        <v>0.63330516800943204</v>
      </c>
      <c r="I72" s="3">
        <v>0.45055806641776375</v>
      </c>
      <c r="J72" s="3">
        <v>216.25366666666665</v>
      </c>
      <c r="K72" s="3">
        <v>205.92033333333333</v>
      </c>
      <c r="L72" s="3">
        <v>35.809888888888885</v>
      </c>
      <c r="M72" s="3">
        <v>25.476555555555553</v>
      </c>
      <c r="N72" s="3">
        <v>5.2444444444444445</v>
      </c>
      <c r="O72" s="3">
        <v>5.0888888888888886</v>
      </c>
      <c r="P72" s="3">
        <v>46.99688888888889</v>
      </c>
      <c r="Q72" s="3">
        <v>46.99688888888889</v>
      </c>
      <c r="R72" s="3">
        <v>0</v>
      </c>
      <c r="S72" s="3">
        <v>133.44688888888888</v>
      </c>
      <c r="T72" s="3">
        <v>113.06011111111111</v>
      </c>
      <c r="U72" s="3">
        <v>20.38677777777777</v>
      </c>
      <c r="V72" s="3">
        <v>0</v>
      </c>
      <c r="W72" s="3">
        <v>0</v>
      </c>
      <c r="X72" s="3">
        <v>0</v>
      </c>
      <c r="Y72" s="3">
        <v>0</v>
      </c>
      <c r="Z72" s="3">
        <v>0</v>
      </c>
      <c r="AA72" s="3">
        <v>0</v>
      </c>
      <c r="AB72" s="3">
        <v>0</v>
      </c>
      <c r="AC72" s="3">
        <v>0</v>
      </c>
      <c r="AD72" s="3">
        <v>0</v>
      </c>
      <c r="AE72" s="3">
        <v>0</v>
      </c>
      <c r="AF72" s="3" t="s">
        <v>484</v>
      </c>
      <c r="AG72" s="13">
        <v>3</v>
      </c>
    </row>
    <row r="73" spans="1:33" x14ac:dyDescent="0.2">
      <c r="A73" s="1" t="s">
        <v>154</v>
      </c>
      <c r="B73" s="1" t="s">
        <v>316</v>
      </c>
      <c r="C73" s="1" t="s">
        <v>317</v>
      </c>
      <c r="D73" s="1" t="s">
        <v>260</v>
      </c>
      <c r="E73" s="3">
        <v>64.555555555555557</v>
      </c>
      <c r="F73" s="3">
        <v>4.8846815834767643</v>
      </c>
      <c r="G73" s="3">
        <v>3.9309380378657486</v>
      </c>
      <c r="H73" s="3">
        <v>1.1928571428571428</v>
      </c>
      <c r="I73" s="3">
        <v>0.32172977624784854</v>
      </c>
      <c r="J73" s="3">
        <v>315.33333333333337</v>
      </c>
      <c r="K73" s="3">
        <v>253.76388888888889</v>
      </c>
      <c r="L73" s="3">
        <v>77.00555555555556</v>
      </c>
      <c r="M73" s="3">
        <v>20.769444444444446</v>
      </c>
      <c r="N73" s="3">
        <v>50.991666666666667</v>
      </c>
      <c r="O73" s="3">
        <v>5.2444444444444445</v>
      </c>
      <c r="P73" s="3">
        <v>86.87222222222222</v>
      </c>
      <c r="Q73" s="3">
        <v>81.538888888888891</v>
      </c>
      <c r="R73" s="3">
        <v>5.333333333333333</v>
      </c>
      <c r="S73" s="3">
        <v>151.45555555555555</v>
      </c>
      <c r="T73" s="3">
        <v>143.11388888888888</v>
      </c>
      <c r="U73" s="3">
        <v>8.3416666666666668</v>
      </c>
      <c r="V73" s="3">
        <v>0</v>
      </c>
      <c r="W73" s="3">
        <v>2.75</v>
      </c>
      <c r="X73" s="3">
        <v>0</v>
      </c>
      <c r="Y73" s="3">
        <v>0</v>
      </c>
      <c r="Z73" s="3">
        <v>0</v>
      </c>
      <c r="AA73" s="3">
        <v>0.2638888888888889</v>
      </c>
      <c r="AB73" s="3">
        <v>0</v>
      </c>
      <c r="AC73" s="3">
        <v>2.4861111111111112</v>
      </c>
      <c r="AD73" s="3">
        <v>0</v>
      </c>
      <c r="AE73" s="3">
        <v>0</v>
      </c>
      <c r="AF73" s="3" t="s">
        <v>485</v>
      </c>
      <c r="AG73" s="13">
        <v>3</v>
      </c>
    </row>
    <row r="74" spans="1:33" x14ac:dyDescent="0.2">
      <c r="A74" s="1" t="s">
        <v>154</v>
      </c>
      <c r="B74" s="1" t="s">
        <v>318</v>
      </c>
      <c r="C74" s="1" t="s">
        <v>319</v>
      </c>
      <c r="D74" s="1" t="s">
        <v>179</v>
      </c>
      <c r="E74" s="3">
        <v>81.86666666666666</v>
      </c>
      <c r="F74" s="3">
        <v>3.5313490770901188</v>
      </c>
      <c r="G74" s="3">
        <v>3.2881419652551576</v>
      </c>
      <c r="H74" s="3">
        <v>0.47505157437567858</v>
      </c>
      <c r="I74" s="3">
        <v>0.29474484256243211</v>
      </c>
      <c r="J74" s="3">
        <v>289.09977777777772</v>
      </c>
      <c r="K74" s="3">
        <v>269.18922222222221</v>
      </c>
      <c r="L74" s="3">
        <v>38.890888888888881</v>
      </c>
      <c r="M74" s="3">
        <v>24.129777777777775</v>
      </c>
      <c r="N74" s="3">
        <v>9.0777777777777775</v>
      </c>
      <c r="O74" s="3">
        <v>5.6833333333333336</v>
      </c>
      <c r="P74" s="3">
        <v>86.075888888888883</v>
      </c>
      <c r="Q74" s="3">
        <v>80.926444444444442</v>
      </c>
      <c r="R74" s="3">
        <v>5.1494444444444429</v>
      </c>
      <c r="S74" s="3">
        <v>164.13299999999998</v>
      </c>
      <c r="T74" s="3">
        <v>155.92366666666666</v>
      </c>
      <c r="U74" s="3">
        <v>8.2093333333333316</v>
      </c>
      <c r="V74" s="3">
        <v>0</v>
      </c>
      <c r="W74" s="3">
        <v>12.255333333333331</v>
      </c>
      <c r="X74" s="3">
        <v>3.5488888888888881</v>
      </c>
      <c r="Y74" s="3">
        <v>0</v>
      </c>
      <c r="Z74" s="3">
        <v>0</v>
      </c>
      <c r="AA74" s="3">
        <v>8.5231111111111098</v>
      </c>
      <c r="AB74" s="3">
        <v>0</v>
      </c>
      <c r="AC74" s="3">
        <v>0.18333333333333332</v>
      </c>
      <c r="AD74" s="3">
        <v>0</v>
      </c>
      <c r="AE74" s="3">
        <v>0</v>
      </c>
      <c r="AF74" s="3" t="s">
        <v>486</v>
      </c>
      <c r="AG74" s="13">
        <v>3</v>
      </c>
    </row>
    <row r="75" spans="1:33" x14ac:dyDescent="0.2">
      <c r="A75" s="1" t="s">
        <v>154</v>
      </c>
      <c r="B75" s="1" t="s">
        <v>320</v>
      </c>
      <c r="C75" s="1" t="s">
        <v>321</v>
      </c>
      <c r="D75" s="1" t="s">
        <v>208</v>
      </c>
      <c r="E75" s="3">
        <v>68.666666666666671</v>
      </c>
      <c r="F75" s="3">
        <v>3.3195291262135926</v>
      </c>
      <c r="G75" s="3">
        <v>3.0153349514563104</v>
      </c>
      <c r="H75" s="3">
        <v>0.49181877022653719</v>
      </c>
      <c r="I75" s="3">
        <v>0.25658414239482202</v>
      </c>
      <c r="J75" s="3">
        <v>227.94100000000003</v>
      </c>
      <c r="K75" s="3">
        <v>207.053</v>
      </c>
      <c r="L75" s="3">
        <v>33.771555555555558</v>
      </c>
      <c r="M75" s="3">
        <v>17.61877777777778</v>
      </c>
      <c r="N75" s="3">
        <v>10.730555555555556</v>
      </c>
      <c r="O75" s="3">
        <v>5.4222222222222225</v>
      </c>
      <c r="P75" s="3">
        <v>71.396222222222221</v>
      </c>
      <c r="Q75" s="3">
        <v>66.661000000000001</v>
      </c>
      <c r="R75" s="3">
        <v>4.7352222222222231</v>
      </c>
      <c r="S75" s="3">
        <v>122.77322222222223</v>
      </c>
      <c r="T75" s="3">
        <v>114.82033333333334</v>
      </c>
      <c r="U75" s="3">
        <v>7.9528888888888885</v>
      </c>
      <c r="V75" s="3">
        <v>0</v>
      </c>
      <c r="W75" s="3">
        <v>0</v>
      </c>
      <c r="X75" s="3">
        <v>0</v>
      </c>
      <c r="Y75" s="3">
        <v>0</v>
      </c>
      <c r="Z75" s="3">
        <v>0</v>
      </c>
      <c r="AA75" s="3">
        <v>0</v>
      </c>
      <c r="AB75" s="3">
        <v>0</v>
      </c>
      <c r="AC75" s="3">
        <v>0</v>
      </c>
      <c r="AD75" s="3">
        <v>0</v>
      </c>
      <c r="AE75" s="3">
        <v>0</v>
      </c>
      <c r="AF75" s="3" t="s">
        <v>487</v>
      </c>
      <c r="AG75" s="13">
        <v>3</v>
      </c>
    </row>
    <row r="76" spans="1:33" x14ac:dyDescent="0.2">
      <c r="A76" s="1" t="s">
        <v>154</v>
      </c>
      <c r="B76" s="1" t="s">
        <v>322</v>
      </c>
      <c r="C76" s="1" t="s">
        <v>323</v>
      </c>
      <c r="D76" s="1" t="s">
        <v>324</v>
      </c>
      <c r="E76" s="3">
        <v>81.955555555555549</v>
      </c>
      <c r="F76" s="3">
        <v>4.1631954989154014</v>
      </c>
      <c r="G76" s="3">
        <v>3.9300433839479396</v>
      </c>
      <c r="H76" s="3">
        <v>0.6675338937093277</v>
      </c>
      <c r="I76" s="3">
        <v>0.43438177874186557</v>
      </c>
      <c r="J76" s="3">
        <v>341.197</v>
      </c>
      <c r="K76" s="3">
        <v>322.0888888888889</v>
      </c>
      <c r="L76" s="3">
        <v>54.708111111111116</v>
      </c>
      <c r="M76" s="3">
        <v>35.6</v>
      </c>
      <c r="N76" s="3">
        <v>13.991444444444445</v>
      </c>
      <c r="O76" s="3">
        <v>5.1166666666666663</v>
      </c>
      <c r="P76" s="3">
        <v>72.769444444444446</v>
      </c>
      <c r="Q76" s="3">
        <v>72.769444444444446</v>
      </c>
      <c r="R76" s="3">
        <v>0</v>
      </c>
      <c r="S76" s="3">
        <v>213.71944444444443</v>
      </c>
      <c r="T76" s="3">
        <v>203.69722222222222</v>
      </c>
      <c r="U76" s="3">
        <v>10.022222222222222</v>
      </c>
      <c r="V76" s="3">
        <v>0</v>
      </c>
      <c r="W76" s="3">
        <v>0</v>
      </c>
      <c r="X76" s="3">
        <v>0</v>
      </c>
      <c r="Y76" s="3">
        <v>0</v>
      </c>
      <c r="Z76" s="3">
        <v>0</v>
      </c>
      <c r="AA76" s="3">
        <v>0</v>
      </c>
      <c r="AB76" s="3">
        <v>0</v>
      </c>
      <c r="AC76" s="3">
        <v>0</v>
      </c>
      <c r="AD76" s="3">
        <v>0</v>
      </c>
      <c r="AE76" s="3">
        <v>0</v>
      </c>
      <c r="AF76" s="3" t="s">
        <v>488</v>
      </c>
      <c r="AG76" s="13">
        <v>3</v>
      </c>
    </row>
    <row r="77" spans="1:33" x14ac:dyDescent="0.2">
      <c r="A77" s="1" t="s">
        <v>154</v>
      </c>
      <c r="B77" s="1" t="s">
        <v>325</v>
      </c>
      <c r="C77" s="1" t="s">
        <v>245</v>
      </c>
      <c r="D77" s="1" t="s">
        <v>208</v>
      </c>
      <c r="E77" s="3">
        <v>51.988888888888887</v>
      </c>
      <c r="F77" s="3">
        <v>3.9089762769822607</v>
      </c>
      <c r="G77" s="3">
        <v>3.6962598845907242</v>
      </c>
      <c r="H77" s="3">
        <v>0.54050010686044037</v>
      </c>
      <c r="I77" s="3">
        <v>0.32778371446890359</v>
      </c>
      <c r="J77" s="3">
        <v>203.2233333333333</v>
      </c>
      <c r="K77" s="3">
        <v>192.16444444444443</v>
      </c>
      <c r="L77" s="3">
        <v>28.1</v>
      </c>
      <c r="M77" s="3">
        <v>17.04111111111111</v>
      </c>
      <c r="N77" s="3">
        <v>5.3666666666666689</v>
      </c>
      <c r="O77" s="3">
        <v>5.6922222222222221</v>
      </c>
      <c r="P77" s="3">
        <v>39.907777777777774</v>
      </c>
      <c r="Q77" s="3">
        <v>39.907777777777774</v>
      </c>
      <c r="R77" s="3">
        <v>0</v>
      </c>
      <c r="S77" s="3">
        <v>135.21555555555554</v>
      </c>
      <c r="T77" s="3">
        <v>135.21555555555554</v>
      </c>
      <c r="U77" s="3">
        <v>0</v>
      </c>
      <c r="V77" s="3">
        <v>0</v>
      </c>
      <c r="W77" s="3">
        <v>0</v>
      </c>
      <c r="X77" s="3">
        <v>0</v>
      </c>
      <c r="Y77" s="3">
        <v>0</v>
      </c>
      <c r="Z77" s="3">
        <v>0</v>
      </c>
      <c r="AA77" s="3">
        <v>0</v>
      </c>
      <c r="AB77" s="3">
        <v>0</v>
      </c>
      <c r="AC77" s="3">
        <v>0</v>
      </c>
      <c r="AD77" s="3">
        <v>0</v>
      </c>
      <c r="AE77" s="3">
        <v>0</v>
      </c>
      <c r="AF77" s="3" t="s">
        <v>489</v>
      </c>
      <c r="AG77" s="13">
        <v>3</v>
      </c>
    </row>
    <row r="78" spans="1:33" x14ac:dyDescent="0.2">
      <c r="A78" s="1" t="s">
        <v>154</v>
      </c>
      <c r="B78" s="1" t="s">
        <v>326</v>
      </c>
      <c r="C78" s="1" t="s">
        <v>327</v>
      </c>
      <c r="D78" s="1" t="s">
        <v>208</v>
      </c>
      <c r="E78" s="3">
        <v>40.922222222222224</v>
      </c>
      <c r="F78" s="3">
        <v>3.7560304099918551</v>
      </c>
      <c r="G78" s="3">
        <v>3.4910290524029324</v>
      </c>
      <c r="H78" s="3">
        <v>0.973904425739886</v>
      </c>
      <c r="I78" s="3">
        <v>0.70890306815096382</v>
      </c>
      <c r="J78" s="3">
        <v>153.70511111111114</v>
      </c>
      <c r="K78" s="3">
        <v>142.86066666666667</v>
      </c>
      <c r="L78" s="3">
        <v>39.854333333333336</v>
      </c>
      <c r="M78" s="3">
        <v>29.009888888888888</v>
      </c>
      <c r="N78" s="3">
        <v>5.5555555555555554</v>
      </c>
      <c r="O78" s="3">
        <v>5.2888888888888888</v>
      </c>
      <c r="P78" s="3">
        <v>33.657555555555554</v>
      </c>
      <c r="Q78" s="3">
        <v>33.657555555555554</v>
      </c>
      <c r="R78" s="3">
        <v>0</v>
      </c>
      <c r="S78" s="3">
        <v>80.193222222222232</v>
      </c>
      <c r="T78" s="3">
        <v>80.193222222222232</v>
      </c>
      <c r="U78" s="3">
        <v>0</v>
      </c>
      <c r="V78" s="3">
        <v>0</v>
      </c>
      <c r="W78" s="3">
        <v>0</v>
      </c>
      <c r="X78" s="3">
        <v>0</v>
      </c>
      <c r="Y78" s="3">
        <v>0</v>
      </c>
      <c r="Z78" s="3">
        <v>0</v>
      </c>
      <c r="AA78" s="3">
        <v>0</v>
      </c>
      <c r="AB78" s="3">
        <v>0</v>
      </c>
      <c r="AC78" s="3">
        <v>0</v>
      </c>
      <c r="AD78" s="3">
        <v>0</v>
      </c>
      <c r="AE78" s="3">
        <v>0</v>
      </c>
      <c r="AF78" s="3" t="s">
        <v>490</v>
      </c>
      <c r="AG78" s="13">
        <v>3</v>
      </c>
    </row>
    <row r="79" spans="1:33" x14ac:dyDescent="0.2">
      <c r="A79" s="1" t="s">
        <v>154</v>
      </c>
      <c r="B79" s="1" t="s">
        <v>328</v>
      </c>
      <c r="C79" s="1" t="s">
        <v>199</v>
      </c>
      <c r="D79" s="1" t="s">
        <v>166</v>
      </c>
      <c r="E79" s="3">
        <v>94.1</v>
      </c>
      <c r="F79" s="3">
        <v>3.4213260125162361</v>
      </c>
      <c r="G79" s="3">
        <v>3.1447915928681076</v>
      </c>
      <c r="H79" s="3">
        <v>0.56528988074152786</v>
      </c>
      <c r="I79" s="3">
        <v>0.34041091037902937</v>
      </c>
      <c r="J79" s="3">
        <v>321.94677777777781</v>
      </c>
      <c r="K79" s="3">
        <v>295.92488888888892</v>
      </c>
      <c r="L79" s="3">
        <v>53.193777777777768</v>
      </c>
      <c r="M79" s="3">
        <v>32.032666666666664</v>
      </c>
      <c r="N79" s="3">
        <v>15.844444444444445</v>
      </c>
      <c r="O79" s="3">
        <v>5.3166666666666664</v>
      </c>
      <c r="P79" s="3">
        <v>83.732444444444454</v>
      </c>
      <c r="Q79" s="3">
        <v>78.87166666666667</v>
      </c>
      <c r="R79" s="3">
        <v>4.8607777777777788</v>
      </c>
      <c r="S79" s="3">
        <v>185.02055555555557</v>
      </c>
      <c r="T79" s="3">
        <v>159.626</v>
      </c>
      <c r="U79" s="3">
        <v>25.394555555555559</v>
      </c>
      <c r="V79" s="3">
        <v>0</v>
      </c>
      <c r="W79" s="3">
        <v>49.106666666666676</v>
      </c>
      <c r="X79" s="3">
        <v>0.81133333333333346</v>
      </c>
      <c r="Y79" s="3">
        <v>0</v>
      </c>
      <c r="Z79" s="3">
        <v>0</v>
      </c>
      <c r="AA79" s="3">
        <v>13.966888888888887</v>
      </c>
      <c r="AB79" s="3">
        <v>0</v>
      </c>
      <c r="AC79" s="3">
        <v>34.328444444444457</v>
      </c>
      <c r="AD79" s="3">
        <v>0</v>
      </c>
      <c r="AE79" s="3">
        <v>0</v>
      </c>
      <c r="AF79" s="3" t="s">
        <v>491</v>
      </c>
      <c r="AG79" s="13">
        <v>3</v>
      </c>
    </row>
    <row r="80" spans="1:33" x14ac:dyDescent="0.2">
      <c r="A80" s="1" t="s">
        <v>154</v>
      </c>
      <c r="B80" s="1" t="s">
        <v>329</v>
      </c>
      <c r="C80" s="1" t="s">
        <v>330</v>
      </c>
      <c r="D80" s="1" t="s">
        <v>331</v>
      </c>
      <c r="E80" s="3">
        <v>85.066666666666663</v>
      </c>
      <c r="F80" s="3">
        <v>3.2731204284221525</v>
      </c>
      <c r="G80" s="3">
        <v>2.9617267502612328</v>
      </c>
      <c r="H80" s="3">
        <v>0.70298328108672936</v>
      </c>
      <c r="I80" s="3">
        <v>0.45364811912225705</v>
      </c>
      <c r="J80" s="3">
        <v>278.43344444444443</v>
      </c>
      <c r="K80" s="3">
        <v>251.94422222222221</v>
      </c>
      <c r="L80" s="3">
        <v>59.800444444444445</v>
      </c>
      <c r="M80" s="3">
        <v>38.590333333333334</v>
      </c>
      <c r="N80" s="3">
        <v>15.876777777777779</v>
      </c>
      <c r="O80" s="3">
        <v>5.333333333333333</v>
      </c>
      <c r="P80" s="3">
        <v>94.207666666666654</v>
      </c>
      <c r="Q80" s="3">
        <v>88.928555555555548</v>
      </c>
      <c r="R80" s="3">
        <v>5.2791111111111109</v>
      </c>
      <c r="S80" s="3">
        <v>124.42533333333334</v>
      </c>
      <c r="T80" s="3">
        <v>124.42533333333334</v>
      </c>
      <c r="U80" s="3">
        <v>0</v>
      </c>
      <c r="V80" s="3">
        <v>0</v>
      </c>
      <c r="W80" s="3">
        <v>27.160666666666657</v>
      </c>
      <c r="X80" s="3">
        <v>0</v>
      </c>
      <c r="Y80" s="3">
        <v>0</v>
      </c>
      <c r="Z80" s="3">
        <v>0</v>
      </c>
      <c r="AA80" s="3">
        <v>27.160666666666657</v>
      </c>
      <c r="AB80" s="3">
        <v>0</v>
      </c>
      <c r="AC80" s="3">
        <v>0</v>
      </c>
      <c r="AD80" s="3">
        <v>0</v>
      </c>
      <c r="AE80" s="3">
        <v>0</v>
      </c>
      <c r="AF80" s="3" t="s">
        <v>492</v>
      </c>
      <c r="AG80" s="13">
        <v>3</v>
      </c>
    </row>
    <row r="81" spans="1:33" x14ac:dyDescent="0.2">
      <c r="A81" s="1" t="s">
        <v>154</v>
      </c>
      <c r="B81" s="1" t="s">
        <v>332</v>
      </c>
      <c r="C81" s="1" t="s">
        <v>188</v>
      </c>
      <c r="D81" s="1" t="s">
        <v>189</v>
      </c>
      <c r="E81" s="3">
        <v>85.62222222222222</v>
      </c>
      <c r="F81" s="3">
        <v>5.2505515182974305</v>
      </c>
      <c r="G81" s="3">
        <v>4.7428951466389826</v>
      </c>
      <c r="H81" s="3">
        <v>0.609654814430314</v>
      </c>
      <c r="I81" s="3">
        <v>0.16532572021801192</v>
      </c>
      <c r="J81" s="3">
        <v>449.56388888888887</v>
      </c>
      <c r="K81" s="3">
        <v>406.09722222222223</v>
      </c>
      <c r="L81" s="3">
        <v>52.199999999999996</v>
      </c>
      <c r="M81" s="3">
        <v>14.155555555555555</v>
      </c>
      <c r="N81" s="3">
        <v>32.444444444444443</v>
      </c>
      <c r="O81" s="3">
        <v>5.6</v>
      </c>
      <c r="P81" s="3">
        <v>123.79722222222222</v>
      </c>
      <c r="Q81" s="3">
        <v>118.375</v>
      </c>
      <c r="R81" s="3">
        <v>5.4222222222222225</v>
      </c>
      <c r="S81" s="3">
        <v>273.56666666666666</v>
      </c>
      <c r="T81" s="3">
        <v>267.19166666666666</v>
      </c>
      <c r="U81" s="3">
        <v>6.375</v>
      </c>
      <c r="V81" s="3">
        <v>0</v>
      </c>
      <c r="W81" s="3">
        <v>16.297222222222221</v>
      </c>
      <c r="X81" s="3">
        <v>0</v>
      </c>
      <c r="Y81" s="3">
        <v>0</v>
      </c>
      <c r="Z81" s="3">
        <v>0</v>
      </c>
      <c r="AA81" s="3">
        <v>9.8388888888888886</v>
      </c>
      <c r="AB81" s="3">
        <v>0</v>
      </c>
      <c r="AC81" s="3">
        <v>6.458333333333333</v>
      </c>
      <c r="AD81" s="3">
        <v>0</v>
      </c>
      <c r="AE81" s="3">
        <v>0</v>
      </c>
      <c r="AF81" s="3" t="s">
        <v>493</v>
      </c>
      <c r="AG81" s="13">
        <v>3</v>
      </c>
    </row>
    <row r="82" spans="1:33" x14ac:dyDescent="0.2">
      <c r="A82" s="1" t="s">
        <v>154</v>
      </c>
      <c r="B82" s="1" t="s">
        <v>333</v>
      </c>
      <c r="C82" s="1" t="s">
        <v>334</v>
      </c>
      <c r="D82" s="1" t="s">
        <v>335</v>
      </c>
      <c r="E82" s="3">
        <v>62.133333333333333</v>
      </c>
      <c r="F82" s="3">
        <v>3.5906151645207438</v>
      </c>
      <c r="G82" s="3">
        <v>3.0780472103004293</v>
      </c>
      <c r="H82" s="3">
        <v>0.65907725321888422</v>
      </c>
      <c r="I82" s="3">
        <v>0.28247854077253215</v>
      </c>
      <c r="J82" s="3">
        <v>223.09688888888888</v>
      </c>
      <c r="K82" s="3">
        <v>191.24933333333334</v>
      </c>
      <c r="L82" s="3">
        <v>40.95066666666667</v>
      </c>
      <c r="M82" s="3">
        <v>17.551333333333332</v>
      </c>
      <c r="N82" s="3">
        <v>18.24377777777778</v>
      </c>
      <c r="O82" s="3">
        <v>5.1555555555555559</v>
      </c>
      <c r="P82" s="3">
        <v>53.214777777777776</v>
      </c>
      <c r="Q82" s="3">
        <v>44.766555555555556</v>
      </c>
      <c r="R82" s="3">
        <v>8.4482222222222223</v>
      </c>
      <c r="S82" s="3">
        <v>128.93144444444445</v>
      </c>
      <c r="T82" s="3">
        <v>128.93144444444445</v>
      </c>
      <c r="U82" s="3">
        <v>0</v>
      </c>
      <c r="V82" s="3">
        <v>0</v>
      </c>
      <c r="W82" s="3">
        <v>50.129333333333342</v>
      </c>
      <c r="X82" s="3">
        <v>6.5179999999999998</v>
      </c>
      <c r="Y82" s="3">
        <v>0</v>
      </c>
      <c r="Z82" s="3">
        <v>0</v>
      </c>
      <c r="AA82" s="3">
        <v>4.427777777777778</v>
      </c>
      <c r="AB82" s="3">
        <v>0</v>
      </c>
      <c r="AC82" s="3">
        <v>39.183555555555564</v>
      </c>
      <c r="AD82" s="3">
        <v>0</v>
      </c>
      <c r="AE82" s="3">
        <v>0</v>
      </c>
      <c r="AF82" s="3" t="s">
        <v>494</v>
      </c>
      <c r="AG82" s="13">
        <v>3</v>
      </c>
    </row>
    <row r="83" spans="1:33" x14ac:dyDescent="0.2">
      <c r="A83" s="1" t="s">
        <v>154</v>
      </c>
      <c r="B83" s="1" t="s">
        <v>336</v>
      </c>
      <c r="C83" s="1" t="s">
        <v>337</v>
      </c>
      <c r="D83" s="1" t="s">
        <v>338</v>
      </c>
      <c r="E83" s="3">
        <v>86.13333333333334</v>
      </c>
      <c r="F83" s="3">
        <v>4.3732739938080494</v>
      </c>
      <c r="G83" s="3">
        <v>4.196803405572755</v>
      </c>
      <c r="H83" s="3">
        <v>0.58698529411764699</v>
      </c>
      <c r="I83" s="3">
        <v>0.41051470588235295</v>
      </c>
      <c r="J83" s="3">
        <v>376.68466666666666</v>
      </c>
      <c r="K83" s="3">
        <v>361.48466666666667</v>
      </c>
      <c r="L83" s="3">
        <v>50.558999999999997</v>
      </c>
      <c r="M83" s="3">
        <v>35.359000000000002</v>
      </c>
      <c r="N83" s="3">
        <v>10.311111111111112</v>
      </c>
      <c r="O83" s="3">
        <v>4.8888888888888893</v>
      </c>
      <c r="P83" s="3">
        <v>120.80311111111112</v>
      </c>
      <c r="Q83" s="3">
        <v>120.80311111111112</v>
      </c>
      <c r="R83" s="3">
        <v>0</v>
      </c>
      <c r="S83" s="3">
        <v>205.32255555555554</v>
      </c>
      <c r="T83" s="3">
        <v>205.32255555555554</v>
      </c>
      <c r="U83" s="3">
        <v>0</v>
      </c>
      <c r="V83" s="3">
        <v>0</v>
      </c>
      <c r="W83" s="3">
        <v>0</v>
      </c>
      <c r="X83" s="3">
        <v>0</v>
      </c>
      <c r="Y83" s="3">
        <v>0</v>
      </c>
      <c r="Z83" s="3">
        <v>0</v>
      </c>
      <c r="AA83" s="3">
        <v>0</v>
      </c>
      <c r="AB83" s="3">
        <v>0</v>
      </c>
      <c r="AC83" s="3">
        <v>0</v>
      </c>
      <c r="AD83" s="3">
        <v>0</v>
      </c>
      <c r="AE83" s="3">
        <v>0</v>
      </c>
      <c r="AF83" s="3" t="s">
        <v>495</v>
      </c>
      <c r="AG83" s="13">
        <v>3</v>
      </c>
    </row>
    <row r="84" spans="1:33" x14ac:dyDescent="0.2">
      <c r="A84" s="1" t="s">
        <v>154</v>
      </c>
      <c r="B84" s="1" t="s">
        <v>339</v>
      </c>
      <c r="C84" s="1" t="s">
        <v>340</v>
      </c>
      <c r="D84" s="1" t="s">
        <v>285</v>
      </c>
      <c r="E84" s="3">
        <v>56.022222222222226</v>
      </c>
      <c r="F84" s="3">
        <v>3.4397282824276076</v>
      </c>
      <c r="G84" s="3">
        <v>3.1111503371677904</v>
      </c>
      <c r="H84" s="3">
        <v>0.94292939309797685</v>
      </c>
      <c r="I84" s="3">
        <v>0.61435144783815943</v>
      </c>
      <c r="J84" s="3">
        <v>192.70122222222221</v>
      </c>
      <c r="K84" s="3">
        <v>174.29355555555557</v>
      </c>
      <c r="L84" s="3">
        <v>52.824999999999996</v>
      </c>
      <c r="M84" s="3">
        <v>34.417333333333332</v>
      </c>
      <c r="N84" s="3">
        <v>11.785444444444446</v>
      </c>
      <c r="O84" s="3">
        <v>6.6222222222222218</v>
      </c>
      <c r="P84" s="3">
        <v>25.326555555555554</v>
      </c>
      <c r="Q84" s="3">
        <v>25.326555555555554</v>
      </c>
      <c r="R84" s="3">
        <v>0</v>
      </c>
      <c r="S84" s="3">
        <v>114.54966666666667</v>
      </c>
      <c r="T84" s="3">
        <v>104.76422222222223</v>
      </c>
      <c r="U84" s="3">
        <v>9.7854444444444439</v>
      </c>
      <c r="V84" s="3">
        <v>0</v>
      </c>
      <c r="W84" s="3">
        <v>2.8014444444444444</v>
      </c>
      <c r="X84" s="3">
        <v>0</v>
      </c>
      <c r="Y84" s="3">
        <v>0</v>
      </c>
      <c r="Z84" s="3">
        <v>0</v>
      </c>
      <c r="AA84" s="3">
        <v>2.8014444444444444</v>
      </c>
      <c r="AB84" s="3">
        <v>0</v>
      </c>
      <c r="AC84" s="3">
        <v>0</v>
      </c>
      <c r="AD84" s="3">
        <v>0</v>
      </c>
      <c r="AE84" s="3">
        <v>0</v>
      </c>
      <c r="AF84" s="3" t="s">
        <v>496</v>
      </c>
      <c r="AG84" s="13">
        <v>3</v>
      </c>
    </row>
    <row r="85" spans="1:33" x14ac:dyDescent="0.2">
      <c r="A85" s="1" t="s">
        <v>154</v>
      </c>
      <c r="B85" s="1" t="s">
        <v>341</v>
      </c>
      <c r="C85" s="1" t="s">
        <v>342</v>
      </c>
      <c r="D85" s="1" t="s">
        <v>343</v>
      </c>
      <c r="E85" s="3">
        <v>40.1</v>
      </c>
      <c r="F85" s="3">
        <v>5.5478525907453591</v>
      </c>
      <c r="G85" s="3">
        <v>5.2885009697977274</v>
      </c>
      <c r="H85" s="3">
        <v>1.1580105292324743</v>
      </c>
      <c r="I85" s="3">
        <v>0.89865890828484341</v>
      </c>
      <c r="J85" s="3">
        <v>222.4688888888889</v>
      </c>
      <c r="K85" s="3">
        <v>212.06888888888886</v>
      </c>
      <c r="L85" s="3">
        <v>46.43622222222222</v>
      </c>
      <c r="M85" s="3">
        <v>36.036222222222221</v>
      </c>
      <c r="N85" s="3">
        <v>5.3</v>
      </c>
      <c r="O85" s="3">
        <v>5.0999999999999996</v>
      </c>
      <c r="P85" s="3">
        <v>55.584666666666664</v>
      </c>
      <c r="Q85" s="3">
        <v>55.584666666666664</v>
      </c>
      <c r="R85" s="3">
        <v>0</v>
      </c>
      <c r="S85" s="3">
        <v>120.44800000000001</v>
      </c>
      <c r="T85" s="3">
        <v>111.99433333333333</v>
      </c>
      <c r="U85" s="3">
        <v>8.4536666666666704</v>
      </c>
      <c r="V85" s="3">
        <v>0</v>
      </c>
      <c r="W85" s="3">
        <v>0</v>
      </c>
      <c r="X85" s="3">
        <v>0</v>
      </c>
      <c r="Y85" s="3">
        <v>0</v>
      </c>
      <c r="Z85" s="3">
        <v>0</v>
      </c>
      <c r="AA85" s="3">
        <v>0</v>
      </c>
      <c r="AB85" s="3">
        <v>0</v>
      </c>
      <c r="AC85" s="3">
        <v>0</v>
      </c>
      <c r="AD85" s="3">
        <v>0</v>
      </c>
      <c r="AE85" s="3">
        <v>0</v>
      </c>
      <c r="AF85" s="3" t="s">
        <v>497</v>
      </c>
      <c r="AG85" s="13">
        <v>3</v>
      </c>
    </row>
    <row r="86" spans="1:33" x14ac:dyDescent="0.2">
      <c r="A86" s="1" t="s">
        <v>154</v>
      </c>
      <c r="B86" s="1" t="s">
        <v>344</v>
      </c>
      <c r="C86" s="1" t="s">
        <v>345</v>
      </c>
      <c r="D86" s="1" t="s">
        <v>346</v>
      </c>
      <c r="E86" s="3">
        <v>57.888888888888886</v>
      </c>
      <c r="F86" s="3">
        <v>3.6130729366602692</v>
      </c>
      <c r="G86" s="3">
        <v>3.4309232245681387</v>
      </c>
      <c r="H86" s="3">
        <v>0.508299424184261</v>
      </c>
      <c r="I86" s="3">
        <v>0.32614971209213051</v>
      </c>
      <c r="J86" s="3">
        <v>209.15677777777779</v>
      </c>
      <c r="K86" s="3">
        <v>198.61233333333334</v>
      </c>
      <c r="L86" s="3">
        <v>29.424888888888887</v>
      </c>
      <c r="M86" s="3">
        <v>18.880444444444443</v>
      </c>
      <c r="N86" s="3">
        <v>5.1222222222222218</v>
      </c>
      <c r="O86" s="3">
        <v>5.4222222222222225</v>
      </c>
      <c r="P86" s="3">
        <v>65.75033333333333</v>
      </c>
      <c r="Q86" s="3">
        <v>65.75033333333333</v>
      </c>
      <c r="R86" s="3">
        <v>0</v>
      </c>
      <c r="S86" s="3">
        <v>113.98155555555556</v>
      </c>
      <c r="T86" s="3">
        <v>82.818666666666672</v>
      </c>
      <c r="U86" s="3">
        <v>31.162888888888887</v>
      </c>
      <c r="V86" s="3">
        <v>0</v>
      </c>
      <c r="W86" s="3">
        <v>0</v>
      </c>
      <c r="X86" s="3">
        <v>0</v>
      </c>
      <c r="Y86" s="3">
        <v>0</v>
      </c>
      <c r="Z86" s="3">
        <v>0</v>
      </c>
      <c r="AA86" s="3">
        <v>0</v>
      </c>
      <c r="AB86" s="3">
        <v>0</v>
      </c>
      <c r="AC86" s="3">
        <v>0</v>
      </c>
      <c r="AD86" s="3">
        <v>0</v>
      </c>
      <c r="AE86" s="3">
        <v>0</v>
      </c>
      <c r="AF86" s="3" t="s">
        <v>498</v>
      </c>
      <c r="AG86" s="13">
        <v>3</v>
      </c>
    </row>
    <row r="87" spans="1:33" x14ac:dyDescent="0.2">
      <c r="A87" s="1" t="s">
        <v>154</v>
      </c>
      <c r="B87" s="1" t="s">
        <v>347</v>
      </c>
      <c r="C87" s="1" t="s">
        <v>280</v>
      </c>
      <c r="D87" s="1" t="s">
        <v>231</v>
      </c>
      <c r="E87" s="3">
        <v>82.5</v>
      </c>
      <c r="F87" s="3">
        <v>4.2072565656565653</v>
      </c>
      <c r="G87" s="3">
        <v>4.0336538720538719</v>
      </c>
      <c r="H87" s="3">
        <v>0.52526329966329954</v>
      </c>
      <c r="I87" s="3">
        <v>0.35166060606060606</v>
      </c>
      <c r="J87" s="3">
        <v>347.09866666666665</v>
      </c>
      <c r="K87" s="3">
        <v>332.77644444444445</v>
      </c>
      <c r="L87" s="3">
        <v>43.334222222222216</v>
      </c>
      <c r="M87" s="3">
        <v>29.012</v>
      </c>
      <c r="N87" s="3">
        <v>9.155555555555555</v>
      </c>
      <c r="O87" s="3">
        <v>5.166666666666667</v>
      </c>
      <c r="P87" s="3">
        <v>99.594111111111104</v>
      </c>
      <c r="Q87" s="3">
        <v>99.594111111111104</v>
      </c>
      <c r="R87" s="3">
        <v>0</v>
      </c>
      <c r="S87" s="3">
        <v>204.17033333333333</v>
      </c>
      <c r="T87" s="3">
        <v>159.976</v>
      </c>
      <c r="U87" s="3">
        <v>44.19433333333334</v>
      </c>
      <c r="V87" s="3">
        <v>0</v>
      </c>
      <c r="W87" s="3">
        <v>34.096222222222224</v>
      </c>
      <c r="X87" s="3">
        <v>2.9176666666666669</v>
      </c>
      <c r="Y87" s="3">
        <v>0</v>
      </c>
      <c r="Z87" s="3">
        <v>0</v>
      </c>
      <c r="AA87" s="3">
        <v>16.649111111111115</v>
      </c>
      <c r="AB87" s="3">
        <v>0</v>
      </c>
      <c r="AC87" s="3">
        <v>14.52944444444444</v>
      </c>
      <c r="AD87" s="3">
        <v>0</v>
      </c>
      <c r="AE87" s="3">
        <v>0</v>
      </c>
      <c r="AF87" s="3" t="s">
        <v>499</v>
      </c>
      <c r="AG87" s="13">
        <v>3</v>
      </c>
    </row>
    <row r="88" spans="1:33" x14ac:dyDescent="0.2">
      <c r="A88" s="1" t="s">
        <v>154</v>
      </c>
      <c r="B88" s="1" t="s">
        <v>348</v>
      </c>
      <c r="C88" s="1" t="s">
        <v>330</v>
      </c>
      <c r="D88" s="1" t="s">
        <v>331</v>
      </c>
      <c r="E88" s="3">
        <v>71.344444444444449</v>
      </c>
      <c r="F88" s="3">
        <v>3.0418003426257592</v>
      </c>
      <c r="G88" s="3">
        <v>2.8367715309141874</v>
      </c>
      <c r="H88" s="3">
        <v>0.63521881326896124</v>
      </c>
      <c r="I88" s="3">
        <v>0.43019000155738979</v>
      </c>
      <c r="J88" s="3">
        <v>217.01555555555555</v>
      </c>
      <c r="K88" s="3">
        <v>202.38788888888888</v>
      </c>
      <c r="L88" s="3">
        <v>45.31933333333334</v>
      </c>
      <c r="M88" s="3">
        <v>30.691666666666666</v>
      </c>
      <c r="N88" s="3">
        <v>9.4721111111111114</v>
      </c>
      <c r="O88" s="3">
        <v>5.1555555555555559</v>
      </c>
      <c r="P88" s="3">
        <v>46.602333333333334</v>
      </c>
      <c r="Q88" s="3">
        <v>46.602333333333334</v>
      </c>
      <c r="R88" s="3">
        <v>0</v>
      </c>
      <c r="S88" s="3">
        <v>125.09388888888887</v>
      </c>
      <c r="T88" s="3">
        <v>88.220444444444439</v>
      </c>
      <c r="U88" s="3">
        <v>36.873444444444438</v>
      </c>
      <c r="V88" s="3">
        <v>0</v>
      </c>
      <c r="W88" s="3">
        <v>33.484555555555552</v>
      </c>
      <c r="X88" s="3">
        <v>0</v>
      </c>
      <c r="Y88" s="3">
        <v>0</v>
      </c>
      <c r="Z88" s="3">
        <v>0</v>
      </c>
      <c r="AA88" s="3">
        <v>6.0829999999999993</v>
      </c>
      <c r="AB88" s="3">
        <v>0</v>
      </c>
      <c r="AC88" s="3">
        <v>27.401555555555554</v>
      </c>
      <c r="AD88" s="3">
        <v>0</v>
      </c>
      <c r="AE88" s="3">
        <v>0</v>
      </c>
      <c r="AF88" s="3" t="s">
        <v>500</v>
      </c>
      <c r="AG88" s="13">
        <v>3</v>
      </c>
    </row>
    <row r="89" spans="1:33" x14ac:dyDescent="0.2">
      <c r="A89" s="1" t="s">
        <v>154</v>
      </c>
      <c r="B89" s="1" t="s">
        <v>349</v>
      </c>
      <c r="C89" s="1" t="s">
        <v>350</v>
      </c>
      <c r="D89" s="1" t="s">
        <v>351</v>
      </c>
      <c r="E89" s="3">
        <v>53.31111111111111</v>
      </c>
      <c r="F89" s="3">
        <v>3.4761671529804086</v>
      </c>
      <c r="G89" s="3">
        <v>3.2844726969570655</v>
      </c>
      <c r="H89" s="3">
        <v>0.52050229262192582</v>
      </c>
      <c r="I89" s="3">
        <v>0.3288078365985827</v>
      </c>
      <c r="J89" s="3">
        <v>185.31833333333333</v>
      </c>
      <c r="K89" s="3">
        <v>175.09888888888889</v>
      </c>
      <c r="L89" s="3">
        <v>27.748555555555555</v>
      </c>
      <c r="M89" s="3">
        <v>17.52911111111111</v>
      </c>
      <c r="N89" s="3">
        <v>4.8416666666666668</v>
      </c>
      <c r="O89" s="3">
        <v>5.3777777777777782</v>
      </c>
      <c r="P89" s="3">
        <v>56.298999999999999</v>
      </c>
      <c r="Q89" s="3">
        <v>56.298999999999999</v>
      </c>
      <c r="R89" s="3">
        <v>0</v>
      </c>
      <c r="S89" s="3">
        <v>101.27077777777778</v>
      </c>
      <c r="T89" s="3">
        <v>101.27077777777778</v>
      </c>
      <c r="U89" s="3">
        <v>0</v>
      </c>
      <c r="V89" s="3">
        <v>0</v>
      </c>
      <c r="W89" s="3">
        <v>0</v>
      </c>
      <c r="X89" s="3">
        <v>0</v>
      </c>
      <c r="Y89" s="3">
        <v>0</v>
      </c>
      <c r="Z89" s="3">
        <v>0</v>
      </c>
      <c r="AA89" s="3">
        <v>0</v>
      </c>
      <c r="AB89" s="3">
        <v>0</v>
      </c>
      <c r="AC89" s="3">
        <v>0</v>
      </c>
      <c r="AD89" s="3">
        <v>0</v>
      </c>
      <c r="AE89" s="3">
        <v>0</v>
      </c>
      <c r="AF89" s="3" t="s">
        <v>501</v>
      </c>
      <c r="AG89" s="13">
        <v>3</v>
      </c>
    </row>
    <row r="90" spans="1:33" x14ac:dyDescent="0.2">
      <c r="A90" s="1" t="s">
        <v>154</v>
      </c>
      <c r="B90" s="1" t="s">
        <v>352</v>
      </c>
      <c r="C90" s="1" t="s">
        <v>353</v>
      </c>
      <c r="D90" s="1" t="s">
        <v>179</v>
      </c>
      <c r="E90" s="3">
        <v>112.6</v>
      </c>
      <c r="F90" s="3">
        <v>3.7034359581606475</v>
      </c>
      <c r="G90" s="3">
        <v>3.388038286954806</v>
      </c>
      <c r="H90" s="3">
        <v>0.56209887507400835</v>
      </c>
      <c r="I90" s="3">
        <v>0.24670120386816657</v>
      </c>
      <c r="J90" s="3">
        <v>417.00688888888891</v>
      </c>
      <c r="K90" s="3">
        <v>381.49311111111115</v>
      </c>
      <c r="L90" s="3">
        <v>63.292333333333332</v>
      </c>
      <c r="M90" s="3">
        <v>27.778555555555556</v>
      </c>
      <c r="N90" s="3">
        <v>28.047111111111107</v>
      </c>
      <c r="O90" s="3">
        <v>7.4666666666666668</v>
      </c>
      <c r="P90" s="3">
        <v>130.83211111111112</v>
      </c>
      <c r="Q90" s="3">
        <v>130.83211111111112</v>
      </c>
      <c r="R90" s="3">
        <v>0</v>
      </c>
      <c r="S90" s="3">
        <v>222.88244444444445</v>
      </c>
      <c r="T90" s="3">
        <v>196.91233333333335</v>
      </c>
      <c r="U90" s="3">
        <v>25.970111111111109</v>
      </c>
      <c r="V90" s="3">
        <v>0</v>
      </c>
      <c r="W90" s="3">
        <v>94.48544444444444</v>
      </c>
      <c r="X90" s="3">
        <v>0</v>
      </c>
      <c r="Y90" s="3">
        <v>0</v>
      </c>
      <c r="Z90" s="3">
        <v>0</v>
      </c>
      <c r="AA90" s="3">
        <v>23.269333333333336</v>
      </c>
      <c r="AB90" s="3">
        <v>0</v>
      </c>
      <c r="AC90" s="3">
        <v>71.216111111111104</v>
      </c>
      <c r="AD90" s="3">
        <v>0</v>
      </c>
      <c r="AE90" s="3">
        <v>0</v>
      </c>
      <c r="AF90" s="3" t="s">
        <v>502</v>
      </c>
      <c r="AG90" s="13">
        <v>3</v>
      </c>
    </row>
    <row r="91" spans="1:33" x14ac:dyDescent="0.2">
      <c r="A91" s="1" t="s">
        <v>154</v>
      </c>
      <c r="B91" s="1" t="s">
        <v>354</v>
      </c>
      <c r="C91" s="1" t="s">
        <v>355</v>
      </c>
      <c r="D91" s="1" t="s">
        <v>356</v>
      </c>
      <c r="E91" s="3">
        <v>81.177777777777777</v>
      </c>
      <c r="F91" s="3">
        <v>3.7629523679167809</v>
      </c>
      <c r="G91" s="3">
        <v>3.5795414727621138</v>
      </c>
      <c r="H91" s="3">
        <v>0.5565001368738024</v>
      </c>
      <c r="I91" s="3">
        <v>0.37308924171913493</v>
      </c>
      <c r="J91" s="3">
        <v>305.46811111111111</v>
      </c>
      <c r="K91" s="3">
        <v>290.57922222222226</v>
      </c>
      <c r="L91" s="3">
        <v>45.175444444444445</v>
      </c>
      <c r="M91" s="3">
        <v>30.286555555555555</v>
      </c>
      <c r="N91" s="3">
        <v>9.6</v>
      </c>
      <c r="O91" s="3">
        <v>5.2888888888888888</v>
      </c>
      <c r="P91" s="3">
        <v>81.213999999999999</v>
      </c>
      <c r="Q91" s="3">
        <v>81.213999999999999</v>
      </c>
      <c r="R91" s="3">
        <v>0</v>
      </c>
      <c r="S91" s="3">
        <v>179.07866666666666</v>
      </c>
      <c r="T91" s="3">
        <v>149.91166666666666</v>
      </c>
      <c r="U91" s="3">
        <v>29.167000000000002</v>
      </c>
      <c r="V91" s="3">
        <v>0</v>
      </c>
      <c r="W91" s="3">
        <v>1.6444444444444444</v>
      </c>
      <c r="X91" s="3">
        <v>0</v>
      </c>
      <c r="Y91" s="3">
        <v>0</v>
      </c>
      <c r="Z91" s="3">
        <v>0</v>
      </c>
      <c r="AA91" s="3">
        <v>1.6444444444444444</v>
      </c>
      <c r="AB91" s="3">
        <v>0</v>
      </c>
      <c r="AC91" s="3">
        <v>0</v>
      </c>
      <c r="AD91" s="3">
        <v>0</v>
      </c>
      <c r="AE91" s="3">
        <v>0</v>
      </c>
      <c r="AF91" s="3" t="s">
        <v>503</v>
      </c>
      <c r="AG91" s="13">
        <v>3</v>
      </c>
    </row>
    <row r="92" spans="1:33" x14ac:dyDescent="0.2">
      <c r="A92" s="1" t="s">
        <v>154</v>
      </c>
      <c r="B92" s="1" t="s">
        <v>357</v>
      </c>
      <c r="C92" s="1" t="s">
        <v>358</v>
      </c>
      <c r="D92" s="1" t="s">
        <v>359</v>
      </c>
      <c r="E92" s="3">
        <v>55.87777777777778</v>
      </c>
      <c r="F92" s="3">
        <v>4.1476058858620002</v>
      </c>
      <c r="G92" s="3">
        <v>3.9551222907138595</v>
      </c>
      <c r="H92" s="3">
        <v>0.93995028832769945</v>
      </c>
      <c r="I92" s="3">
        <v>0.74746669317955861</v>
      </c>
      <c r="J92" s="3">
        <v>231.75900000000001</v>
      </c>
      <c r="K92" s="3">
        <v>221.00344444444445</v>
      </c>
      <c r="L92" s="3">
        <v>52.522333333333343</v>
      </c>
      <c r="M92" s="3">
        <v>41.766777777777783</v>
      </c>
      <c r="N92" s="3">
        <v>5.333333333333333</v>
      </c>
      <c r="O92" s="3">
        <v>5.4222222222222225</v>
      </c>
      <c r="P92" s="3">
        <v>54.601555555555557</v>
      </c>
      <c r="Q92" s="3">
        <v>54.601555555555557</v>
      </c>
      <c r="R92" s="3">
        <v>0</v>
      </c>
      <c r="S92" s="3">
        <v>124.6351111111111</v>
      </c>
      <c r="T92" s="3">
        <v>106.36466666666666</v>
      </c>
      <c r="U92" s="3">
        <v>18.27044444444444</v>
      </c>
      <c r="V92" s="3">
        <v>0</v>
      </c>
      <c r="W92" s="3">
        <v>0</v>
      </c>
      <c r="X92" s="3">
        <v>0</v>
      </c>
      <c r="Y92" s="3">
        <v>0</v>
      </c>
      <c r="Z92" s="3">
        <v>0</v>
      </c>
      <c r="AA92" s="3">
        <v>0</v>
      </c>
      <c r="AB92" s="3">
        <v>0</v>
      </c>
      <c r="AC92" s="3">
        <v>0</v>
      </c>
      <c r="AD92" s="3">
        <v>0</v>
      </c>
      <c r="AE92" s="3">
        <v>0</v>
      </c>
      <c r="AF92" s="3" t="s">
        <v>504</v>
      </c>
      <c r="AG92" s="13">
        <v>3</v>
      </c>
    </row>
    <row r="93" spans="1:33" x14ac:dyDescent="0.2">
      <c r="A93" s="1" t="s">
        <v>154</v>
      </c>
      <c r="B93" s="1" t="s">
        <v>360</v>
      </c>
      <c r="C93" s="1" t="s">
        <v>361</v>
      </c>
      <c r="D93" s="1" t="s">
        <v>362</v>
      </c>
      <c r="E93" s="3">
        <v>45.12222222222222</v>
      </c>
      <c r="F93" s="3">
        <v>3.6973971928096532</v>
      </c>
      <c r="G93" s="3">
        <v>3.4885816301403594</v>
      </c>
      <c r="H93" s="3">
        <v>0.92750307805959131</v>
      </c>
      <c r="I93" s="3">
        <v>0.71868751539029807</v>
      </c>
      <c r="J93" s="3">
        <v>166.83477777777779</v>
      </c>
      <c r="K93" s="3">
        <v>157.41255555555554</v>
      </c>
      <c r="L93" s="3">
        <v>41.850999999999999</v>
      </c>
      <c r="M93" s="3">
        <v>32.428777777777782</v>
      </c>
      <c r="N93" s="3">
        <v>4.4444444444444446</v>
      </c>
      <c r="O93" s="3">
        <v>4.9777777777777779</v>
      </c>
      <c r="P93" s="3">
        <v>15.986666666666666</v>
      </c>
      <c r="Q93" s="3">
        <v>15.986666666666666</v>
      </c>
      <c r="R93" s="3">
        <v>0</v>
      </c>
      <c r="S93" s="3">
        <v>108.99711111111111</v>
      </c>
      <c r="T93" s="3">
        <v>84.533222222222221</v>
      </c>
      <c r="U93" s="3">
        <v>24.463888888888885</v>
      </c>
      <c r="V93" s="3">
        <v>0</v>
      </c>
      <c r="W93" s="3">
        <v>0</v>
      </c>
      <c r="X93" s="3">
        <v>0</v>
      </c>
      <c r="Y93" s="3">
        <v>0</v>
      </c>
      <c r="Z93" s="3">
        <v>0</v>
      </c>
      <c r="AA93" s="3">
        <v>0</v>
      </c>
      <c r="AB93" s="3">
        <v>0</v>
      </c>
      <c r="AC93" s="3">
        <v>0</v>
      </c>
      <c r="AD93" s="3">
        <v>0</v>
      </c>
      <c r="AE93" s="3">
        <v>0</v>
      </c>
      <c r="AF93" s="3" t="s">
        <v>505</v>
      </c>
      <c r="AG93" s="13">
        <v>3</v>
      </c>
    </row>
    <row r="94" spans="1:33" x14ac:dyDescent="0.2">
      <c r="A94" s="1" t="s">
        <v>154</v>
      </c>
      <c r="B94" s="1" t="s">
        <v>363</v>
      </c>
      <c r="C94" s="1" t="s">
        <v>254</v>
      </c>
      <c r="D94" s="1" t="s">
        <v>179</v>
      </c>
      <c r="E94" s="3">
        <v>69.477777777777774</v>
      </c>
      <c r="F94" s="3">
        <v>3.6692355669278744</v>
      </c>
      <c r="G94" s="3">
        <v>3.4483016152246919</v>
      </c>
      <c r="H94" s="3">
        <v>0.74366544058851747</v>
      </c>
      <c r="I94" s="3">
        <v>0.52273148888533505</v>
      </c>
      <c r="J94" s="3">
        <v>254.93033333333329</v>
      </c>
      <c r="K94" s="3">
        <v>239.5803333333333</v>
      </c>
      <c r="L94" s="3">
        <v>51.668222222222219</v>
      </c>
      <c r="M94" s="3">
        <v>36.318222222222218</v>
      </c>
      <c r="N94" s="3">
        <v>10.016666666666667</v>
      </c>
      <c r="O94" s="3">
        <v>5.333333333333333</v>
      </c>
      <c r="P94" s="3">
        <v>65.526666666666657</v>
      </c>
      <c r="Q94" s="3">
        <v>65.526666666666657</v>
      </c>
      <c r="R94" s="3">
        <v>0</v>
      </c>
      <c r="S94" s="3">
        <v>137.73544444444443</v>
      </c>
      <c r="T94" s="3">
        <v>120.98844444444444</v>
      </c>
      <c r="U94" s="3">
        <v>16.746999999999996</v>
      </c>
      <c r="V94" s="3">
        <v>0</v>
      </c>
      <c r="W94" s="3">
        <v>23.263111111111108</v>
      </c>
      <c r="X94" s="3">
        <v>0</v>
      </c>
      <c r="Y94" s="3">
        <v>0</v>
      </c>
      <c r="Z94" s="3">
        <v>0</v>
      </c>
      <c r="AA94" s="3">
        <v>7.8071111111111096</v>
      </c>
      <c r="AB94" s="3">
        <v>0</v>
      </c>
      <c r="AC94" s="3">
        <v>15.456</v>
      </c>
      <c r="AD94" s="3">
        <v>0</v>
      </c>
      <c r="AE94" s="3">
        <v>0</v>
      </c>
      <c r="AF94" s="3" t="s">
        <v>506</v>
      </c>
      <c r="AG94" s="13">
        <v>3</v>
      </c>
    </row>
    <row r="95" spans="1:33" x14ac:dyDescent="0.2">
      <c r="A95" s="1" t="s">
        <v>154</v>
      </c>
      <c r="B95" s="1" t="s">
        <v>364</v>
      </c>
      <c r="C95" s="1" t="s">
        <v>310</v>
      </c>
      <c r="D95" s="1" t="s">
        <v>311</v>
      </c>
      <c r="E95" s="3">
        <v>62.955555555555556</v>
      </c>
      <c r="F95" s="3">
        <v>3.4414878220967169</v>
      </c>
      <c r="G95" s="3">
        <v>3.1633374514648782</v>
      </c>
      <c r="H95" s="3">
        <v>0.44409989410518885</v>
      </c>
      <c r="I95" s="3">
        <v>0.16594952347334982</v>
      </c>
      <c r="J95" s="3">
        <v>216.66077777777775</v>
      </c>
      <c r="K95" s="3">
        <v>199.14966666666666</v>
      </c>
      <c r="L95" s="3">
        <v>27.958555555555556</v>
      </c>
      <c r="M95" s="3">
        <v>10.447444444444445</v>
      </c>
      <c r="N95" s="3">
        <v>12.71111111111111</v>
      </c>
      <c r="O95" s="3">
        <v>4.8</v>
      </c>
      <c r="P95" s="3">
        <v>65.726333333333329</v>
      </c>
      <c r="Q95" s="3">
        <v>65.726333333333329</v>
      </c>
      <c r="R95" s="3">
        <v>0</v>
      </c>
      <c r="S95" s="3">
        <v>122.97588888888887</v>
      </c>
      <c r="T95" s="3">
        <v>98.999111111111105</v>
      </c>
      <c r="U95" s="3">
        <v>23.976777777777777</v>
      </c>
      <c r="V95" s="3">
        <v>0</v>
      </c>
      <c r="W95" s="3">
        <v>0</v>
      </c>
      <c r="X95" s="3">
        <v>0</v>
      </c>
      <c r="Y95" s="3">
        <v>0</v>
      </c>
      <c r="Z95" s="3">
        <v>0</v>
      </c>
      <c r="AA95" s="3">
        <v>0</v>
      </c>
      <c r="AB95" s="3">
        <v>0</v>
      </c>
      <c r="AC95" s="3">
        <v>0</v>
      </c>
      <c r="AD95" s="3">
        <v>0</v>
      </c>
      <c r="AE95" s="3">
        <v>0</v>
      </c>
      <c r="AF95" s="3" t="s">
        <v>507</v>
      </c>
      <c r="AG95" s="13">
        <v>3</v>
      </c>
    </row>
    <row r="96" spans="1:33" x14ac:dyDescent="0.2">
      <c r="A96" s="1" t="s">
        <v>154</v>
      </c>
      <c r="B96" s="1" t="s">
        <v>365</v>
      </c>
      <c r="C96" s="1" t="s">
        <v>242</v>
      </c>
      <c r="D96" s="1" t="s">
        <v>243</v>
      </c>
      <c r="E96" s="3">
        <v>52.655555555555559</v>
      </c>
      <c r="F96" s="3">
        <v>3.4709791095167755</v>
      </c>
      <c r="G96" s="3">
        <v>3.120272209326862</v>
      </c>
      <c r="H96" s="3">
        <v>0.59687275796581551</v>
      </c>
      <c r="I96" s="3">
        <v>0.24616585777590208</v>
      </c>
      <c r="J96" s="3">
        <v>182.76633333333334</v>
      </c>
      <c r="K96" s="3">
        <v>164.29966666666667</v>
      </c>
      <c r="L96" s="3">
        <v>31.428666666666665</v>
      </c>
      <c r="M96" s="3">
        <v>12.962</v>
      </c>
      <c r="N96" s="3">
        <v>13.677777777777777</v>
      </c>
      <c r="O96" s="3">
        <v>4.7888888888888888</v>
      </c>
      <c r="P96" s="3">
        <v>38.841333333333331</v>
      </c>
      <c r="Q96" s="3">
        <v>38.841333333333331</v>
      </c>
      <c r="R96" s="3">
        <v>0</v>
      </c>
      <c r="S96" s="3">
        <v>112.49633333333334</v>
      </c>
      <c r="T96" s="3">
        <v>107.87911111111111</v>
      </c>
      <c r="U96" s="3">
        <v>4.6172222222222228</v>
      </c>
      <c r="V96" s="3">
        <v>0</v>
      </c>
      <c r="W96" s="3">
        <v>0.3992222222222222</v>
      </c>
      <c r="X96" s="3">
        <v>0</v>
      </c>
      <c r="Y96" s="3">
        <v>0</v>
      </c>
      <c r="Z96" s="3">
        <v>0</v>
      </c>
      <c r="AA96" s="3">
        <v>0</v>
      </c>
      <c r="AB96" s="3">
        <v>0</v>
      </c>
      <c r="AC96" s="3">
        <v>0.3992222222222222</v>
      </c>
      <c r="AD96" s="3">
        <v>0</v>
      </c>
      <c r="AE96" s="3">
        <v>0</v>
      </c>
      <c r="AF96" s="3" t="s">
        <v>508</v>
      </c>
      <c r="AG96" s="13">
        <v>3</v>
      </c>
    </row>
    <row r="97" spans="1:33" x14ac:dyDescent="0.2">
      <c r="A97" s="1" t="s">
        <v>154</v>
      </c>
      <c r="B97" s="1" t="s">
        <v>366</v>
      </c>
      <c r="C97" s="1" t="s">
        <v>367</v>
      </c>
      <c r="D97" s="1" t="s">
        <v>217</v>
      </c>
      <c r="E97" s="3">
        <v>53.455555555555556</v>
      </c>
      <c r="F97" s="3">
        <v>3.5034670546663897</v>
      </c>
      <c r="G97" s="3">
        <v>3.1561484098939925</v>
      </c>
      <c r="H97" s="3">
        <v>0.83813344419039693</v>
      </c>
      <c r="I97" s="3">
        <v>0.49081479941800044</v>
      </c>
      <c r="J97" s="3">
        <v>187.27977777777778</v>
      </c>
      <c r="K97" s="3">
        <v>168.71366666666665</v>
      </c>
      <c r="L97" s="3">
        <v>44.802888888888887</v>
      </c>
      <c r="M97" s="3">
        <v>26.236777777777778</v>
      </c>
      <c r="N97" s="3">
        <v>13.499444444444444</v>
      </c>
      <c r="O97" s="3">
        <v>5.0666666666666664</v>
      </c>
      <c r="P97" s="3">
        <v>36.211888888888893</v>
      </c>
      <c r="Q97" s="3">
        <v>36.211888888888893</v>
      </c>
      <c r="R97" s="3">
        <v>0</v>
      </c>
      <c r="S97" s="3">
        <v>106.265</v>
      </c>
      <c r="T97" s="3">
        <v>106.265</v>
      </c>
      <c r="U97" s="3">
        <v>0</v>
      </c>
      <c r="V97" s="3">
        <v>0</v>
      </c>
      <c r="W97" s="3">
        <v>24.047444444444452</v>
      </c>
      <c r="X97" s="3">
        <v>0</v>
      </c>
      <c r="Y97" s="3">
        <v>0</v>
      </c>
      <c r="Z97" s="3">
        <v>0</v>
      </c>
      <c r="AA97" s="3">
        <v>1.1617777777777778</v>
      </c>
      <c r="AB97" s="3">
        <v>0</v>
      </c>
      <c r="AC97" s="3">
        <v>22.885666666666673</v>
      </c>
      <c r="AD97" s="3">
        <v>0</v>
      </c>
      <c r="AE97" s="3">
        <v>0</v>
      </c>
      <c r="AF97" s="3" t="s">
        <v>509</v>
      </c>
      <c r="AG97" s="13">
        <v>3</v>
      </c>
    </row>
    <row r="98" spans="1:33" x14ac:dyDescent="0.2">
      <c r="A98" s="1" t="s">
        <v>154</v>
      </c>
      <c r="B98" s="1" t="s">
        <v>368</v>
      </c>
      <c r="C98" s="1" t="s">
        <v>185</v>
      </c>
      <c r="D98" s="1" t="s">
        <v>186</v>
      </c>
      <c r="E98" s="3">
        <v>59.888888888888886</v>
      </c>
      <c r="F98" s="3">
        <v>3.8302486085343226</v>
      </c>
      <c r="G98" s="3">
        <v>3.4698293135435994</v>
      </c>
      <c r="H98" s="3">
        <v>0.59834322820037111</v>
      </c>
      <c r="I98" s="3">
        <v>0.23792393320964753</v>
      </c>
      <c r="J98" s="3">
        <v>229.3893333333333</v>
      </c>
      <c r="K98" s="3">
        <v>207.80422222222222</v>
      </c>
      <c r="L98" s="3">
        <v>35.834111111111113</v>
      </c>
      <c r="M98" s="3">
        <v>14.249000000000001</v>
      </c>
      <c r="N98" s="3">
        <v>15.896222222222221</v>
      </c>
      <c r="O98" s="3">
        <v>5.6888888888888891</v>
      </c>
      <c r="P98" s="3">
        <v>50.30833333333333</v>
      </c>
      <c r="Q98" s="3">
        <v>50.30833333333333</v>
      </c>
      <c r="R98" s="3">
        <v>0</v>
      </c>
      <c r="S98" s="3">
        <v>143.24688888888886</v>
      </c>
      <c r="T98" s="3">
        <v>97.426000000000002</v>
      </c>
      <c r="U98" s="3">
        <v>45.820888888888867</v>
      </c>
      <c r="V98" s="3">
        <v>0</v>
      </c>
      <c r="W98" s="3">
        <v>55.201333333333331</v>
      </c>
      <c r="X98" s="3">
        <v>0.9041111111111112</v>
      </c>
      <c r="Y98" s="3">
        <v>0</v>
      </c>
      <c r="Z98" s="3">
        <v>0</v>
      </c>
      <c r="AA98" s="3">
        <v>20.031777777777773</v>
      </c>
      <c r="AB98" s="3">
        <v>0</v>
      </c>
      <c r="AC98" s="3">
        <v>34.265444444444448</v>
      </c>
      <c r="AD98" s="3">
        <v>0</v>
      </c>
      <c r="AE98" s="3">
        <v>0</v>
      </c>
      <c r="AF98" s="3" t="s">
        <v>510</v>
      </c>
      <c r="AG98" s="13">
        <v>3</v>
      </c>
    </row>
    <row r="99" spans="1:33" x14ac:dyDescent="0.2">
      <c r="A99" s="1" t="s">
        <v>154</v>
      </c>
      <c r="B99" s="1" t="s">
        <v>369</v>
      </c>
      <c r="C99" s="1" t="s">
        <v>370</v>
      </c>
      <c r="D99" s="1" t="s">
        <v>331</v>
      </c>
      <c r="E99" s="3">
        <v>57.2</v>
      </c>
      <c r="F99" s="3">
        <v>3.2221678321678318</v>
      </c>
      <c r="G99" s="3">
        <v>3.0350369075369072</v>
      </c>
      <c r="H99" s="3">
        <v>0.59056138306138306</v>
      </c>
      <c r="I99" s="3">
        <v>0.4101029526029526</v>
      </c>
      <c r="J99" s="3">
        <v>184.30799999999999</v>
      </c>
      <c r="K99" s="3">
        <v>173.60411111111111</v>
      </c>
      <c r="L99" s="3">
        <v>33.780111111111111</v>
      </c>
      <c r="M99" s="3">
        <v>23.457888888888888</v>
      </c>
      <c r="N99" s="3">
        <v>5.166666666666667</v>
      </c>
      <c r="O99" s="3">
        <v>5.1555555555555559</v>
      </c>
      <c r="P99" s="3">
        <v>45.029555555555554</v>
      </c>
      <c r="Q99" s="3">
        <v>44.647888888888886</v>
      </c>
      <c r="R99" s="3">
        <v>0.38166666666666671</v>
      </c>
      <c r="S99" s="3">
        <v>105.49833333333332</v>
      </c>
      <c r="T99" s="3">
        <v>96.028333333333322</v>
      </c>
      <c r="U99" s="3">
        <v>9.4700000000000006</v>
      </c>
      <c r="V99" s="3">
        <v>0</v>
      </c>
      <c r="W99" s="3">
        <v>2.3959999999999999</v>
      </c>
      <c r="X99" s="3">
        <v>0</v>
      </c>
      <c r="Y99" s="3">
        <v>0</v>
      </c>
      <c r="Z99" s="3">
        <v>0</v>
      </c>
      <c r="AA99" s="3">
        <v>0.95788888888888901</v>
      </c>
      <c r="AB99" s="3">
        <v>0</v>
      </c>
      <c r="AC99" s="3">
        <v>1.4381111111111111</v>
      </c>
      <c r="AD99" s="3">
        <v>0</v>
      </c>
      <c r="AE99" s="3">
        <v>0</v>
      </c>
      <c r="AF99" s="3" t="s">
        <v>511</v>
      </c>
      <c r="AG99" s="13">
        <v>3</v>
      </c>
    </row>
    <row r="100" spans="1:33" x14ac:dyDescent="0.2">
      <c r="A100" s="1" t="s">
        <v>154</v>
      </c>
      <c r="B100" s="1" t="s">
        <v>371</v>
      </c>
      <c r="C100" s="1" t="s">
        <v>372</v>
      </c>
      <c r="D100" s="1" t="s">
        <v>373</v>
      </c>
      <c r="E100" s="3">
        <v>60.288888888888891</v>
      </c>
      <c r="F100" s="3">
        <v>3.8906044968669371</v>
      </c>
      <c r="G100" s="3">
        <v>3.7144157758938445</v>
      </c>
      <c r="H100" s="3">
        <v>0.62444710652414304</v>
      </c>
      <c r="I100" s="3">
        <v>0.44825838555105046</v>
      </c>
      <c r="J100" s="3">
        <v>234.56022222222225</v>
      </c>
      <c r="K100" s="3">
        <v>223.93800000000002</v>
      </c>
      <c r="L100" s="3">
        <v>37.647222222222226</v>
      </c>
      <c r="M100" s="3">
        <v>27.024999999999999</v>
      </c>
      <c r="N100" s="3">
        <v>5.2</v>
      </c>
      <c r="O100" s="3">
        <v>5.4222222222222225</v>
      </c>
      <c r="P100" s="3">
        <v>57.416222222222224</v>
      </c>
      <c r="Q100" s="3">
        <v>57.416222222222224</v>
      </c>
      <c r="R100" s="3">
        <v>0</v>
      </c>
      <c r="S100" s="3">
        <v>139.49677777777779</v>
      </c>
      <c r="T100" s="3">
        <v>88.454333333333338</v>
      </c>
      <c r="U100" s="3">
        <v>51.042444444444449</v>
      </c>
      <c r="V100" s="3">
        <v>0</v>
      </c>
      <c r="W100" s="3">
        <v>0</v>
      </c>
      <c r="X100" s="3">
        <v>0</v>
      </c>
      <c r="Y100" s="3">
        <v>0</v>
      </c>
      <c r="Z100" s="3">
        <v>0</v>
      </c>
      <c r="AA100" s="3">
        <v>0</v>
      </c>
      <c r="AB100" s="3">
        <v>0</v>
      </c>
      <c r="AC100" s="3">
        <v>0</v>
      </c>
      <c r="AD100" s="3">
        <v>0</v>
      </c>
      <c r="AE100" s="3">
        <v>0</v>
      </c>
      <c r="AF100" s="3" t="s">
        <v>512</v>
      </c>
      <c r="AG100" s="13">
        <v>3</v>
      </c>
    </row>
    <row r="101" spans="1:33" x14ac:dyDescent="0.2">
      <c r="A101" s="1" t="s">
        <v>154</v>
      </c>
      <c r="B101" s="1" t="s">
        <v>374</v>
      </c>
      <c r="C101" s="1" t="s">
        <v>188</v>
      </c>
      <c r="D101" s="1" t="s">
        <v>189</v>
      </c>
      <c r="E101" s="3">
        <v>45</v>
      </c>
      <c r="F101" s="3">
        <v>4.4454074074074068</v>
      </c>
      <c r="G101" s="3">
        <v>3.9478024691358025</v>
      </c>
      <c r="H101" s="3">
        <v>1.3438518518518516</v>
      </c>
      <c r="I101" s="3">
        <v>0.84624691358024695</v>
      </c>
      <c r="J101" s="3">
        <v>200.04333333333332</v>
      </c>
      <c r="K101" s="3">
        <v>177.65111111111111</v>
      </c>
      <c r="L101" s="3">
        <v>60.473333333333322</v>
      </c>
      <c r="M101" s="3">
        <v>38.081111111111113</v>
      </c>
      <c r="N101" s="3">
        <v>16.475555555555541</v>
      </c>
      <c r="O101" s="3">
        <v>5.916666666666667</v>
      </c>
      <c r="P101" s="3">
        <v>39.698888888888888</v>
      </c>
      <c r="Q101" s="3">
        <v>39.698888888888888</v>
      </c>
      <c r="R101" s="3">
        <v>0</v>
      </c>
      <c r="S101" s="3">
        <v>99.871111111111105</v>
      </c>
      <c r="T101" s="3">
        <v>98.053333333333327</v>
      </c>
      <c r="U101" s="3">
        <v>1.8177777777777777</v>
      </c>
      <c r="V101" s="3">
        <v>0</v>
      </c>
      <c r="W101" s="3">
        <v>0</v>
      </c>
      <c r="X101" s="3">
        <v>0</v>
      </c>
      <c r="Y101" s="3">
        <v>0</v>
      </c>
      <c r="Z101" s="3">
        <v>0</v>
      </c>
      <c r="AA101" s="3">
        <v>0</v>
      </c>
      <c r="AB101" s="3">
        <v>0</v>
      </c>
      <c r="AC101" s="3">
        <v>0</v>
      </c>
      <c r="AD101" s="3">
        <v>0</v>
      </c>
      <c r="AE101" s="3">
        <v>0</v>
      </c>
      <c r="AF101" s="3" t="s">
        <v>513</v>
      </c>
      <c r="AG101" s="13">
        <v>3</v>
      </c>
    </row>
    <row r="102" spans="1:33" x14ac:dyDescent="0.2">
      <c r="A102" s="1" t="s">
        <v>154</v>
      </c>
      <c r="B102" s="1" t="s">
        <v>375</v>
      </c>
      <c r="C102" s="1" t="s">
        <v>256</v>
      </c>
      <c r="D102" s="1" t="s">
        <v>257</v>
      </c>
      <c r="E102" s="3">
        <v>54.588888888888889</v>
      </c>
      <c r="F102" s="3">
        <v>3.8132281701607975</v>
      </c>
      <c r="G102" s="3">
        <v>3.5412965601465491</v>
      </c>
      <c r="H102" s="3">
        <v>0.72877875025442707</v>
      </c>
      <c r="I102" s="3">
        <v>0.45684714024017908</v>
      </c>
      <c r="J102" s="3">
        <v>208.15988888888887</v>
      </c>
      <c r="K102" s="3">
        <v>193.31544444444441</v>
      </c>
      <c r="L102" s="3">
        <v>39.783222222222221</v>
      </c>
      <c r="M102" s="3">
        <v>24.938777777777776</v>
      </c>
      <c r="N102" s="3">
        <v>9.4222222222222225</v>
      </c>
      <c r="O102" s="3">
        <v>5.4222222222222225</v>
      </c>
      <c r="P102" s="3">
        <v>35.484555555555559</v>
      </c>
      <c r="Q102" s="3">
        <v>35.484555555555559</v>
      </c>
      <c r="R102" s="3">
        <v>0</v>
      </c>
      <c r="S102" s="3">
        <v>132.89211111111109</v>
      </c>
      <c r="T102" s="3">
        <v>130.94188888888888</v>
      </c>
      <c r="U102" s="3">
        <v>1.9502222222222223</v>
      </c>
      <c r="V102" s="3">
        <v>0</v>
      </c>
      <c r="W102" s="3">
        <v>0.26666666666666666</v>
      </c>
      <c r="X102" s="3">
        <v>0.26666666666666666</v>
      </c>
      <c r="Y102" s="3">
        <v>0</v>
      </c>
      <c r="Z102" s="3">
        <v>0</v>
      </c>
      <c r="AA102" s="3">
        <v>0</v>
      </c>
      <c r="AB102" s="3">
        <v>0</v>
      </c>
      <c r="AC102" s="3">
        <v>0</v>
      </c>
      <c r="AD102" s="3">
        <v>0</v>
      </c>
      <c r="AE102" s="3">
        <v>0</v>
      </c>
      <c r="AF102" s="3" t="s">
        <v>514</v>
      </c>
      <c r="AG102" s="13">
        <v>3</v>
      </c>
    </row>
    <row r="103" spans="1:33" x14ac:dyDescent="0.2">
      <c r="A103" s="1" t="s">
        <v>154</v>
      </c>
      <c r="B103" s="1" t="s">
        <v>376</v>
      </c>
      <c r="C103" s="1" t="s">
        <v>377</v>
      </c>
      <c r="D103" s="1" t="s">
        <v>378</v>
      </c>
      <c r="E103" s="3">
        <v>60.988888888888887</v>
      </c>
      <c r="F103" s="3">
        <v>3.3136418291127714</v>
      </c>
      <c r="G103" s="3">
        <v>3.0482018582619785</v>
      </c>
      <c r="H103" s="3">
        <v>0.60388413190016399</v>
      </c>
      <c r="I103" s="3">
        <v>0.33844416104937147</v>
      </c>
      <c r="J103" s="3">
        <v>202.09533333333334</v>
      </c>
      <c r="K103" s="3">
        <v>185.90644444444445</v>
      </c>
      <c r="L103" s="3">
        <v>36.830222222222226</v>
      </c>
      <c r="M103" s="3">
        <v>20.641333333333332</v>
      </c>
      <c r="N103" s="3">
        <v>10.766666666666667</v>
      </c>
      <c r="O103" s="3">
        <v>5.4222222222222225</v>
      </c>
      <c r="P103" s="3">
        <v>39.307333333333332</v>
      </c>
      <c r="Q103" s="3">
        <v>39.307333333333332</v>
      </c>
      <c r="R103" s="3">
        <v>0</v>
      </c>
      <c r="S103" s="3">
        <v>125.95777777777778</v>
      </c>
      <c r="T103" s="3">
        <v>107.25</v>
      </c>
      <c r="U103" s="3">
        <v>18.707777777777771</v>
      </c>
      <c r="V103" s="3">
        <v>0</v>
      </c>
      <c r="W103" s="3">
        <v>0.22366666666666671</v>
      </c>
      <c r="X103" s="3">
        <v>0</v>
      </c>
      <c r="Y103" s="3">
        <v>0</v>
      </c>
      <c r="Z103" s="3">
        <v>0</v>
      </c>
      <c r="AA103" s="3">
        <v>0.22366666666666671</v>
      </c>
      <c r="AB103" s="3">
        <v>0</v>
      </c>
      <c r="AC103" s="3">
        <v>0</v>
      </c>
      <c r="AD103" s="3">
        <v>0</v>
      </c>
      <c r="AE103" s="3">
        <v>0</v>
      </c>
      <c r="AF103" s="3" t="s">
        <v>515</v>
      </c>
      <c r="AG103" s="13">
        <v>3</v>
      </c>
    </row>
    <row r="104" spans="1:33" x14ac:dyDescent="0.2">
      <c r="A104" s="1" t="s">
        <v>154</v>
      </c>
      <c r="B104" s="1" t="s">
        <v>379</v>
      </c>
      <c r="C104" s="1" t="s">
        <v>380</v>
      </c>
      <c r="D104" s="1" t="s">
        <v>381</v>
      </c>
      <c r="E104" s="3">
        <v>26.533333333333335</v>
      </c>
      <c r="F104" s="3">
        <v>4.4263400335008374</v>
      </c>
      <c r="G104" s="3">
        <v>4.2603015075376875</v>
      </c>
      <c r="H104" s="3">
        <v>0.90757956448911226</v>
      </c>
      <c r="I104" s="3">
        <v>0.74154103852596309</v>
      </c>
      <c r="J104" s="3">
        <v>117.44555555555556</v>
      </c>
      <c r="K104" s="3">
        <v>113.03999999999999</v>
      </c>
      <c r="L104" s="3">
        <v>24.081111111111113</v>
      </c>
      <c r="M104" s="3">
        <v>19.675555555555555</v>
      </c>
      <c r="N104" s="3">
        <v>0</v>
      </c>
      <c r="O104" s="3">
        <v>4.4055555555555577</v>
      </c>
      <c r="P104" s="3">
        <v>35.857777777777777</v>
      </c>
      <c r="Q104" s="3">
        <v>35.857777777777777</v>
      </c>
      <c r="R104" s="3">
        <v>0</v>
      </c>
      <c r="S104" s="3">
        <v>57.506666666666668</v>
      </c>
      <c r="T104" s="3">
        <v>57.506666666666668</v>
      </c>
      <c r="U104" s="3">
        <v>0</v>
      </c>
      <c r="V104" s="3">
        <v>0</v>
      </c>
      <c r="W104" s="3">
        <v>0</v>
      </c>
      <c r="X104" s="3">
        <v>0</v>
      </c>
      <c r="Y104" s="3">
        <v>0</v>
      </c>
      <c r="Z104" s="3">
        <v>0</v>
      </c>
      <c r="AA104" s="3">
        <v>0</v>
      </c>
      <c r="AB104" s="3">
        <v>0</v>
      </c>
      <c r="AC104" s="3">
        <v>0</v>
      </c>
      <c r="AD104" s="3">
        <v>0</v>
      </c>
      <c r="AE104" s="3">
        <v>0</v>
      </c>
      <c r="AF104" s="3" t="s">
        <v>516</v>
      </c>
      <c r="AG104" s="13">
        <v>3</v>
      </c>
    </row>
    <row r="105" spans="1:33" x14ac:dyDescent="0.2">
      <c r="A105" s="1" t="s">
        <v>154</v>
      </c>
      <c r="B105" s="1" t="s">
        <v>382</v>
      </c>
      <c r="C105" s="1" t="s">
        <v>383</v>
      </c>
      <c r="D105" s="1" t="s">
        <v>260</v>
      </c>
      <c r="E105" s="3">
        <v>54.611111111111114</v>
      </c>
      <c r="F105" s="3">
        <v>4.4494710071210584</v>
      </c>
      <c r="G105" s="3">
        <v>4.1780569684638857</v>
      </c>
      <c r="H105" s="3">
        <v>0.65453306205493378</v>
      </c>
      <c r="I105" s="3">
        <v>0.38311902339776194</v>
      </c>
      <c r="J105" s="3">
        <v>242.99055555555557</v>
      </c>
      <c r="K105" s="3">
        <v>228.16833333333332</v>
      </c>
      <c r="L105" s="3">
        <v>35.744777777777777</v>
      </c>
      <c r="M105" s="3">
        <v>20.922555555555554</v>
      </c>
      <c r="N105" s="3">
        <v>9.4888888888888889</v>
      </c>
      <c r="O105" s="3">
        <v>5.333333333333333</v>
      </c>
      <c r="P105" s="3">
        <v>76.6418888888889</v>
      </c>
      <c r="Q105" s="3">
        <v>76.6418888888889</v>
      </c>
      <c r="R105" s="3">
        <v>0</v>
      </c>
      <c r="S105" s="3">
        <v>130.60388888888889</v>
      </c>
      <c r="T105" s="3">
        <v>104.72944444444444</v>
      </c>
      <c r="U105" s="3">
        <v>25.874444444444443</v>
      </c>
      <c r="V105" s="3">
        <v>0</v>
      </c>
      <c r="W105" s="3">
        <v>15.313888888888888</v>
      </c>
      <c r="X105" s="3">
        <v>0</v>
      </c>
      <c r="Y105" s="3">
        <v>0</v>
      </c>
      <c r="Z105" s="3">
        <v>0</v>
      </c>
      <c r="AA105" s="3">
        <v>15.313888888888888</v>
      </c>
      <c r="AB105" s="3">
        <v>0</v>
      </c>
      <c r="AC105" s="3">
        <v>0</v>
      </c>
      <c r="AD105" s="3">
        <v>0</v>
      </c>
      <c r="AE105" s="3">
        <v>0</v>
      </c>
      <c r="AF105" s="3" t="s">
        <v>517</v>
      </c>
      <c r="AG105" s="13">
        <v>3</v>
      </c>
    </row>
    <row r="106" spans="1:33" x14ac:dyDescent="0.2">
      <c r="A106" s="1" t="s">
        <v>154</v>
      </c>
      <c r="B106" s="1" t="s">
        <v>384</v>
      </c>
      <c r="C106" s="1" t="s">
        <v>197</v>
      </c>
      <c r="D106" s="1" t="s">
        <v>173</v>
      </c>
      <c r="E106" s="3">
        <v>38.577777777777776</v>
      </c>
      <c r="F106" s="3">
        <v>4.3726699308755768</v>
      </c>
      <c r="G106" s="3">
        <v>4.2900086405529958</v>
      </c>
      <c r="H106" s="3">
        <v>0.63804147465437799</v>
      </c>
      <c r="I106" s="3">
        <v>0.55538018433179726</v>
      </c>
      <c r="J106" s="3">
        <v>168.68788888888889</v>
      </c>
      <c r="K106" s="3">
        <v>165.49900000000002</v>
      </c>
      <c r="L106" s="3">
        <v>24.614222222222224</v>
      </c>
      <c r="M106" s="3">
        <v>21.425333333333334</v>
      </c>
      <c r="N106" s="3">
        <v>0</v>
      </c>
      <c r="O106" s="3">
        <v>3.1888888888888891</v>
      </c>
      <c r="P106" s="3">
        <v>54.595111111111116</v>
      </c>
      <c r="Q106" s="3">
        <v>54.595111111111116</v>
      </c>
      <c r="R106" s="3">
        <v>0</v>
      </c>
      <c r="S106" s="3">
        <v>89.478555555555559</v>
      </c>
      <c r="T106" s="3">
        <v>89.478555555555559</v>
      </c>
      <c r="U106" s="3">
        <v>0</v>
      </c>
      <c r="V106" s="3">
        <v>0</v>
      </c>
      <c r="W106" s="3">
        <v>0</v>
      </c>
      <c r="X106" s="3">
        <v>0</v>
      </c>
      <c r="Y106" s="3">
        <v>0</v>
      </c>
      <c r="Z106" s="3">
        <v>0</v>
      </c>
      <c r="AA106" s="3">
        <v>0</v>
      </c>
      <c r="AB106" s="3">
        <v>0</v>
      </c>
      <c r="AC106" s="3">
        <v>0</v>
      </c>
      <c r="AD106" s="3">
        <v>0</v>
      </c>
      <c r="AE106" s="3">
        <v>0</v>
      </c>
      <c r="AF106" s="3" t="s">
        <v>518</v>
      </c>
      <c r="AG106" s="13">
        <v>3</v>
      </c>
    </row>
    <row r="107" spans="1:33" x14ac:dyDescent="0.2">
      <c r="A107" s="1" t="s">
        <v>154</v>
      </c>
      <c r="B107" s="1" t="s">
        <v>385</v>
      </c>
      <c r="C107" s="1" t="s">
        <v>172</v>
      </c>
      <c r="D107" s="1" t="s">
        <v>173</v>
      </c>
      <c r="E107" s="3">
        <v>83.722222222222229</v>
      </c>
      <c r="F107" s="3">
        <v>5.7451466489714669</v>
      </c>
      <c r="G107" s="3">
        <v>5.492525547445255</v>
      </c>
      <c r="H107" s="3">
        <v>0.55450829462508289</v>
      </c>
      <c r="I107" s="3">
        <v>0.30188719309887191</v>
      </c>
      <c r="J107" s="3">
        <v>480.99644444444448</v>
      </c>
      <c r="K107" s="3">
        <v>459.84644444444444</v>
      </c>
      <c r="L107" s="3">
        <v>46.424666666666667</v>
      </c>
      <c r="M107" s="3">
        <v>25.274666666666665</v>
      </c>
      <c r="N107" s="3">
        <v>15.55</v>
      </c>
      <c r="O107" s="3">
        <v>5.6</v>
      </c>
      <c r="P107" s="3">
        <v>96.344888888888903</v>
      </c>
      <c r="Q107" s="3">
        <v>96.344888888888903</v>
      </c>
      <c r="R107" s="3">
        <v>0</v>
      </c>
      <c r="S107" s="3">
        <v>338.22688888888888</v>
      </c>
      <c r="T107" s="3">
        <v>338.07133333333331</v>
      </c>
      <c r="U107" s="3">
        <v>0.15555555555555556</v>
      </c>
      <c r="V107" s="3">
        <v>0</v>
      </c>
      <c r="W107" s="3">
        <v>0.15555555555555556</v>
      </c>
      <c r="X107" s="3">
        <v>0</v>
      </c>
      <c r="Y107" s="3">
        <v>0</v>
      </c>
      <c r="Z107" s="3">
        <v>0</v>
      </c>
      <c r="AA107" s="3">
        <v>0</v>
      </c>
      <c r="AB107" s="3">
        <v>0</v>
      </c>
      <c r="AC107" s="3">
        <v>0</v>
      </c>
      <c r="AD107" s="3">
        <v>0.15555555555555556</v>
      </c>
      <c r="AE107" s="3">
        <v>0</v>
      </c>
      <c r="AF107" s="3" t="s">
        <v>519</v>
      </c>
      <c r="AG107" s="13">
        <v>3</v>
      </c>
    </row>
    <row r="108" spans="1:33" x14ac:dyDescent="0.2">
      <c r="A108" s="1" t="s">
        <v>154</v>
      </c>
      <c r="B108" s="1" t="s">
        <v>386</v>
      </c>
      <c r="C108" s="1" t="s">
        <v>387</v>
      </c>
      <c r="D108" s="1" t="s">
        <v>388</v>
      </c>
      <c r="E108" s="3">
        <v>48.988888888888887</v>
      </c>
      <c r="F108" s="3">
        <v>4.2547062826037649</v>
      </c>
      <c r="G108" s="3">
        <v>3.7552733046042186</v>
      </c>
      <c r="H108" s="3">
        <v>0.98537083238829681</v>
      </c>
      <c r="I108" s="3">
        <v>0.48593785438875031</v>
      </c>
      <c r="J108" s="3">
        <v>208.43333333333334</v>
      </c>
      <c r="K108" s="3">
        <v>183.96666666666667</v>
      </c>
      <c r="L108" s="3">
        <v>48.272222222222226</v>
      </c>
      <c r="M108" s="3">
        <v>23.805555555555557</v>
      </c>
      <c r="N108" s="3">
        <v>19.133333333333333</v>
      </c>
      <c r="O108" s="3">
        <v>5.333333333333333</v>
      </c>
      <c r="P108" s="3">
        <v>39.363888888888887</v>
      </c>
      <c r="Q108" s="3">
        <v>39.363888888888887</v>
      </c>
      <c r="R108" s="3">
        <v>0</v>
      </c>
      <c r="S108" s="3">
        <v>120.79722222222222</v>
      </c>
      <c r="T108" s="3">
        <v>120.79722222222222</v>
      </c>
      <c r="U108" s="3">
        <v>0</v>
      </c>
      <c r="V108" s="3">
        <v>0</v>
      </c>
      <c r="W108" s="3">
        <v>0</v>
      </c>
      <c r="X108" s="3">
        <v>0</v>
      </c>
      <c r="Y108" s="3">
        <v>0</v>
      </c>
      <c r="Z108" s="3">
        <v>0</v>
      </c>
      <c r="AA108" s="3">
        <v>0</v>
      </c>
      <c r="AB108" s="3">
        <v>0</v>
      </c>
      <c r="AC108" s="3">
        <v>0</v>
      </c>
      <c r="AD108" s="3">
        <v>0</v>
      </c>
      <c r="AE108" s="3">
        <v>0</v>
      </c>
      <c r="AF108" s="3" t="s">
        <v>520</v>
      </c>
      <c r="AG108" s="13">
        <v>3</v>
      </c>
    </row>
    <row r="109" spans="1:33" x14ac:dyDescent="0.2">
      <c r="A109" s="1" t="s">
        <v>154</v>
      </c>
      <c r="B109" s="1" t="s">
        <v>389</v>
      </c>
      <c r="C109" s="1" t="s">
        <v>199</v>
      </c>
      <c r="D109" s="1" t="s">
        <v>166</v>
      </c>
      <c r="E109" s="3">
        <v>104.34444444444445</v>
      </c>
      <c r="F109" s="3">
        <v>2.995298690235332</v>
      </c>
      <c r="G109" s="3">
        <v>2.8521829411138326</v>
      </c>
      <c r="H109" s="3">
        <v>0.48847300606964117</v>
      </c>
      <c r="I109" s="3">
        <v>0.34535725694814184</v>
      </c>
      <c r="J109" s="3">
        <v>312.54277777777781</v>
      </c>
      <c r="K109" s="3">
        <v>297.60944444444448</v>
      </c>
      <c r="L109" s="3">
        <v>50.969444444444449</v>
      </c>
      <c r="M109" s="3">
        <v>36.036111111111111</v>
      </c>
      <c r="N109" s="3">
        <v>9.8666666666666671</v>
      </c>
      <c r="O109" s="3">
        <v>5.0666666666666664</v>
      </c>
      <c r="P109" s="3">
        <v>85.65</v>
      </c>
      <c r="Q109" s="3">
        <v>85.65</v>
      </c>
      <c r="R109" s="3">
        <v>0</v>
      </c>
      <c r="S109" s="3">
        <v>175.92333333333335</v>
      </c>
      <c r="T109" s="3">
        <v>175.62055555555557</v>
      </c>
      <c r="U109" s="3">
        <v>0.30277777777777776</v>
      </c>
      <c r="V109" s="3">
        <v>0</v>
      </c>
      <c r="W109" s="3">
        <v>0</v>
      </c>
      <c r="X109" s="3">
        <v>0</v>
      </c>
      <c r="Y109" s="3">
        <v>0</v>
      </c>
      <c r="Z109" s="3">
        <v>0</v>
      </c>
      <c r="AA109" s="3">
        <v>0</v>
      </c>
      <c r="AB109" s="3">
        <v>0</v>
      </c>
      <c r="AC109" s="3">
        <v>0</v>
      </c>
      <c r="AD109" s="3">
        <v>0</v>
      </c>
      <c r="AE109" s="3">
        <v>0</v>
      </c>
      <c r="AF109" s="3" t="s">
        <v>521</v>
      </c>
      <c r="AG109" s="13">
        <v>3</v>
      </c>
    </row>
    <row r="110" spans="1:33" x14ac:dyDescent="0.2">
      <c r="A110" s="1" t="s">
        <v>154</v>
      </c>
      <c r="B110" s="1" t="s">
        <v>390</v>
      </c>
      <c r="C110" s="1" t="s">
        <v>391</v>
      </c>
      <c r="D110" s="1" t="s">
        <v>392</v>
      </c>
      <c r="E110" s="3">
        <v>60.911111111111111</v>
      </c>
      <c r="F110" s="3">
        <v>3.9997792776358998</v>
      </c>
      <c r="G110" s="3">
        <v>3.5756183874498362</v>
      </c>
      <c r="H110" s="3">
        <v>0.73003283473184966</v>
      </c>
      <c r="I110" s="3">
        <v>0.3058719445457862</v>
      </c>
      <c r="J110" s="3">
        <v>243.63100000000003</v>
      </c>
      <c r="K110" s="3">
        <v>217.79488888888892</v>
      </c>
      <c r="L110" s="3">
        <v>44.467111111111109</v>
      </c>
      <c r="M110" s="3">
        <v>18.631</v>
      </c>
      <c r="N110" s="3">
        <v>20.225000000000001</v>
      </c>
      <c r="O110" s="3">
        <v>5.6111111111111107</v>
      </c>
      <c r="P110" s="3">
        <v>43.68888888888889</v>
      </c>
      <c r="Q110" s="3">
        <v>43.68888888888889</v>
      </c>
      <c r="R110" s="3">
        <v>0</v>
      </c>
      <c r="S110" s="3">
        <v>155.47500000000002</v>
      </c>
      <c r="T110" s="3">
        <v>152.28055555555557</v>
      </c>
      <c r="U110" s="3">
        <v>3.1944444444444446</v>
      </c>
      <c r="V110" s="3">
        <v>0</v>
      </c>
      <c r="W110" s="3">
        <v>28.786111111111111</v>
      </c>
      <c r="X110" s="3">
        <v>0</v>
      </c>
      <c r="Y110" s="3">
        <v>0</v>
      </c>
      <c r="Z110" s="3">
        <v>0</v>
      </c>
      <c r="AA110" s="3">
        <v>13.291666666666666</v>
      </c>
      <c r="AB110" s="3">
        <v>0</v>
      </c>
      <c r="AC110" s="3">
        <v>15.494444444444444</v>
      </c>
      <c r="AD110" s="3">
        <v>0</v>
      </c>
      <c r="AE110" s="3">
        <v>0</v>
      </c>
      <c r="AF110" s="3" t="s">
        <v>522</v>
      </c>
      <c r="AG110" s="13">
        <v>3</v>
      </c>
    </row>
    <row r="111" spans="1:33" x14ac:dyDescent="0.2">
      <c r="A111" s="1" t="s">
        <v>154</v>
      </c>
      <c r="B111" s="1" t="s">
        <v>393</v>
      </c>
      <c r="C111" s="1" t="s">
        <v>394</v>
      </c>
      <c r="D111" s="1" t="s">
        <v>163</v>
      </c>
      <c r="E111" s="3">
        <v>82.322222222222223</v>
      </c>
      <c r="F111" s="3">
        <v>3.7007571872047516</v>
      </c>
      <c r="G111" s="3">
        <v>3.5749642326899713</v>
      </c>
      <c r="H111" s="3">
        <v>0.58392900526386826</v>
      </c>
      <c r="I111" s="3">
        <v>0.45813605074908892</v>
      </c>
      <c r="J111" s="3">
        <v>304.65455555555559</v>
      </c>
      <c r="K111" s="3">
        <v>294.29899999999998</v>
      </c>
      <c r="L111" s="3">
        <v>48.07033333333333</v>
      </c>
      <c r="M111" s="3">
        <v>37.714777777777776</v>
      </c>
      <c r="N111" s="3">
        <v>5.0222222222222221</v>
      </c>
      <c r="O111" s="3">
        <v>5.333333333333333</v>
      </c>
      <c r="P111" s="3">
        <v>79.944666666666677</v>
      </c>
      <c r="Q111" s="3">
        <v>79.944666666666677</v>
      </c>
      <c r="R111" s="3">
        <v>0</v>
      </c>
      <c r="S111" s="3">
        <v>176.63955555555555</v>
      </c>
      <c r="T111" s="3">
        <v>176.63955555555555</v>
      </c>
      <c r="U111" s="3">
        <v>0</v>
      </c>
      <c r="V111" s="3">
        <v>0</v>
      </c>
      <c r="W111" s="3">
        <v>0</v>
      </c>
      <c r="X111" s="3">
        <v>0</v>
      </c>
      <c r="Y111" s="3">
        <v>0</v>
      </c>
      <c r="Z111" s="3">
        <v>0</v>
      </c>
      <c r="AA111" s="3">
        <v>0</v>
      </c>
      <c r="AB111" s="3">
        <v>0</v>
      </c>
      <c r="AC111" s="3">
        <v>0</v>
      </c>
      <c r="AD111" s="3">
        <v>0</v>
      </c>
      <c r="AE111" s="3">
        <v>0</v>
      </c>
      <c r="AF111" s="3" t="s">
        <v>523</v>
      </c>
      <c r="AG111" s="13">
        <v>3</v>
      </c>
    </row>
    <row r="112" spans="1:33" x14ac:dyDescent="0.2">
      <c r="A112" s="1" t="s">
        <v>154</v>
      </c>
      <c r="B112" s="1" t="s">
        <v>395</v>
      </c>
      <c r="C112" s="1" t="s">
        <v>254</v>
      </c>
      <c r="D112" s="1" t="s">
        <v>179</v>
      </c>
      <c r="E112" s="3">
        <v>17.122222222222224</v>
      </c>
      <c r="F112" s="3">
        <v>5.1857560025957161</v>
      </c>
      <c r="G112" s="3">
        <v>3.8408500973393895</v>
      </c>
      <c r="H112" s="3">
        <v>1.022225827384815</v>
      </c>
      <c r="I112" s="3">
        <v>0.39925373134328357</v>
      </c>
      <c r="J112" s="3">
        <v>88.791666666666657</v>
      </c>
      <c r="K112" s="3">
        <v>65.763888888888886</v>
      </c>
      <c r="L112" s="3">
        <v>17.50277777777778</v>
      </c>
      <c r="M112" s="3">
        <v>6.8361111111111112</v>
      </c>
      <c r="N112" s="3">
        <v>5.0666666666666664</v>
      </c>
      <c r="O112" s="3">
        <v>5.6</v>
      </c>
      <c r="P112" s="3">
        <v>17.513888888888889</v>
      </c>
      <c r="Q112" s="3">
        <v>5.1527777777777777</v>
      </c>
      <c r="R112" s="3">
        <v>12.361111111111111</v>
      </c>
      <c r="S112" s="3">
        <v>53.774999999999999</v>
      </c>
      <c r="T112" s="3">
        <v>53.774999999999999</v>
      </c>
      <c r="U112" s="3">
        <v>0</v>
      </c>
      <c r="V112" s="3">
        <v>0</v>
      </c>
      <c r="W112" s="3">
        <v>18.102777777777778</v>
      </c>
      <c r="X112" s="3">
        <v>0</v>
      </c>
      <c r="Y112" s="3">
        <v>0</v>
      </c>
      <c r="Z112" s="3">
        <v>0</v>
      </c>
      <c r="AA112" s="3">
        <v>0</v>
      </c>
      <c r="AB112" s="3">
        <v>12.361111111111111</v>
      </c>
      <c r="AC112" s="3">
        <v>5.7416666666666663</v>
      </c>
      <c r="AD112" s="3">
        <v>0</v>
      </c>
      <c r="AE112" s="3">
        <v>0</v>
      </c>
      <c r="AF112" s="3" t="s">
        <v>524</v>
      </c>
      <c r="AG112" s="13">
        <v>3</v>
      </c>
    </row>
    <row r="113" spans="1:33" x14ac:dyDescent="0.2">
      <c r="A113" s="1" t="s">
        <v>154</v>
      </c>
      <c r="B113" s="1" t="s">
        <v>396</v>
      </c>
      <c r="C113" s="1" t="s">
        <v>269</v>
      </c>
      <c r="D113" s="1" t="s">
        <v>231</v>
      </c>
      <c r="E113" s="3">
        <v>68.2</v>
      </c>
      <c r="F113" s="3">
        <v>4.6951335940045613</v>
      </c>
      <c r="G113" s="3">
        <v>4.6182355816226783</v>
      </c>
      <c r="H113" s="3">
        <v>0.4583724340175952</v>
      </c>
      <c r="I113" s="3">
        <v>0.38147442163571188</v>
      </c>
      <c r="J113" s="3">
        <v>320.20811111111112</v>
      </c>
      <c r="K113" s="3">
        <v>314.96366666666665</v>
      </c>
      <c r="L113" s="3">
        <v>31.260999999999996</v>
      </c>
      <c r="M113" s="3">
        <v>26.016555555555552</v>
      </c>
      <c r="N113" s="3">
        <v>1.4222222222222223</v>
      </c>
      <c r="O113" s="3">
        <v>3.8222222222222224</v>
      </c>
      <c r="P113" s="3">
        <v>90.711888888888879</v>
      </c>
      <c r="Q113" s="3">
        <v>90.711888888888879</v>
      </c>
      <c r="R113" s="3">
        <v>0</v>
      </c>
      <c r="S113" s="3">
        <v>198.23522222222223</v>
      </c>
      <c r="T113" s="3">
        <v>178.04011111111112</v>
      </c>
      <c r="U113" s="3">
        <v>20.195111111111107</v>
      </c>
      <c r="V113" s="3">
        <v>0</v>
      </c>
      <c r="W113" s="3">
        <v>122.95222222222222</v>
      </c>
      <c r="X113" s="3">
        <v>10.147222222222222</v>
      </c>
      <c r="Y113" s="3">
        <v>0</v>
      </c>
      <c r="Z113" s="3">
        <v>0</v>
      </c>
      <c r="AA113" s="3">
        <v>41.277777777777779</v>
      </c>
      <c r="AB113" s="3">
        <v>0</v>
      </c>
      <c r="AC113" s="3">
        <v>71.527222222222221</v>
      </c>
      <c r="AD113" s="3">
        <v>0</v>
      </c>
      <c r="AE113" s="3">
        <v>0</v>
      </c>
      <c r="AF113" s="3" t="s">
        <v>525</v>
      </c>
      <c r="AG113" s="13">
        <v>3</v>
      </c>
    </row>
    <row r="114" spans="1:33" x14ac:dyDescent="0.2">
      <c r="A114" s="1" t="s">
        <v>154</v>
      </c>
      <c r="B114" s="1" t="s">
        <v>397</v>
      </c>
      <c r="C114" s="1" t="s">
        <v>398</v>
      </c>
      <c r="D114" s="1" t="s">
        <v>399</v>
      </c>
      <c r="E114" s="3">
        <v>28.9</v>
      </c>
      <c r="F114" s="3">
        <v>3.86879661668589</v>
      </c>
      <c r="G114" s="3">
        <v>3.6513802383698577</v>
      </c>
      <c r="H114" s="3">
        <v>0.83969627066512886</v>
      </c>
      <c r="I114" s="3">
        <v>0.62227989234909653</v>
      </c>
      <c r="J114" s="3">
        <v>111.80822222222221</v>
      </c>
      <c r="K114" s="3">
        <v>105.52488888888888</v>
      </c>
      <c r="L114" s="3">
        <v>24.267222222222223</v>
      </c>
      <c r="M114" s="3">
        <v>17.983888888888888</v>
      </c>
      <c r="N114" s="3">
        <v>5.1611111111111114</v>
      </c>
      <c r="O114" s="3">
        <v>1.1222222222222222</v>
      </c>
      <c r="P114" s="3">
        <v>25.901555555555554</v>
      </c>
      <c r="Q114" s="3">
        <v>25.901555555555554</v>
      </c>
      <c r="R114" s="3">
        <v>0</v>
      </c>
      <c r="S114" s="3">
        <v>61.639444444444443</v>
      </c>
      <c r="T114" s="3">
        <v>61.639444444444443</v>
      </c>
      <c r="U114" s="3">
        <v>0</v>
      </c>
      <c r="V114" s="3">
        <v>0</v>
      </c>
      <c r="W114" s="3">
        <v>8.2555555555555564</v>
      </c>
      <c r="X114" s="3">
        <v>5.677777777777778</v>
      </c>
      <c r="Y114" s="3">
        <v>1.4944444444444445</v>
      </c>
      <c r="Z114" s="3">
        <v>0</v>
      </c>
      <c r="AA114" s="3">
        <v>1.0833333333333333</v>
      </c>
      <c r="AB114" s="3">
        <v>0</v>
      </c>
      <c r="AC114" s="3">
        <v>0</v>
      </c>
      <c r="AD114" s="3">
        <v>0</v>
      </c>
      <c r="AE114" s="3">
        <v>0</v>
      </c>
      <c r="AF114" s="3" t="s">
        <v>526</v>
      </c>
      <c r="AG114" s="13">
        <v>3</v>
      </c>
    </row>
    <row r="115" spans="1:33" x14ac:dyDescent="0.2">
      <c r="A115" s="1" t="s">
        <v>154</v>
      </c>
      <c r="B115" s="1" t="s">
        <v>400</v>
      </c>
      <c r="C115" s="1" t="s">
        <v>401</v>
      </c>
      <c r="D115" s="1" t="s">
        <v>338</v>
      </c>
      <c r="E115" s="3">
        <v>18.68888888888889</v>
      </c>
      <c r="F115" s="3">
        <v>8.0732461355529122</v>
      </c>
      <c r="G115" s="3">
        <v>7.7501189060642082</v>
      </c>
      <c r="H115" s="3">
        <v>0.9994054696789535</v>
      </c>
      <c r="I115" s="3">
        <v>0.67627824019024974</v>
      </c>
      <c r="J115" s="3">
        <v>150.88</v>
      </c>
      <c r="K115" s="3">
        <v>144.8411111111111</v>
      </c>
      <c r="L115" s="3">
        <v>18.677777777777777</v>
      </c>
      <c r="M115" s="3">
        <v>12.638888888888889</v>
      </c>
      <c r="N115" s="3">
        <v>0</v>
      </c>
      <c r="O115" s="3">
        <v>6.0388888888888888</v>
      </c>
      <c r="P115" s="3">
        <v>65.547222222222217</v>
      </c>
      <c r="Q115" s="3">
        <v>65.547222222222217</v>
      </c>
      <c r="R115" s="3">
        <v>0</v>
      </c>
      <c r="S115" s="3">
        <v>66.655000000000001</v>
      </c>
      <c r="T115" s="3">
        <v>66.655000000000001</v>
      </c>
      <c r="U115" s="3">
        <v>0</v>
      </c>
      <c r="V115" s="3">
        <v>0</v>
      </c>
      <c r="W115" s="3">
        <v>17.899444444444445</v>
      </c>
      <c r="X115" s="3">
        <v>4.2805555555555559</v>
      </c>
      <c r="Y115" s="3">
        <v>0</v>
      </c>
      <c r="Z115" s="3">
        <v>0</v>
      </c>
      <c r="AA115" s="3">
        <v>0</v>
      </c>
      <c r="AB115" s="3">
        <v>0</v>
      </c>
      <c r="AC115" s="3">
        <v>13.61888888888889</v>
      </c>
      <c r="AD115" s="3">
        <v>0</v>
      </c>
      <c r="AE115" s="3">
        <v>0</v>
      </c>
      <c r="AF115" s="3" t="s">
        <v>527</v>
      </c>
      <c r="AG115" s="13">
        <v>3</v>
      </c>
    </row>
    <row r="116" spans="1:33" x14ac:dyDescent="0.2">
      <c r="A116" s="1" t="s">
        <v>154</v>
      </c>
      <c r="B116" s="1" t="s">
        <v>402</v>
      </c>
      <c r="C116" s="1" t="s">
        <v>169</v>
      </c>
      <c r="D116" s="1" t="s">
        <v>170</v>
      </c>
      <c r="E116" s="3">
        <v>67.24444444444444</v>
      </c>
      <c r="F116" s="3">
        <v>2.6751156642432252</v>
      </c>
      <c r="G116" s="3">
        <v>2.487921348314607</v>
      </c>
      <c r="H116" s="3">
        <v>0.28760740251156641</v>
      </c>
      <c r="I116" s="3">
        <v>0.21432584269662922</v>
      </c>
      <c r="J116" s="3">
        <v>179.88666666666666</v>
      </c>
      <c r="K116" s="3">
        <v>167.29888888888888</v>
      </c>
      <c r="L116" s="3">
        <v>19.339999999999996</v>
      </c>
      <c r="M116" s="3">
        <v>14.412222222222221</v>
      </c>
      <c r="N116" s="3">
        <v>0</v>
      </c>
      <c r="O116" s="3">
        <v>4.9277777777777771</v>
      </c>
      <c r="P116" s="3">
        <v>58.266666666666666</v>
      </c>
      <c r="Q116" s="3">
        <v>50.606666666666669</v>
      </c>
      <c r="R116" s="3">
        <v>7.66</v>
      </c>
      <c r="S116" s="3">
        <v>102.28</v>
      </c>
      <c r="T116" s="3">
        <v>79.351111111111109</v>
      </c>
      <c r="U116" s="3">
        <v>22.928888888888892</v>
      </c>
      <c r="V116" s="3">
        <v>0</v>
      </c>
      <c r="W116" s="3">
        <v>0</v>
      </c>
      <c r="X116" s="3">
        <v>0</v>
      </c>
      <c r="Y116" s="3">
        <v>0</v>
      </c>
      <c r="Z116" s="3">
        <v>0</v>
      </c>
      <c r="AA116" s="3">
        <v>0</v>
      </c>
      <c r="AB116" s="3">
        <v>0</v>
      </c>
      <c r="AC116" s="3">
        <v>0</v>
      </c>
      <c r="AD116" s="3">
        <v>0</v>
      </c>
      <c r="AE116" s="3">
        <v>0</v>
      </c>
      <c r="AF116" s="3" t="s">
        <v>528</v>
      </c>
      <c r="AG116" s="13">
        <v>3</v>
      </c>
    </row>
    <row r="117" spans="1:33" x14ac:dyDescent="0.2">
      <c r="A117" s="1" t="s">
        <v>154</v>
      </c>
      <c r="B117" s="1" t="s">
        <v>403</v>
      </c>
      <c r="C117" s="1" t="s">
        <v>404</v>
      </c>
      <c r="D117" s="1" t="s">
        <v>405</v>
      </c>
      <c r="E117" s="3">
        <v>21.155555555555555</v>
      </c>
      <c r="F117" s="3">
        <v>4.5602678571428577</v>
      </c>
      <c r="G117" s="3">
        <v>4.263130252100841</v>
      </c>
      <c r="H117" s="3">
        <v>0.46520483193277312</v>
      </c>
      <c r="I117" s="3">
        <v>0.16806722689075629</v>
      </c>
      <c r="J117" s="3">
        <v>96.475000000000009</v>
      </c>
      <c r="K117" s="3">
        <v>90.188888888888897</v>
      </c>
      <c r="L117" s="3">
        <v>9.8416666666666668</v>
      </c>
      <c r="M117" s="3">
        <v>3.5555555555555554</v>
      </c>
      <c r="N117" s="3">
        <v>0.2722222222222222</v>
      </c>
      <c r="O117" s="3">
        <v>6.0138888888888893</v>
      </c>
      <c r="P117" s="3">
        <v>21.305555555555557</v>
      </c>
      <c r="Q117" s="3">
        <v>21.305555555555557</v>
      </c>
      <c r="R117" s="3">
        <v>0</v>
      </c>
      <c r="S117" s="3">
        <v>65.327777777777783</v>
      </c>
      <c r="T117" s="3">
        <v>65.327777777777783</v>
      </c>
      <c r="U117" s="3">
        <v>0</v>
      </c>
      <c r="V117" s="3">
        <v>0</v>
      </c>
      <c r="W117" s="3">
        <v>0</v>
      </c>
      <c r="X117" s="3">
        <v>0</v>
      </c>
      <c r="Y117" s="3">
        <v>0</v>
      </c>
      <c r="Z117" s="3">
        <v>0</v>
      </c>
      <c r="AA117" s="3">
        <v>0</v>
      </c>
      <c r="AB117" s="3">
        <v>0</v>
      </c>
      <c r="AC117" s="3">
        <v>0</v>
      </c>
      <c r="AD117" s="3">
        <v>0</v>
      </c>
      <c r="AE117" s="3">
        <v>0</v>
      </c>
      <c r="AF117" s="3" t="s">
        <v>529</v>
      </c>
      <c r="AG117" s="13">
        <v>3</v>
      </c>
    </row>
    <row r="118" spans="1:33" x14ac:dyDescent="0.2">
      <c r="A118" s="1" t="s">
        <v>154</v>
      </c>
      <c r="B118" s="1" t="s">
        <v>406</v>
      </c>
      <c r="C118" s="1" t="s">
        <v>169</v>
      </c>
      <c r="D118" s="1" t="s">
        <v>170</v>
      </c>
      <c r="E118" s="3">
        <v>53.12222222222222</v>
      </c>
      <c r="F118" s="3">
        <v>3.2909433172976361</v>
      </c>
      <c r="G118" s="3">
        <v>3.1259569127797526</v>
      </c>
      <c r="H118" s="3">
        <v>0.42804852541309346</v>
      </c>
      <c r="I118" s="3">
        <v>0.33152060238443842</v>
      </c>
      <c r="J118" s="3">
        <v>174.82222222222219</v>
      </c>
      <c r="K118" s="3">
        <v>166.05777777777774</v>
      </c>
      <c r="L118" s="3">
        <v>22.738888888888887</v>
      </c>
      <c r="M118" s="3">
        <v>17.611111111111111</v>
      </c>
      <c r="N118" s="3">
        <v>0</v>
      </c>
      <c r="O118" s="3">
        <v>5.1277777777777782</v>
      </c>
      <c r="P118" s="3">
        <v>32.963333333333331</v>
      </c>
      <c r="Q118" s="3">
        <v>29.326666666666668</v>
      </c>
      <c r="R118" s="3">
        <v>3.6366666666666663</v>
      </c>
      <c r="S118" s="3">
        <v>119.11999999999999</v>
      </c>
      <c r="T118" s="3">
        <v>103.55111111111111</v>
      </c>
      <c r="U118" s="3">
        <v>15.568888888888877</v>
      </c>
      <c r="V118" s="3">
        <v>0</v>
      </c>
      <c r="W118" s="3">
        <v>0</v>
      </c>
      <c r="X118" s="3">
        <v>0</v>
      </c>
      <c r="Y118" s="3">
        <v>0</v>
      </c>
      <c r="Z118" s="3">
        <v>0</v>
      </c>
      <c r="AA118" s="3">
        <v>0</v>
      </c>
      <c r="AB118" s="3">
        <v>0</v>
      </c>
      <c r="AC118" s="3">
        <v>0</v>
      </c>
      <c r="AD118" s="3">
        <v>0</v>
      </c>
      <c r="AE118" s="3">
        <v>0</v>
      </c>
      <c r="AF118" s="3" t="s">
        <v>530</v>
      </c>
      <c r="AG118" s="13">
        <v>3</v>
      </c>
    </row>
    <row r="119" spans="1:33" x14ac:dyDescent="0.2">
      <c r="A119" s="1" t="s">
        <v>154</v>
      </c>
      <c r="B119" s="1" t="s">
        <v>407</v>
      </c>
      <c r="C119" s="1" t="s">
        <v>156</v>
      </c>
      <c r="D119" s="1" t="s">
        <v>157</v>
      </c>
      <c r="E119" s="3">
        <v>65.988888888888894</v>
      </c>
      <c r="F119" s="3">
        <v>3.3707391816804173</v>
      </c>
      <c r="G119" s="3">
        <v>2.9892355615423472</v>
      </c>
      <c r="H119" s="3">
        <v>0.40873884492338775</v>
      </c>
      <c r="I119" s="3">
        <v>2.7235224785317393E-2</v>
      </c>
      <c r="J119" s="3">
        <v>222.43133333333333</v>
      </c>
      <c r="K119" s="3">
        <v>197.25633333333334</v>
      </c>
      <c r="L119" s="3">
        <v>26.972222222222221</v>
      </c>
      <c r="M119" s="3">
        <v>1.7972222222222223</v>
      </c>
      <c r="N119" s="3">
        <v>20.291666666666668</v>
      </c>
      <c r="O119" s="3">
        <v>4.8833333333333337</v>
      </c>
      <c r="P119" s="3">
        <v>46.417999999999999</v>
      </c>
      <c r="Q119" s="3">
        <v>46.417999999999999</v>
      </c>
      <c r="R119" s="3">
        <v>0</v>
      </c>
      <c r="S119" s="3">
        <v>149.04111111111112</v>
      </c>
      <c r="T119" s="3">
        <v>135.62166666666667</v>
      </c>
      <c r="U119" s="3">
        <v>13.419444444444444</v>
      </c>
      <c r="V119" s="3">
        <v>0</v>
      </c>
      <c r="W119" s="3">
        <v>90.484111111111105</v>
      </c>
      <c r="X119" s="3">
        <v>0</v>
      </c>
      <c r="Y119" s="3">
        <v>0.74722222222222223</v>
      </c>
      <c r="Z119" s="3">
        <v>0</v>
      </c>
      <c r="AA119" s="3">
        <v>36.487444444444442</v>
      </c>
      <c r="AB119" s="3">
        <v>0</v>
      </c>
      <c r="AC119" s="3">
        <v>53.249444444444443</v>
      </c>
      <c r="AD119" s="3">
        <v>0</v>
      </c>
      <c r="AE119" s="3">
        <v>0</v>
      </c>
      <c r="AF119" s="3" t="s">
        <v>531</v>
      </c>
      <c r="AG119" s="13">
        <v>3</v>
      </c>
    </row>
    <row r="120" spans="1:33" x14ac:dyDescent="0.2">
      <c r="A120" s="1" t="s">
        <v>154</v>
      </c>
      <c r="B120" s="1" t="s">
        <v>408</v>
      </c>
      <c r="C120" s="1" t="s">
        <v>409</v>
      </c>
      <c r="D120" s="1" t="s">
        <v>214</v>
      </c>
      <c r="E120" s="3">
        <v>54.111111111111114</v>
      </c>
      <c r="F120" s="3">
        <v>7.6595379876796708</v>
      </c>
      <c r="G120" s="3">
        <v>7.0999383983572892</v>
      </c>
      <c r="H120" s="3">
        <v>1.223049281314168</v>
      </c>
      <c r="I120" s="3">
        <v>0.66344969199178638</v>
      </c>
      <c r="J120" s="3">
        <v>414.4661111111111</v>
      </c>
      <c r="K120" s="3">
        <v>384.18555555555554</v>
      </c>
      <c r="L120" s="3">
        <v>66.180555555555543</v>
      </c>
      <c r="M120" s="3">
        <v>35.9</v>
      </c>
      <c r="N120" s="3">
        <v>25.502777777777776</v>
      </c>
      <c r="O120" s="3">
        <v>4.7777777777777777</v>
      </c>
      <c r="P120" s="3">
        <v>92.338888888888889</v>
      </c>
      <c r="Q120" s="3">
        <v>92.338888888888889</v>
      </c>
      <c r="R120" s="3">
        <v>0</v>
      </c>
      <c r="S120" s="3">
        <v>255.94666666666669</v>
      </c>
      <c r="T120" s="3">
        <v>242.29111111111112</v>
      </c>
      <c r="U120" s="3">
        <v>13.655555555555555</v>
      </c>
      <c r="V120" s="3">
        <v>0</v>
      </c>
      <c r="W120" s="3">
        <v>242.78</v>
      </c>
      <c r="X120" s="3">
        <v>23.677777777777777</v>
      </c>
      <c r="Y120" s="3">
        <v>0</v>
      </c>
      <c r="Z120" s="3">
        <v>0</v>
      </c>
      <c r="AA120" s="3">
        <v>69.75555555555556</v>
      </c>
      <c r="AB120" s="3">
        <v>0</v>
      </c>
      <c r="AC120" s="3">
        <v>149.34666666666666</v>
      </c>
      <c r="AD120" s="3">
        <v>0</v>
      </c>
      <c r="AE120" s="3">
        <v>0</v>
      </c>
      <c r="AF120" s="3" t="s">
        <v>532</v>
      </c>
      <c r="AG120" s="13">
        <v>3</v>
      </c>
    </row>
    <row r="121" spans="1:33" x14ac:dyDescent="0.2">
      <c r="A121" s="1" t="s">
        <v>154</v>
      </c>
      <c r="B121" s="1" t="s">
        <v>410</v>
      </c>
      <c r="C121" s="1" t="s">
        <v>411</v>
      </c>
      <c r="D121" s="1" t="s">
        <v>234</v>
      </c>
      <c r="E121" s="3">
        <v>46.166666666666664</v>
      </c>
      <c r="F121" s="3">
        <v>6.3793622141997606</v>
      </c>
      <c r="G121" s="3">
        <v>5.8448856799037312</v>
      </c>
      <c r="H121" s="3">
        <v>0.83688327316486166</v>
      </c>
      <c r="I121" s="3">
        <v>0.40403128760529489</v>
      </c>
      <c r="J121" s="3">
        <v>294.51388888888891</v>
      </c>
      <c r="K121" s="3">
        <v>269.8388888888889</v>
      </c>
      <c r="L121" s="3">
        <v>38.636111111111113</v>
      </c>
      <c r="M121" s="3">
        <v>18.652777777777779</v>
      </c>
      <c r="N121" s="3">
        <v>19.983333333333334</v>
      </c>
      <c r="O121" s="3">
        <v>0</v>
      </c>
      <c r="P121" s="3">
        <v>65.36666666666666</v>
      </c>
      <c r="Q121" s="3">
        <v>60.674999999999997</v>
      </c>
      <c r="R121" s="3">
        <v>4.6916666666666664</v>
      </c>
      <c r="S121" s="3">
        <v>190.51111111111112</v>
      </c>
      <c r="T121" s="3">
        <v>190.51111111111112</v>
      </c>
      <c r="U121" s="3">
        <v>0</v>
      </c>
      <c r="V121" s="3">
        <v>0</v>
      </c>
      <c r="W121" s="3">
        <v>223.0888888888889</v>
      </c>
      <c r="X121" s="3">
        <v>18.652777777777779</v>
      </c>
      <c r="Y121" s="3">
        <v>0</v>
      </c>
      <c r="Z121" s="3">
        <v>0</v>
      </c>
      <c r="AA121" s="3">
        <v>43.272222222222226</v>
      </c>
      <c r="AB121" s="3">
        <v>0</v>
      </c>
      <c r="AC121" s="3">
        <v>161.16388888888889</v>
      </c>
      <c r="AD121" s="3">
        <v>0</v>
      </c>
      <c r="AE121" s="3">
        <v>0</v>
      </c>
      <c r="AF121" s="3" t="s">
        <v>533</v>
      </c>
      <c r="AG121" s="13">
        <v>3</v>
      </c>
    </row>
    <row r="122" spans="1:33" x14ac:dyDescent="0.2">
      <c r="A122" s="1" t="s">
        <v>154</v>
      </c>
      <c r="B122" s="1" t="s">
        <v>412</v>
      </c>
      <c r="C122" s="1" t="s">
        <v>307</v>
      </c>
      <c r="D122" s="1" t="s">
        <v>308</v>
      </c>
      <c r="E122" s="3">
        <v>15.822222222222223</v>
      </c>
      <c r="F122" s="3">
        <v>5.0065028089887633</v>
      </c>
      <c r="G122" s="3">
        <v>4.2828511235955062</v>
      </c>
      <c r="H122" s="3">
        <v>1.6558146067415731</v>
      </c>
      <c r="I122" s="3">
        <v>0.93216292134831469</v>
      </c>
      <c r="J122" s="3">
        <v>79.213999999999999</v>
      </c>
      <c r="K122" s="3">
        <v>67.76422222222223</v>
      </c>
      <c r="L122" s="3">
        <v>26.198666666666668</v>
      </c>
      <c r="M122" s="3">
        <v>14.74888888888889</v>
      </c>
      <c r="N122" s="3">
        <v>5.655333333333334</v>
      </c>
      <c r="O122" s="3">
        <v>5.7944444444444443</v>
      </c>
      <c r="P122" s="3">
        <v>8.9466666666666672</v>
      </c>
      <c r="Q122" s="3">
        <v>8.9466666666666672</v>
      </c>
      <c r="R122" s="3">
        <v>0</v>
      </c>
      <c r="S122" s="3">
        <v>44.068666666666665</v>
      </c>
      <c r="T122" s="3">
        <v>44.068666666666665</v>
      </c>
      <c r="U122" s="3">
        <v>0</v>
      </c>
      <c r="V122" s="3">
        <v>0</v>
      </c>
      <c r="W122" s="3">
        <v>0</v>
      </c>
      <c r="X122" s="3">
        <v>0</v>
      </c>
      <c r="Y122" s="3">
        <v>0</v>
      </c>
      <c r="Z122" s="3">
        <v>0</v>
      </c>
      <c r="AA122" s="3">
        <v>0</v>
      </c>
      <c r="AB122" s="3">
        <v>0</v>
      </c>
      <c r="AC122" s="3">
        <v>0</v>
      </c>
      <c r="AD122" s="3">
        <v>0</v>
      </c>
      <c r="AE122" s="3">
        <v>0</v>
      </c>
      <c r="AF122" s="3" t="s">
        <v>534</v>
      </c>
      <c r="AG122" s="13">
        <v>3</v>
      </c>
    </row>
    <row r="123" spans="1:33" x14ac:dyDescent="0.2">
      <c r="A123" s="1" t="s">
        <v>154</v>
      </c>
      <c r="B123" s="1" t="s">
        <v>413</v>
      </c>
      <c r="C123" s="1" t="s">
        <v>355</v>
      </c>
      <c r="D123" s="1" t="s">
        <v>356</v>
      </c>
      <c r="E123" s="3">
        <v>28.477777777777778</v>
      </c>
      <c r="F123" s="3">
        <v>4.2086422161529455</v>
      </c>
      <c r="G123" s="3">
        <v>4.0088763168162309</v>
      </c>
      <c r="H123" s="3">
        <v>0.389387436597737</v>
      </c>
      <c r="I123" s="3">
        <v>0.18962153726102224</v>
      </c>
      <c r="J123" s="3">
        <v>119.85277777777777</v>
      </c>
      <c r="K123" s="3">
        <v>114.16388888888889</v>
      </c>
      <c r="L123" s="3">
        <v>11.088888888888889</v>
      </c>
      <c r="M123" s="3">
        <v>5.4</v>
      </c>
      <c r="N123" s="3">
        <v>0</v>
      </c>
      <c r="O123" s="3">
        <v>5.6888888888888891</v>
      </c>
      <c r="P123" s="3">
        <v>39.841666666666669</v>
      </c>
      <c r="Q123" s="3">
        <v>39.841666666666669</v>
      </c>
      <c r="R123" s="3">
        <v>0</v>
      </c>
      <c r="S123" s="3">
        <v>68.922222222222217</v>
      </c>
      <c r="T123" s="3">
        <v>68.922222222222217</v>
      </c>
      <c r="U123" s="3">
        <v>0</v>
      </c>
      <c r="V123" s="3">
        <v>0</v>
      </c>
      <c r="W123" s="3">
        <v>0</v>
      </c>
      <c r="X123" s="3">
        <v>0</v>
      </c>
      <c r="Y123" s="3">
        <v>0</v>
      </c>
      <c r="Z123" s="3">
        <v>0</v>
      </c>
      <c r="AA123" s="3">
        <v>0</v>
      </c>
      <c r="AB123" s="3">
        <v>0</v>
      </c>
      <c r="AC123" s="3">
        <v>0</v>
      </c>
      <c r="AD123" s="3">
        <v>0</v>
      </c>
      <c r="AE123" s="3">
        <v>0</v>
      </c>
      <c r="AF123" s="3" t="s">
        <v>535</v>
      </c>
      <c r="AG123" s="13">
        <v>3</v>
      </c>
    </row>
    <row r="124" spans="1:33" x14ac:dyDescent="0.2">
      <c r="J124" s="3"/>
      <c r="K124" s="3"/>
      <c r="L124" s="3"/>
      <c r="M124" s="3"/>
      <c r="N124" s="3"/>
      <c r="O124" s="3"/>
      <c r="P124" s="3"/>
      <c r="Q124" s="3"/>
      <c r="R124" s="3"/>
      <c r="S124" s="3"/>
      <c r="T124" s="3"/>
      <c r="U124" s="3"/>
      <c r="V124" s="3"/>
      <c r="W124" s="3"/>
    </row>
    <row r="125" spans="1:33" x14ac:dyDescent="0.2">
      <c r="A125" s="1"/>
      <c r="B125" s="1"/>
      <c r="C125" s="1"/>
      <c r="D125" s="1"/>
      <c r="E125" s="1"/>
      <c r="F125" s="1"/>
      <c r="H125" s="1"/>
      <c r="K125" s="3"/>
      <c r="L125" s="3"/>
      <c r="P125" s="1"/>
      <c r="Q125" s="1"/>
      <c r="R125" s="1"/>
      <c r="T125" s="1"/>
      <c r="U125" s="1"/>
      <c r="V125" s="1"/>
      <c r="X125" s="1"/>
      <c r="Y125" s="1"/>
      <c r="Z125" s="1"/>
      <c r="AA125" s="1"/>
      <c r="AB125" s="1"/>
      <c r="AC125" s="1"/>
      <c r="AD125" s="1"/>
      <c r="AE125" s="1"/>
      <c r="AF125" s="1"/>
    </row>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12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123"/>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0</v>
      </c>
      <c r="B1" s="5" t="s">
        <v>2</v>
      </c>
      <c r="C1" s="5" t="s">
        <v>18</v>
      </c>
      <c r="D1" s="5" t="s">
        <v>3</v>
      </c>
      <c r="E1" s="5" t="s">
        <v>4</v>
      </c>
      <c r="F1" s="5" t="s">
        <v>19</v>
      </c>
      <c r="G1" s="5" t="s">
        <v>26</v>
      </c>
      <c r="H1" s="6" t="s">
        <v>28</v>
      </c>
      <c r="I1" s="5" t="s">
        <v>20</v>
      </c>
      <c r="J1" s="5" t="s">
        <v>39</v>
      </c>
      <c r="K1" s="6" t="s">
        <v>40</v>
      </c>
      <c r="L1" s="5" t="s">
        <v>5</v>
      </c>
      <c r="M1" s="5" t="s">
        <v>10</v>
      </c>
      <c r="N1" s="6" t="s">
        <v>14</v>
      </c>
      <c r="O1" s="5" t="s">
        <v>8</v>
      </c>
      <c r="P1" s="5" t="s">
        <v>43</v>
      </c>
      <c r="Q1" s="6" t="s">
        <v>38</v>
      </c>
      <c r="R1" s="5" t="s">
        <v>9</v>
      </c>
      <c r="S1" s="5" t="s">
        <v>41</v>
      </c>
      <c r="T1" s="5" t="s">
        <v>37</v>
      </c>
      <c r="U1" s="5" t="s">
        <v>21</v>
      </c>
      <c r="V1" s="5" t="s">
        <v>33</v>
      </c>
      <c r="W1" s="6" t="s">
        <v>36</v>
      </c>
      <c r="X1" s="5" t="s">
        <v>6</v>
      </c>
      <c r="Y1" s="5" t="s">
        <v>11</v>
      </c>
      <c r="Z1" s="6" t="s">
        <v>32</v>
      </c>
      <c r="AA1" s="5" t="s">
        <v>22</v>
      </c>
      <c r="AB1" s="5" t="s">
        <v>42</v>
      </c>
      <c r="AC1" s="6" t="s">
        <v>31</v>
      </c>
      <c r="AD1" s="5" t="s">
        <v>24</v>
      </c>
      <c r="AE1" s="5" t="s">
        <v>35</v>
      </c>
      <c r="AF1" s="6" t="s">
        <v>34</v>
      </c>
      <c r="AG1" s="5" t="s">
        <v>7</v>
      </c>
      <c r="AH1" s="5" t="s">
        <v>12</v>
      </c>
      <c r="AI1" s="6" t="s">
        <v>13</v>
      </c>
      <c r="AJ1" s="5" t="s">
        <v>25</v>
      </c>
      <c r="AK1" s="5" t="s">
        <v>75</v>
      </c>
      <c r="AL1" s="6" t="s">
        <v>30</v>
      </c>
      <c r="AM1" s="5" t="s">
        <v>23</v>
      </c>
      <c r="AN1" s="5" t="s">
        <v>76</v>
      </c>
      <c r="AO1" s="6" t="s">
        <v>29</v>
      </c>
      <c r="AP1" s="5" t="s">
        <v>1</v>
      </c>
      <c r="AQ1" s="5" t="s">
        <v>45</v>
      </c>
    </row>
    <row r="2" spans="1:43" x14ac:dyDescent="0.2">
      <c r="A2" s="1" t="s">
        <v>154</v>
      </c>
      <c r="B2" s="1" t="s">
        <v>155</v>
      </c>
      <c r="C2" s="1" t="s">
        <v>156</v>
      </c>
      <c r="D2" s="1" t="s">
        <v>157</v>
      </c>
      <c r="E2" s="3">
        <v>98.155555555555551</v>
      </c>
      <c r="F2" s="3">
        <f t="shared" ref="F2:F65" si="0">SUM(I2,U2,AD2)</f>
        <v>338.4425555555556</v>
      </c>
      <c r="G2" s="3">
        <v>0</v>
      </c>
      <c r="H2" s="4">
        <v>0</v>
      </c>
      <c r="I2" s="3">
        <v>41.487777777777779</v>
      </c>
      <c r="J2" s="3">
        <v>0</v>
      </c>
      <c r="K2" s="4">
        <v>0</v>
      </c>
      <c r="L2" s="3">
        <v>15.304555555555556</v>
      </c>
      <c r="M2" s="3">
        <v>0</v>
      </c>
      <c r="N2" s="4">
        <v>0</v>
      </c>
      <c r="O2" s="3">
        <v>21.827666666666666</v>
      </c>
      <c r="P2" s="3">
        <v>0</v>
      </c>
      <c r="Q2" s="4">
        <v>0</v>
      </c>
      <c r="R2" s="3">
        <v>4.3555555555555552</v>
      </c>
      <c r="S2" s="3">
        <v>0</v>
      </c>
      <c r="T2" s="4">
        <v>0</v>
      </c>
      <c r="U2" s="3">
        <v>102.85766666666667</v>
      </c>
      <c r="V2" s="3">
        <v>0</v>
      </c>
      <c r="W2" s="4">
        <v>0</v>
      </c>
      <c r="X2" s="3">
        <v>102.85766666666667</v>
      </c>
      <c r="Y2" s="3">
        <v>0</v>
      </c>
      <c r="Z2" s="4">
        <v>0</v>
      </c>
      <c r="AA2" s="3">
        <v>0</v>
      </c>
      <c r="AB2" s="3">
        <v>0</v>
      </c>
      <c r="AC2" s="4">
        <v>0</v>
      </c>
      <c r="AD2" s="3">
        <v>194.0971111111111</v>
      </c>
      <c r="AE2" s="3">
        <v>0</v>
      </c>
      <c r="AF2" s="4">
        <v>0</v>
      </c>
      <c r="AG2" s="3">
        <v>145.2931111111111</v>
      </c>
      <c r="AH2" s="3">
        <v>0</v>
      </c>
      <c r="AI2" s="4">
        <v>0</v>
      </c>
      <c r="AJ2" s="3">
        <v>48.804000000000009</v>
      </c>
      <c r="AK2" s="3">
        <v>0</v>
      </c>
      <c r="AL2" s="4">
        <v>0</v>
      </c>
      <c r="AM2" s="3">
        <v>0</v>
      </c>
      <c r="AN2" s="3">
        <v>0</v>
      </c>
      <c r="AO2" s="4">
        <v>0</v>
      </c>
      <c r="AP2" s="3" t="s">
        <v>414</v>
      </c>
      <c r="AQ2" s="1">
        <v>3</v>
      </c>
    </row>
    <row r="3" spans="1:43" x14ac:dyDescent="0.2">
      <c r="A3" s="1" t="s">
        <v>154</v>
      </c>
      <c r="B3" s="1" t="s">
        <v>158</v>
      </c>
      <c r="C3" s="1" t="s">
        <v>159</v>
      </c>
      <c r="D3" s="1" t="s">
        <v>160</v>
      </c>
      <c r="E3" s="3">
        <v>125.2</v>
      </c>
      <c r="F3" s="3">
        <f t="shared" si="0"/>
        <v>416.45833333333337</v>
      </c>
      <c r="G3" s="3">
        <v>13.233333333333333</v>
      </c>
      <c r="H3" s="4">
        <v>3.177588794397198E-2</v>
      </c>
      <c r="I3" s="3">
        <v>114.66944444444444</v>
      </c>
      <c r="J3" s="3">
        <v>10.472222222222221</v>
      </c>
      <c r="K3" s="4">
        <v>9.1325307041980566E-2</v>
      </c>
      <c r="L3" s="3">
        <v>83.458333333333329</v>
      </c>
      <c r="M3" s="3">
        <v>5.2777777777777777</v>
      </c>
      <c r="N3" s="4">
        <v>6.3238475619903478E-2</v>
      </c>
      <c r="O3" s="3">
        <v>24.933333333333334</v>
      </c>
      <c r="P3" s="3">
        <v>0</v>
      </c>
      <c r="Q3" s="4">
        <v>0</v>
      </c>
      <c r="R3" s="3">
        <v>6.2777777777777777</v>
      </c>
      <c r="S3" s="3">
        <v>5.1944444444444446</v>
      </c>
      <c r="T3" s="4">
        <v>0.82743362831858414</v>
      </c>
      <c r="U3" s="3">
        <v>62.302777777777777</v>
      </c>
      <c r="V3" s="3">
        <v>2.7611111111111111</v>
      </c>
      <c r="W3" s="4">
        <v>4.431762450399037E-2</v>
      </c>
      <c r="X3" s="3">
        <v>62.302777777777777</v>
      </c>
      <c r="Y3" s="3">
        <v>2.7611111111111111</v>
      </c>
      <c r="Z3" s="4">
        <v>4.431762450399037E-2</v>
      </c>
      <c r="AA3" s="3">
        <v>0</v>
      </c>
      <c r="AB3" s="3">
        <v>0</v>
      </c>
      <c r="AC3" s="4">
        <v>0</v>
      </c>
      <c r="AD3" s="3">
        <v>239.48611111111111</v>
      </c>
      <c r="AE3" s="3">
        <v>0</v>
      </c>
      <c r="AF3" s="4">
        <v>0</v>
      </c>
      <c r="AG3" s="3">
        <v>239.48611111111111</v>
      </c>
      <c r="AH3" s="3">
        <v>0</v>
      </c>
      <c r="AI3" s="4">
        <v>0</v>
      </c>
      <c r="AJ3" s="3">
        <v>0</v>
      </c>
      <c r="AK3" s="3">
        <v>0</v>
      </c>
      <c r="AL3" s="4">
        <v>0</v>
      </c>
      <c r="AM3" s="3">
        <v>0</v>
      </c>
      <c r="AN3" s="3">
        <v>0</v>
      </c>
      <c r="AO3" s="4">
        <v>0</v>
      </c>
      <c r="AP3" s="3" t="s">
        <v>415</v>
      </c>
      <c r="AQ3" s="1">
        <v>3</v>
      </c>
    </row>
    <row r="4" spans="1:43" x14ac:dyDescent="0.2">
      <c r="A4" s="1" t="s">
        <v>154</v>
      </c>
      <c r="B4" s="1" t="s">
        <v>161</v>
      </c>
      <c r="C4" s="1" t="s">
        <v>162</v>
      </c>
      <c r="D4" s="1" t="s">
        <v>163</v>
      </c>
      <c r="E4" s="3">
        <v>154.75555555555556</v>
      </c>
      <c r="F4" s="3">
        <f t="shared" si="0"/>
        <v>571.17988888888885</v>
      </c>
      <c r="G4" s="3">
        <v>69.938222222222223</v>
      </c>
      <c r="H4" s="4">
        <v>0.12244517634938518</v>
      </c>
      <c r="I4" s="3">
        <v>116.80833333333334</v>
      </c>
      <c r="J4" s="3">
        <v>1.3916666666666666</v>
      </c>
      <c r="K4" s="4">
        <v>1.1914104301919097E-2</v>
      </c>
      <c r="L4" s="3">
        <v>63.547222222222224</v>
      </c>
      <c r="M4" s="3">
        <v>1.3916666666666666</v>
      </c>
      <c r="N4" s="4">
        <v>2.1899724614241375E-2</v>
      </c>
      <c r="O4" s="3">
        <v>47.661111111111111</v>
      </c>
      <c r="P4" s="3">
        <v>0</v>
      </c>
      <c r="Q4" s="4">
        <v>0</v>
      </c>
      <c r="R4" s="3">
        <v>5.6</v>
      </c>
      <c r="S4" s="3">
        <v>0</v>
      </c>
      <c r="T4" s="4">
        <v>0</v>
      </c>
      <c r="U4" s="3">
        <v>174.73555555555558</v>
      </c>
      <c r="V4" s="3">
        <v>51.035555555555561</v>
      </c>
      <c r="W4" s="4">
        <v>0.29207310093983291</v>
      </c>
      <c r="X4" s="3">
        <v>143.51333333333335</v>
      </c>
      <c r="Y4" s="3">
        <v>51.035555555555561</v>
      </c>
      <c r="Z4" s="4">
        <v>0.35561542868645579</v>
      </c>
      <c r="AA4" s="3">
        <v>31.222222222222221</v>
      </c>
      <c r="AB4" s="3">
        <v>0</v>
      </c>
      <c r="AC4" s="4">
        <v>0</v>
      </c>
      <c r="AD4" s="3">
        <v>279.63600000000002</v>
      </c>
      <c r="AE4" s="3">
        <v>17.510999999999999</v>
      </c>
      <c r="AF4" s="4">
        <v>6.2620692614684795E-2</v>
      </c>
      <c r="AG4" s="3">
        <v>246.45266666666669</v>
      </c>
      <c r="AH4" s="3">
        <v>17.510999999999999</v>
      </c>
      <c r="AI4" s="4">
        <v>7.1052183110211817E-2</v>
      </c>
      <c r="AJ4" s="3">
        <v>33.18333333333333</v>
      </c>
      <c r="AK4" s="3">
        <v>0</v>
      </c>
      <c r="AL4" s="4">
        <v>0</v>
      </c>
      <c r="AM4" s="3">
        <v>0</v>
      </c>
      <c r="AN4" s="3">
        <v>0</v>
      </c>
      <c r="AO4" s="4">
        <v>0</v>
      </c>
      <c r="AP4" s="3" t="s">
        <v>416</v>
      </c>
      <c r="AQ4" s="1">
        <v>3</v>
      </c>
    </row>
    <row r="5" spans="1:43" x14ac:dyDescent="0.2">
      <c r="A5" s="1" t="s">
        <v>154</v>
      </c>
      <c r="B5" s="1" t="s">
        <v>164</v>
      </c>
      <c r="C5" s="1" t="s">
        <v>165</v>
      </c>
      <c r="D5" s="1" t="s">
        <v>166</v>
      </c>
      <c r="E5" s="3">
        <v>45.355555555555554</v>
      </c>
      <c r="F5" s="3">
        <f t="shared" si="0"/>
        <v>167.2232222222222</v>
      </c>
      <c r="G5" s="3">
        <v>23.019777777777776</v>
      </c>
      <c r="H5" s="4">
        <v>0.13769999999999999</v>
      </c>
      <c r="I5" s="3">
        <v>19.944555555555556</v>
      </c>
      <c r="J5" s="3">
        <v>0</v>
      </c>
      <c r="K5" s="4">
        <v>0</v>
      </c>
      <c r="L5" s="3">
        <v>19.944555555555556</v>
      </c>
      <c r="M5" s="3">
        <v>0</v>
      </c>
      <c r="N5" s="4">
        <v>0</v>
      </c>
      <c r="O5" s="3">
        <v>0</v>
      </c>
      <c r="P5" s="3">
        <v>0</v>
      </c>
      <c r="Q5" s="4">
        <v>0</v>
      </c>
      <c r="R5" s="3">
        <v>0</v>
      </c>
      <c r="S5" s="3">
        <v>0</v>
      </c>
      <c r="T5" s="4">
        <v>0</v>
      </c>
      <c r="U5" s="3">
        <v>51.498666666666665</v>
      </c>
      <c r="V5" s="3">
        <v>10.703111111111111</v>
      </c>
      <c r="W5" s="4">
        <v>0.20783278099972385</v>
      </c>
      <c r="X5" s="3">
        <v>51.498666666666665</v>
      </c>
      <c r="Y5" s="3">
        <v>10.703111111111111</v>
      </c>
      <c r="Z5" s="4">
        <v>0.20783278099972385</v>
      </c>
      <c r="AA5" s="3">
        <v>0</v>
      </c>
      <c r="AB5" s="3">
        <v>0</v>
      </c>
      <c r="AC5" s="4">
        <v>0</v>
      </c>
      <c r="AD5" s="3">
        <v>95.78</v>
      </c>
      <c r="AE5" s="3">
        <v>12.316666666666666</v>
      </c>
      <c r="AF5" s="4">
        <v>0.12859330409967284</v>
      </c>
      <c r="AG5" s="3">
        <v>95.78</v>
      </c>
      <c r="AH5" s="3">
        <v>12.316666666666666</v>
      </c>
      <c r="AI5" s="4">
        <v>0.12859330409967284</v>
      </c>
      <c r="AJ5" s="3">
        <v>0</v>
      </c>
      <c r="AK5" s="3">
        <v>0</v>
      </c>
      <c r="AL5" s="4">
        <v>0</v>
      </c>
      <c r="AM5" s="3">
        <v>0</v>
      </c>
      <c r="AN5" s="3">
        <v>0</v>
      </c>
      <c r="AO5" s="4">
        <v>0</v>
      </c>
      <c r="AP5" s="3" t="s">
        <v>417</v>
      </c>
      <c r="AQ5" s="1">
        <v>3</v>
      </c>
    </row>
    <row r="6" spans="1:43" x14ac:dyDescent="0.2">
      <c r="A6" s="1" t="s">
        <v>154</v>
      </c>
      <c r="B6" s="1" t="s">
        <v>167</v>
      </c>
      <c r="C6" s="1" t="s">
        <v>162</v>
      </c>
      <c r="D6" s="1" t="s">
        <v>163</v>
      </c>
      <c r="E6" s="3">
        <v>39.977777777777774</v>
      </c>
      <c r="F6" s="3">
        <f t="shared" si="0"/>
        <v>226.50166666666667</v>
      </c>
      <c r="G6" s="3">
        <v>8.8888888888888892E-2</v>
      </c>
      <c r="H6" s="4">
        <v>3.924425378277815E-4</v>
      </c>
      <c r="I6" s="3">
        <v>41.012</v>
      </c>
      <c r="J6" s="3">
        <v>8.8888888888888892E-2</v>
      </c>
      <c r="K6" s="4">
        <v>2.1673873229515481E-3</v>
      </c>
      <c r="L6" s="3">
        <v>34.117555555555555</v>
      </c>
      <c r="M6" s="3">
        <v>8.8888888888888892E-2</v>
      </c>
      <c r="N6" s="4">
        <v>2.6053709722593126E-3</v>
      </c>
      <c r="O6" s="3">
        <v>0.94444444444444442</v>
      </c>
      <c r="P6" s="3">
        <v>0</v>
      </c>
      <c r="Q6" s="4">
        <v>0</v>
      </c>
      <c r="R6" s="3">
        <v>5.95</v>
      </c>
      <c r="S6" s="3">
        <v>0</v>
      </c>
      <c r="T6" s="4">
        <v>0</v>
      </c>
      <c r="U6" s="3">
        <v>41.985555555555557</v>
      </c>
      <c r="V6" s="3">
        <v>0</v>
      </c>
      <c r="W6" s="4">
        <v>0</v>
      </c>
      <c r="X6" s="3">
        <v>41.985555555555557</v>
      </c>
      <c r="Y6" s="3">
        <v>0</v>
      </c>
      <c r="Z6" s="4">
        <v>0</v>
      </c>
      <c r="AA6" s="3">
        <v>0</v>
      </c>
      <c r="AB6" s="3">
        <v>0</v>
      </c>
      <c r="AC6" s="4">
        <v>0</v>
      </c>
      <c r="AD6" s="3">
        <v>143.50411111111111</v>
      </c>
      <c r="AE6" s="3">
        <v>0</v>
      </c>
      <c r="AF6" s="4">
        <v>0</v>
      </c>
      <c r="AG6" s="3">
        <v>143.50411111111111</v>
      </c>
      <c r="AH6" s="3">
        <v>0</v>
      </c>
      <c r="AI6" s="4">
        <v>0</v>
      </c>
      <c r="AJ6" s="3">
        <v>0</v>
      </c>
      <c r="AK6" s="3">
        <v>0</v>
      </c>
      <c r="AL6" s="4">
        <v>0</v>
      </c>
      <c r="AM6" s="3">
        <v>0</v>
      </c>
      <c r="AN6" s="3">
        <v>0</v>
      </c>
      <c r="AO6" s="4">
        <v>0</v>
      </c>
      <c r="AP6" s="3" t="s">
        <v>418</v>
      </c>
      <c r="AQ6" s="1">
        <v>3</v>
      </c>
    </row>
    <row r="7" spans="1:43" x14ac:dyDescent="0.2">
      <c r="A7" s="1" t="s">
        <v>154</v>
      </c>
      <c r="B7" s="1" t="s">
        <v>168</v>
      </c>
      <c r="C7" s="1" t="s">
        <v>169</v>
      </c>
      <c r="D7" s="1" t="s">
        <v>170</v>
      </c>
      <c r="E7" s="3">
        <v>83.466666666666669</v>
      </c>
      <c r="F7" s="3">
        <f t="shared" si="0"/>
        <v>362.88900000000001</v>
      </c>
      <c r="G7" s="3">
        <v>11.719444444444445</v>
      </c>
      <c r="H7" s="4">
        <v>3.2294846204884813E-2</v>
      </c>
      <c r="I7" s="3">
        <v>60.050000000000004</v>
      </c>
      <c r="J7" s="3">
        <v>6.3861111111111111</v>
      </c>
      <c r="K7" s="4">
        <v>0.10634656304931075</v>
      </c>
      <c r="L7" s="3">
        <v>33.038888888888891</v>
      </c>
      <c r="M7" s="3">
        <v>6.3861111111111111</v>
      </c>
      <c r="N7" s="4">
        <v>0.19329073482428114</v>
      </c>
      <c r="O7" s="3">
        <v>21.766666666666666</v>
      </c>
      <c r="P7" s="3">
        <v>0</v>
      </c>
      <c r="Q7" s="4">
        <v>0</v>
      </c>
      <c r="R7" s="3">
        <v>5.2444444444444445</v>
      </c>
      <c r="S7" s="3">
        <v>0</v>
      </c>
      <c r="T7" s="4">
        <v>0</v>
      </c>
      <c r="U7" s="3">
        <v>84.99722222222222</v>
      </c>
      <c r="V7" s="3">
        <v>5.333333333333333</v>
      </c>
      <c r="W7" s="4">
        <v>6.2747148599627434E-2</v>
      </c>
      <c r="X7" s="3">
        <v>74.483333333333334</v>
      </c>
      <c r="Y7" s="3">
        <v>5.333333333333333</v>
      </c>
      <c r="Z7" s="4">
        <v>7.160438576862832E-2</v>
      </c>
      <c r="AA7" s="3">
        <v>10.513888888888889</v>
      </c>
      <c r="AB7" s="3">
        <v>0</v>
      </c>
      <c r="AC7" s="4">
        <v>0</v>
      </c>
      <c r="AD7" s="3">
        <v>217.84177777777776</v>
      </c>
      <c r="AE7" s="3">
        <v>0</v>
      </c>
      <c r="AF7" s="4">
        <v>0</v>
      </c>
      <c r="AG7" s="3">
        <v>217.84177777777776</v>
      </c>
      <c r="AH7" s="3">
        <v>0</v>
      </c>
      <c r="AI7" s="4">
        <v>0</v>
      </c>
      <c r="AJ7" s="3">
        <v>0</v>
      </c>
      <c r="AK7" s="3">
        <v>0</v>
      </c>
      <c r="AL7" s="4">
        <v>0</v>
      </c>
      <c r="AM7" s="3">
        <v>0</v>
      </c>
      <c r="AN7" s="3">
        <v>0</v>
      </c>
      <c r="AO7" s="4">
        <v>0</v>
      </c>
      <c r="AP7" s="3" t="s">
        <v>419</v>
      </c>
      <c r="AQ7" s="1">
        <v>3</v>
      </c>
    </row>
    <row r="8" spans="1:43" x14ac:dyDescent="0.2">
      <c r="A8" s="1" t="s">
        <v>154</v>
      </c>
      <c r="B8" s="1" t="s">
        <v>171</v>
      </c>
      <c r="C8" s="1" t="s">
        <v>172</v>
      </c>
      <c r="D8" s="1" t="s">
        <v>173</v>
      </c>
      <c r="E8" s="3">
        <v>67.088888888888889</v>
      </c>
      <c r="F8" s="3">
        <f t="shared" si="0"/>
        <v>301.76111111111112</v>
      </c>
      <c r="G8" s="3">
        <v>5.1055555555555561</v>
      </c>
      <c r="H8" s="4">
        <v>1.6919196568293538E-2</v>
      </c>
      <c r="I8" s="3">
        <v>47.222222222222221</v>
      </c>
      <c r="J8" s="3">
        <v>0</v>
      </c>
      <c r="K8" s="4">
        <v>0</v>
      </c>
      <c r="L8" s="3">
        <v>9.9250000000000007</v>
      </c>
      <c r="M8" s="3">
        <v>0</v>
      </c>
      <c r="N8" s="4">
        <v>0</v>
      </c>
      <c r="O8" s="3">
        <v>31.697222222222223</v>
      </c>
      <c r="P8" s="3">
        <v>0</v>
      </c>
      <c r="Q8" s="4">
        <v>0</v>
      </c>
      <c r="R8" s="3">
        <v>5.6</v>
      </c>
      <c r="S8" s="3">
        <v>0</v>
      </c>
      <c r="T8" s="4">
        <v>0</v>
      </c>
      <c r="U8" s="3">
        <v>84.713888888888889</v>
      </c>
      <c r="V8" s="3">
        <v>2.1055555555555556</v>
      </c>
      <c r="W8" s="4">
        <v>2.4854903761025674E-2</v>
      </c>
      <c r="X8" s="3">
        <v>84.713888888888889</v>
      </c>
      <c r="Y8" s="3">
        <v>2.1055555555555556</v>
      </c>
      <c r="Z8" s="4">
        <v>2.4854903761025674E-2</v>
      </c>
      <c r="AA8" s="3">
        <v>0</v>
      </c>
      <c r="AB8" s="3">
        <v>0</v>
      </c>
      <c r="AC8" s="4">
        <v>0</v>
      </c>
      <c r="AD8" s="3">
        <v>169.82500000000002</v>
      </c>
      <c r="AE8" s="3">
        <v>3</v>
      </c>
      <c r="AF8" s="4">
        <v>1.7665243633151771E-2</v>
      </c>
      <c r="AG8" s="3">
        <v>165.25555555555556</v>
      </c>
      <c r="AH8" s="3">
        <v>3</v>
      </c>
      <c r="AI8" s="4">
        <v>1.8153701337995026E-2</v>
      </c>
      <c r="AJ8" s="3">
        <v>4.5694444444444446</v>
      </c>
      <c r="AK8" s="3">
        <v>0</v>
      </c>
      <c r="AL8" s="4">
        <v>0</v>
      </c>
      <c r="AM8" s="3">
        <v>0</v>
      </c>
      <c r="AN8" s="3">
        <v>0</v>
      </c>
      <c r="AO8" s="4">
        <v>0</v>
      </c>
      <c r="AP8" s="3" t="s">
        <v>420</v>
      </c>
      <c r="AQ8" s="1">
        <v>3</v>
      </c>
    </row>
    <row r="9" spans="1:43" x14ac:dyDescent="0.2">
      <c r="A9" s="1" t="s">
        <v>154</v>
      </c>
      <c r="B9" s="1" t="s">
        <v>174</v>
      </c>
      <c r="C9" s="1" t="s">
        <v>175</v>
      </c>
      <c r="D9" s="1" t="s">
        <v>176</v>
      </c>
      <c r="E9" s="3">
        <v>48.555555555555557</v>
      </c>
      <c r="F9" s="3">
        <f t="shared" si="0"/>
        <v>234.54999999999998</v>
      </c>
      <c r="G9" s="3">
        <v>0</v>
      </c>
      <c r="H9" s="4">
        <v>0</v>
      </c>
      <c r="I9" s="3">
        <v>29.019444444444439</v>
      </c>
      <c r="J9" s="3">
        <v>0</v>
      </c>
      <c r="K9" s="4">
        <v>0</v>
      </c>
      <c r="L9" s="3">
        <v>16.274999999999999</v>
      </c>
      <c r="M9" s="3">
        <v>0</v>
      </c>
      <c r="N9" s="4">
        <v>0</v>
      </c>
      <c r="O9" s="3">
        <v>8.2111111111111104</v>
      </c>
      <c r="P9" s="3">
        <v>0</v>
      </c>
      <c r="Q9" s="4">
        <v>0</v>
      </c>
      <c r="R9" s="3">
        <v>4.5333333333333332</v>
      </c>
      <c r="S9" s="3">
        <v>0</v>
      </c>
      <c r="T9" s="4">
        <v>0</v>
      </c>
      <c r="U9" s="3">
        <v>60.858333333333334</v>
      </c>
      <c r="V9" s="3">
        <v>0</v>
      </c>
      <c r="W9" s="4">
        <v>0</v>
      </c>
      <c r="X9" s="3">
        <v>60.858333333333334</v>
      </c>
      <c r="Y9" s="3">
        <v>0</v>
      </c>
      <c r="Z9" s="4">
        <v>0</v>
      </c>
      <c r="AA9" s="3">
        <v>0</v>
      </c>
      <c r="AB9" s="3">
        <v>0</v>
      </c>
      <c r="AC9" s="4">
        <v>0</v>
      </c>
      <c r="AD9" s="3">
        <v>144.67222222222222</v>
      </c>
      <c r="AE9" s="3">
        <v>0</v>
      </c>
      <c r="AF9" s="4">
        <v>0</v>
      </c>
      <c r="AG9" s="3">
        <v>144.67222222222222</v>
      </c>
      <c r="AH9" s="3">
        <v>0</v>
      </c>
      <c r="AI9" s="4">
        <v>0</v>
      </c>
      <c r="AJ9" s="3">
        <v>0</v>
      </c>
      <c r="AK9" s="3">
        <v>0</v>
      </c>
      <c r="AL9" s="4">
        <v>0</v>
      </c>
      <c r="AM9" s="3">
        <v>0</v>
      </c>
      <c r="AN9" s="3">
        <v>0</v>
      </c>
      <c r="AO9" s="4">
        <v>0</v>
      </c>
      <c r="AP9" s="3" t="s">
        <v>421</v>
      </c>
      <c r="AQ9" s="1">
        <v>3</v>
      </c>
    </row>
    <row r="10" spans="1:43" x14ac:dyDescent="0.2">
      <c r="A10" s="1" t="s">
        <v>154</v>
      </c>
      <c r="B10" s="1" t="s">
        <v>177</v>
      </c>
      <c r="C10" s="1" t="s">
        <v>178</v>
      </c>
      <c r="D10" s="1" t="s">
        <v>179</v>
      </c>
      <c r="E10" s="3">
        <v>60.155555555555559</v>
      </c>
      <c r="F10" s="3">
        <f t="shared" si="0"/>
        <v>234.97222222222223</v>
      </c>
      <c r="G10" s="3">
        <v>58.7</v>
      </c>
      <c r="H10" s="4">
        <v>0.24981676321078142</v>
      </c>
      <c r="I10" s="3">
        <v>46.462888888888898</v>
      </c>
      <c r="J10" s="3">
        <v>0.94344444444444442</v>
      </c>
      <c r="K10" s="4">
        <v>2.0305333288693959E-2</v>
      </c>
      <c r="L10" s="3">
        <v>18.860111111111113</v>
      </c>
      <c r="M10" s="3">
        <v>0.94344444444444442</v>
      </c>
      <c r="N10" s="4">
        <v>5.0023270747786328E-2</v>
      </c>
      <c r="O10" s="3">
        <v>22.136111111111113</v>
      </c>
      <c r="P10" s="3">
        <v>0</v>
      </c>
      <c r="Q10" s="4">
        <v>0</v>
      </c>
      <c r="R10" s="3">
        <v>5.4666666666666668</v>
      </c>
      <c r="S10" s="3">
        <v>0</v>
      </c>
      <c r="T10" s="4">
        <v>0</v>
      </c>
      <c r="U10" s="3">
        <v>56.936888888888888</v>
      </c>
      <c r="V10" s="3">
        <v>14.328555555555557</v>
      </c>
      <c r="W10" s="4">
        <v>0.25165680519561623</v>
      </c>
      <c r="X10" s="3">
        <v>56.936888888888888</v>
      </c>
      <c r="Y10" s="3">
        <v>14.328555555555557</v>
      </c>
      <c r="Z10" s="4">
        <v>0.25165680519561623</v>
      </c>
      <c r="AA10" s="3">
        <v>0</v>
      </c>
      <c r="AB10" s="3">
        <v>0</v>
      </c>
      <c r="AC10" s="4">
        <v>0</v>
      </c>
      <c r="AD10" s="3">
        <v>131.57244444444444</v>
      </c>
      <c r="AE10" s="3">
        <v>43.428000000000004</v>
      </c>
      <c r="AF10" s="4">
        <v>0.330069112749039</v>
      </c>
      <c r="AG10" s="3">
        <v>131.57244444444444</v>
      </c>
      <c r="AH10" s="3">
        <v>43.428000000000004</v>
      </c>
      <c r="AI10" s="4">
        <v>0.330069112749039</v>
      </c>
      <c r="AJ10" s="3">
        <v>0</v>
      </c>
      <c r="AK10" s="3">
        <v>0</v>
      </c>
      <c r="AL10" s="4">
        <v>0</v>
      </c>
      <c r="AM10" s="3">
        <v>0</v>
      </c>
      <c r="AN10" s="3">
        <v>0</v>
      </c>
      <c r="AO10" s="4">
        <v>0</v>
      </c>
      <c r="AP10" s="3" t="s">
        <v>422</v>
      </c>
      <c r="AQ10" s="1">
        <v>3</v>
      </c>
    </row>
    <row r="11" spans="1:43" x14ac:dyDescent="0.2">
      <c r="A11" s="1" t="s">
        <v>154</v>
      </c>
      <c r="B11" s="1" t="s">
        <v>180</v>
      </c>
      <c r="C11" s="1" t="s">
        <v>181</v>
      </c>
      <c r="D11" s="1" t="s">
        <v>182</v>
      </c>
      <c r="E11" s="3">
        <v>80.86666666666666</v>
      </c>
      <c r="F11" s="3">
        <f t="shared" si="0"/>
        <v>512.41944444444448</v>
      </c>
      <c r="G11" s="3">
        <v>0</v>
      </c>
      <c r="H11" s="4">
        <v>0</v>
      </c>
      <c r="I11" s="3">
        <v>98.111111111111114</v>
      </c>
      <c r="J11" s="3">
        <v>0</v>
      </c>
      <c r="K11" s="4">
        <v>0</v>
      </c>
      <c r="L11" s="3">
        <v>77.25833333333334</v>
      </c>
      <c r="M11" s="3">
        <v>0</v>
      </c>
      <c r="N11" s="4">
        <v>0</v>
      </c>
      <c r="O11" s="3">
        <v>15.16388888888889</v>
      </c>
      <c r="P11" s="3">
        <v>0</v>
      </c>
      <c r="Q11" s="4">
        <v>0</v>
      </c>
      <c r="R11" s="3">
        <v>5.6888888888888891</v>
      </c>
      <c r="S11" s="3">
        <v>0</v>
      </c>
      <c r="T11" s="4">
        <v>0</v>
      </c>
      <c r="U11" s="3">
        <v>77.413888888888891</v>
      </c>
      <c r="V11" s="3">
        <v>0</v>
      </c>
      <c r="W11" s="4">
        <v>0</v>
      </c>
      <c r="X11" s="3">
        <v>77.413888888888891</v>
      </c>
      <c r="Y11" s="3">
        <v>0</v>
      </c>
      <c r="Z11" s="4">
        <v>0</v>
      </c>
      <c r="AA11" s="3">
        <v>0</v>
      </c>
      <c r="AB11" s="3">
        <v>0</v>
      </c>
      <c r="AC11" s="4">
        <v>0</v>
      </c>
      <c r="AD11" s="3">
        <v>336.89444444444445</v>
      </c>
      <c r="AE11" s="3">
        <v>0</v>
      </c>
      <c r="AF11" s="4">
        <v>0</v>
      </c>
      <c r="AG11" s="3">
        <v>336.89444444444445</v>
      </c>
      <c r="AH11" s="3">
        <v>0</v>
      </c>
      <c r="AI11" s="4">
        <v>0</v>
      </c>
      <c r="AJ11" s="3">
        <v>0</v>
      </c>
      <c r="AK11" s="3">
        <v>0</v>
      </c>
      <c r="AL11" s="4">
        <v>0</v>
      </c>
      <c r="AM11" s="3">
        <v>0</v>
      </c>
      <c r="AN11" s="3">
        <v>0</v>
      </c>
      <c r="AO11" s="4">
        <v>0</v>
      </c>
      <c r="AP11" s="3" t="s">
        <v>423</v>
      </c>
      <c r="AQ11" s="1">
        <v>3</v>
      </c>
    </row>
    <row r="12" spans="1:43" x14ac:dyDescent="0.2">
      <c r="A12" s="1" t="s">
        <v>154</v>
      </c>
      <c r="B12" s="1" t="s">
        <v>183</v>
      </c>
      <c r="C12" s="1" t="s">
        <v>159</v>
      </c>
      <c r="D12" s="1" t="s">
        <v>160</v>
      </c>
      <c r="E12" s="3">
        <v>167.7</v>
      </c>
      <c r="F12" s="3">
        <f t="shared" si="0"/>
        <v>744.18888888888887</v>
      </c>
      <c r="G12" s="3">
        <v>0</v>
      </c>
      <c r="H12" s="4">
        <v>0</v>
      </c>
      <c r="I12" s="3">
        <v>145.86944444444444</v>
      </c>
      <c r="J12" s="3">
        <v>0</v>
      </c>
      <c r="K12" s="4">
        <v>0</v>
      </c>
      <c r="L12" s="3">
        <v>134.66944444444445</v>
      </c>
      <c r="M12" s="3">
        <v>0</v>
      </c>
      <c r="N12" s="4">
        <v>0</v>
      </c>
      <c r="O12" s="3">
        <v>0</v>
      </c>
      <c r="P12" s="3">
        <v>0</v>
      </c>
      <c r="Q12" s="4">
        <v>0</v>
      </c>
      <c r="R12" s="3">
        <v>11.2</v>
      </c>
      <c r="S12" s="3">
        <v>0</v>
      </c>
      <c r="T12" s="4">
        <v>0</v>
      </c>
      <c r="U12" s="3">
        <v>94</v>
      </c>
      <c r="V12" s="3">
        <v>0</v>
      </c>
      <c r="W12" s="4">
        <v>0</v>
      </c>
      <c r="X12" s="3">
        <v>94</v>
      </c>
      <c r="Y12" s="3">
        <v>0</v>
      </c>
      <c r="Z12" s="4">
        <v>0</v>
      </c>
      <c r="AA12" s="3">
        <v>0</v>
      </c>
      <c r="AB12" s="3">
        <v>0</v>
      </c>
      <c r="AC12" s="4">
        <v>0</v>
      </c>
      <c r="AD12" s="3">
        <v>504.31944444444446</v>
      </c>
      <c r="AE12" s="3">
        <v>0</v>
      </c>
      <c r="AF12" s="4">
        <v>0</v>
      </c>
      <c r="AG12" s="3">
        <v>447.99166666666667</v>
      </c>
      <c r="AH12" s="3">
        <v>0</v>
      </c>
      <c r="AI12" s="4">
        <v>0</v>
      </c>
      <c r="AJ12" s="3">
        <v>56.327777777777776</v>
      </c>
      <c r="AK12" s="3">
        <v>0</v>
      </c>
      <c r="AL12" s="4">
        <v>0</v>
      </c>
      <c r="AM12" s="3">
        <v>0</v>
      </c>
      <c r="AN12" s="3">
        <v>0</v>
      </c>
      <c r="AO12" s="4">
        <v>0</v>
      </c>
      <c r="AP12" s="3" t="s">
        <v>424</v>
      </c>
      <c r="AQ12" s="1">
        <v>3</v>
      </c>
    </row>
    <row r="13" spans="1:43" x14ac:dyDescent="0.2">
      <c r="A13" s="1" t="s">
        <v>154</v>
      </c>
      <c r="B13" s="1" t="s">
        <v>184</v>
      </c>
      <c r="C13" s="1" t="s">
        <v>185</v>
      </c>
      <c r="D13" s="1" t="s">
        <v>186</v>
      </c>
      <c r="E13" s="3">
        <v>105.63333333333334</v>
      </c>
      <c r="F13" s="3">
        <f t="shared" si="0"/>
        <v>384.32033333333334</v>
      </c>
      <c r="G13" s="3">
        <v>0</v>
      </c>
      <c r="H13" s="4">
        <v>0</v>
      </c>
      <c r="I13" s="3">
        <v>50.763888888888886</v>
      </c>
      <c r="J13" s="3">
        <v>0</v>
      </c>
      <c r="K13" s="4">
        <v>0</v>
      </c>
      <c r="L13" s="3">
        <v>24.288888888888888</v>
      </c>
      <c r="M13" s="3">
        <v>0</v>
      </c>
      <c r="N13" s="4">
        <v>0</v>
      </c>
      <c r="O13" s="3">
        <v>21.541666666666668</v>
      </c>
      <c r="P13" s="3">
        <v>0</v>
      </c>
      <c r="Q13" s="4">
        <v>0</v>
      </c>
      <c r="R13" s="3">
        <v>4.9333333333333336</v>
      </c>
      <c r="S13" s="3">
        <v>0</v>
      </c>
      <c r="T13" s="4">
        <v>0</v>
      </c>
      <c r="U13" s="3">
        <v>97.134222222222235</v>
      </c>
      <c r="V13" s="3">
        <v>0</v>
      </c>
      <c r="W13" s="4">
        <v>0</v>
      </c>
      <c r="X13" s="3">
        <v>92.678666666666672</v>
      </c>
      <c r="Y13" s="3">
        <v>0</v>
      </c>
      <c r="Z13" s="4">
        <v>0</v>
      </c>
      <c r="AA13" s="3">
        <v>4.4555555555555557</v>
      </c>
      <c r="AB13" s="3">
        <v>0</v>
      </c>
      <c r="AC13" s="4">
        <v>0</v>
      </c>
      <c r="AD13" s="3">
        <v>236.42222222222222</v>
      </c>
      <c r="AE13" s="3">
        <v>0</v>
      </c>
      <c r="AF13" s="4">
        <v>0</v>
      </c>
      <c r="AG13" s="3">
        <v>179.23888888888888</v>
      </c>
      <c r="AH13" s="3">
        <v>0</v>
      </c>
      <c r="AI13" s="4">
        <v>0</v>
      </c>
      <c r="AJ13" s="3">
        <v>57.18333333333333</v>
      </c>
      <c r="AK13" s="3">
        <v>0</v>
      </c>
      <c r="AL13" s="4">
        <v>0</v>
      </c>
      <c r="AM13" s="3">
        <v>0</v>
      </c>
      <c r="AN13" s="3">
        <v>0</v>
      </c>
      <c r="AO13" s="4">
        <v>0</v>
      </c>
      <c r="AP13" s="3" t="s">
        <v>425</v>
      </c>
      <c r="AQ13" s="1">
        <v>3</v>
      </c>
    </row>
    <row r="14" spans="1:43" x14ac:dyDescent="0.2">
      <c r="A14" s="1" t="s">
        <v>154</v>
      </c>
      <c r="B14" s="1" t="s">
        <v>187</v>
      </c>
      <c r="C14" s="1" t="s">
        <v>188</v>
      </c>
      <c r="D14" s="1" t="s">
        <v>189</v>
      </c>
      <c r="E14" s="3">
        <v>77.922222222222217</v>
      </c>
      <c r="F14" s="3">
        <f t="shared" si="0"/>
        <v>281.76277777777779</v>
      </c>
      <c r="G14" s="3">
        <v>1.5518888888888891</v>
      </c>
      <c r="H14" s="4">
        <v>5.5077853119152639E-3</v>
      </c>
      <c r="I14" s="3">
        <v>55.756333333333338</v>
      </c>
      <c r="J14" s="3">
        <v>0</v>
      </c>
      <c r="K14" s="4">
        <v>0</v>
      </c>
      <c r="L14" s="3">
        <v>30.424555555555557</v>
      </c>
      <c r="M14" s="3">
        <v>0</v>
      </c>
      <c r="N14" s="4">
        <v>0</v>
      </c>
      <c r="O14" s="3">
        <v>19.998444444444445</v>
      </c>
      <c r="P14" s="3">
        <v>0</v>
      </c>
      <c r="Q14" s="4">
        <v>0</v>
      </c>
      <c r="R14" s="3">
        <v>5.333333333333333</v>
      </c>
      <c r="S14" s="3">
        <v>0</v>
      </c>
      <c r="T14" s="4">
        <v>0</v>
      </c>
      <c r="U14" s="3">
        <v>56.643111111111111</v>
      </c>
      <c r="V14" s="3">
        <v>1.5518888888888891</v>
      </c>
      <c r="W14" s="4">
        <v>2.7397663342409007E-2</v>
      </c>
      <c r="X14" s="3">
        <v>54.957888888888888</v>
      </c>
      <c r="Y14" s="3">
        <v>1.5518888888888891</v>
      </c>
      <c r="Z14" s="4">
        <v>2.8237782059394975E-2</v>
      </c>
      <c r="AA14" s="3">
        <v>1.6852222222222224</v>
      </c>
      <c r="AB14" s="3">
        <v>0</v>
      </c>
      <c r="AC14" s="4">
        <v>0</v>
      </c>
      <c r="AD14" s="3">
        <v>169.36333333333334</v>
      </c>
      <c r="AE14" s="3">
        <v>0</v>
      </c>
      <c r="AF14" s="4">
        <v>0</v>
      </c>
      <c r="AG14" s="3">
        <v>169.36333333333334</v>
      </c>
      <c r="AH14" s="3">
        <v>0</v>
      </c>
      <c r="AI14" s="4">
        <v>0</v>
      </c>
      <c r="AJ14" s="3">
        <v>0</v>
      </c>
      <c r="AK14" s="3">
        <v>0</v>
      </c>
      <c r="AL14" s="4">
        <v>0</v>
      </c>
      <c r="AM14" s="3">
        <v>0</v>
      </c>
      <c r="AN14" s="3">
        <v>0</v>
      </c>
      <c r="AO14" s="4">
        <v>0</v>
      </c>
      <c r="AP14" s="3" t="s">
        <v>426</v>
      </c>
      <c r="AQ14" s="1">
        <v>3</v>
      </c>
    </row>
    <row r="15" spans="1:43" x14ac:dyDescent="0.2">
      <c r="A15" s="1" t="s">
        <v>154</v>
      </c>
      <c r="B15" s="1" t="s">
        <v>190</v>
      </c>
      <c r="C15" s="1" t="s">
        <v>191</v>
      </c>
      <c r="D15" s="1" t="s">
        <v>192</v>
      </c>
      <c r="E15" s="3">
        <v>64.900000000000006</v>
      </c>
      <c r="F15" s="3">
        <f t="shared" si="0"/>
        <v>225.9361111111111</v>
      </c>
      <c r="G15" s="3">
        <v>0</v>
      </c>
      <c r="H15" s="4">
        <v>0</v>
      </c>
      <c r="I15" s="3">
        <v>50.983333333333334</v>
      </c>
      <c r="J15" s="3">
        <v>0</v>
      </c>
      <c r="K15" s="4">
        <v>0</v>
      </c>
      <c r="L15" s="3">
        <v>28.766666666666666</v>
      </c>
      <c r="M15" s="3">
        <v>0</v>
      </c>
      <c r="N15" s="4">
        <v>0</v>
      </c>
      <c r="O15" s="3">
        <v>14.75</v>
      </c>
      <c r="P15" s="3">
        <v>0</v>
      </c>
      <c r="Q15" s="4">
        <v>0</v>
      </c>
      <c r="R15" s="3">
        <v>7.4666666666666668</v>
      </c>
      <c r="S15" s="3">
        <v>0</v>
      </c>
      <c r="T15" s="4">
        <v>0</v>
      </c>
      <c r="U15" s="3">
        <v>69.719444444444434</v>
      </c>
      <c r="V15" s="3">
        <v>0</v>
      </c>
      <c r="W15" s="4">
        <v>0</v>
      </c>
      <c r="X15" s="3">
        <v>57.461111111111109</v>
      </c>
      <c r="Y15" s="3">
        <v>0</v>
      </c>
      <c r="Z15" s="4">
        <v>0</v>
      </c>
      <c r="AA15" s="3">
        <v>12.258333333333333</v>
      </c>
      <c r="AB15" s="3">
        <v>0</v>
      </c>
      <c r="AC15" s="4">
        <v>0</v>
      </c>
      <c r="AD15" s="3">
        <v>105.23333333333333</v>
      </c>
      <c r="AE15" s="3">
        <v>0</v>
      </c>
      <c r="AF15" s="4">
        <v>0</v>
      </c>
      <c r="AG15" s="3">
        <v>99.230555555555554</v>
      </c>
      <c r="AH15" s="3">
        <v>0</v>
      </c>
      <c r="AI15" s="4">
        <v>0</v>
      </c>
      <c r="AJ15" s="3">
        <v>6.0027777777777782</v>
      </c>
      <c r="AK15" s="3">
        <v>0</v>
      </c>
      <c r="AL15" s="4">
        <v>0</v>
      </c>
      <c r="AM15" s="3">
        <v>0</v>
      </c>
      <c r="AN15" s="3">
        <v>0</v>
      </c>
      <c r="AO15" s="4">
        <v>0</v>
      </c>
      <c r="AP15" s="3" t="s">
        <v>427</v>
      </c>
      <c r="AQ15" s="1">
        <v>3</v>
      </c>
    </row>
    <row r="16" spans="1:43" x14ac:dyDescent="0.2">
      <c r="A16" s="1" t="s">
        <v>154</v>
      </c>
      <c r="B16" s="1" t="s">
        <v>193</v>
      </c>
      <c r="C16" s="1" t="s">
        <v>194</v>
      </c>
      <c r="D16" s="1" t="s">
        <v>195</v>
      </c>
      <c r="E16" s="3">
        <v>16.8</v>
      </c>
      <c r="F16" s="3">
        <f t="shared" si="0"/>
        <v>77.781333333333336</v>
      </c>
      <c r="G16" s="3">
        <v>0</v>
      </c>
      <c r="H16" s="4">
        <v>0</v>
      </c>
      <c r="I16" s="3">
        <v>18.641666666666666</v>
      </c>
      <c r="J16" s="3">
        <v>0</v>
      </c>
      <c r="K16" s="4">
        <v>0</v>
      </c>
      <c r="L16" s="3">
        <v>9.4555555555555557</v>
      </c>
      <c r="M16" s="3">
        <v>0</v>
      </c>
      <c r="N16" s="4">
        <v>0</v>
      </c>
      <c r="O16" s="3">
        <v>5.2777777777777777</v>
      </c>
      <c r="P16" s="3">
        <v>0</v>
      </c>
      <c r="Q16" s="4">
        <v>0</v>
      </c>
      <c r="R16" s="3">
        <v>3.9083333333333332</v>
      </c>
      <c r="S16" s="3">
        <v>0</v>
      </c>
      <c r="T16" s="4">
        <v>0</v>
      </c>
      <c r="U16" s="3">
        <v>14.33411111111111</v>
      </c>
      <c r="V16" s="3">
        <v>0</v>
      </c>
      <c r="W16" s="4">
        <v>0</v>
      </c>
      <c r="X16" s="3">
        <v>14.33411111111111</v>
      </c>
      <c r="Y16" s="3">
        <v>0</v>
      </c>
      <c r="Z16" s="4">
        <v>0</v>
      </c>
      <c r="AA16" s="3">
        <v>0</v>
      </c>
      <c r="AB16" s="3">
        <v>0</v>
      </c>
      <c r="AC16" s="4">
        <v>0</v>
      </c>
      <c r="AD16" s="3">
        <v>44.805555555555557</v>
      </c>
      <c r="AE16" s="3">
        <v>0</v>
      </c>
      <c r="AF16" s="4">
        <v>0</v>
      </c>
      <c r="AG16" s="3">
        <v>44.805555555555557</v>
      </c>
      <c r="AH16" s="3">
        <v>0</v>
      </c>
      <c r="AI16" s="4">
        <v>0</v>
      </c>
      <c r="AJ16" s="3">
        <v>0</v>
      </c>
      <c r="AK16" s="3">
        <v>0</v>
      </c>
      <c r="AL16" s="4">
        <v>0</v>
      </c>
      <c r="AM16" s="3">
        <v>0</v>
      </c>
      <c r="AN16" s="3">
        <v>0</v>
      </c>
      <c r="AO16" s="4">
        <v>0</v>
      </c>
      <c r="AP16" s="3" t="s">
        <v>428</v>
      </c>
      <c r="AQ16" s="1">
        <v>3</v>
      </c>
    </row>
    <row r="17" spans="1:43" x14ac:dyDescent="0.2">
      <c r="A17" s="1" t="s">
        <v>154</v>
      </c>
      <c r="B17" s="1" t="s">
        <v>196</v>
      </c>
      <c r="C17" s="1" t="s">
        <v>197</v>
      </c>
      <c r="D17" s="1" t="s">
        <v>173</v>
      </c>
      <c r="E17" s="3">
        <v>81.666666666666671</v>
      </c>
      <c r="F17" s="3">
        <f t="shared" si="0"/>
        <v>266.43177777777777</v>
      </c>
      <c r="G17" s="3">
        <v>10.808333333333334</v>
      </c>
      <c r="H17" s="4">
        <v>4.0566982750639524E-2</v>
      </c>
      <c r="I17" s="3">
        <v>35.952222222222218</v>
      </c>
      <c r="J17" s="3">
        <v>0</v>
      </c>
      <c r="K17" s="4">
        <v>0</v>
      </c>
      <c r="L17" s="3">
        <v>23.582777777777775</v>
      </c>
      <c r="M17" s="3">
        <v>0</v>
      </c>
      <c r="N17" s="4">
        <v>0</v>
      </c>
      <c r="O17" s="3">
        <v>7.6583333333333332</v>
      </c>
      <c r="P17" s="3">
        <v>0</v>
      </c>
      <c r="Q17" s="4">
        <v>0</v>
      </c>
      <c r="R17" s="3">
        <v>4.7111111111111112</v>
      </c>
      <c r="S17" s="3">
        <v>0</v>
      </c>
      <c r="T17" s="4">
        <v>0</v>
      </c>
      <c r="U17" s="3">
        <v>84.340666666666664</v>
      </c>
      <c r="V17" s="3">
        <v>10.808333333333334</v>
      </c>
      <c r="W17" s="4">
        <v>0.12815091177842244</v>
      </c>
      <c r="X17" s="3">
        <v>84.340666666666664</v>
      </c>
      <c r="Y17" s="3">
        <v>10.808333333333334</v>
      </c>
      <c r="Z17" s="4">
        <v>0.12815091177842244</v>
      </c>
      <c r="AA17" s="3">
        <v>0</v>
      </c>
      <c r="AB17" s="3">
        <v>0</v>
      </c>
      <c r="AC17" s="4">
        <v>0</v>
      </c>
      <c r="AD17" s="3">
        <v>146.13888888888889</v>
      </c>
      <c r="AE17" s="3">
        <v>0</v>
      </c>
      <c r="AF17" s="4">
        <v>0</v>
      </c>
      <c r="AG17" s="3">
        <v>146.13888888888889</v>
      </c>
      <c r="AH17" s="3">
        <v>0</v>
      </c>
      <c r="AI17" s="4">
        <v>0</v>
      </c>
      <c r="AJ17" s="3">
        <v>0</v>
      </c>
      <c r="AK17" s="3">
        <v>0</v>
      </c>
      <c r="AL17" s="4">
        <v>0</v>
      </c>
      <c r="AM17" s="3">
        <v>0</v>
      </c>
      <c r="AN17" s="3">
        <v>0</v>
      </c>
      <c r="AO17" s="4">
        <v>0</v>
      </c>
      <c r="AP17" s="3" t="s">
        <v>429</v>
      </c>
      <c r="AQ17" s="1">
        <v>3</v>
      </c>
    </row>
    <row r="18" spans="1:43" x14ac:dyDescent="0.2">
      <c r="A18" s="1" t="s">
        <v>154</v>
      </c>
      <c r="B18" s="1" t="s">
        <v>198</v>
      </c>
      <c r="C18" s="1" t="s">
        <v>199</v>
      </c>
      <c r="D18" s="1" t="s">
        <v>166</v>
      </c>
      <c r="E18" s="3">
        <v>98.833333333333329</v>
      </c>
      <c r="F18" s="3">
        <f t="shared" si="0"/>
        <v>328.19399999999996</v>
      </c>
      <c r="G18" s="3">
        <v>50.827888888888879</v>
      </c>
      <c r="H18" s="4">
        <v>0.15487147506928489</v>
      </c>
      <c r="I18" s="3">
        <v>60.44444444444445</v>
      </c>
      <c r="J18" s="3">
        <v>0</v>
      </c>
      <c r="K18" s="4">
        <v>0</v>
      </c>
      <c r="L18" s="3">
        <v>39.125</v>
      </c>
      <c r="M18" s="3">
        <v>0</v>
      </c>
      <c r="N18" s="4">
        <v>0</v>
      </c>
      <c r="O18" s="3">
        <v>15.808333333333334</v>
      </c>
      <c r="P18" s="3">
        <v>0</v>
      </c>
      <c r="Q18" s="4">
        <v>0</v>
      </c>
      <c r="R18" s="3">
        <v>5.5111111111111111</v>
      </c>
      <c r="S18" s="3">
        <v>0</v>
      </c>
      <c r="T18" s="4">
        <v>0</v>
      </c>
      <c r="U18" s="3">
        <v>80.115444444444435</v>
      </c>
      <c r="V18" s="3">
        <v>3.8750000000000004</v>
      </c>
      <c r="W18" s="4">
        <v>4.8367702717883508E-2</v>
      </c>
      <c r="X18" s="3">
        <v>74.033666666666662</v>
      </c>
      <c r="Y18" s="3">
        <v>3.8750000000000004</v>
      </c>
      <c r="Z18" s="4">
        <v>5.2341052043889953E-2</v>
      </c>
      <c r="AA18" s="3">
        <v>6.0817777777777779</v>
      </c>
      <c r="AB18" s="3">
        <v>0</v>
      </c>
      <c r="AC18" s="4">
        <v>0</v>
      </c>
      <c r="AD18" s="3">
        <v>187.63411111111111</v>
      </c>
      <c r="AE18" s="3">
        <v>46.952888888888879</v>
      </c>
      <c r="AF18" s="4">
        <v>0.25023642348850328</v>
      </c>
      <c r="AG18" s="3">
        <v>166.99522222222222</v>
      </c>
      <c r="AH18" s="3">
        <v>46.952888888888879</v>
      </c>
      <c r="AI18" s="4">
        <v>0.2811630672068462</v>
      </c>
      <c r="AJ18" s="3">
        <v>20.638888888888896</v>
      </c>
      <c r="AK18" s="3">
        <v>0</v>
      </c>
      <c r="AL18" s="4">
        <v>0</v>
      </c>
      <c r="AM18" s="3">
        <v>0</v>
      </c>
      <c r="AN18" s="3">
        <v>0</v>
      </c>
      <c r="AO18" s="4">
        <v>0</v>
      </c>
      <c r="AP18" s="3" t="s">
        <v>430</v>
      </c>
      <c r="AQ18" s="1">
        <v>3</v>
      </c>
    </row>
    <row r="19" spans="1:43" x14ac:dyDescent="0.2">
      <c r="A19" s="1" t="s">
        <v>154</v>
      </c>
      <c r="B19" s="1" t="s">
        <v>200</v>
      </c>
      <c r="C19" s="1" t="s">
        <v>159</v>
      </c>
      <c r="D19" s="1" t="s">
        <v>160</v>
      </c>
      <c r="E19" s="3">
        <v>109.15555555555555</v>
      </c>
      <c r="F19" s="3">
        <f t="shared" si="0"/>
        <v>493.88888888888886</v>
      </c>
      <c r="G19" s="3">
        <v>0</v>
      </c>
      <c r="H19" s="4">
        <v>0</v>
      </c>
      <c r="I19" s="3">
        <v>95.949999999999989</v>
      </c>
      <c r="J19" s="3">
        <v>0</v>
      </c>
      <c r="K19" s="4">
        <v>0</v>
      </c>
      <c r="L19" s="3">
        <v>57.733333333333334</v>
      </c>
      <c r="M19" s="3">
        <v>0</v>
      </c>
      <c r="N19" s="4">
        <v>0</v>
      </c>
      <c r="O19" s="3">
        <v>32.972222222222221</v>
      </c>
      <c r="P19" s="3">
        <v>0</v>
      </c>
      <c r="Q19" s="4">
        <v>0</v>
      </c>
      <c r="R19" s="3">
        <v>5.2444444444444445</v>
      </c>
      <c r="S19" s="3">
        <v>0</v>
      </c>
      <c r="T19" s="4">
        <v>0</v>
      </c>
      <c r="U19" s="3">
        <v>120.875</v>
      </c>
      <c r="V19" s="3">
        <v>0</v>
      </c>
      <c r="W19" s="4">
        <v>0</v>
      </c>
      <c r="X19" s="3">
        <v>120.875</v>
      </c>
      <c r="Y19" s="3">
        <v>0</v>
      </c>
      <c r="Z19" s="4">
        <v>0</v>
      </c>
      <c r="AA19" s="3">
        <v>0</v>
      </c>
      <c r="AB19" s="3">
        <v>0</v>
      </c>
      <c r="AC19" s="4">
        <v>0</v>
      </c>
      <c r="AD19" s="3">
        <v>277.06388888888887</v>
      </c>
      <c r="AE19" s="3">
        <v>0</v>
      </c>
      <c r="AF19" s="4">
        <v>0</v>
      </c>
      <c r="AG19" s="3">
        <v>277.06388888888887</v>
      </c>
      <c r="AH19" s="3">
        <v>0</v>
      </c>
      <c r="AI19" s="4">
        <v>0</v>
      </c>
      <c r="AJ19" s="3">
        <v>0</v>
      </c>
      <c r="AK19" s="3">
        <v>0</v>
      </c>
      <c r="AL19" s="4">
        <v>0</v>
      </c>
      <c r="AM19" s="3">
        <v>0</v>
      </c>
      <c r="AN19" s="3">
        <v>0</v>
      </c>
      <c r="AO19" s="4">
        <v>0</v>
      </c>
      <c r="AP19" s="3" t="s">
        <v>431</v>
      </c>
      <c r="AQ19" s="1">
        <v>3</v>
      </c>
    </row>
    <row r="20" spans="1:43" x14ac:dyDescent="0.2">
      <c r="A20" s="1" t="s">
        <v>154</v>
      </c>
      <c r="B20" s="1" t="s">
        <v>201</v>
      </c>
      <c r="C20" s="1" t="s">
        <v>202</v>
      </c>
      <c r="D20" s="1" t="s">
        <v>203</v>
      </c>
      <c r="E20" s="3">
        <v>43.022222222222226</v>
      </c>
      <c r="F20" s="3">
        <f t="shared" si="0"/>
        <v>225.91244444444445</v>
      </c>
      <c r="G20" s="3">
        <v>0</v>
      </c>
      <c r="H20" s="4">
        <v>0</v>
      </c>
      <c r="I20" s="3">
        <v>47.927777777777777</v>
      </c>
      <c r="J20" s="3">
        <v>0</v>
      </c>
      <c r="K20" s="4">
        <v>0</v>
      </c>
      <c r="L20" s="3">
        <v>42.352777777777774</v>
      </c>
      <c r="M20" s="3">
        <v>0</v>
      </c>
      <c r="N20" s="4">
        <v>0</v>
      </c>
      <c r="O20" s="3">
        <v>0</v>
      </c>
      <c r="P20" s="3">
        <v>0</v>
      </c>
      <c r="Q20" s="4">
        <v>0</v>
      </c>
      <c r="R20" s="3">
        <v>5.5750000000000002</v>
      </c>
      <c r="S20" s="3">
        <v>0</v>
      </c>
      <c r="T20" s="4">
        <v>0</v>
      </c>
      <c r="U20" s="3">
        <v>39.25911111111111</v>
      </c>
      <c r="V20" s="3">
        <v>0</v>
      </c>
      <c r="W20" s="4">
        <v>0</v>
      </c>
      <c r="X20" s="3">
        <v>39.25911111111111</v>
      </c>
      <c r="Y20" s="3">
        <v>0</v>
      </c>
      <c r="Z20" s="4">
        <v>0</v>
      </c>
      <c r="AA20" s="3">
        <v>0</v>
      </c>
      <c r="AB20" s="3">
        <v>0</v>
      </c>
      <c r="AC20" s="4">
        <v>0</v>
      </c>
      <c r="AD20" s="3">
        <v>138.72555555555556</v>
      </c>
      <c r="AE20" s="3">
        <v>0</v>
      </c>
      <c r="AF20" s="4">
        <v>0</v>
      </c>
      <c r="AG20" s="3">
        <v>125.81844444444444</v>
      </c>
      <c r="AH20" s="3">
        <v>0</v>
      </c>
      <c r="AI20" s="4">
        <v>0</v>
      </c>
      <c r="AJ20" s="3">
        <v>12.90711111111111</v>
      </c>
      <c r="AK20" s="3">
        <v>0</v>
      </c>
      <c r="AL20" s="4">
        <v>0</v>
      </c>
      <c r="AM20" s="3">
        <v>0</v>
      </c>
      <c r="AN20" s="3">
        <v>0</v>
      </c>
      <c r="AO20" s="4">
        <v>0</v>
      </c>
      <c r="AP20" s="3" t="s">
        <v>432</v>
      </c>
      <c r="AQ20" s="1">
        <v>3</v>
      </c>
    </row>
    <row r="21" spans="1:43" x14ac:dyDescent="0.2">
      <c r="A21" s="1" t="s">
        <v>154</v>
      </c>
      <c r="B21" s="1" t="s">
        <v>204</v>
      </c>
      <c r="C21" s="1" t="s">
        <v>191</v>
      </c>
      <c r="D21" s="1" t="s">
        <v>192</v>
      </c>
      <c r="E21" s="3">
        <v>93.055555555555557</v>
      </c>
      <c r="F21" s="3">
        <f t="shared" si="0"/>
        <v>439.27777777777783</v>
      </c>
      <c r="G21" s="3">
        <v>0</v>
      </c>
      <c r="H21" s="4">
        <v>0</v>
      </c>
      <c r="I21" s="3">
        <v>70.158333333333331</v>
      </c>
      <c r="J21" s="3">
        <v>0</v>
      </c>
      <c r="K21" s="4">
        <v>0</v>
      </c>
      <c r="L21" s="3">
        <v>33.091666666666669</v>
      </c>
      <c r="M21" s="3">
        <v>0</v>
      </c>
      <c r="N21" s="4">
        <v>0</v>
      </c>
      <c r="O21" s="3">
        <v>31.733333333333334</v>
      </c>
      <c r="P21" s="3">
        <v>0</v>
      </c>
      <c r="Q21" s="4">
        <v>0</v>
      </c>
      <c r="R21" s="3">
        <v>5.333333333333333</v>
      </c>
      <c r="S21" s="3">
        <v>0</v>
      </c>
      <c r="T21" s="4">
        <v>0</v>
      </c>
      <c r="U21" s="3">
        <v>115.15</v>
      </c>
      <c r="V21" s="3">
        <v>0</v>
      </c>
      <c r="W21" s="4">
        <v>0</v>
      </c>
      <c r="X21" s="3">
        <v>115.15</v>
      </c>
      <c r="Y21" s="3">
        <v>0</v>
      </c>
      <c r="Z21" s="4">
        <v>0</v>
      </c>
      <c r="AA21" s="3">
        <v>0</v>
      </c>
      <c r="AB21" s="3">
        <v>0</v>
      </c>
      <c r="AC21" s="4">
        <v>0</v>
      </c>
      <c r="AD21" s="3">
        <v>253.96944444444446</v>
      </c>
      <c r="AE21" s="3">
        <v>0</v>
      </c>
      <c r="AF21" s="4">
        <v>0</v>
      </c>
      <c r="AG21" s="3">
        <v>247.35277777777779</v>
      </c>
      <c r="AH21" s="3">
        <v>0</v>
      </c>
      <c r="AI21" s="4">
        <v>0</v>
      </c>
      <c r="AJ21" s="3">
        <v>6.6166666666666663</v>
      </c>
      <c r="AK21" s="3">
        <v>0</v>
      </c>
      <c r="AL21" s="4">
        <v>0</v>
      </c>
      <c r="AM21" s="3">
        <v>0</v>
      </c>
      <c r="AN21" s="3">
        <v>0</v>
      </c>
      <c r="AO21" s="4">
        <v>0</v>
      </c>
      <c r="AP21" s="3" t="s">
        <v>433</v>
      </c>
      <c r="AQ21" s="1">
        <v>3</v>
      </c>
    </row>
    <row r="22" spans="1:43" x14ac:dyDescent="0.2">
      <c r="A22" s="1" t="s">
        <v>154</v>
      </c>
      <c r="B22" s="1" t="s">
        <v>205</v>
      </c>
      <c r="C22" s="1" t="s">
        <v>162</v>
      </c>
      <c r="D22" s="1" t="s">
        <v>163</v>
      </c>
      <c r="E22" s="3">
        <v>133.42222222222222</v>
      </c>
      <c r="F22" s="3">
        <f t="shared" si="0"/>
        <v>490.12200000000001</v>
      </c>
      <c r="G22" s="3">
        <v>40.688888888888883</v>
      </c>
      <c r="H22" s="4">
        <v>8.3017878995207073E-2</v>
      </c>
      <c r="I22" s="3">
        <v>94.606999999999999</v>
      </c>
      <c r="J22" s="3">
        <v>0</v>
      </c>
      <c r="K22" s="4">
        <v>0</v>
      </c>
      <c r="L22" s="3">
        <v>60.079222222222221</v>
      </c>
      <c r="M22" s="3">
        <v>0</v>
      </c>
      <c r="N22" s="4">
        <v>0</v>
      </c>
      <c r="O22" s="3">
        <v>27.95</v>
      </c>
      <c r="P22" s="3">
        <v>0</v>
      </c>
      <c r="Q22" s="4">
        <v>0</v>
      </c>
      <c r="R22" s="3">
        <v>6.5777777777777775</v>
      </c>
      <c r="S22" s="3">
        <v>0</v>
      </c>
      <c r="T22" s="4">
        <v>0</v>
      </c>
      <c r="U22" s="3">
        <v>128.2128888888889</v>
      </c>
      <c r="V22" s="3">
        <v>33.383333333333326</v>
      </c>
      <c r="W22" s="4">
        <v>0.2603742386794185</v>
      </c>
      <c r="X22" s="3">
        <v>128.2128888888889</v>
      </c>
      <c r="Y22" s="3">
        <v>33.383333333333326</v>
      </c>
      <c r="Z22" s="4">
        <v>0.2603742386794185</v>
      </c>
      <c r="AA22" s="3">
        <v>0</v>
      </c>
      <c r="AB22" s="3">
        <v>0</v>
      </c>
      <c r="AC22" s="4">
        <v>0</v>
      </c>
      <c r="AD22" s="3">
        <v>267.30211111111112</v>
      </c>
      <c r="AE22" s="3">
        <v>7.3055555555555554</v>
      </c>
      <c r="AF22" s="4">
        <v>2.733070653721403E-2</v>
      </c>
      <c r="AG22" s="3">
        <v>225.91788888888888</v>
      </c>
      <c r="AH22" s="3">
        <v>7.3055555555555554</v>
      </c>
      <c r="AI22" s="4">
        <v>3.2337215930468344E-2</v>
      </c>
      <c r="AJ22" s="3">
        <v>41.384222222222228</v>
      </c>
      <c r="AK22" s="3">
        <v>0</v>
      </c>
      <c r="AL22" s="4">
        <v>0</v>
      </c>
      <c r="AM22" s="3">
        <v>0</v>
      </c>
      <c r="AN22" s="3">
        <v>0</v>
      </c>
      <c r="AO22" s="4">
        <v>0</v>
      </c>
      <c r="AP22" s="3" t="s">
        <v>434</v>
      </c>
      <c r="AQ22" s="1">
        <v>3</v>
      </c>
    </row>
    <row r="23" spans="1:43" x14ac:dyDescent="0.2">
      <c r="A23" s="1" t="s">
        <v>154</v>
      </c>
      <c r="B23" s="1" t="s">
        <v>206</v>
      </c>
      <c r="C23" s="1" t="s">
        <v>207</v>
      </c>
      <c r="D23" s="1" t="s">
        <v>208</v>
      </c>
      <c r="E23" s="3">
        <v>111.04444444444445</v>
      </c>
      <c r="F23" s="3">
        <f t="shared" si="0"/>
        <v>382.72766666666666</v>
      </c>
      <c r="G23" s="3">
        <v>0</v>
      </c>
      <c r="H23" s="4">
        <v>0</v>
      </c>
      <c r="I23" s="3">
        <v>69.76188888888889</v>
      </c>
      <c r="J23" s="3">
        <v>0</v>
      </c>
      <c r="K23" s="4">
        <v>0</v>
      </c>
      <c r="L23" s="3">
        <v>38.795222222222222</v>
      </c>
      <c r="M23" s="3">
        <v>0</v>
      </c>
      <c r="N23" s="4">
        <v>0</v>
      </c>
      <c r="O23" s="3">
        <v>25.455555555555556</v>
      </c>
      <c r="P23" s="3">
        <v>0</v>
      </c>
      <c r="Q23" s="4">
        <v>0</v>
      </c>
      <c r="R23" s="3">
        <v>5.5111111111111111</v>
      </c>
      <c r="S23" s="3">
        <v>0</v>
      </c>
      <c r="T23" s="4">
        <v>0</v>
      </c>
      <c r="U23" s="3">
        <v>101.12133333333334</v>
      </c>
      <c r="V23" s="3">
        <v>0</v>
      </c>
      <c r="W23" s="4">
        <v>0</v>
      </c>
      <c r="X23" s="3">
        <v>101.12133333333334</v>
      </c>
      <c r="Y23" s="3">
        <v>0</v>
      </c>
      <c r="Z23" s="4">
        <v>0</v>
      </c>
      <c r="AA23" s="3">
        <v>0</v>
      </c>
      <c r="AB23" s="3">
        <v>0</v>
      </c>
      <c r="AC23" s="4">
        <v>0</v>
      </c>
      <c r="AD23" s="3">
        <v>211.84444444444443</v>
      </c>
      <c r="AE23" s="3">
        <v>0</v>
      </c>
      <c r="AF23" s="4">
        <v>0</v>
      </c>
      <c r="AG23" s="3">
        <v>191.55133333333333</v>
      </c>
      <c r="AH23" s="3">
        <v>0</v>
      </c>
      <c r="AI23" s="4">
        <v>0</v>
      </c>
      <c r="AJ23" s="3">
        <v>20.293111111111109</v>
      </c>
      <c r="AK23" s="3">
        <v>0</v>
      </c>
      <c r="AL23" s="4">
        <v>0</v>
      </c>
      <c r="AM23" s="3">
        <v>0</v>
      </c>
      <c r="AN23" s="3">
        <v>0</v>
      </c>
      <c r="AO23" s="4">
        <v>0</v>
      </c>
      <c r="AP23" s="3" t="s">
        <v>435</v>
      </c>
      <c r="AQ23" s="1">
        <v>3</v>
      </c>
    </row>
    <row r="24" spans="1:43" x14ac:dyDescent="0.2">
      <c r="A24" s="1" t="s">
        <v>154</v>
      </c>
      <c r="B24" s="1" t="s">
        <v>209</v>
      </c>
      <c r="C24" s="1" t="s">
        <v>210</v>
      </c>
      <c r="D24" s="1" t="s">
        <v>211</v>
      </c>
      <c r="E24" s="3">
        <v>72.988888888888894</v>
      </c>
      <c r="F24" s="3">
        <f t="shared" si="0"/>
        <v>317.92388888888888</v>
      </c>
      <c r="G24" s="3">
        <v>89.958333333333329</v>
      </c>
      <c r="H24" s="4">
        <v>0.28295556413746825</v>
      </c>
      <c r="I24" s="3">
        <v>42.275555555555563</v>
      </c>
      <c r="J24" s="3">
        <v>9.4499999999999993</v>
      </c>
      <c r="K24" s="4">
        <v>0.22353343145500415</v>
      </c>
      <c r="L24" s="3">
        <v>19.775555555555556</v>
      </c>
      <c r="M24" s="3">
        <v>9.4499999999999993</v>
      </c>
      <c r="N24" s="4">
        <v>0.47786268120013481</v>
      </c>
      <c r="O24" s="3">
        <v>17.166666666666668</v>
      </c>
      <c r="P24" s="3">
        <v>0</v>
      </c>
      <c r="Q24" s="4">
        <v>0</v>
      </c>
      <c r="R24" s="3">
        <v>5.333333333333333</v>
      </c>
      <c r="S24" s="3">
        <v>0</v>
      </c>
      <c r="T24" s="4">
        <v>0</v>
      </c>
      <c r="U24" s="3">
        <v>71.063333333333333</v>
      </c>
      <c r="V24" s="3">
        <v>35.344444444444441</v>
      </c>
      <c r="W24" s="4">
        <v>0.49736541738980872</v>
      </c>
      <c r="X24" s="3">
        <v>71.063333333333333</v>
      </c>
      <c r="Y24" s="3">
        <v>35.344444444444441</v>
      </c>
      <c r="Z24" s="4">
        <v>0.49736541738980872</v>
      </c>
      <c r="AA24" s="3">
        <v>0</v>
      </c>
      <c r="AB24" s="3">
        <v>0</v>
      </c>
      <c r="AC24" s="4">
        <v>0</v>
      </c>
      <c r="AD24" s="3">
        <v>204.58500000000001</v>
      </c>
      <c r="AE24" s="3">
        <v>45.163888888888891</v>
      </c>
      <c r="AF24" s="4">
        <v>0.2207585545806823</v>
      </c>
      <c r="AG24" s="3">
        <v>204.58500000000001</v>
      </c>
      <c r="AH24" s="3">
        <v>45.163888888888891</v>
      </c>
      <c r="AI24" s="4">
        <v>0.2207585545806823</v>
      </c>
      <c r="AJ24" s="3">
        <v>0</v>
      </c>
      <c r="AK24" s="3">
        <v>0</v>
      </c>
      <c r="AL24" s="4">
        <v>0</v>
      </c>
      <c r="AM24" s="3">
        <v>0</v>
      </c>
      <c r="AN24" s="3">
        <v>0</v>
      </c>
      <c r="AO24" s="4">
        <v>0</v>
      </c>
      <c r="AP24" s="3" t="s">
        <v>436</v>
      </c>
      <c r="AQ24" s="1">
        <v>3</v>
      </c>
    </row>
    <row r="25" spans="1:43" x14ac:dyDescent="0.2">
      <c r="A25" s="1" t="s">
        <v>154</v>
      </c>
      <c r="B25" s="1" t="s">
        <v>212</v>
      </c>
      <c r="C25" s="1" t="s">
        <v>213</v>
      </c>
      <c r="D25" s="1" t="s">
        <v>214</v>
      </c>
      <c r="E25" s="3">
        <v>88.822222222222223</v>
      </c>
      <c r="F25" s="3">
        <f t="shared" si="0"/>
        <v>328.66122222222225</v>
      </c>
      <c r="G25" s="3">
        <v>0</v>
      </c>
      <c r="H25" s="4">
        <v>0</v>
      </c>
      <c r="I25" s="3">
        <v>53.154777777777774</v>
      </c>
      <c r="J25" s="3">
        <v>0</v>
      </c>
      <c r="K25" s="4">
        <v>0</v>
      </c>
      <c r="L25" s="3">
        <v>41.332555555555551</v>
      </c>
      <c r="M25" s="3">
        <v>0</v>
      </c>
      <c r="N25" s="4">
        <v>0</v>
      </c>
      <c r="O25" s="3">
        <v>11.377777777777778</v>
      </c>
      <c r="P25" s="3">
        <v>0</v>
      </c>
      <c r="Q25" s="4">
        <v>0</v>
      </c>
      <c r="R25" s="3">
        <v>0.44444444444444442</v>
      </c>
      <c r="S25" s="3">
        <v>0</v>
      </c>
      <c r="T25" s="4">
        <v>0</v>
      </c>
      <c r="U25" s="3">
        <v>88.282444444444451</v>
      </c>
      <c r="V25" s="3">
        <v>0</v>
      </c>
      <c r="W25" s="4">
        <v>0</v>
      </c>
      <c r="X25" s="3">
        <v>88.015777777777785</v>
      </c>
      <c r="Y25" s="3">
        <v>0</v>
      </c>
      <c r="Z25" s="4">
        <v>0</v>
      </c>
      <c r="AA25" s="3">
        <v>0.26666666666666666</v>
      </c>
      <c r="AB25" s="3">
        <v>0</v>
      </c>
      <c r="AC25" s="4">
        <v>0</v>
      </c>
      <c r="AD25" s="3">
        <v>187.22399999999999</v>
      </c>
      <c r="AE25" s="3">
        <v>0</v>
      </c>
      <c r="AF25" s="4">
        <v>0</v>
      </c>
      <c r="AG25" s="3">
        <v>187.22399999999999</v>
      </c>
      <c r="AH25" s="3">
        <v>0</v>
      </c>
      <c r="AI25" s="4">
        <v>0</v>
      </c>
      <c r="AJ25" s="3">
        <v>0</v>
      </c>
      <c r="AK25" s="3">
        <v>0</v>
      </c>
      <c r="AL25" s="4">
        <v>0</v>
      </c>
      <c r="AM25" s="3">
        <v>0</v>
      </c>
      <c r="AN25" s="3">
        <v>0</v>
      </c>
      <c r="AO25" s="4">
        <v>0</v>
      </c>
      <c r="AP25" s="3" t="s">
        <v>437</v>
      </c>
      <c r="AQ25" s="1">
        <v>3</v>
      </c>
    </row>
    <row r="26" spans="1:43" x14ac:dyDescent="0.2">
      <c r="A26" s="1" t="s">
        <v>154</v>
      </c>
      <c r="B26" s="1" t="s">
        <v>215</v>
      </c>
      <c r="C26" s="1" t="s">
        <v>216</v>
      </c>
      <c r="D26" s="1" t="s">
        <v>217</v>
      </c>
      <c r="E26" s="3">
        <v>80.13333333333334</v>
      </c>
      <c r="F26" s="3">
        <f t="shared" si="0"/>
        <v>318.53899999999999</v>
      </c>
      <c r="G26" s="3">
        <v>0</v>
      </c>
      <c r="H26" s="4">
        <v>0</v>
      </c>
      <c r="I26" s="3">
        <v>65.196888888888893</v>
      </c>
      <c r="J26" s="3">
        <v>0</v>
      </c>
      <c r="K26" s="4">
        <v>0</v>
      </c>
      <c r="L26" s="3">
        <v>48.369111111111117</v>
      </c>
      <c r="M26" s="3">
        <v>0</v>
      </c>
      <c r="N26" s="4">
        <v>0</v>
      </c>
      <c r="O26" s="3">
        <v>11.227777777777778</v>
      </c>
      <c r="P26" s="3">
        <v>0</v>
      </c>
      <c r="Q26" s="4">
        <v>0</v>
      </c>
      <c r="R26" s="3">
        <v>5.6</v>
      </c>
      <c r="S26" s="3">
        <v>0</v>
      </c>
      <c r="T26" s="4">
        <v>0</v>
      </c>
      <c r="U26" s="3">
        <v>76.026555555555561</v>
      </c>
      <c r="V26" s="3">
        <v>0</v>
      </c>
      <c r="W26" s="4">
        <v>0</v>
      </c>
      <c r="X26" s="3">
        <v>70.86877777777778</v>
      </c>
      <c r="Y26" s="3">
        <v>0</v>
      </c>
      <c r="Z26" s="4">
        <v>0</v>
      </c>
      <c r="AA26" s="3">
        <v>5.1577777777777785</v>
      </c>
      <c r="AB26" s="3">
        <v>0</v>
      </c>
      <c r="AC26" s="4">
        <v>0</v>
      </c>
      <c r="AD26" s="3">
        <v>177.31555555555553</v>
      </c>
      <c r="AE26" s="3">
        <v>0</v>
      </c>
      <c r="AF26" s="4">
        <v>0</v>
      </c>
      <c r="AG26" s="3">
        <v>158.19033333333331</v>
      </c>
      <c r="AH26" s="3">
        <v>0</v>
      </c>
      <c r="AI26" s="4">
        <v>0</v>
      </c>
      <c r="AJ26" s="3">
        <v>19.125222222222227</v>
      </c>
      <c r="AK26" s="3">
        <v>0</v>
      </c>
      <c r="AL26" s="4">
        <v>0</v>
      </c>
      <c r="AM26" s="3">
        <v>0</v>
      </c>
      <c r="AN26" s="3">
        <v>0</v>
      </c>
      <c r="AO26" s="4">
        <v>0</v>
      </c>
      <c r="AP26" s="3" t="s">
        <v>438</v>
      </c>
      <c r="AQ26" s="1">
        <v>3</v>
      </c>
    </row>
    <row r="27" spans="1:43" x14ac:dyDescent="0.2">
      <c r="A27" s="1" t="s">
        <v>154</v>
      </c>
      <c r="B27" s="1" t="s">
        <v>218</v>
      </c>
      <c r="C27" s="1" t="s">
        <v>219</v>
      </c>
      <c r="D27" s="1" t="s">
        <v>179</v>
      </c>
      <c r="E27" s="3">
        <v>107.64444444444445</v>
      </c>
      <c r="F27" s="3">
        <f t="shared" si="0"/>
        <v>386.12188888888886</v>
      </c>
      <c r="G27" s="3">
        <v>57.467111111111123</v>
      </c>
      <c r="H27" s="4">
        <v>0.14883152901919</v>
      </c>
      <c r="I27" s="3">
        <v>68.725111111111119</v>
      </c>
      <c r="J27" s="3">
        <v>0</v>
      </c>
      <c r="K27" s="4">
        <v>0</v>
      </c>
      <c r="L27" s="3">
        <v>33.982444444444447</v>
      </c>
      <c r="M27" s="3">
        <v>0</v>
      </c>
      <c r="N27" s="4">
        <v>0</v>
      </c>
      <c r="O27" s="3">
        <v>29.587111111111117</v>
      </c>
      <c r="P27" s="3">
        <v>0</v>
      </c>
      <c r="Q27" s="4">
        <v>0</v>
      </c>
      <c r="R27" s="3">
        <v>5.1555555555555559</v>
      </c>
      <c r="S27" s="3">
        <v>0</v>
      </c>
      <c r="T27" s="4">
        <v>0</v>
      </c>
      <c r="U27" s="3">
        <v>97.426555555555552</v>
      </c>
      <c r="V27" s="3">
        <v>16.478777777777776</v>
      </c>
      <c r="W27" s="4">
        <v>0.16914051496340832</v>
      </c>
      <c r="X27" s="3">
        <v>97.426555555555552</v>
      </c>
      <c r="Y27" s="3">
        <v>16.478777777777776</v>
      </c>
      <c r="Z27" s="4">
        <v>0.16914051496340832</v>
      </c>
      <c r="AA27" s="3">
        <v>0</v>
      </c>
      <c r="AB27" s="3">
        <v>0</v>
      </c>
      <c r="AC27" s="4">
        <v>0</v>
      </c>
      <c r="AD27" s="3">
        <v>219.97022222222219</v>
      </c>
      <c r="AE27" s="3">
        <v>40.988333333333344</v>
      </c>
      <c r="AF27" s="4">
        <v>0.18633582727359063</v>
      </c>
      <c r="AG27" s="3">
        <v>217.50511111111109</v>
      </c>
      <c r="AH27" s="3">
        <v>40.988333333333344</v>
      </c>
      <c r="AI27" s="4">
        <v>0.18844767887957684</v>
      </c>
      <c r="AJ27" s="3">
        <v>2.4651111111111113</v>
      </c>
      <c r="AK27" s="3">
        <v>0</v>
      </c>
      <c r="AL27" s="4">
        <v>0</v>
      </c>
      <c r="AM27" s="3">
        <v>0</v>
      </c>
      <c r="AN27" s="3">
        <v>0</v>
      </c>
      <c r="AO27" s="4">
        <v>0</v>
      </c>
      <c r="AP27" s="3" t="s">
        <v>439</v>
      </c>
      <c r="AQ27" s="1">
        <v>3</v>
      </c>
    </row>
    <row r="28" spans="1:43" x14ac:dyDescent="0.2">
      <c r="A28" s="1" t="s">
        <v>154</v>
      </c>
      <c r="B28" s="1" t="s">
        <v>220</v>
      </c>
      <c r="C28" s="1" t="s">
        <v>221</v>
      </c>
      <c r="D28" s="1" t="s">
        <v>222</v>
      </c>
      <c r="E28" s="3">
        <v>82.533333333333331</v>
      </c>
      <c r="F28" s="3">
        <f t="shared" si="0"/>
        <v>368.01577777777777</v>
      </c>
      <c r="G28" s="3">
        <v>0.91666666666666663</v>
      </c>
      <c r="H28" s="4">
        <v>2.4908352359288943E-3</v>
      </c>
      <c r="I28" s="3">
        <v>57.030555555555559</v>
      </c>
      <c r="J28" s="3">
        <v>0</v>
      </c>
      <c r="K28" s="4">
        <v>0</v>
      </c>
      <c r="L28" s="3">
        <v>31.747222222222224</v>
      </c>
      <c r="M28" s="3">
        <v>0</v>
      </c>
      <c r="N28" s="4">
        <v>0</v>
      </c>
      <c r="O28" s="3">
        <v>20.494444444444444</v>
      </c>
      <c r="P28" s="3">
        <v>0</v>
      </c>
      <c r="Q28" s="4">
        <v>0</v>
      </c>
      <c r="R28" s="3">
        <v>4.7888888888888888</v>
      </c>
      <c r="S28" s="3">
        <v>0</v>
      </c>
      <c r="T28" s="4">
        <v>0</v>
      </c>
      <c r="U28" s="3">
        <v>104.8</v>
      </c>
      <c r="V28" s="3">
        <v>0</v>
      </c>
      <c r="W28" s="4">
        <v>0</v>
      </c>
      <c r="X28" s="3">
        <v>99.36944444444444</v>
      </c>
      <c r="Y28" s="3">
        <v>0</v>
      </c>
      <c r="Z28" s="4">
        <v>0</v>
      </c>
      <c r="AA28" s="3">
        <v>5.4305555555555554</v>
      </c>
      <c r="AB28" s="3">
        <v>0</v>
      </c>
      <c r="AC28" s="4">
        <v>0</v>
      </c>
      <c r="AD28" s="3">
        <v>206.18522222222219</v>
      </c>
      <c r="AE28" s="3">
        <v>0.91666666666666663</v>
      </c>
      <c r="AF28" s="4">
        <v>4.4458407677670621E-3</v>
      </c>
      <c r="AG28" s="3">
        <v>205.81022222222219</v>
      </c>
      <c r="AH28" s="3">
        <v>0.91666666666666663</v>
      </c>
      <c r="AI28" s="4">
        <v>4.4539413872110882E-3</v>
      </c>
      <c r="AJ28" s="3">
        <v>0.375</v>
      </c>
      <c r="AK28" s="3">
        <v>0</v>
      </c>
      <c r="AL28" s="4">
        <v>0</v>
      </c>
      <c r="AM28" s="3">
        <v>0</v>
      </c>
      <c r="AN28" s="3">
        <v>0</v>
      </c>
      <c r="AO28" s="4">
        <v>0</v>
      </c>
      <c r="AP28" s="3" t="s">
        <v>440</v>
      </c>
      <c r="AQ28" s="1">
        <v>3</v>
      </c>
    </row>
    <row r="29" spans="1:43" x14ac:dyDescent="0.2">
      <c r="A29" s="1" t="s">
        <v>154</v>
      </c>
      <c r="B29" s="1" t="s">
        <v>223</v>
      </c>
      <c r="C29" s="1" t="s">
        <v>224</v>
      </c>
      <c r="D29" s="1" t="s">
        <v>225</v>
      </c>
      <c r="E29" s="3">
        <v>71.422222222222217</v>
      </c>
      <c r="F29" s="3">
        <f t="shared" si="0"/>
        <v>368.8416666666667</v>
      </c>
      <c r="G29" s="3">
        <v>129.63055555555556</v>
      </c>
      <c r="H29" s="4">
        <v>0.35149999999999998</v>
      </c>
      <c r="I29" s="3">
        <v>38.1</v>
      </c>
      <c r="J29" s="3">
        <v>28.447222222222223</v>
      </c>
      <c r="K29" s="4">
        <v>0.74660000000000004</v>
      </c>
      <c r="L29" s="3">
        <v>32.94166666666667</v>
      </c>
      <c r="M29" s="3">
        <v>28.447222222222223</v>
      </c>
      <c r="N29" s="4">
        <v>0.8635635382409983</v>
      </c>
      <c r="O29" s="3">
        <v>0</v>
      </c>
      <c r="P29" s="3">
        <v>0</v>
      </c>
      <c r="Q29" s="4">
        <v>0</v>
      </c>
      <c r="R29" s="3">
        <v>5.1583333333333332</v>
      </c>
      <c r="S29" s="3">
        <v>0</v>
      </c>
      <c r="T29" s="4">
        <v>0</v>
      </c>
      <c r="U29" s="3">
        <v>158.67777777777778</v>
      </c>
      <c r="V29" s="3">
        <v>101.18333333333334</v>
      </c>
      <c r="W29" s="4">
        <v>0.63766542959176531</v>
      </c>
      <c r="X29" s="3">
        <v>139.04444444444445</v>
      </c>
      <c r="Y29" s="3">
        <v>101.18333333333334</v>
      </c>
      <c r="Z29" s="4">
        <v>0.72770497043311488</v>
      </c>
      <c r="AA29" s="3">
        <v>19.633333333333333</v>
      </c>
      <c r="AB29" s="3">
        <v>0</v>
      </c>
      <c r="AC29" s="4">
        <v>0</v>
      </c>
      <c r="AD29" s="3">
        <v>172.0638888888889</v>
      </c>
      <c r="AE29" s="3">
        <v>0</v>
      </c>
      <c r="AF29" s="4">
        <v>0</v>
      </c>
      <c r="AG29" s="3">
        <v>172.0638888888889</v>
      </c>
      <c r="AH29" s="3">
        <v>0</v>
      </c>
      <c r="AI29" s="4">
        <v>0</v>
      </c>
      <c r="AJ29" s="3">
        <v>0</v>
      </c>
      <c r="AK29" s="3">
        <v>0</v>
      </c>
      <c r="AL29" s="4">
        <v>0</v>
      </c>
      <c r="AM29" s="3">
        <v>0</v>
      </c>
      <c r="AN29" s="3">
        <v>0</v>
      </c>
      <c r="AO29" s="4">
        <v>0</v>
      </c>
      <c r="AP29" s="3" t="s">
        <v>441</v>
      </c>
      <c r="AQ29" s="1">
        <v>3</v>
      </c>
    </row>
    <row r="30" spans="1:43" x14ac:dyDescent="0.2">
      <c r="A30" s="1" t="s">
        <v>154</v>
      </c>
      <c r="B30" s="1" t="s">
        <v>226</v>
      </c>
      <c r="C30" s="1" t="s">
        <v>227</v>
      </c>
      <c r="D30" s="1" t="s">
        <v>228</v>
      </c>
      <c r="E30" s="3">
        <v>105.02222222222223</v>
      </c>
      <c r="F30" s="3">
        <f t="shared" si="0"/>
        <v>369.63599999999997</v>
      </c>
      <c r="G30" s="3">
        <v>40.210222222222228</v>
      </c>
      <c r="H30" s="4">
        <v>0.10878329551835382</v>
      </c>
      <c r="I30" s="3">
        <v>92.777777777777786</v>
      </c>
      <c r="J30" s="3">
        <v>5.0972222222222223</v>
      </c>
      <c r="K30" s="4">
        <v>5.4940119760479036E-2</v>
      </c>
      <c r="L30" s="3">
        <v>67.118222222222229</v>
      </c>
      <c r="M30" s="3">
        <v>5.0972222222222223</v>
      </c>
      <c r="N30" s="4">
        <v>7.5943939714997077E-2</v>
      </c>
      <c r="O30" s="3">
        <v>20.059555555555558</v>
      </c>
      <c r="P30" s="3">
        <v>0</v>
      </c>
      <c r="Q30" s="4">
        <v>0</v>
      </c>
      <c r="R30" s="3">
        <v>5.6</v>
      </c>
      <c r="S30" s="3">
        <v>0</v>
      </c>
      <c r="T30" s="4">
        <v>0</v>
      </c>
      <c r="U30" s="3">
        <v>78.922222222222217</v>
      </c>
      <c r="V30" s="3">
        <v>9.3570000000000011</v>
      </c>
      <c r="W30" s="4">
        <v>0.11855976348021964</v>
      </c>
      <c r="X30" s="3">
        <v>78.922222222222217</v>
      </c>
      <c r="Y30" s="3">
        <v>9.3570000000000011</v>
      </c>
      <c r="Z30" s="4">
        <v>0.11855976348021964</v>
      </c>
      <c r="AA30" s="3">
        <v>0</v>
      </c>
      <c r="AB30" s="3">
        <v>0</v>
      </c>
      <c r="AC30" s="4">
        <v>0</v>
      </c>
      <c r="AD30" s="3">
        <v>197.93599999999998</v>
      </c>
      <c r="AE30" s="3">
        <v>25.756</v>
      </c>
      <c r="AF30" s="4">
        <v>0.13012286799773665</v>
      </c>
      <c r="AG30" s="3">
        <v>160.03255555555555</v>
      </c>
      <c r="AH30" s="3">
        <v>25.756</v>
      </c>
      <c r="AI30" s="4">
        <v>0.16094225272218918</v>
      </c>
      <c r="AJ30" s="3">
        <v>37.903444444444446</v>
      </c>
      <c r="AK30" s="3">
        <v>0</v>
      </c>
      <c r="AL30" s="4">
        <v>0</v>
      </c>
      <c r="AM30" s="3">
        <v>0</v>
      </c>
      <c r="AN30" s="3">
        <v>0</v>
      </c>
      <c r="AO30" s="4">
        <v>0</v>
      </c>
      <c r="AP30" s="3" t="s">
        <v>442</v>
      </c>
      <c r="AQ30" s="1">
        <v>3</v>
      </c>
    </row>
    <row r="31" spans="1:43" x14ac:dyDescent="0.2">
      <c r="A31" s="1" t="s">
        <v>154</v>
      </c>
      <c r="B31" s="1" t="s">
        <v>229</v>
      </c>
      <c r="C31" s="1" t="s">
        <v>230</v>
      </c>
      <c r="D31" s="1" t="s">
        <v>231</v>
      </c>
      <c r="E31" s="3">
        <v>73.24444444444444</v>
      </c>
      <c r="F31" s="3">
        <f t="shared" si="0"/>
        <v>255.01055555555556</v>
      </c>
      <c r="G31" s="3">
        <v>46.680333333333344</v>
      </c>
      <c r="H31" s="4">
        <v>0.18305255338014334</v>
      </c>
      <c r="I31" s="3">
        <v>29.199111111111115</v>
      </c>
      <c r="J31" s="3">
        <v>0</v>
      </c>
      <c r="K31" s="4">
        <v>0</v>
      </c>
      <c r="L31" s="3">
        <v>13.354666666666667</v>
      </c>
      <c r="M31" s="3">
        <v>0</v>
      </c>
      <c r="N31" s="4">
        <v>0</v>
      </c>
      <c r="O31" s="3">
        <v>10.422222222222222</v>
      </c>
      <c r="P31" s="3">
        <v>0</v>
      </c>
      <c r="Q31" s="4">
        <v>0</v>
      </c>
      <c r="R31" s="3">
        <v>5.4222222222222225</v>
      </c>
      <c r="S31" s="3">
        <v>0</v>
      </c>
      <c r="T31" s="4">
        <v>0</v>
      </c>
      <c r="U31" s="3">
        <v>69.659555555555556</v>
      </c>
      <c r="V31" s="3">
        <v>11.146111111111109</v>
      </c>
      <c r="W31" s="4">
        <v>0.16000835810991867</v>
      </c>
      <c r="X31" s="3">
        <v>69.659555555555556</v>
      </c>
      <c r="Y31" s="3">
        <v>11.146111111111109</v>
      </c>
      <c r="Z31" s="4">
        <v>0.16000835810991867</v>
      </c>
      <c r="AA31" s="3">
        <v>0</v>
      </c>
      <c r="AB31" s="3">
        <v>0</v>
      </c>
      <c r="AC31" s="4">
        <v>0</v>
      </c>
      <c r="AD31" s="3">
        <v>156.15188888888889</v>
      </c>
      <c r="AE31" s="3">
        <v>35.534222222222233</v>
      </c>
      <c r="AF31" s="4">
        <v>0.22756191087452607</v>
      </c>
      <c r="AG31" s="3">
        <v>149.58255555555556</v>
      </c>
      <c r="AH31" s="3">
        <v>35.534222222222233</v>
      </c>
      <c r="AI31" s="4">
        <v>0.23755592415336615</v>
      </c>
      <c r="AJ31" s="3">
        <v>6.5693333333333319</v>
      </c>
      <c r="AK31" s="3">
        <v>0</v>
      </c>
      <c r="AL31" s="4">
        <v>0</v>
      </c>
      <c r="AM31" s="3">
        <v>0</v>
      </c>
      <c r="AN31" s="3">
        <v>0</v>
      </c>
      <c r="AO31" s="4">
        <v>0</v>
      </c>
      <c r="AP31" s="3" t="s">
        <v>443</v>
      </c>
      <c r="AQ31" s="1">
        <v>3</v>
      </c>
    </row>
    <row r="32" spans="1:43" x14ac:dyDescent="0.2">
      <c r="A32" s="1" t="s">
        <v>154</v>
      </c>
      <c r="B32" s="1" t="s">
        <v>232</v>
      </c>
      <c r="C32" s="1" t="s">
        <v>233</v>
      </c>
      <c r="D32" s="1" t="s">
        <v>234</v>
      </c>
      <c r="E32" s="3">
        <v>78.433333333333337</v>
      </c>
      <c r="F32" s="3">
        <f t="shared" si="0"/>
        <v>334.89366666666672</v>
      </c>
      <c r="G32" s="3">
        <v>19.705555555555556</v>
      </c>
      <c r="H32" s="4">
        <v>5.8841230864987652E-2</v>
      </c>
      <c r="I32" s="3">
        <v>61.725000000000001</v>
      </c>
      <c r="J32" s="3">
        <v>0</v>
      </c>
      <c r="K32" s="4">
        <v>0</v>
      </c>
      <c r="L32" s="3">
        <v>29.125</v>
      </c>
      <c r="M32" s="3">
        <v>0</v>
      </c>
      <c r="N32" s="4">
        <v>0</v>
      </c>
      <c r="O32" s="3">
        <v>27.161111111111111</v>
      </c>
      <c r="P32" s="3">
        <v>0</v>
      </c>
      <c r="Q32" s="4">
        <v>0</v>
      </c>
      <c r="R32" s="3">
        <v>5.4388888888888891</v>
      </c>
      <c r="S32" s="3">
        <v>0</v>
      </c>
      <c r="T32" s="4">
        <v>0</v>
      </c>
      <c r="U32" s="3">
        <v>77.667999999999992</v>
      </c>
      <c r="V32" s="3">
        <v>4.3666666666666663</v>
      </c>
      <c r="W32" s="4">
        <v>5.6222210777497381E-2</v>
      </c>
      <c r="X32" s="3">
        <v>72.601333333333329</v>
      </c>
      <c r="Y32" s="3">
        <v>4.3666666666666663</v>
      </c>
      <c r="Z32" s="4">
        <v>6.0145819176874622E-2</v>
      </c>
      <c r="AA32" s="3">
        <v>5.0666666666666664</v>
      </c>
      <c r="AB32" s="3">
        <v>0</v>
      </c>
      <c r="AC32" s="4">
        <v>0</v>
      </c>
      <c r="AD32" s="3">
        <v>195.50066666666669</v>
      </c>
      <c r="AE32" s="3">
        <v>15.338888888888889</v>
      </c>
      <c r="AF32" s="4">
        <v>7.8459522161333908E-2</v>
      </c>
      <c r="AG32" s="3">
        <v>185.84788888888892</v>
      </c>
      <c r="AH32" s="3">
        <v>15.338888888888889</v>
      </c>
      <c r="AI32" s="4">
        <v>8.2534641531814237E-2</v>
      </c>
      <c r="AJ32" s="3">
        <v>9.6527777777777786</v>
      </c>
      <c r="AK32" s="3">
        <v>0</v>
      </c>
      <c r="AL32" s="4">
        <v>0</v>
      </c>
      <c r="AM32" s="3">
        <v>0</v>
      </c>
      <c r="AN32" s="3">
        <v>0</v>
      </c>
      <c r="AO32" s="4">
        <v>0</v>
      </c>
      <c r="AP32" s="3" t="s">
        <v>444</v>
      </c>
      <c r="AQ32" s="1">
        <v>3</v>
      </c>
    </row>
    <row r="33" spans="1:43" x14ac:dyDescent="0.2">
      <c r="A33" s="1" t="s">
        <v>154</v>
      </c>
      <c r="B33" s="1" t="s">
        <v>235</v>
      </c>
      <c r="C33" s="1" t="s">
        <v>236</v>
      </c>
      <c r="D33" s="1" t="s">
        <v>237</v>
      </c>
      <c r="E33" s="3">
        <v>85.966666666666669</v>
      </c>
      <c r="F33" s="3">
        <f t="shared" si="0"/>
        <v>304.90466666666669</v>
      </c>
      <c r="G33" s="3">
        <v>12.183333333333334</v>
      </c>
      <c r="H33" s="4">
        <v>3.9957844747101276E-2</v>
      </c>
      <c r="I33" s="3">
        <v>47.357999999999997</v>
      </c>
      <c r="J33" s="3">
        <v>0</v>
      </c>
      <c r="K33" s="4">
        <v>0</v>
      </c>
      <c r="L33" s="3">
        <v>27.946888888888886</v>
      </c>
      <c r="M33" s="3">
        <v>0</v>
      </c>
      <c r="N33" s="4">
        <v>0</v>
      </c>
      <c r="O33" s="3">
        <v>14.216666666666667</v>
      </c>
      <c r="P33" s="3">
        <v>0</v>
      </c>
      <c r="Q33" s="4">
        <v>0</v>
      </c>
      <c r="R33" s="3">
        <v>5.1944444444444446</v>
      </c>
      <c r="S33" s="3">
        <v>0</v>
      </c>
      <c r="T33" s="4">
        <v>0</v>
      </c>
      <c r="U33" s="3">
        <v>72.701999999999998</v>
      </c>
      <c r="V33" s="3">
        <v>4.0968888888888886</v>
      </c>
      <c r="W33" s="4">
        <v>5.6351804474277033E-2</v>
      </c>
      <c r="X33" s="3">
        <v>72.701999999999998</v>
      </c>
      <c r="Y33" s="3">
        <v>4.0968888888888886</v>
      </c>
      <c r="Z33" s="4">
        <v>5.6351804474277033E-2</v>
      </c>
      <c r="AA33" s="3">
        <v>0</v>
      </c>
      <c r="AB33" s="3">
        <v>0</v>
      </c>
      <c r="AC33" s="4">
        <v>0</v>
      </c>
      <c r="AD33" s="3">
        <v>184.84466666666668</v>
      </c>
      <c r="AE33" s="3">
        <v>8.0864444444444441</v>
      </c>
      <c r="AF33" s="4">
        <v>4.3747242429379135E-2</v>
      </c>
      <c r="AG33" s="3">
        <v>151.02688888888889</v>
      </c>
      <c r="AH33" s="3">
        <v>8.0864444444444441</v>
      </c>
      <c r="AI33" s="4">
        <v>5.3543077685945545E-2</v>
      </c>
      <c r="AJ33" s="3">
        <v>33.817777777777778</v>
      </c>
      <c r="AK33" s="3">
        <v>0</v>
      </c>
      <c r="AL33" s="4">
        <v>0</v>
      </c>
      <c r="AM33" s="3">
        <v>0</v>
      </c>
      <c r="AN33" s="3">
        <v>0</v>
      </c>
      <c r="AO33" s="4">
        <v>0</v>
      </c>
      <c r="AP33" s="3" t="s">
        <v>445</v>
      </c>
      <c r="AQ33" s="1">
        <v>3</v>
      </c>
    </row>
    <row r="34" spans="1:43" x14ac:dyDescent="0.2">
      <c r="A34" s="1" t="s">
        <v>154</v>
      </c>
      <c r="B34" s="1" t="s">
        <v>238</v>
      </c>
      <c r="C34" s="1" t="s">
        <v>199</v>
      </c>
      <c r="D34" s="1" t="s">
        <v>166</v>
      </c>
      <c r="E34" s="3">
        <v>29.733333333333334</v>
      </c>
      <c r="F34" s="3">
        <f t="shared" si="0"/>
        <v>137.41722222222222</v>
      </c>
      <c r="G34" s="3">
        <v>92.364444444444445</v>
      </c>
      <c r="H34" s="4">
        <v>0.67214605964803054</v>
      </c>
      <c r="I34" s="3">
        <v>27.861111111111111</v>
      </c>
      <c r="J34" s="3">
        <v>6.6305555555555555</v>
      </c>
      <c r="K34" s="4">
        <v>0.23798604187437689</v>
      </c>
      <c r="L34" s="3">
        <v>13.055555555555555</v>
      </c>
      <c r="M34" s="3">
        <v>6.6305555555555555</v>
      </c>
      <c r="N34" s="4">
        <v>0.50787234042553198</v>
      </c>
      <c r="O34" s="3">
        <v>9.6388888888888893</v>
      </c>
      <c r="P34" s="3">
        <v>0</v>
      </c>
      <c r="Q34" s="4">
        <v>0</v>
      </c>
      <c r="R34" s="3">
        <v>5.166666666666667</v>
      </c>
      <c r="S34" s="3">
        <v>0</v>
      </c>
      <c r="T34" s="4">
        <v>0</v>
      </c>
      <c r="U34" s="3">
        <v>34.772222222222226</v>
      </c>
      <c r="V34" s="3">
        <v>31.752777777777776</v>
      </c>
      <c r="W34" s="4">
        <v>0.91316504233903162</v>
      </c>
      <c r="X34" s="3">
        <v>34.772222222222226</v>
      </c>
      <c r="Y34" s="3">
        <v>31.752777777777776</v>
      </c>
      <c r="Z34" s="4">
        <v>0.91316504233903162</v>
      </c>
      <c r="AA34" s="3">
        <v>0</v>
      </c>
      <c r="AB34" s="3">
        <v>0</v>
      </c>
      <c r="AC34" s="4">
        <v>0</v>
      </c>
      <c r="AD34" s="3">
        <v>74.783888888888896</v>
      </c>
      <c r="AE34" s="3">
        <v>53.981111111111112</v>
      </c>
      <c r="AF34" s="4">
        <v>0.72182808240039809</v>
      </c>
      <c r="AG34" s="3">
        <v>74.783888888888896</v>
      </c>
      <c r="AH34" s="3">
        <v>53.981111111111112</v>
      </c>
      <c r="AI34" s="4">
        <v>0.72182808240039809</v>
      </c>
      <c r="AJ34" s="3">
        <v>0</v>
      </c>
      <c r="AK34" s="3">
        <v>0</v>
      </c>
      <c r="AL34" s="4">
        <v>0</v>
      </c>
      <c r="AM34" s="3">
        <v>0</v>
      </c>
      <c r="AN34" s="3">
        <v>0</v>
      </c>
      <c r="AO34" s="4">
        <v>0</v>
      </c>
      <c r="AP34" s="3" t="s">
        <v>446</v>
      </c>
      <c r="AQ34" s="1">
        <v>3</v>
      </c>
    </row>
    <row r="35" spans="1:43" x14ac:dyDescent="0.2">
      <c r="A35" s="1" t="s">
        <v>154</v>
      </c>
      <c r="B35" s="1" t="s">
        <v>239</v>
      </c>
      <c r="C35" s="1" t="s">
        <v>194</v>
      </c>
      <c r="D35" s="1" t="s">
        <v>195</v>
      </c>
      <c r="E35" s="3">
        <v>89.36666666666666</v>
      </c>
      <c r="F35" s="3">
        <f t="shared" si="0"/>
        <v>301.97777777777782</v>
      </c>
      <c r="G35" s="3">
        <v>1.5758888888888889</v>
      </c>
      <c r="H35" s="4">
        <v>5.2185591287070418E-3</v>
      </c>
      <c r="I35" s="3">
        <v>23.839777777777783</v>
      </c>
      <c r="J35" s="3">
        <v>0</v>
      </c>
      <c r="K35" s="4">
        <v>0</v>
      </c>
      <c r="L35" s="3">
        <v>10.564666666666668</v>
      </c>
      <c r="M35" s="3">
        <v>0</v>
      </c>
      <c r="N35" s="4">
        <v>0</v>
      </c>
      <c r="O35" s="3">
        <v>7.6751111111111125</v>
      </c>
      <c r="P35" s="3">
        <v>0</v>
      </c>
      <c r="Q35" s="4">
        <v>0</v>
      </c>
      <c r="R35" s="3">
        <v>5.6</v>
      </c>
      <c r="S35" s="3">
        <v>0</v>
      </c>
      <c r="T35" s="4">
        <v>0</v>
      </c>
      <c r="U35" s="3">
        <v>95.415888888888887</v>
      </c>
      <c r="V35" s="3">
        <v>1.3925555555555555</v>
      </c>
      <c r="W35" s="4">
        <v>1.4594587670583633E-2</v>
      </c>
      <c r="X35" s="3">
        <v>93.816000000000003</v>
      </c>
      <c r="Y35" s="3">
        <v>1.3925555555555555</v>
      </c>
      <c r="Z35" s="4">
        <v>1.4843476118738333E-2</v>
      </c>
      <c r="AA35" s="3">
        <v>1.5998888888888889</v>
      </c>
      <c r="AB35" s="3">
        <v>0</v>
      </c>
      <c r="AC35" s="4">
        <v>0</v>
      </c>
      <c r="AD35" s="3">
        <v>182.72211111111113</v>
      </c>
      <c r="AE35" s="3">
        <v>0.18333333333333332</v>
      </c>
      <c r="AF35" s="4">
        <v>1.0033450917270243E-3</v>
      </c>
      <c r="AG35" s="3">
        <v>182.72211111111113</v>
      </c>
      <c r="AH35" s="3">
        <v>0.18333333333333332</v>
      </c>
      <c r="AI35" s="4">
        <v>1.0033450917270243E-3</v>
      </c>
      <c r="AJ35" s="3">
        <v>0</v>
      </c>
      <c r="AK35" s="3">
        <v>0</v>
      </c>
      <c r="AL35" s="4">
        <v>0</v>
      </c>
      <c r="AM35" s="3">
        <v>0</v>
      </c>
      <c r="AN35" s="3">
        <v>0</v>
      </c>
      <c r="AO35" s="4">
        <v>0</v>
      </c>
      <c r="AP35" s="3" t="s">
        <v>447</v>
      </c>
      <c r="AQ35" s="1">
        <v>3</v>
      </c>
    </row>
    <row r="36" spans="1:43" x14ac:dyDescent="0.2">
      <c r="A36" s="1" t="s">
        <v>154</v>
      </c>
      <c r="B36" s="1" t="s">
        <v>240</v>
      </c>
      <c r="C36" s="1" t="s">
        <v>181</v>
      </c>
      <c r="D36" s="1" t="s">
        <v>182</v>
      </c>
      <c r="E36" s="3">
        <v>21.677777777777777</v>
      </c>
      <c r="F36" s="3">
        <f t="shared" si="0"/>
        <v>159.74444444444447</v>
      </c>
      <c r="G36" s="3">
        <v>0</v>
      </c>
      <c r="H36" s="4">
        <v>0</v>
      </c>
      <c r="I36" s="3">
        <v>61.780555555555559</v>
      </c>
      <c r="J36" s="3">
        <v>0</v>
      </c>
      <c r="K36" s="4">
        <v>0</v>
      </c>
      <c r="L36" s="3">
        <v>45.12777777777778</v>
      </c>
      <c r="M36" s="3">
        <v>0</v>
      </c>
      <c r="N36" s="4">
        <v>0</v>
      </c>
      <c r="O36" s="3">
        <v>11.363888888888889</v>
      </c>
      <c r="P36" s="3">
        <v>0</v>
      </c>
      <c r="Q36" s="4">
        <v>0</v>
      </c>
      <c r="R36" s="3">
        <v>5.2888888888888888</v>
      </c>
      <c r="S36" s="3">
        <v>0</v>
      </c>
      <c r="T36" s="4">
        <v>0</v>
      </c>
      <c r="U36" s="3">
        <v>45.236111111111114</v>
      </c>
      <c r="V36" s="3">
        <v>0</v>
      </c>
      <c r="W36" s="4">
        <v>0</v>
      </c>
      <c r="X36" s="3">
        <v>45.236111111111114</v>
      </c>
      <c r="Y36" s="3">
        <v>0</v>
      </c>
      <c r="Z36" s="4">
        <v>0</v>
      </c>
      <c r="AA36" s="3">
        <v>0</v>
      </c>
      <c r="AB36" s="3">
        <v>0</v>
      </c>
      <c r="AC36" s="4">
        <v>0</v>
      </c>
      <c r="AD36" s="3">
        <v>52.727777777777774</v>
      </c>
      <c r="AE36" s="3">
        <v>0</v>
      </c>
      <c r="AF36" s="4">
        <v>0</v>
      </c>
      <c r="AG36" s="3">
        <v>52.727777777777774</v>
      </c>
      <c r="AH36" s="3">
        <v>0</v>
      </c>
      <c r="AI36" s="4">
        <v>0</v>
      </c>
      <c r="AJ36" s="3">
        <v>0</v>
      </c>
      <c r="AK36" s="3">
        <v>0</v>
      </c>
      <c r="AL36" s="4">
        <v>0</v>
      </c>
      <c r="AM36" s="3">
        <v>0</v>
      </c>
      <c r="AN36" s="3">
        <v>0</v>
      </c>
      <c r="AO36" s="4">
        <v>0</v>
      </c>
      <c r="AP36" s="3" t="s">
        <v>448</v>
      </c>
      <c r="AQ36" s="1">
        <v>3</v>
      </c>
    </row>
    <row r="37" spans="1:43" x14ac:dyDescent="0.2">
      <c r="A37" s="1" t="s">
        <v>154</v>
      </c>
      <c r="B37" s="1" t="s">
        <v>241</v>
      </c>
      <c r="C37" s="1" t="s">
        <v>242</v>
      </c>
      <c r="D37" s="1" t="s">
        <v>243</v>
      </c>
      <c r="E37" s="3">
        <v>26.922222222222221</v>
      </c>
      <c r="F37" s="3">
        <f t="shared" si="0"/>
        <v>119.35166666666667</v>
      </c>
      <c r="G37" s="3">
        <v>0</v>
      </c>
      <c r="H37" s="4">
        <v>0</v>
      </c>
      <c r="I37" s="3">
        <v>14.113333333333333</v>
      </c>
      <c r="J37" s="3">
        <v>0</v>
      </c>
      <c r="K37" s="4">
        <v>0</v>
      </c>
      <c r="L37" s="3">
        <v>3.7077777777777778</v>
      </c>
      <c r="M37" s="3">
        <v>0</v>
      </c>
      <c r="N37" s="4">
        <v>0</v>
      </c>
      <c r="O37" s="3">
        <v>4.8944444444444448</v>
      </c>
      <c r="P37" s="3">
        <v>0</v>
      </c>
      <c r="Q37" s="4">
        <v>0</v>
      </c>
      <c r="R37" s="3">
        <v>5.5111111111111111</v>
      </c>
      <c r="S37" s="3">
        <v>0</v>
      </c>
      <c r="T37" s="4">
        <v>0</v>
      </c>
      <c r="U37" s="3">
        <v>32.848888888888887</v>
      </c>
      <c r="V37" s="3">
        <v>0</v>
      </c>
      <c r="W37" s="4">
        <v>0</v>
      </c>
      <c r="X37" s="3">
        <v>32.848888888888887</v>
      </c>
      <c r="Y37" s="3">
        <v>0</v>
      </c>
      <c r="Z37" s="4">
        <v>0</v>
      </c>
      <c r="AA37" s="3">
        <v>0</v>
      </c>
      <c r="AB37" s="3">
        <v>0</v>
      </c>
      <c r="AC37" s="4">
        <v>0</v>
      </c>
      <c r="AD37" s="3">
        <v>72.38944444444445</v>
      </c>
      <c r="AE37" s="3">
        <v>0</v>
      </c>
      <c r="AF37" s="4">
        <v>0</v>
      </c>
      <c r="AG37" s="3">
        <v>72.38944444444445</v>
      </c>
      <c r="AH37" s="3">
        <v>0</v>
      </c>
      <c r="AI37" s="4">
        <v>0</v>
      </c>
      <c r="AJ37" s="3">
        <v>0</v>
      </c>
      <c r="AK37" s="3">
        <v>0</v>
      </c>
      <c r="AL37" s="4">
        <v>0</v>
      </c>
      <c r="AM37" s="3">
        <v>0</v>
      </c>
      <c r="AN37" s="3">
        <v>0</v>
      </c>
      <c r="AO37" s="4">
        <v>0</v>
      </c>
      <c r="AP37" s="3" t="s">
        <v>449</v>
      </c>
      <c r="AQ37" s="1">
        <v>3</v>
      </c>
    </row>
    <row r="38" spans="1:43" x14ac:dyDescent="0.2">
      <c r="A38" s="1" t="s">
        <v>154</v>
      </c>
      <c r="B38" s="1" t="s">
        <v>244</v>
      </c>
      <c r="C38" s="1" t="s">
        <v>245</v>
      </c>
      <c r="D38" s="1" t="s">
        <v>208</v>
      </c>
      <c r="E38" s="3">
        <v>36.87777777777778</v>
      </c>
      <c r="F38" s="3">
        <f t="shared" si="0"/>
        <v>105.31944444444446</v>
      </c>
      <c r="G38" s="3">
        <v>0</v>
      </c>
      <c r="H38" s="4">
        <v>0</v>
      </c>
      <c r="I38" s="3">
        <v>25.472777777777779</v>
      </c>
      <c r="J38" s="3">
        <v>0</v>
      </c>
      <c r="K38" s="4">
        <v>0</v>
      </c>
      <c r="L38" s="3">
        <v>19.088888888888889</v>
      </c>
      <c r="M38" s="3">
        <v>0</v>
      </c>
      <c r="N38" s="4">
        <v>0</v>
      </c>
      <c r="O38" s="3">
        <v>0</v>
      </c>
      <c r="P38" s="3">
        <v>0</v>
      </c>
      <c r="Q38" s="4">
        <v>0</v>
      </c>
      <c r="R38" s="3">
        <v>6.3838888888888885</v>
      </c>
      <c r="S38" s="3">
        <v>0</v>
      </c>
      <c r="T38" s="4">
        <v>0</v>
      </c>
      <c r="U38" s="3">
        <v>18.439999999999998</v>
      </c>
      <c r="V38" s="3">
        <v>0</v>
      </c>
      <c r="W38" s="4">
        <v>0</v>
      </c>
      <c r="X38" s="3">
        <v>18.439999999999998</v>
      </c>
      <c r="Y38" s="3">
        <v>0</v>
      </c>
      <c r="Z38" s="4">
        <v>0</v>
      </c>
      <c r="AA38" s="3">
        <v>0</v>
      </c>
      <c r="AB38" s="3">
        <v>0</v>
      </c>
      <c r="AC38" s="4">
        <v>0</v>
      </c>
      <c r="AD38" s="3">
        <v>61.406666666666673</v>
      </c>
      <c r="AE38" s="3">
        <v>0</v>
      </c>
      <c r="AF38" s="4">
        <v>0</v>
      </c>
      <c r="AG38" s="3">
        <v>61.406666666666673</v>
      </c>
      <c r="AH38" s="3">
        <v>0</v>
      </c>
      <c r="AI38" s="4">
        <v>0</v>
      </c>
      <c r="AJ38" s="3">
        <v>0</v>
      </c>
      <c r="AK38" s="3">
        <v>0</v>
      </c>
      <c r="AL38" s="4">
        <v>0</v>
      </c>
      <c r="AM38" s="3">
        <v>0</v>
      </c>
      <c r="AN38" s="3">
        <v>0</v>
      </c>
      <c r="AO38" s="4">
        <v>0</v>
      </c>
      <c r="AP38" s="3" t="s">
        <v>450</v>
      </c>
      <c r="AQ38" s="1">
        <v>3</v>
      </c>
    </row>
    <row r="39" spans="1:43" x14ac:dyDescent="0.2">
      <c r="A39" s="1" t="s">
        <v>154</v>
      </c>
      <c r="B39" s="1" t="s">
        <v>246</v>
      </c>
      <c r="C39" s="1" t="s">
        <v>191</v>
      </c>
      <c r="D39" s="1" t="s">
        <v>192</v>
      </c>
      <c r="E39" s="3">
        <v>88.555555555555557</v>
      </c>
      <c r="F39" s="3">
        <f t="shared" si="0"/>
        <v>393.46388888888885</v>
      </c>
      <c r="G39" s="3">
        <v>0</v>
      </c>
      <c r="H39" s="4">
        <v>0</v>
      </c>
      <c r="I39" s="3">
        <v>67.241666666666674</v>
      </c>
      <c r="J39" s="3">
        <v>0</v>
      </c>
      <c r="K39" s="4">
        <v>0</v>
      </c>
      <c r="L39" s="3">
        <v>31.594444444444445</v>
      </c>
      <c r="M39" s="3">
        <v>0</v>
      </c>
      <c r="N39" s="4">
        <v>0</v>
      </c>
      <c r="O39" s="3">
        <v>35.647222222222226</v>
      </c>
      <c r="P39" s="3">
        <v>0</v>
      </c>
      <c r="Q39" s="4">
        <v>0</v>
      </c>
      <c r="R39" s="3">
        <v>0</v>
      </c>
      <c r="S39" s="3">
        <v>0</v>
      </c>
      <c r="T39" s="4">
        <v>0</v>
      </c>
      <c r="U39" s="3">
        <v>108.26377777777778</v>
      </c>
      <c r="V39" s="3">
        <v>0</v>
      </c>
      <c r="W39" s="4">
        <v>0</v>
      </c>
      <c r="X39" s="3">
        <v>108.26377777777778</v>
      </c>
      <c r="Y39" s="3">
        <v>0</v>
      </c>
      <c r="Z39" s="4">
        <v>0</v>
      </c>
      <c r="AA39" s="3">
        <v>0</v>
      </c>
      <c r="AB39" s="3">
        <v>0</v>
      </c>
      <c r="AC39" s="4">
        <v>0</v>
      </c>
      <c r="AD39" s="3">
        <v>217.95844444444444</v>
      </c>
      <c r="AE39" s="3">
        <v>0</v>
      </c>
      <c r="AF39" s="4">
        <v>0</v>
      </c>
      <c r="AG39" s="3">
        <v>217.95844444444444</v>
      </c>
      <c r="AH39" s="3">
        <v>0</v>
      </c>
      <c r="AI39" s="4">
        <v>0</v>
      </c>
      <c r="AJ39" s="3">
        <v>0</v>
      </c>
      <c r="AK39" s="3">
        <v>0</v>
      </c>
      <c r="AL39" s="4">
        <v>0</v>
      </c>
      <c r="AM39" s="3">
        <v>0</v>
      </c>
      <c r="AN39" s="3">
        <v>0</v>
      </c>
      <c r="AO39" s="4">
        <v>0</v>
      </c>
      <c r="AP39" s="3" t="s">
        <v>451</v>
      </c>
      <c r="AQ39" s="1">
        <v>3</v>
      </c>
    </row>
    <row r="40" spans="1:43" x14ac:dyDescent="0.2">
      <c r="A40" s="1" t="s">
        <v>154</v>
      </c>
      <c r="B40" s="1" t="s">
        <v>247</v>
      </c>
      <c r="C40" s="1" t="s">
        <v>188</v>
      </c>
      <c r="D40" s="1" t="s">
        <v>189</v>
      </c>
      <c r="E40" s="3">
        <v>80.24444444444444</v>
      </c>
      <c r="F40" s="3">
        <f t="shared" si="0"/>
        <v>309.28311111111111</v>
      </c>
      <c r="G40" s="3">
        <v>2.4168888888888889</v>
      </c>
      <c r="H40" s="4">
        <v>7.8144871221908149E-3</v>
      </c>
      <c r="I40" s="3">
        <v>54.192666666666668</v>
      </c>
      <c r="J40" s="3">
        <v>0</v>
      </c>
      <c r="K40" s="4">
        <v>0</v>
      </c>
      <c r="L40" s="3">
        <v>32.067</v>
      </c>
      <c r="M40" s="3">
        <v>0</v>
      </c>
      <c r="N40" s="4">
        <v>0</v>
      </c>
      <c r="O40" s="3">
        <v>16.525666666666666</v>
      </c>
      <c r="P40" s="3">
        <v>0</v>
      </c>
      <c r="Q40" s="4">
        <v>0</v>
      </c>
      <c r="R40" s="3">
        <v>5.6</v>
      </c>
      <c r="S40" s="3">
        <v>0</v>
      </c>
      <c r="T40" s="4">
        <v>0</v>
      </c>
      <c r="U40" s="3">
        <v>79.305333333333323</v>
      </c>
      <c r="V40" s="3">
        <v>1.6692222222222224</v>
      </c>
      <c r="W40" s="4">
        <v>2.1048044968252105E-2</v>
      </c>
      <c r="X40" s="3">
        <v>79.305333333333323</v>
      </c>
      <c r="Y40" s="3">
        <v>1.6692222222222224</v>
      </c>
      <c r="Z40" s="4">
        <v>2.1048044968252105E-2</v>
      </c>
      <c r="AA40" s="3">
        <v>0</v>
      </c>
      <c r="AB40" s="3">
        <v>0</v>
      </c>
      <c r="AC40" s="4">
        <v>0</v>
      </c>
      <c r="AD40" s="3">
        <v>175.78511111111112</v>
      </c>
      <c r="AE40" s="3">
        <v>0.74766666666666659</v>
      </c>
      <c r="AF40" s="4">
        <v>4.253299167038543E-3</v>
      </c>
      <c r="AG40" s="3">
        <v>151.65477777777778</v>
      </c>
      <c r="AH40" s="3">
        <v>0.74766666666666659</v>
      </c>
      <c r="AI40" s="4">
        <v>4.9300567883343227E-3</v>
      </c>
      <c r="AJ40" s="3">
        <v>24.130333333333333</v>
      </c>
      <c r="AK40" s="3">
        <v>0</v>
      </c>
      <c r="AL40" s="4">
        <v>0</v>
      </c>
      <c r="AM40" s="3">
        <v>0</v>
      </c>
      <c r="AN40" s="3">
        <v>0</v>
      </c>
      <c r="AO40" s="4">
        <v>0</v>
      </c>
      <c r="AP40" s="3" t="s">
        <v>452</v>
      </c>
      <c r="AQ40" s="1">
        <v>3</v>
      </c>
    </row>
    <row r="41" spans="1:43" x14ac:dyDescent="0.2">
      <c r="A41" s="1" t="s">
        <v>154</v>
      </c>
      <c r="B41" s="1" t="s">
        <v>248</v>
      </c>
      <c r="C41" s="1" t="s">
        <v>156</v>
      </c>
      <c r="D41" s="1" t="s">
        <v>157</v>
      </c>
      <c r="E41" s="3">
        <v>156.35555555555555</v>
      </c>
      <c r="F41" s="3">
        <f t="shared" si="0"/>
        <v>706.72500000000002</v>
      </c>
      <c r="G41" s="3">
        <v>0</v>
      </c>
      <c r="H41" s="4">
        <v>0</v>
      </c>
      <c r="I41" s="3">
        <v>184.05</v>
      </c>
      <c r="J41" s="3">
        <v>0</v>
      </c>
      <c r="K41" s="4">
        <v>0</v>
      </c>
      <c r="L41" s="3">
        <v>123.56944444444444</v>
      </c>
      <c r="M41" s="3">
        <v>0</v>
      </c>
      <c r="N41" s="4">
        <v>0</v>
      </c>
      <c r="O41" s="3">
        <v>55.680555555555557</v>
      </c>
      <c r="P41" s="3">
        <v>0</v>
      </c>
      <c r="Q41" s="4">
        <v>0</v>
      </c>
      <c r="R41" s="3">
        <v>4.8</v>
      </c>
      <c r="S41" s="3">
        <v>0</v>
      </c>
      <c r="T41" s="4">
        <v>0</v>
      </c>
      <c r="U41" s="3">
        <v>150.93333333333334</v>
      </c>
      <c r="V41" s="3">
        <v>0</v>
      </c>
      <c r="W41" s="4">
        <v>0</v>
      </c>
      <c r="X41" s="3">
        <v>150.93333333333334</v>
      </c>
      <c r="Y41" s="3">
        <v>0</v>
      </c>
      <c r="Z41" s="4">
        <v>0</v>
      </c>
      <c r="AA41" s="3">
        <v>0</v>
      </c>
      <c r="AB41" s="3">
        <v>0</v>
      </c>
      <c r="AC41" s="4">
        <v>0</v>
      </c>
      <c r="AD41" s="3">
        <v>371.74166666666667</v>
      </c>
      <c r="AE41" s="3">
        <v>0</v>
      </c>
      <c r="AF41" s="4">
        <v>0</v>
      </c>
      <c r="AG41" s="3">
        <v>371.74166666666667</v>
      </c>
      <c r="AH41" s="3">
        <v>0</v>
      </c>
      <c r="AI41" s="4">
        <v>0</v>
      </c>
      <c r="AJ41" s="3">
        <v>0</v>
      </c>
      <c r="AK41" s="3">
        <v>0</v>
      </c>
      <c r="AL41" s="4">
        <v>0</v>
      </c>
      <c r="AM41" s="3">
        <v>0</v>
      </c>
      <c r="AN41" s="3">
        <v>0</v>
      </c>
      <c r="AO41" s="4">
        <v>0</v>
      </c>
      <c r="AP41" s="3" t="s">
        <v>453</v>
      </c>
      <c r="AQ41" s="1">
        <v>3</v>
      </c>
    </row>
    <row r="42" spans="1:43" x14ac:dyDescent="0.2">
      <c r="A42" s="1" t="s">
        <v>154</v>
      </c>
      <c r="B42" s="1" t="s">
        <v>249</v>
      </c>
      <c r="C42" s="1" t="s">
        <v>250</v>
      </c>
      <c r="D42" s="1" t="s">
        <v>179</v>
      </c>
      <c r="E42" s="3">
        <v>107.81111111111112</v>
      </c>
      <c r="F42" s="3">
        <f t="shared" si="0"/>
        <v>383.21077777777782</v>
      </c>
      <c r="G42" s="3">
        <v>46.376555555555548</v>
      </c>
      <c r="H42" s="4">
        <v>0.12102101048538123</v>
      </c>
      <c r="I42" s="3">
        <v>90.081222222222223</v>
      </c>
      <c r="J42" s="3">
        <v>4.761333333333333</v>
      </c>
      <c r="K42" s="4">
        <v>5.2856002792541538E-2</v>
      </c>
      <c r="L42" s="3">
        <v>58.625666666666675</v>
      </c>
      <c r="M42" s="3">
        <v>4.761333333333333</v>
      </c>
      <c r="N42" s="4">
        <v>8.1215849713151794E-2</v>
      </c>
      <c r="O42" s="3">
        <v>27.011111111111113</v>
      </c>
      <c r="P42" s="3">
        <v>0</v>
      </c>
      <c r="Q42" s="4">
        <v>0</v>
      </c>
      <c r="R42" s="3">
        <v>4.4444444444444446</v>
      </c>
      <c r="S42" s="3">
        <v>0</v>
      </c>
      <c r="T42" s="4">
        <v>0</v>
      </c>
      <c r="U42" s="3">
        <v>70.888888888888886</v>
      </c>
      <c r="V42" s="3">
        <v>8.2545555555555552</v>
      </c>
      <c r="W42" s="4">
        <v>0.1164435736677116</v>
      </c>
      <c r="X42" s="3">
        <v>70.888888888888886</v>
      </c>
      <c r="Y42" s="3">
        <v>8.2545555555555552</v>
      </c>
      <c r="Z42" s="4">
        <v>0.1164435736677116</v>
      </c>
      <c r="AA42" s="3">
        <v>0</v>
      </c>
      <c r="AB42" s="3">
        <v>0</v>
      </c>
      <c r="AC42" s="4">
        <v>0</v>
      </c>
      <c r="AD42" s="3">
        <v>222.24066666666667</v>
      </c>
      <c r="AE42" s="3">
        <v>33.36066666666666</v>
      </c>
      <c r="AF42" s="4">
        <v>0.15011054082511149</v>
      </c>
      <c r="AG42" s="3">
        <v>210.46411111111112</v>
      </c>
      <c r="AH42" s="3">
        <v>33.36066666666666</v>
      </c>
      <c r="AI42" s="4">
        <v>0.1585100019691929</v>
      </c>
      <c r="AJ42" s="3">
        <v>11.776555555555554</v>
      </c>
      <c r="AK42" s="3">
        <v>0</v>
      </c>
      <c r="AL42" s="4">
        <v>0</v>
      </c>
      <c r="AM42" s="3">
        <v>0</v>
      </c>
      <c r="AN42" s="3">
        <v>0</v>
      </c>
      <c r="AO42" s="4">
        <v>0</v>
      </c>
      <c r="AP42" s="3" t="s">
        <v>454</v>
      </c>
      <c r="AQ42" s="1">
        <v>3</v>
      </c>
    </row>
    <row r="43" spans="1:43" x14ac:dyDescent="0.2">
      <c r="A43" s="1" t="s">
        <v>154</v>
      </c>
      <c r="B43" s="1" t="s">
        <v>251</v>
      </c>
      <c r="C43" s="1" t="s">
        <v>252</v>
      </c>
      <c r="D43" s="1" t="s">
        <v>157</v>
      </c>
      <c r="E43" s="3">
        <v>64.644444444444446</v>
      </c>
      <c r="F43" s="3">
        <f t="shared" si="0"/>
        <v>230.17022222222224</v>
      </c>
      <c r="G43" s="3">
        <v>0</v>
      </c>
      <c r="H43" s="4">
        <v>0</v>
      </c>
      <c r="I43" s="3">
        <v>36.487666666666669</v>
      </c>
      <c r="J43" s="3">
        <v>0</v>
      </c>
      <c r="K43" s="4">
        <v>0</v>
      </c>
      <c r="L43" s="3">
        <v>14.887666666666668</v>
      </c>
      <c r="M43" s="3">
        <v>0</v>
      </c>
      <c r="N43" s="4">
        <v>0</v>
      </c>
      <c r="O43" s="3">
        <v>16.977777777777778</v>
      </c>
      <c r="P43" s="3">
        <v>0</v>
      </c>
      <c r="Q43" s="4">
        <v>0</v>
      </c>
      <c r="R43" s="3">
        <v>4.6222222222222218</v>
      </c>
      <c r="S43" s="3">
        <v>0</v>
      </c>
      <c r="T43" s="4">
        <v>0</v>
      </c>
      <c r="U43" s="3">
        <v>59.286111111111111</v>
      </c>
      <c r="V43" s="3">
        <v>0</v>
      </c>
      <c r="W43" s="4">
        <v>0</v>
      </c>
      <c r="X43" s="3">
        <v>59.286111111111111</v>
      </c>
      <c r="Y43" s="3">
        <v>0</v>
      </c>
      <c r="Z43" s="4">
        <v>0</v>
      </c>
      <c r="AA43" s="3">
        <v>0</v>
      </c>
      <c r="AB43" s="3">
        <v>0</v>
      </c>
      <c r="AC43" s="4">
        <v>0</v>
      </c>
      <c r="AD43" s="3">
        <v>134.39644444444446</v>
      </c>
      <c r="AE43" s="3">
        <v>0</v>
      </c>
      <c r="AF43" s="4">
        <v>0</v>
      </c>
      <c r="AG43" s="3">
        <v>114.06011111111111</v>
      </c>
      <c r="AH43" s="3">
        <v>0</v>
      </c>
      <c r="AI43" s="4">
        <v>0</v>
      </c>
      <c r="AJ43" s="3">
        <v>20.336333333333332</v>
      </c>
      <c r="AK43" s="3">
        <v>0</v>
      </c>
      <c r="AL43" s="4">
        <v>0</v>
      </c>
      <c r="AM43" s="3">
        <v>0</v>
      </c>
      <c r="AN43" s="3">
        <v>0</v>
      </c>
      <c r="AO43" s="4">
        <v>0</v>
      </c>
      <c r="AP43" s="3" t="s">
        <v>455</v>
      </c>
      <c r="AQ43" s="1">
        <v>3</v>
      </c>
    </row>
    <row r="44" spans="1:43" x14ac:dyDescent="0.2">
      <c r="A44" s="1" t="s">
        <v>154</v>
      </c>
      <c r="B44" s="1" t="s">
        <v>253</v>
      </c>
      <c r="C44" s="1" t="s">
        <v>254</v>
      </c>
      <c r="D44" s="1" t="s">
        <v>179</v>
      </c>
      <c r="E44" s="3">
        <v>134.37777777777777</v>
      </c>
      <c r="F44" s="3">
        <f t="shared" si="0"/>
        <v>570.31944444444446</v>
      </c>
      <c r="G44" s="3">
        <v>73.14444444444446</v>
      </c>
      <c r="H44" s="4">
        <v>0.12825171078586564</v>
      </c>
      <c r="I44" s="3">
        <v>97.041666666666671</v>
      </c>
      <c r="J44" s="3">
        <v>4.875</v>
      </c>
      <c r="K44" s="4">
        <v>5.0236152855302703E-2</v>
      </c>
      <c r="L44" s="3">
        <v>30.872222222222224</v>
      </c>
      <c r="M44" s="3">
        <v>3.1472222222222221</v>
      </c>
      <c r="N44" s="4">
        <v>0.10194349469138024</v>
      </c>
      <c r="O44" s="3">
        <v>60.697222222222223</v>
      </c>
      <c r="P44" s="3">
        <v>0.52222222222222225</v>
      </c>
      <c r="Q44" s="4">
        <v>8.6037252299665922E-3</v>
      </c>
      <c r="R44" s="3">
        <v>5.4722222222222223</v>
      </c>
      <c r="S44" s="3">
        <v>1.2055555555555555</v>
      </c>
      <c r="T44" s="4">
        <v>0.22030456852791877</v>
      </c>
      <c r="U44" s="3">
        <v>161.24166666666667</v>
      </c>
      <c r="V44" s="3">
        <v>59.458333333333336</v>
      </c>
      <c r="W44" s="4">
        <v>0.36875290712698333</v>
      </c>
      <c r="X44" s="3">
        <v>161.24166666666667</v>
      </c>
      <c r="Y44" s="3">
        <v>59.458333333333336</v>
      </c>
      <c r="Z44" s="4">
        <v>0.36875290712698333</v>
      </c>
      <c r="AA44" s="3">
        <v>0</v>
      </c>
      <c r="AB44" s="3">
        <v>0</v>
      </c>
      <c r="AC44" s="4">
        <v>0</v>
      </c>
      <c r="AD44" s="3">
        <v>312.0361111111111</v>
      </c>
      <c r="AE44" s="3">
        <v>8.8111111111111118</v>
      </c>
      <c r="AF44" s="4">
        <v>2.8237472514755241E-2</v>
      </c>
      <c r="AG44" s="3">
        <v>271.17222222222222</v>
      </c>
      <c r="AH44" s="3">
        <v>8.8111111111111118</v>
      </c>
      <c r="AI44" s="4">
        <v>3.2492675831267546E-2</v>
      </c>
      <c r="AJ44" s="3">
        <v>40.863888888888887</v>
      </c>
      <c r="AK44" s="3">
        <v>0</v>
      </c>
      <c r="AL44" s="4">
        <v>0</v>
      </c>
      <c r="AM44" s="3">
        <v>0</v>
      </c>
      <c r="AN44" s="3">
        <v>0</v>
      </c>
      <c r="AO44" s="4">
        <v>0</v>
      </c>
      <c r="AP44" s="3" t="s">
        <v>456</v>
      </c>
      <c r="AQ44" s="1">
        <v>3</v>
      </c>
    </row>
    <row r="45" spans="1:43" x14ac:dyDescent="0.2">
      <c r="A45" s="1" t="s">
        <v>154</v>
      </c>
      <c r="B45" s="1" t="s">
        <v>255</v>
      </c>
      <c r="C45" s="1" t="s">
        <v>256</v>
      </c>
      <c r="D45" s="1" t="s">
        <v>257</v>
      </c>
      <c r="E45" s="3">
        <v>30.566666666666666</v>
      </c>
      <c r="F45" s="3">
        <f t="shared" si="0"/>
        <v>138.73399999999998</v>
      </c>
      <c r="G45" s="3">
        <v>0</v>
      </c>
      <c r="H45" s="4">
        <v>0</v>
      </c>
      <c r="I45" s="3">
        <v>12.627777777777778</v>
      </c>
      <c r="J45" s="3">
        <v>0</v>
      </c>
      <c r="K45" s="4">
        <v>0</v>
      </c>
      <c r="L45" s="3">
        <v>8.5694444444444446</v>
      </c>
      <c r="M45" s="3">
        <v>0</v>
      </c>
      <c r="N45" s="4">
        <v>0</v>
      </c>
      <c r="O45" s="3">
        <v>0</v>
      </c>
      <c r="P45" s="3">
        <v>0</v>
      </c>
      <c r="Q45" s="4">
        <v>0</v>
      </c>
      <c r="R45" s="3">
        <v>4.0583333333333336</v>
      </c>
      <c r="S45" s="3">
        <v>0</v>
      </c>
      <c r="T45" s="4">
        <v>0</v>
      </c>
      <c r="U45" s="3">
        <v>33.242444444444445</v>
      </c>
      <c r="V45" s="3">
        <v>0</v>
      </c>
      <c r="W45" s="4">
        <v>0</v>
      </c>
      <c r="X45" s="3">
        <v>27.925777777777778</v>
      </c>
      <c r="Y45" s="3">
        <v>0</v>
      </c>
      <c r="Z45" s="4">
        <v>0</v>
      </c>
      <c r="AA45" s="3">
        <v>5.3166666666666664</v>
      </c>
      <c r="AB45" s="3">
        <v>0</v>
      </c>
      <c r="AC45" s="4">
        <v>0</v>
      </c>
      <c r="AD45" s="3">
        <v>92.86377777777777</v>
      </c>
      <c r="AE45" s="3">
        <v>0</v>
      </c>
      <c r="AF45" s="4">
        <v>0</v>
      </c>
      <c r="AG45" s="3">
        <v>92.86377777777777</v>
      </c>
      <c r="AH45" s="3">
        <v>0</v>
      </c>
      <c r="AI45" s="4">
        <v>0</v>
      </c>
      <c r="AJ45" s="3">
        <v>0</v>
      </c>
      <c r="AK45" s="3">
        <v>0</v>
      </c>
      <c r="AL45" s="4">
        <v>0</v>
      </c>
      <c r="AM45" s="3">
        <v>0</v>
      </c>
      <c r="AN45" s="3">
        <v>0</v>
      </c>
      <c r="AO45" s="4">
        <v>0</v>
      </c>
      <c r="AP45" s="3" t="s">
        <v>457</v>
      </c>
      <c r="AQ45" s="1">
        <v>3</v>
      </c>
    </row>
    <row r="46" spans="1:43" x14ac:dyDescent="0.2">
      <c r="A46" s="1" t="s">
        <v>154</v>
      </c>
      <c r="B46" s="1" t="s">
        <v>258</v>
      </c>
      <c r="C46" s="1" t="s">
        <v>259</v>
      </c>
      <c r="D46" s="1" t="s">
        <v>260</v>
      </c>
      <c r="E46" s="3">
        <v>55.611111111111114</v>
      </c>
      <c r="F46" s="3">
        <f t="shared" si="0"/>
        <v>206.96733333333333</v>
      </c>
      <c r="G46" s="3">
        <v>2.8147777777777776</v>
      </c>
      <c r="H46" s="4">
        <v>1.3600106511709308E-2</v>
      </c>
      <c r="I46" s="3">
        <v>54.894111111111101</v>
      </c>
      <c r="J46" s="3">
        <v>0</v>
      </c>
      <c r="K46" s="4">
        <v>0</v>
      </c>
      <c r="L46" s="3">
        <v>34.982999999999997</v>
      </c>
      <c r="M46" s="3">
        <v>0</v>
      </c>
      <c r="N46" s="4">
        <v>0</v>
      </c>
      <c r="O46" s="3">
        <v>14.844444444444445</v>
      </c>
      <c r="P46" s="3">
        <v>0</v>
      </c>
      <c r="Q46" s="4">
        <v>0</v>
      </c>
      <c r="R46" s="3">
        <v>5.0666666666666664</v>
      </c>
      <c r="S46" s="3">
        <v>0</v>
      </c>
      <c r="T46" s="4">
        <v>0</v>
      </c>
      <c r="U46" s="3">
        <v>44.878555555555558</v>
      </c>
      <c r="V46" s="3">
        <v>2.8147777777777776</v>
      </c>
      <c r="W46" s="4">
        <v>6.2719883537546997E-2</v>
      </c>
      <c r="X46" s="3">
        <v>44.878555555555558</v>
      </c>
      <c r="Y46" s="3">
        <v>2.8147777777777776</v>
      </c>
      <c r="Z46" s="4">
        <v>6.2719883537546997E-2</v>
      </c>
      <c r="AA46" s="3">
        <v>0</v>
      </c>
      <c r="AB46" s="3">
        <v>0</v>
      </c>
      <c r="AC46" s="4">
        <v>0</v>
      </c>
      <c r="AD46" s="3">
        <v>107.19466666666666</v>
      </c>
      <c r="AE46" s="3">
        <v>0</v>
      </c>
      <c r="AF46" s="4">
        <v>0</v>
      </c>
      <c r="AG46" s="3">
        <v>78.270333333333326</v>
      </c>
      <c r="AH46" s="3">
        <v>0</v>
      </c>
      <c r="AI46" s="4">
        <v>0</v>
      </c>
      <c r="AJ46" s="3">
        <v>28.924333333333333</v>
      </c>
      <c r="AK46" s="3">
        <v>0</v>
      </c>
      <c r="AL46" s="4">
        <v>0</v>
      </c>
      <c r="AM46" s="3">
        <v>0</v>
      </c>
      <c r="AN46" s="3">
        <v>0</v>
      </c>
      <c r="AO46" s="4">
        <v>0</v>
      </c>
      <c r="AP46" s="3" t="s">
        <v>458</v>
      </c>
      <c r="AQ46" s="1">
        <v>3</v>
      </c>
    </row>
    <row r="47" spans="1:43" x14ac:dyDescent="0.2">
      <c r="A47" s="1" t="s">
        <v>154</v>
      </c>
      <c r="B47" s="1" t="s">
        <v>261</v>
      </c>
      <c r="C47" s="1" t="s">
        <v>188</v>
      </c>
      <c r="D47" s="1" t="s">
        <v>189</v>
      </c>
      <c r="E47" s="3">
        <v>56.888888888888886</v>
      </c>
      <c r="F47" s="3">
        <f t="shared" si="0"/>
        <v>198.03811111111111</v>
      </c>
      <c r="G47" s="3">
        <v>33.667333333333325</v>
      </c>
      <c r="H47" s="4">
        <v>0.17000431454551673</v>
      </c>
      <c r="I47" s="3">
        <v>47.817777777777778</v>
      </c>
      <c r="J47" s="3">
        <v>0</v>
      </c>
      <c r="K47" s="4">
        <v>0</v>
      </c>
      <c r="L47" s="3">
        <v>29.995777777777775</v>
      </c>
      <c r="M47" s="3">
        <v>0</v>
      </c>
      <c r="N47" s="4">
        <v>0</v>
      </c>
      <c r="O47" s="3">
        <v>12.577555555555556</v>
      </c>
      <c r="P47" s="3">
        <v>0</v>
      </c>
      <c r="Q47" s="4">
        <v>0</v>
      </c>
      <c r="R47" s="3">
        <v>5.2444444444444445</v>
      </c>
      <c r="S47" s="3">
        <v>0</v>
      </c>
      <c r="T47" s="4">
        <v>0</v>
      </c>
      <c r="U47" s="3">
        <v>34.823222222222221</v>
      </c>
      <c r="V47" s="3">
        <v>2.9363333333333332</v>
      </c>
      <c r="W47" s="4">
        <v>8.4321126706635746E-2</v>
      </c>
      <c r="X47" s="3">
        <v>34.823222222222221</v>
      </c>
      <c r="Y47" s="3">
        <v>2.9363333333333332</v>
      </c>
      <c r="Z47" s="4">
        <v>8.4321126706635746E-2</v>
      </c>
      <c r="AA47" s="3">
        <v>0</v>
      </c>
      <c r="AB47" s="3">
        <v>0</v>
      </c>
      <c r="AC47" s="4">
        <v>0</v>
      </c>
      <c r="AD47" s="3">
        <v>115.3971111111111</v>
      </c>
      <c r="AE47" s="3">
        <v>30.730999999999991</v>
      </c>
      <c r="AF47" s="4">
        <v>0.26630649332642636</v>
      </c>
      <c r="AG47" s="3">
        <v>100.03677777777777</v>
      </c>
      <c r="AH47" s="3">
        <v>30.730999999999991</v>
      </c>
      <c r="AI47" s="4">
        <v>0.30719701976273162</v>
      </c>
      <c r="AJ47" s="3">
        <v>15.360333333333331</v>
      </c>
      <c r="AK47" s="3">
        <v>0</v>
      </c>
      <c r="AL47" s="4">
        <v>0</v>
      </c>
      <c r="AM47" s="3">
        <v>0</v>
      </c>
      <c r="AN47" s="3">
        <v>0</v>
      </c>
      <c r="AO47" s="4">
        <v>0</v>
      </c>
      <c r="AP47" s="3" t="s">
        <v>459</v>
      </c>
      <c r="AQ47" s="1">
        <v>3</v>
      </c>
    </row>
    <row r="48" spans="1:43" x14ac:dyDescent="0.2">
      <c r="A48" s="1" t="s">
        <v>154</v>
      </c>
      <c r="B48" s="1" t="s">
        <v>262</v>
      </c>
      <c r="C48" s="1" t="s">
        <v>263</v>
      </c>
      <c r="D48" s="1" t="s">
        <v>264</v>
      </c>
      <c r="E48" s="3">
        <v>48.922222222222224</v>
      </c>
      <c r="F48" s="3">
        <f t="shared" si="0"/>
        <v>181.92166666666668</v>
      </c>
      <c r="G48" s="3">
        <v>13.204777777777778</v>
      </c>
      <c r="H48" s="4">
        <v>7.2584964835292351E-2</v>
      </c>
      <c r="I48" s="3">
        <v>19.153111111111112</v>
      </c>
      <c r="J48" s="3">
        <v>0</v>
      </c>
      <c r="K48" s="4">
        <v>0</v>
      </c>
      <c r="L48" s="3">
        <v>9.6326666666666672</v>
      </c>
      <c r="M48" s="3">
        <v>0</v>
      </c>
      <c r="N48" s="4">
        <v>0</v>
      </c>
      <c r="O48" s="3">
        <v>6.0093333333333341</v>
      </c>
      <c r="P48" s="3">
        <v>0</v>
      </c>
      <c r="Q48" s="4">
        <v>0</v>
      </c>
      <c r="R48" s="3">
        <v>3.5111111111111111</v>
      </c>
      <c r="S48" s="3">
        <v>0</v>
      </c>
      <c r="T48" s="4">
        <v>0</v>
      </c>
      <c r="U48" s="3">
        <v>50.891777777777783</v>
      </c>
      <c r="V48" s="3">
        <v>0</v>
      </c>
      <c r="W48" s="4">
        <v>0</v>
      </c>
      <c r="X48" s="3">
        <v>48.19455555555556</v>
      </c>
      <c r="Y48" s="3">
        <v>0</v>
      </c>
      <c r="Z48" s="4">
        <v>0</v>
      </c>
      <c r="AA48" s="3">
        <v>2.6972222222222224</v>
      </c>
      <c r="AB48" s="3">
        <v>0</v>
      </c>
      <c r="AC48" s="4">
        <v>0</v>
      </c>
      <c r="AD48" s="3">
        <v>111.87677777777778</v>
      </c>
      <c r="AE48" s="3">
        <v>13.204777777777778</v>
      </c>
      <c r="AF48" s="4">
        <v>0.11802965762927665</v>
      </c>
      <c r="AG48" s="3">
        <v>99.780555555555551</v>
      </c>
      <c r="AH48" s="3">
        <v>13.204777777777778</v>
      </c>
      <c r="AI48" s="4">
        <v>0.13233818657609756</v>
      </c>
      <c r="AJ48" s="3">
        <v>12.096222222222224</v>
      </c>
      <c r="AK48" s="3">
        <v>0</v>
      </c>
      <c r="AL48" s="4">
        <v>0</v>
      </c>
      <c r="AM48" s="3">
        <v>0</v>
      </c>
      <c r="AN48" s="3">
        <v>0</v>
      </c>
      <c r="AO48" s="4">
        <v>0</v>
      </c>
      <c r="AP48" s="3" t="s">
        <v>460</v>
      </c>
      <c r="AQ48" s="1">
        <v>3</v>
      </c>
    </row>
    <row r="49" spans="1:43" x14ac:dyDescent="0.2">
      <c r="A49" s="1" t="s">
        <v>154</v>
      </c>
      <c r="B49" s="1" t="s">
        <v>265</v>
      </c>
      <c r="C49" s="1" t="s">
        <v>191</v>
      </c>
      <c r="D49" s="1" t="s">
        <v>192</v>
      </c>
      <c r="E49" s="3">
        <v>42.055555555555557</v>
      </c>
      <c r="F49" s="3">
        <f t="shared" si="0"/>
        <v>165.61900000000003</v>
      </c>
      <c r="G49" s="3">
        <v>0.33611111111111114</v>
      </c>
      <c r="H49" s="4">
        <v>2.0294236235643922E-3</v>
      </c>
      <c r="I49" s="3">
        <v>34.341333333333338</v>
      </c>
      <c r="J49" s="3">
        <v>0</v>
      </c>
      <c r="K49" s="4">
        <v>0</v>
      </c>
      <c r="L49" s="3">
        <v>16.519111111111112</v>
      </c>
      <c r="M49" s="3">
        <v>0</v>
      </c>
      <c r="N49" s="4">
        <v>0</v>
      </c>
      <c r="O49" s="3">
        <v>12.755555555555556</v>
      </c>
      <c r="P49" s="3">
        <v>0</v>
      </c>
      <c r="Q49" s="4">
        <v>0</v>
      </c>
      <c r="R49" s="3">
        <v>5.0666666666666664</v>
      </c>
      <c r="S49" s="3">
        <v>0</v>
      </c>
      <c r="T49" s="4">
        <v>0</v>
      </c>
      <c r="U49" s="3">
        <v>45.669333333333334</v>
      </c>
      <c r="V49" s="3">
        <v>0</v>
      </c>
      <c r="W49" s="4">
        <v>0</v>
      </c>
      <c r="X49" s="3">
        <v>45.669333333333334</v>
      </c>
      <c r="Y49" s="3">
        <v>0</v>
      </c>
      <c r="Z49" s="4">
        <v>0</v>
      </c>
      <c r="AA49" s="3">
        <v>0</v>
      </c>
      <c r="AB49" s="3">
        <v>0</v>
      </c>
      <c r="AC49" s="4">
        <v>0</v>
      </c>
      <c r="AD49" s="3">
        <v>85.608333333333334</v>
      </c>
      <c r="AE49" s="3">
        <v>0.33611111111111114</v>
      </c>
      <c r="AF49" s="4">
        <v>3.9261494532593531E-3</v>
      </c>
      <c r="AG49" s="3">
        <v>83.347666666666669</v>
      </c>
      <c r="AH49" s="3">
        <v>0.33611111111111114</v>
      </c>
      <c r="AI49" s="4">
        <v>4.0326397193016133E-3</v>
      </c>
      <c r="AJ49" s="3">
        <v>2.2606666666666668</v>
      </c>
      <c r="AK49" s="3">
        <v>0</v>
      </c>
      <c r="AL49" s="4">
        <v>0</v>
      </c>
      <c r="AM49" s="3">
        <v>0</v>
      </c>
      <c r="AN49" s="3">
        <v>0</v>
      </c>
      <c r="AO49" s="4">
        <v>0</v>
      </c>
      <c r="AP49" s="3" t="s">
        <v>461</v>
      </c>
      <c r="AQ49" s="1">
        <v>3</v>
      </c>
    </row>
    <row r="50" spans="1:43" x14ac:dyDescent="0.2">
      <c r="A50" s="1" t="s">
        <v>154</v>
      </c>
      <c r="B50" s="1" t="s">
        <v>266</v>
      </c>
      <c r="C50" s="1" t="s">
        <v>202</v>
      </c>
      <c r="D50" s="1" t="s">
        <v>203</v>
      </c>
      <c r="E50" s="3">
        <v>64.222222222222229</v>
      </c>
      <c r="F50" s="3">
        <f t="shared" si="0"/>
        <v>197.57455555555555</v>
      </c>
      <c r="G50" s="3">
        <v>21.230666666666668</v>
      </c>
      <c r="H50" s="4">
        <v>0.1074564819693944</v>
      </c>
      <c r="I50" s="3">
        <v>29.686777777777777</v>
      </c>
      <c r="J50" s="3">
        <v>1.6722222222222218</v>
      </c>
      <c r="K50" s="4">
        <v>5.6328855719530939E-2</v>
      </c>
      <c r="L50" s="3">
        <v>14.417333333333334</v>
      </c>
      <c r="M50" s="3">
        <v>1.6722222222222218</v>
      </c>
      <c r="N50" s="4">
        <v>0.11598692931348066</v>
      </c>
      <c r="O50" s="3">
        <v>9.8472222222222214</v>
      </c>
      <c r="P50" s="3">
        <v>0</v>
      </c>
      <c r="Q50" s="4">
        <v>0</v>
      </c>
      <c r="R50" s="3">
        <v>5.4222222222222225</v>
      </c>
      <c r="S50" s="3">
        <v>0</v>
      </c>
      <c r="T50" s="4">
        <v>0</v>
      </c>
      <c r="U50" s="3">
        <v>38.066222222222223</v>
      </c>
      <c r="V50" s="3">
        <v>1.6104444444444443</v>
      </c>
      <c r="W50" s="4">
        <v>4.2306390033742362E-2</v>
      </c>
      <c r="X50" s="3">
        <v>38.066222222222223</v>
      </c>
      <c r="Y50" s="3">
        <v>1.6104444444444443</v>
      </c>
      <c r="Z50" s="4">
        <v>4.2306390033742362E-2</v>
      </c>
      <c r="AA50" s="3">
        <v>0</v>
      </c>
      <c r="AB50" s="3">
        <v>0</v>
      </c>
      <c r="AC50" s="4">
        <v>0</v>
      </c>
      <c r="AD50" s="3">
        <v>129.82155555555556</v>
      </c>
      <c r="AE50" s="3">
        <v>17.948</v>
      </c>
      <c r="AF50" s="4">
        <v>0.13825130906184044</v>
      </c>
      <c r="AG50" s="3">
        <v>117.128</v>
      </c>
      <c r="AH50" s="3">
        <v>17.948</v>
      </c>
      <c r="AI50" s="4">
        <v>0.15323406871115361</v>
      </c>
      <c r="AJ50" s="3">
        <v>12.693555555555557</v>
      </c>
      <c r="AK50" s="3">
        <v>0</v>
      </c>
      <c r="AL50" s="4">
        <v>0</v>
      </c>
      <c r="AM50" s="3">
        <v>0</v>
      </c>
      <c r="AN50" s="3">
        <v>0</v>
      </c>
      <c r="AO50" s="4">
        <v>0</v>
      </c>
      <c r="AP50" s="3" t="s">
        <v>462</v>
      </c>
      <c r="AQ50" s="1">
        <v>3</v>
      </c>
    </row>
    <row r="51" spans="1:43" x14ac:dyDescent="0.2">
      <c r="A51" s="1" t="s">
        <v>154</v>
      </c>
      <c r="B51" s="1" t="s">
        <v>267</v>
      </c>
      <c r="C51" s="1" t="s">
        <v>227</v>
      </c>
      <c r="D51" s="1" t="s">
        <v>228</v>
      </c>
      <c r="E51" s="3">
        <v>113.26666666666667</v>
      </c>
      <c r="F51" s="3">
        <f t="shared" si="0"/>
        <v>416.90255555555552</v>
      </c>
      <c r="G51" s="3">
        <v>5.0403333333333338</v>
      </c>
      <c r="H51" s="4">
        <v>1.2089955473208102E-2</v>
      </c>
      <c r="I51" s="3">
        <v>69.643555555555551</v>
      </c>
      <c r="J51" s="3">
        <v>0</v>
      </c>
      <c r="K51" s="4">
        <v>0</v>
      </c>
      <c r="L51" s="3">
        <v>36.732444444444447</v>
      </c>
      <c r="M51" s="3">
        <v>0</v>
      </c>
      <c r="N51" s="4">
        <v>0</v>
      </c>
      <c r="O51" s="3">
        <v>27.666666666666668</v>
      </c>
      <c r="P51" s="3">
        <v>0</v>
      </c>
      <c r="Q51" s="4">
        <v>0</v>
      </c>
      <c r="R51" s="3">
        <v>5.2444444444444445</v>
      </c>
      <c r="S51" s="3">
        <v>0</v>
      </c>
      <c r="T51" s="4">
        <v>0</v>
      </c>
      <c r="U51" s="3">
        <v>126.65455555555556</v>
      </c>
      <c r="V51" s="3">
        <v>1.7996666666666667</v>
      </c>
      <c r="W51" s="4">
        <v>1.4209253340889611E-2</v>
      </c>
      <c r="X51" s="3">
        <v>126.65455555555556</v>
      </c>
      <c r="Y51" s="3">
        <v>1.7996666666666667</v>
      </c>
      <c r="Z51" s="4">
        <v>1.4209253340889611E-2</v>
      </c>
      <c r="AA51" s="3">
        <v>0</v>
      </c>
      <c r="AB51" s="3">
        <v>0</v>
      </c>
      <c r="AC51" s="4">
        <v>0</v>
      </c>
      <c r="AD51" s="3">
        <v>220.60444444444443</v>
      </c>
      <c r="AE51" s="3">
        <v>3.2406666666666668</v>
      </c>
      <c r="AF51" s="4">
        <v>1.4689942783463618E-2</v>
      </c>
      <c r="AG51" s="3">
        <v>184.40744444444442</v>
      </c>
      <c r="AH51" s="3">
        <v>3.2406666666666668</v>
      </c>
      <c r="AI51" s="4">
        <v>1.7573404785417801E-2</v>
      </c>
      <c r="AJ51" s="3">
        <v>36.197000000000003</v>
      </c>
      <c r="AK51" s="3">
        <v>0</v>
      </c>
      <c r="AL51" s="4">
        <v>0</v>
      </c>
      <c r="AM51" s="3">
        <v>0</v>
      </c>
      <c r="AN51" s="3">
        <v>0</v>
      </c>
      <c r="AO51" s="4">
        <v>0</v>
      </c>
      <c r="AP51" s="3" t="s">
        <v>463</v>
      </c>
      <c r="AQ51" s="1">
        <v>3</v>
      </c>
    </row>
    <row r="52" spans="1:43" x14ac:dyDescent="0.2">
      <c r="A52" s="1" t="s">
        <v>154</v>
      </c>
      <c r="B52" s="1" t="s">
        <v>268</v>
      </c>
      <c r="C52" s="1" t="s">
        <v>269</v>
      </c>
      <c r="D52" s="1" t="s">
        <v>231</v>
      </c>
      <c r="E52" s="3">
        <v>27.81111111111111</v>
      </c>
      <c r="F52" s="3">
        <f t="shared" si="0"/>
        <v>186.46111111111111</v>
      </c>
      <c r="G52" s="3">
        <v>0</v>
      </c>
      <c r="H52" s="4">
        <v>0</v>
      </c>
      <c r="I52" s="3">
        <v>88.702777777777769</v>
      </c>
      <c r="J52" s="3">
        <v>0</v>
      </c>
      <c r="K52" s="4">
        <v>0</v>
      </c>
      <c r="L52" s="3">
        <v>73.213888888888889</v>
      </c>
      <c r="M52" s="3">
        <v>0</v>
      </c>
      <c r="N52" s="4">
        <v>0</v>
      </c>
      <c r="O52" s="3">
        <v>10.244444444444444</v>
      </c>
      <c r="P52" s="3">
        <v>0</v>
      </c>
      <c r="Q52" s="4">
        <v>0</v>
      </c>
      <c r="R52" s="3">
        <v>5.2444444444444445</v>
      </c>
      <c r="S52" s="3">
        <v>0</v>
      </c>
      <c r="T52" s="4">
        <v>0</v>
      </c>
      <c r="U52" s="3">
        <v>38.94166666666667</v>
      </c>
      <c r="V52" s="3">
        <v>0</v>
      </c>
      <c r="W52" s="4">
        <v>0</v>
      </c>
      <c r="X52" s="3">
        <v>38.94166666666667</v>
      </c>
      <c r="Y52" s="3">
        <v>0</v>
      </c>
      <c r="Z52" s="4">
        <v>0</v>
      </c>
      <c r="AA52" s="3">
        <v>0</v>
      </c>
      <c r="AB52" s="3">
        <v>0</v>
      </c>
      <c r="AC52" s="4">
        <v>0</v>
      </c>
      <c r="AD52" s="3">
        <v>58.81666666666667</v>
      </c>
      <c r="AE52" s="3">
        <v>0</v>
      </c>
      <c r="AF52" s="4">
        <v>0</v>
      </c>
      <c r="AG52" s="3">
        <v>58.81666666666667</v>
      </c>
      <c r="AH52" s="3">
        <v>0</v>
      </c>
      <c r="AI52" s="4">
        <v>0</v>
      </c>
      <c r="AJ52" s="3">
        <v>0</v>
      </c>
      <c r="AK52" s="3">
        <v>0</v>
      </c>
      <c r="AL52" s="4">
        <v>0</v>
      </c>
      <c r="AM52" s="3">
        <v>0</v>
      </c>
      <c r="AN52" s="3">
        <v>0</v>
      </c>
      <c r="AO52" s="4">
        <v>0</v>
      </c>
      <c r="AP52" s="3" t="s">
        <v>464</v>
      </c>
      <c r="AQ52" s="1">
        <v>3</v>
      </c>
    </row>
    <row r="53" spans="1:43" x14ac:dyDescent="0.2">
      <c r="A53" s="1" t="s">
        <v>154</v>
      </c>
      <c r="B53" s="1" t="s">
        <v>270</v>
      </c>
      <c r="C53" s="1" t="s">
        <v>254</v>
      </c>
      <c r="D53" s="1" t="s">
        <v>179</v>
      </c>
      <c r="E53" s="3">
        <v>7.6555555555555559</v>
      </c>
      <c r="F53" s="3">
        <f t="shared" si="0"/>
        <v>64.558666666666667</v>
      </c>
      <c r="G53" s="3">
        <v>11.830555555555556</v>
      </c>
      <c r="H53" s="4">
        <v>0.18325278644058463</v>
      </c>
      <c r="I53" s="3">
        <v>28.433444444444447</v>
      </c>
      <c r="J53" s="3">
        <v>0</v>
      </c>
      <c r="K53" s="4">
        <v>0</v>
      </c>
      <c r="L53" s="3">
        <v>19.322222222222223</v>
      </c>
      <c r="M53" s="3">
        <v>0</v>
      </c>
      <c r="N53" s="4">
        <v>0</v>
      </c>
      <c r="O53" s="3">
        <v>9.1112222222222226</v>
      </c>
      <c r="P53" s="3">
        <v>0</v>
      </c>
      <c r="Q53" s="4">
        <v>0</v>
      </c>
      <c r="R53" s="3">
        <v>0</v>
      </c>
      <c r="S53" s="3">
        <v>0</v>
      </c>
      <c r="T53" s="4">
        <v>0</v>
      </c>
      <c r="U53" s="3">
        <v>22.088888888888889</v>
      </c>
      <c r="V53" s="3">
        <v>11.830555555555556</v>
      </c>
      <c r="W53" s="4">
        <v>0.5355885311871228</v>
      </c>
      <c r="X53" s="3">
        <v>22.088888888888889</v>
      </c>
      <c r="Y53" s="3">
        <v>11.830555555555556</v>
      </c>
      <c r="Z53" s="4">
        <v>0.5355885311871228</v>
      </c>
      <c r="AA53" s="3">
        <v>0</v>
      </c>
      <c r="AB53" s="3">
        <v>0</v>
      </c>
      <c r="AC53" s="4">
        <v>0</v>
      </c>
      <c r="AD53" s="3">
        <v>14.036333333333333</v>
      </c>
      <c r="AE53" s="3">
        <v>0</v>
      </c>
      <c r="AF53" s="4">
        <v>0</v>
      </c>
      <c r="AG53" s="3">
        <v>14.036333333333333</v>
      </c>
      <c r="AH53" s="3">
        <v>0</v>
      </c>
      <c r="AI53" s="4">
        <v>0</v>
      </c>
      <c r="AJ53" s="3">
        <v>0</v>
      </c>
      <c r="AK53" s="3">
        <v>0</v>
      </c>
      <c r="AL53" s="4">
        <v>0</v>
      </c>
      <c r="AM53" s="3">
        <v>0</v>
      </c>
      <c r="AN53" s="3">
        <v>0</v>
      </c>
      <c r="AO53" s="4">
        <v>0</v>
      </c>
      <c r="AP53" s="3" t="s">
        <v>465</v>
      </c>
      <c r="AQ53" s="1">
        <v>3</v>
      </c>
    </row>
    <row r="54" spans="1:43" x14ac:dyDescent="0.2">
      <c r="A54" s="1" t="s">
        <v>154</v>
      </c>
      <c r="B54" s="1" t="s">
        <v>271</v>
      </c>
      <c r="C54" s="1" t="s">
        <v>272</v>
      </c>
      <c r="D54" s="1" t="s">
        <v>273</v>
      </c>
      <c r="E54" s="3">
        <v>40.633333333333333</v>
      </c>
      <c r="F54" s="3">
        <f t="shared" si="0"/>
        <v>150.11655555555555</v>
      </c>
      <c r="G54" s="3">
        <v>2.3861111111111111</v>
      </c>
      <c r="H54" s="4">
        <v>1.5895056359909968E-2</v>
      </c>
      <c r="I54" s="3">
        <v>30.314555555555557</v>
      </c>
      <c r="J54" s="3">
        <v>2.3253333333333335</v>
      </c>
      <c r="K54" s="4">
        <v>7.6706825837239909E-2</v>
      </c>
      <c r="L54" s="3">
        <v>17.61877777777778</v>
      </c>
      <c r="M54" s="3">
        <v>2.3253333333333335</v>
      </c>
      <c r="N54" s="4">
        <v>0.1319803996998152</v>
      </c>
      <c r="O54" s="3">
        <v>7.2207777777777791</v>
      </c>
      <c r="P54" s="3">
        <v>0</v>
      </c>
      <c r="Q54" s="4">
        <v>0</v>
      </c>
      <c r="R54" s="3">
        <v>5.4749999999999996</v>
      </c>
      <c r="S54" s="3">
        <v>0</v>
      </c>
      <c r="T54" s="4">
        <v>0</v>
      </c>
      <c r="U54" s="3">
        <v>42.618222222222222</v>
      </c>
      <c r="V54" s="3">
        <v>6.0777777777777778E-2</v>
      </c>
      <c r="W54" s="4">
        <v>1.4260983825385072E-3</v>
      </c>
      <c r="X54" s="3">
        <v>42.618222222222222</v>
      </c>
      <c r="Y54" s="3">
        <v>6.0777777777777778E-2</v>
      </c>
      <c r="Z54" s="4">
        <v>1.4260983825385072E-3</v>
      </c>
      <c r="AA54" s="3">
        <v>0</v>
      </c>
      <c r="AB54" s="3">
        <v>0</v>
      </c>
      <c r="AC54" s="4">
        <v>0</v>
      </c>
      <c r="AD54" s="3">
        <v>77.183777777777777</v>
      </c>
      <c r="AE54" s="3">
        <v>0</v>
      </c>
      <c r="AF54" s="4">
        <v>0</v>
      </c>
      <c r="AG54" s="3">
        <v>77.183777777777777</v>
      </c>
      <c r="AH54" s="3">
        <v>0</v>
      </c>
      <c r="AI54" s="4">
        <v>0</v>
      </c>
      <c r="AJ54" s="3">
        <v>0</v>
      </c>
      <c r="AK54" s="3">
        <v>0</v>
      </c>
      <c r="AL54" s="4">
        <v>0</v>
      </c>
      <c r="AM54" s="3">
        <v>0</v>
      </c>
      <c r="AN54" s="3">
        <v>0</v>
      </c>
      <c r="AO54" s="4">
        <v>0</v>
      </c>
      <c r="AP54" s="3" t="s">
        <v>466</v>
      </c>
      <c r="AQ54" s="1">
        <v>3</v>
      </c>
    </row>
    <row r="55" spans="1:43" x14ac:dyDescent="0.2">
      <c r="A55" s="1" t="s">
        <v>154</v>
      </c>
      <c r="B55" s="1" t="s">
        <v>274</v>
      </c>
      <c r="C55" s="1" t="s">
        <v>275</v>
      </c>
      <c r="D55" s="1" t="s">
        <v>276</v>
      </c>
      <c r="E55" s="3">
        <v>85.033333333333331</v>
      </c>
      <c r="F55" s="3">
        <f t="shared" si="0"/>
        <v>345.7281111111111</v>
      </c>
      <c r="G55" s="3">
        <v>0.28555555555555556</v>
      </c>
      <c r="H55" s="4">
        <v>8.2595411358893779E-4</v>
      </c>
      <c r="I55" s="3">
        <v>75.13977777777778</v>
      </c>
      <c r="J55" s="3">
        <v>0.28555555555555556</v>
      </c>
      <c r="K55" s="4">
        <v>3.8003247281363029E-3</v>
      </c>
      <c r="L55" s="3">
        <v>59.850888888888889</v>
      </c>
      <c r="M55" s="3">
        <v>0.28555555555555556</v>
      </c>
      <c r="N55" s="4">
        <v>4.7711163669712509E-3</v>
      </c>
      <c r="O55" s="3">
        <v>9.7777777777777786</v>
      </c>
      <c r="P55" s="3">
        <v>0</v>
      </c>
      <c r="Q55" s="4">
        <v>0</v>
      </c>
      <c r="R55" s="3">
        <v>5.5111111111111111</v>
      </c>
      <c r="S55" s="3">
        <v>0</v>
      </c>
      <c r="T55" s="4">
        <v>0</v>
      </c>
      <c r="U55" s="3">
        <v>82.118333333333325</v>
      </c>
      <c r="V55" s="3">
        <v>0</v>
      </c>
      <c r="W55" s="4">
        <v>0</v>
      </c>
      <c r="X55" s="3">
        <v>82.118333333333325</v>
      </c>
      <c r="Y55" s="3">
        <v>0</v>
      </c>
      <c r="Z55" s="4">
        <v>0</v>
      </c>
      <c r="AA55" s="3">
        <v>0</v>
      </c>
      <c r="AB55" s="3">
        <v>0</v>
      </c>
      <c r="AC55" s="4">
        <v>0</v>
      </c>
      <c r="AD55" s="3">
        <v>188.47</v>
      </c>
      <c r="AE55" s="3">
        <v>0</v>
      </c>
      <c r="AF55" s="4">
        <v>0</v>
      </c>
      <c r="AG55" s="3">
        <v>182.6091111111111</v>
      </c>
      <c r="AH55" s="3">
        <v>0</v>
      </c>
      <c r="AI55" s="4">
        <v>0</v>
      </c>
      <c r="AJ55" s="3">
        <v>5.8608888888888888</v>
      </c>
      <c r="AK55" s="3">
        <v>0</v>
      </c>
      <c r="AL55" s="4">
        <v>0</v>
      </c>
      <c r="AM55" s="3">
        <v>0</v>
      </c>
      <c r="AN55" s="3">
        <v>0</v>
      </c>
      <c r="AO55" s="4">
        <v>0</v>
      </c>
      <c r="AP55" s="3" t="s">
        <v>467</v>
      </c>
      <c r="AQ55" s="1">
        <v>3</v>
      </c>
    </row>
    <row r="56" spans="1:43" x14ac:dyDescent="0.2">
      <c r="A56" s="1" t="s">
        <v>154</v>
      </c>
      <c r="B56" s="1" t="s">
        <v>277</v>
      </c>
      <c r="C56" s="1" t="s">
        <v>278</v>
      </c>
      <c r="D56" s="1" t="s">
        <v>179</v>
      </c>
      <c r="E56" s="3">
        <v>63.2</v>
      </c>
      <c r="F56" s="3">
        <f t="shared" si="0"/>
        <v>246.86111111111109</v>
      </c>
      <c r="G56" s="3">
        <v>0</v>
      </c>
      <c r="H56" s="4">
        <v>0</v>
      </c>
      <c r="I56" s="3">
        <v>52.31666666666667</v>
      </c>
      <c r="J56" s="3">
        <v>0</v>
      </c>
      <c r="K56" s="4">
        <v>0</v>
      </c>
      <c r="L56" s="3">
        <v>32.494444444444447</v>
      </c>
      <c r="M56" s="3">
        <v>0</v>
      </c>
      <c r="N56" s="4">
        <v>0</v>
      </c>
      <c r="O56" s="3">
        <v>14.4</v>
      </c>
      <c r="P56" s="3">
        <v>0</v>
      </c>
      <c r="Q56" s="4">
        <v>0</v>
      </c>
      <c r="R56" s="3">
        <v>5.4222222222222225</v>
      </c>
      <c r="S56" s="3">
        <v>0</v>
      </c>
      <c r="T56" s="4">
        <v>0</v>
      </c>
      <c r="U56" s="3">
        <v>72.580555555555549</v>
      </c>
      <c r="V56" s="3">
        <v>0</v>
      </c>
      <c r="W56" s="4">
        <v>0</v>
      </c>
      <c r="X56" s="3">
        <v>67.783333333333331</v>
      </c>
      <c r="Y56" s="3">
        <v>0</v>
      </c>
      <c r="Z56" s="4">
        <v>0</v>
      </c>
      <c r="AA56" s="3">
        <v>4.7972222222222225</v>
      </c>
      <c r="AB56" s="3">
        <v>0</v>
      </c>
      <c r="AC56" s="4">
        <v>0</v>
      </c>
      <c r="AD56" s="3">
        <v>121.96388888888889</v>
      </c>
      <c r="AE56" s="3">
        <v>0</v>
      </c>
      <c r="AF56" s="4">
        <v>0</v>
      </c>
      <c r="AG56" s="3">
        <v>116.75</v>
      </c>
      <c r="AH56" s="3">
        <v>0</v>
      </c>
      <c r="AI56" s="4">
        <v>0</v>
      </c>
      <c r="AJ56" s="3">
        <v>5.2138888888888886</v>
      </c>
      <c r="AK56" s="3">
        <v>0</v>
      </c>
      <c r="AL56" s="4">
        <v>0</v>
      </c>
      <c r="AM56" s="3">
        <v>0</v>
      </c>
      <c r="AN56" s="3">
        <v>0</v>
      </c>
      <c r="AO56" s="4">
        <v>0</v>
      </c>
      <c r="AP56" s="3" t="s">
        <v>468</v>
      </c>
      <c r="AQ56" s="1">
        <v>3</v>
      </c>
    </row>
    <row r="57" spans="1:43" x14ac:dyDescent="0.2">
      <c r="A57" s="1" t="s">
        <v>154</v>
      </c>
      <c r="B57" s="1" t="s">
        <v>279</v>
      </c>
      <c r="C57" s="1" t="s">
        <v>280</v>
      </c>
      <c r="D57" s="1" t="s">
        <v>231</v>
      </c>
      <c r="E57" s="3">
        <v>101.82222222222222</v>
      </c>
      <c r="F57" s="3">
        <f t="shared" si="0"/>
        <v>386.91111111111115</v>
      </c>
      <c r="G57" s="3">
        <v>61.544444444444444</v>
      </c>
      <c r="H57" s="4">
        <v>0.1590661076331055</v>
      </c>
      <c r="I57" s="3">
        <v>46.277777777777779</v>
      </c>
      <c r="J57" s="3">
        <v>0</v>
      </c>
      <c r="K57" s="4">
        <v>0</v>
      </c>
      <c r="L57" s="3">
        <v>16.177777777777777</v>
      </c>
      <c r="M57" s="3">
        <v>0</v>
      </c>
      <c r="N57" s="4">
        <v>0</v>
      </c>
      <c r="O57" s="3">
        <v>24.766666666666666</v>
      </c>
      <c r="P57" s="3">
        <v>0</v>
      </c>
      <c r="Q57" s="4">
        <v>0</v>
      </c>
      <c r="R57" s="3">
        <v>5.333333333333333</v>
      </c>
      <c r="S57" s="3">
        <v>0</v>
      </c>
      <c r="T57" s="4">
        <v>0</v>
      </c>
      <c r="U57" s="3">
        <v>109.625</v>
      </c>
      <c r="V57" s="3">
        <v>8.3638888888888889</v>
      </c>
      <c r="W57" s="4">
        <v>7.6295451666033201E-2</v>
      </c>
      <c r="X57" s="3">
        <v>109.625</v>
      </c>
      <c r="Y57" s="3">
        <v>8.3638888888888889</v>
      </c>
      <c r="Z57" s="4">
        <v>7.6295451666033201E-2</v>
      </c>
      <c r="AA57" s="3">
        <v>0</v>
      </c>
      <c r="AB57" s="3">
        <v>0</v>
      </c>
      <c r="AC57" s="4">
        <v>0</v>
      </c>
      <c r="AD57" s="3">
        <v>231.00833333333335</v>
      </c>
      <c r="AE57" s="3">
        <v>53.180555555555557</v>
      </c>
      <c r="AF57" s="4">
        <v>0.23021055036494595</v>
      </c>
      <c r="AG57" s="3">
        <v>226.74166666666667</v>
      </c>
      <c r="AH57" s="3">
        <v>53.180555555555557</v>
      </c>
      <c r="AI57" s="4">
        <v>0.23454249206757569</v>
      </c>
      <c r="AJ57" s="3">
        <v>4.2666666666666666</v>
      </c>
      <c r="AK57" s="3">
        <v>0</v>
      </c>
      <c r="AL57" s="4">
        <v>0</v>
      </c>
      <c r="AM57" s="3">
        <v>0</v>
      </c>
      <c r="AN57" s="3">
        <v>0</v>
      </c>
      <c r="AO57" s="4">
        <v>0</v>
      </c>
      <c r="AP57" s="3" t="s">
        <v>469</v>
      </c>
      <c r="AQ57" s="1">
        <v>3</v>
      </c>
    </row>
    <row r="58" spans="1:43" x14ac:dyDescent="0.2">
      <c r="A58" s="1" t="s">
        <v>154</v>
      </c>
      <c r="B58" s="1" t="s">
        <v>281</v>
      </c>
      <c r="C58" s="1" t="s">
        <v>282</v>
      </c>
      <c r="D58" s="1" t="s">
        <v>260</v>
      </c>
      <c r="E58" s="3">
        <v>48.43333333333333</v>
      </c>
      <c r="F58" s="3">
        <f t="shared" si="0"/>
        <v>228.40277777777777</v>
      </c>
      <c r="G58" s="3">
        <v>0</v>
      </c>
      <c r="H58" s="4">
        <v>0</v>
      </c>
      <c r="I58" s="3">
        <v>38.261111111111106</v>
      </c>
      <c r="J58" s="3">
        <v>0</v>
      </c>
      <c r="K58" s="4">
        <v>0</v>
      </c>
      <c r="L58" s="3">
        <v>10.972222222222221</v>
      </c>
      <c r="M58" s="3">
        <v>0</v>
      </c>
      <c r="N58" s="4">
        <v>0</v>
      </c>
      <c r="O58" s="3">
        <v>22.31111111111111</v>
      </c>
      <c r="P58" s="3">
        <v>0</v>
      </c>
      <c r="Q58" s="4">
        <v>0</v>
      </c>
      <c r="R58" s="3">
        <v>4.9777777777777779</v>
      </c>
      <c r="S58" s="3">
        <v>0</v>
      </c>
      <c r="T58" s="4">
        <v>0</v>
      </c>
      <c r="U58" s="3">
        <v>65.708333333333329</v>
      </c>
      <c r="V58" s="3">
        <v>0</v>
      </c>
      <c r="W58" s="4">
        <v>0</v>
      </c>
      <c r="X58" s="3">
        <v>63.805555555555557</v>
      </c>
      <c r="Y58" s="3">
        <v>0</v>
      </c>
      <c r="Z58" s="4">
        <v>0</v>
      </c>
      <c r="AA58" s="3">
        <v>1.9027777777777777</v>
      </c>
      <c r="AB58" s="3">
        <v>0</v>
      </c>
      <c r="AC58" s="4">
        <v>0</v>
      </c>
      <c r="AD58" s="3">
        <v>124.43333333333334</v>
      </c>
      <c r="AE58" s="3">
        <v>0</v>
      </c>
      <c r="AF58" s="4">
        <v>0</v>
      </c>
      <c r="AG58" s="3">
        <v>124.43333333333334</v>
      </c>
      <c r="AH58" s="3">
        <v>0</v>
      </c>
      <c r="AI58" s="4">
        <v>0</v>
      </c>
      <c r="AJ58" s="3">
        <v>0</v>
      </c>
      <c r="AK58" s="3">
        <v>0</v>
      </c>
      <c r="AL58" s="4">
        <v>0</v>
      </c>
      <c r="AM58" s="3">
        <v>0</v>
      </c>
      <c r="AN58" s="3">
        <v>0</v>
      </c>
      <c r="AO58" s="4">
        <v>0</v>
      </c>
      <c r="AP58" s="3" t="s">
        <v>470</v>
      </c>
      <c r="AQ58" s="1">
        <v>3</v>
      </c>
    </row>
    <row r="59" spans="1:43" x14ac:dyDescent="0.2">
      <c r="A59" s="1" t="s">
        <v>154</v>
      </c>
      <c r="B59" s="1" t="s">
        <v>283</v>
      </c>
      <c r="C59" s="1" t="s">
        <v>284</v>
      </c>
      <c r="D59" s="1" t="s">
        <v>285</v>
      </c>
      <c r="E59" s="3">
        <v>81.733333333333334</v>
      </c>
      <c r="F59" s="3">
        <f t="shared" si="0"/>
        <v>375.04166666666669</v>
      </c>
      <c r="G59" s="3">
        <v>24.897222222222222</v>
      </c>
      <c r="H59" s="4">
        <v>6.6385216457430646E-2</v>
      </c>
      <c r="I59" s="3">
        <v>49.791666666666664</v>
      </c>
      <c r="J59" s="3">
        <v>0</v>
      </c>
      <c r="K59" s="4">
        <v>0</v>
      </c>
      <c r="L59" s="3">
        <v>28.858333333333334</v>
      </c>
      <c r="M59" s="3">
        <v>0</v>
      </c>
      <c r="N59" s="4">
        <v>0</v>
      </c>
      <c r="O59" s="3">
        <v>19.244444444444444</v>
      </c>
      <c r="P59" s="3">
        <v>0</v>
      </c>
      <c r="Q59" s="4">
        <v>0</v>
      </c>
      <c r="R59" s="3">
        <v>1.6888888888888889</v>
      </c>
      <c r="S59" s="3">
        <v>0</v>
      </c>
      <c r="T59" s="4">
        <v>0</v>
      </c>
      <c r="U59" s="3">
        <v>86.2</v>
      </c>
      <c r="V59" s="3">
        <v>24.008333333333333</v>
      </c>
      <c r="W59" s="4">
        <v>0.27851894818252126</v>
      </c>
      <c r="X59" s="3">
        <v>86.2</v>
      </c>
      <c r="Y59" s="3">
        <v>24.008333333333333</v>
      </c>
      <c r="Z59" s="4">
        <v>0.27851894818252126</v>
      </c>
      <c r="AA59" s="3">
        <v>0</v>
      </c>
      <c r="AB59" s="3">
        <v>0</v>
      </c>
      <c r="AC59" s="4">
        <v>0</v>
      </c>
      <c r="AD59" s="3">
        <v>239.05</v>
      </c>
      <c r="AE59" s="3">
        <v>0.88888888888888884</v>
      </c>
      <c r="AF59" s="4">
        <v>3.7184224592716536E-3</v>
      </c>
      <c r="AG59" s="3">
        <v>239.05</v>
      </c>
      <c r="AH59" s="3">
        <v>0.88888888888888884</v>
      </c>
      <c r="AI59" s="4">
        <v>3.7184224592716536E-3</v>
      </c>
      <c r="AJ59" s="3">
        <v>0</v>
      </c>
      <c r="AK59" s="3">
        <v>0</v>
      </c>
      <c r="AL59" s="4">
        <v>0</v>
      </c>
      <c r="AM59" s="3">
        <v>0</v>
      </c>
      <c r="AN59" s="3">
        <v>0</v>
      </c>
      <c r="AO59" s="4">
        <v>0</v>
      </c>
      <c r="AP59" s="3" t="s">
        <v>471</v>
      </c>
      <c r="AQ59" s="1">
        <v>3</v>
      </c>
    </row>
    <row r="60" spans="1:43" x14ac:dyDescent="0.2">
      <c r="A60" s="1" t="s">
        <v>154</v>
      </c>
      <c r="B60" s="1" t="s">
        <v>286</v>
      </c>
      <c r="C60" s="1" t="s">
        <v>287</v>
      </c>
      <c r="D60" s="1" t="s">
        <v>288</v>
      </c>
      <c r="E60" s="3">
        <v>47.466666666666669</v>
      </c>
      <c r="F60" s="3">
        <f t="shared" si="0"/>
        <v>149.86944444444447</v>
      </c>
      <c r="G60" s="3">
        <v>5.9972222222222218</v>
      </c>
      <c r="H60" s="4">
        <v>4.0016310492465658E-2</v>
      </c>
      <c r="I60" s="3">
        <v>22.472222222222225</v>
      </c>
      <c r="J60" s="3">
        <v>0</v>
      </c>
      <c r="K60" s="4">
        <v>0</v>
      </c>
      <c r="L60" s="3">
        <v>18.027777777777779</v>
      </c>
      <c r="M60" s="3">
        <v>0</v>
      </c>
      <c r="N60" s="4">
        <v>0</v>
      </c>
      <c r="O60" s="3">
        <v>0.71111111111111114</v>
      </c>
      <c r="P60" s="3">
        <v>0</v>
      </c>
      <c r="Q60" s="4">
        <v>0</v>
      </c>
      <c r="R60" s="3">
        <v>3.7333333333333334</v>
      </c>
      <c r="S60" s="3">
        <v>0</v>
      </c>
      <c r="T60" s="4">
        <v>0</v>
      </c>
      <c r="U60" s="3">
        <v>37.94166666666667</v>
      </c>
      <c r="V60" s="3">
        <v>5.9972222222222218</v>
      </c>
      <c r="W60" s="4">
        <v>0.15806427996192984</v>
      </c>
      <c r="X60" s="3">
        <v>37.94166666666667</v>
      </c>
      <c r="Y60" s="3">
        <v>5.9972222222222218</v>
      </c>
      <c r="Z60" s="4">
        <v>0.15806427996192984</v>
      </c>
      <c r="AA60" s="3">
        <v>0</v>
      </c>
      <c r="AB60" s="3">
        <v>0</v>
      </c>
      <c r="AC60" s="4">
        <v>0</v>
      </c>
      <c r="AD60" s="3">
        <v>89.455555555555563</v>
      </c>
      <c r="AE60" s="3">
        <v>0</v>
      </c>
      <c r="AF60" s="4">
        <v>0</v>
      </c>
      <c r="AG60" s="3">
        <v>88.430555555555557</v>
      </c>
      <c r="AH60" s="3">
        <v>0</v>
      </c>
      <c r="AI60" s="4">
        <v>0</v>
      </c>
      <c r="AJ60" s="3">
        <v>1.0249999999999999</v>
      </c>
      <c r="AK60" s="3">
        <v>0</v>
      </c>
      <c r="AL60" s="4">
        <v>0</v>
      </c>
      <c r="AM60" s="3">
        <v>0</v>
      </c>
      <c r="AN60" s="3">
        <v>0</v>
      </c>
      <c r="AO60" s="4">
        <v>0</v>
      </c>
      <c r="AP60" s="3" t="s">
        <v>472</v>
      </c>
      <c r="AQ60" s="1">
        <v>3</v>
      </c>
    </row>
    <row r="61" spans="1:43" x14ac:dyDescent="0.2">
      <c r="A61" s="1" t="s">
        <v>154</v>
      </c>
      <c r="B61" s="1" t="s">
        <v>289</v>
      </c>
      <c r="C61" s="1" t="s">
        <v>290</v>
      </c>
      <c r="D61" s="1" t="s">
        <v>291</v>
      </c>
      <c r="E61" s="3">
        <v>68.044444444444451</v>
      </c>
      <c r="F61" s="3">
        <f t="shared" si="0"/>
        <v>265.23744444444446</v>
      </c>
      <c r="G61" s="3">
        <v>2.7416666666666667</v>
      </c>
      <c r="H61" s="4">
        <v>1.0336650137801056E-2</v>
      </c>
      <c r="I61" s="3">
        <v>54.091666666666669</v>
      </c>
      <c r="J61" s="3">
        <v>0.26944444444444443</v>
      </c>
      <c r="K61" s="4">
        <v>4.9812560981872334E-3</v>
      </c>
      <c r="L61" s="3">
        <v>32.452777777777776</v>
      </c>
      <c r="M61" s="3">
        <v>0.26944444444444443</v>
      </c>
      <c r="N61" s="4">
        <v>8.3026619875032105E-3</v>
      </c>
      <c r="O61" s="3">
        <v>16.222222222222221</v>
      </c>
      <c r="P61" s="3">
        <v>0</v>
      </c>
      <c r="Q61" s="4">
        <v>0</v>
      </c>
      <c r="R61" s="3">
        <v>5.4166666666666679</v>
      </c>
      <c r="S61" s="3">
        <v>0</v>
      </c>
      <c r="T61" s="4">
        <v>0</v>
      </c>
      <c r="U61" s="3">
        <v>45.561333333333337</v>
      </c>
      <c r="V61" s="3">
        <v>2.4722222222222223</v>
      </c>
      <c r="W61" s="4">
        <v>5.4261410747905144E-2</v>
      </c>
      <c r="X61" s="3">
        <v>35.341888888888889</v>
      </c>
      <c r="Y61" s="3">
        <v>2.4722222222222223</v>
      </c>
      <c r="Z61" s="4">
        <v>6.9951615489331209E-2</v>
      </c>
      <c r="AA61" s="3">
        <v>10.219444444444445</v>
      </c>
      <c r="AB61" s="3">
        <v>0</v>
      </c>
      <c r="AC61" s="4">
        <v>0</v>
      </c>
      <c r="AD61" s="3">
        <v>165.58444444444444</v>
      </c>
      <c r="AE61" s="3">
        <v>0</v>
      </c>
      <c r="AF61" s="4">
        <v>0</v>
      </c>
      <c r="AG61" s="3">
        <v>165.51777777777778</v>
      </c>
      <c r="AH61" s="3">
        <v>0</v>
      </c>
      <c r="AI61" s="4">
        <v>0</v>
      </c>
      <c r="AJ61" s="3">
        <v>6.6666666666666666E-2</v>
      </c>
      <c r="AK61" s="3">
        <v>0</v>
      </c>
      <c r="AL61" s="4">
        <v>0</v>
      </c>
      <c r="AM61" s="3">
        <v>0</v>
      </c>
      <c r="AN61" s="3">
        <v>0</v>
      </c>
      <c r="AO61" s="4">
        <v>0</v>
      </c>
      <c r="AP61" s="3" t="s">
        <v>473</v>
      </c>
      <c r="AQ61" s="1">
        <v>3</v>
      </c>
    </row>
    <row r="62" spans="1:43" x14ac:dyDescent="0.2">
      <c r="A62" s="1" t="s">
        <v>154</v>
      </c>
      <c r="B62" s="1" t="s">
        <v>292</v>
      </c>
      <c r="C62" s="1" t="s">
        <v>293</v>
      </c>
      <c r="D62" s="1" t="s">
        <v>222</v>
      </c>
      <c r="E62" s="3">
        <v>50.93333333333333</v>
      </c>
      <c r="F62" s="3">
        <f t="shared" si="0"/>
        <v>202.77588888888889</v>
      </c>
      <c r="G62" s="3">
        <v>0</v>
      </c>
      <c r="H62" s="4">
        <v>0</v>
      </c>
      <c r="I62" s="3">
        <v>34.475555555555559</v>
      </c>
      <c r="J62" s="3">
        <v>0</v>
      </c>
      <c r="K62" s="4">
        <v>0</v>
      </c>
      <c r="L62" s="3">
        <v>23.742222222222225</v>
      </c>
      <c r="M62" s="3">
        <v>0</v>
      </c>
      <c r="N62" s="4">
        <v>0</v>
      </c>
      <c r="O62" s="3">
        <v>5.2222222222222223</v>
      </c>
      <c r="P62" s="3">
        <v>0</v>
      </c>
      <c r="Q62" s="4">
        <v>0</v>
      </c>
      <c r="R62" s="3">
        <v>5.5111111111111111</v>
      </c>
      <c r="S62" s="3">
        <v>0</v>
      </c>
      <c r="T62" s="4">
        <v>0</v>
      </c>
      <c r="U62" s="3">
        <v>51.393000000000001</v>
      </c>
      <c r="V62" s="3">
        <v>0</v>
      </c>
      <c r="W62" s="4">
        <v>0</v>
      </c>
      <c r="X62" s="3">
        <v>51.393000000000001</v>
      </c>
      <c r="Y62" s="3">
        <v>0</v>
      </c>
      <c r="Z62" s="4">
        <v>0</v>
      </c>
      <c r="AA62" s="3">
        <v>0</v>
      </c>
      <c r="AB62" s="3">
        <v>0</v>
      </c>
      <c r="AC62" s="4">
        <v>0</v>
      </c>
      <c r="AD62" s="3">
        <v>116.90733333333333</v>
      </c>
      <c r="AE62" s="3">
        <v>0</v>
      </c>
      <c r="AF62" s="4">
        <v>0</v>
      </c>
      <c r="AG62" s="3">
        <v>110.16066666666666</v>
      </c>
      <c r="AH62" s="3">
        <v>0</v>
      </c>
      <c r="AI62" s="4">
        <v>0</v>
      </c>
      <c r="AJ62" s="3">
        <v>6.7466666666666688</v>
      </c>
      <c r="AK62" s="3">
        <v>0</v>
      </c>
      <c r="AL62" s="4">
        <v>0</v>
      </c>
      <c r="AM62" s="3">
        <v>0</v>
      </c>
      <c r="AN62" s="3">
        <v>0</v>
      </c>
      <c r="AO62" s="4">
        <v>0</v>
      </c>
      <c r="AP62" s="3" t="s">
        <v>474</v>
      </c>
      <c r="AQ62" s="1">
        <v>3</v>
      </c>
    </row>
    <row r="63" spans="1:43" x14ac:dyDescent="0.2">
      <c r="A63" s="1" t="s">
        <v>154</v>
      </c>
      <c r="B63" s="1" t="s">
        <v>294</v>
      </c>
      <c r="C63" s="1" t="s">
        <v>295</v>
      </c>
      <c r="D63" s="1" t="s">
        <v>288</v>
      </c>
      <c r="E63" s="3">
        <v>90.711111111111109</v>
      </c>
      <c r="F63" s="3">
        <f t="shared" si="0"/>
        <v>296.92377777777779</v>
      </c>
      <c r="G63" s="3">
        <v>30.911777777777786</v>
      </c>
      <c r="H63" s="4">
        <v>0.10410677787116338</v>
      </c>
      <c r="I63" s="3">
        <v>44.420888888888882</v>
      </c>
      <c r="J63" s="3">
        <v>0</v>
      </c>
      <c r="K63" s="4">
        <v>0</v>
      </c>
      <c r="L63" s="3">
        <v>24.420888888888889</v>
      </c>
      <c r="M63" s="3">
        <v>0</v>
      </c>
      <c r="N63" s="4">
        <v>0</v>
      </c>
      <c r="O63" s="3">
        <v>15.022222222222222</v>
      </c>
      <c r="P63" s="3">
        <v>0</v>
      </c>
      <c r="Q63" s="4">
        <v>0</v>
      </c>
      <c r="R63" s="3">
        <v>4.9777777777777779</v>
      </c>
      <c r="S63" s="3">
        <v>0</v>
      </c>
      <c r="T63" s="4">
        <v>0</v>
      </c>
      <c r="U63" s="3">
        <v>96.265555555555551</v>
      </c>
      <c r="V63" s="3">
        <v>6.9954444444444457</v>
      </c>
      <c r="W63" s="4">
        <v>7.2668197924722136E-2</v>
      </c>
      <c r="X63" s="3">
        <v>96.265555555555551</v>
      </c>
      <c r="Y63" s="3">
        <v>6.9954444444444457</v>
      </c>
      <c r="Z63" s="4">
        <v>7.2668197924722136E-2</v>
      </c>
      <c r="AA63" s="3">
        <v>0</v>
      </c>
      <c r="AB63" s="3">
        <v>0</v>
      </c>
      <c r="AC63" s="4">
        <v>0</v>
      </c>
      <c r="AD63" s="3">
        <v>156.23733333333334</v>
      </c>
      <c r="AE63" s="3">
        <v>23.916333333333341</v>
      </c>
      <c r="AF63" s="4">
        <v>0.15307694277082734</v>
      </c>
      <c r="AG63" s="3">
        <v>143.30366666666666</v>
      </c>
      <c r="AH63" s="3">
        <v>23.916333333333341</v>
      </c>
      <c r="AI63" s="4">
        <v>0.16689268243892347</v>
      </c>
      <c r="AJ63" s="3">
        <v>12.933666666666669</v>
      </c>
      <c r="AK63" s="3">
        <v>0</v>
      </c>
      <c r="AL63" s="4">
        <v>0</v>
      </c>
      <c r="AM63" s="3">
        <v>0</v>
      </c>
      <c r="AN63" s="3">
        <v>0</v>
      </c>
      <c r="AO63" s="4">
        <v>0</v>
      </c>
      <c r="AP63" s="3" t="s">
        <v>475</v>
      </c>
      <c r="AQ63" s="1">
        <v>3</v>
      </c>
    </row>
    <row r="64" spans="1:43" x14ac:dyDescent="0.2">
      <c r="A64" s="1" t="s">
        <v>154</v>
      </c>
      <c r="B64" s="1" t="s">
        <v>296</v>
      </c>
      <c r="C64" s="1" t="s">
        <v>297</v>
      </c>
      <c r="D64" s="1" t="s">
        <v>273</v>
      </c>
      <c r="E64" s="3">
        <v>38.277777777777779</v>
      </c>
      <c r="F64" s="3">
        <f t="shared" si="0"/>
        <v>153.27766666666668</v>
      </c>
      <c r="G64" s="3">
        <v>14.479000000000001</v>
      </c>
      <c r="H64" s="4">
        <v>9.4462554884055736E-2</v>
      </c>
      <c r="I64" s="3">
        <v>40.74177777777777</v>
      </c>
      <c r="J64" s="3">
        <v>2.9916666666666667</v>
      </c>
      <c r="K64" s="4">
        <v>7.3429949055842228E-2</v>
      </c>
      <c r="L64" s="3">
        <v>29.51711111111111</v>
      </c>
      <c r="M64" s="3">
        <v>2.9916666666666667</v>
      </c>
      <c r="N64" s="4">
        <v>0.10135364044960739</v>
      </c>
      <c r="O64" s="3">
        <v>5.9080000000000013</v>
      </c>
      <c r="P64" s="3">
        <v>0</v>
      </c>
      <c r="Q64" s="4">
        <v>0</v>
      </c>
      <c r="R64" s="3">
        <v>5.3166666666666664</v>
      </c>
      <c r="S64" s="3">
        <v>0</v>
      </c>
      <c r="T64" s="4">
        <v>0</v>
      </c>
      <c r="U64" s="3">
        <v>17.974777777777778</v>
      </c>
      <c r="V64" s="3">
        <v>1.7250000000000001</v>
      </c>
      <c r="W64" s="4">
        <v>9.5967806741545258E-2</v>
      </c>
      <c r="X64" s="3">
        <v>17.974777777777778</v>
      </c>
      <c r="Y64" s="3">
        <v>1.7250000000000001</v>
      </c>
      <c r="Z64" s="4">
        <v>9.5967806741545258E-2</v>
      </c>
      <c r="AA64" s="3">
        <v>0</v>
      </c>
      <c r="AB64" s="3">
        <v>0</v>
      </c>
      <c r="AC64" s="4">
        <v>0</v>
      </c>
      <c r="AD64" s="3">
        <v>94.561111111111117</v>
      </c>
      <c r="AE64" s="3">
        <v>9.7623333333333342</v>
      </c>
      <c r="AF64" s="4">
        <v>0.10323835262323013</v>
      </c>
      <c r="AG64" s="3">
        <v>94.561111111111117</v>
      </c>
      <c r="AH64" s="3">
        <v>9.7623333333333342</v>
      </c>
      <c r="AI64" s="4">
        <v>0.10323835262323013</v>
      </c>
      <c r="AJ64" s="3">
        <v>0</v>
      </c>
      <c r="AK64" s="3">
        <v>0</v>
      </c>
      <c r="AL64" s="4">
        <v>0</v>
      </c>
      <c r="AM64" s="3">
        <v>0</v>
      </c>
      <c r="AN64" s="3">
        <v>0</v>
      </c>
      <c r="AO64" s="4">
        <v>0</v>
      </c>
      <c r="AP64" s="3" t="s">
        <v>476</v>
      </c>
      <c r="AQ64" s="1">
        <v>3</v>
      </c>
    </row>
    <row r="65" spans="1:43" x14ac:dyDescent="0.2">
      <c r="A65" s="1" t="s">
        <v>154</v>
      </c>
      <c r="B65" s="1" t="s">
        <v>298</v>
      </c>
      <c r="C65" s="1" t="s">
        <v>299</v>
      </c>
      <c r="D65" s="1" t="s">
        <v>182</v>
      </c>
      <c r="E65" s="3">
        <v>46.544444444444444</v>
      </c>
      <c r="F65" s="3">
        <f t="shared" si="0"/>
        <v>206.82588888888887</v>
      </c>
      <c r="G65" s="3">
        <v>0</v>
      </c>
      <c r="H65" s="4">
        <v>0</v>
      </c>
      <c r="I65" s="3">
        <v>28.916</v>
      </c>
      <c r="J65" s="3">
        <v>0</v>
      </c>
      <c r="K65" s="4">
        <v>0</v>
      </c>
      <c r="L65" s="3">
        <v>23.110555555555553</v>
      </c>
      <c r="M65" s="3">
        <v>0</v>
      </c>
      <c r="N65" s="4">
        <v>0</v>
      </c>
      <c r="O65" s="3">
        <v>0</v>
      </c>
      <c r="P65" s="3">
        <v>0</v>
      </c>
      <c r="Q65" s="4">
        <v>0</v>
      </c>
      <c r="R65" s="3">
        <v>5.8054444444444462</v>
      </c>
      <c r="S65" s="3">
        <v>0</v>
      </c>
      <c r="T65" s="4">
        <v>0</v>
      </c>
      <c r="U65" s="3">
        <v>59.061999999999998</v>
      </c>
      <c r="V65" s="3">
        <v>0</v>
      </c>
      <c r="W65" s="4">
        <v>0</v>
      </c>
      <c r="X65" s="3">
        <v>59.061999999999998</v>
      </c>
      <c r="Y65" s="3">
        <v>0</v>
      </c>
      <c r="Z65" s="4">
        <v>0</v>
      </c>
      <c r="AA65" s="3">
        <v>0</v>
      </c>
      <c r="AB65" s="3">
        <v>0</v>
      </c>
      <c r="AC65" s="4">
        <v>0</v>
      </c>
      <c r="AD65" s="3">
        <v>118.84788888888889</v>
      </c>
      <c r="AE65" s="3">
        <v>0</v>
      </c>
      <c r="AF65" s="4">
        <v>0</v>
      </c>
      <c r="AG65" s="3">
        <v>118.84788888888889</v>
      </c>
      <c r="AH65" s="3">
        <v>0</v>
      </c>
      <c r="AI65" s="4">
        <v>0</v>
      </c>
      <c r="AJ65" s="3">
        <v>0</v>
      </c>
      <c r="AK65" s="3">
        <v>0</v>
      </c>
      <c r="AL65" s="4">
        <v>0</v>
      </c>
      <c r="AM65" s="3">
        <v>0</v>
      </c>
      <c r="AN65" s="3">
        <v>0</v>
      </c>
      <c r="AO65" s="4">
        <v>0</v>
      </c>
      <c r="AP65" s="3" t="s">
        <v>477</v>
      </c>
      <c r="AQ65" s="1">
        <v>3</v>
      </c>
    </row>
    <row r="66" spans="1:43" x14ac:dyDescent="0.2">
      <c r="A66" s="1" t="s">
        <v>154</v>
      </c>
      <c r="B66" s="1" t="s">
        <v>300</v>
      </c>
      <c r="C66" s="1" t="s">
        <v>301</v>
      </c>
      <c r="D66" s="1" t="s">
        <v>302</v>
      </c>
      <c r="E66" s="3">
        <v>53.555555555555557</v>
      </c>
      <c r="F66" s="3">
        <f t="shared" ref="F66:F123" si="1">SUM(I66,U66,AD66)</f>
        <v>186.81488888888887</v>
      </c>
      <c r="G66" s="3">
        <v>17.486222222222224</v>
      </c>
      <c r="H66" s="4">
        <v>9.3601866137245804E-2</v>
      </c>
      <c r="I66" s="3">
        <v>42.733666666666664</v>
      </c>
      <c r="J66" s="3">
        <v>0</v>
      </c>
      <c r="K66" s="4">
        <v>0</v>
      </c>
      <c r="L66" s="3">
        <v>23.539222222222225</v>
      </c>
      <c r="M66" s="3">
        <v>0</v>
      </c>
      <c r="N66" s="4">
        <v>0</v>
      </c>
      <c r="O66" s="3">
        <v>14.483333333333333</v>
      </c>
      <c r="P66" s="3">
        <v>0</v>
      </c>
      <c r="Q66" s="4">
        <v>0</v>
      </c>
      <c r="R66" s="3">
        <v>4.7111111111111112</v>
      </c>
      <c r="S66" s="3">
        <v>0</v>
      </c>
      <c r="T66" s="4">
        <v>0</v>
      </c>
      <c r="U66" s="3">
        <v>38.826222222222221</v>
      </c>
      <c r="V66" s="3">
        <v>7.4976666666666674</v>
      </c>
      <c r="W66" s="4">
        <v>0.19310832312640944</v>
      </c>
      <c r="X66" s="3">
        <v>38.826222222222221</v>
      </c>
      <c r="Y66" s="3">
        <v>7.4976666666666674</v>
      </c>
      <c r="Z66" s="4">
        <v>0.19310832312640944</v>
      </c>
      <c r="AA66" s="3">
        <v>0</v>
      </c>
      <c r="AB66" s="3">
        <v>0</v>
      </c>
      <c r="AC66" s="4">
        <v>0</v>
      </c>
      <c r="AD66" s="3">
        <v>105.255</v>
      </c>
      <c r="AE66" s="3">
        <v>9.988555555555557</v>
      </c>
      <c r="AF66" s="4">
        <v>9.4898632421790488E-2</v>
      </c>
      <c r="AG66" s="3">
        <v>86.851333333333329</v>
      </c>
      <c r="AH66" s="3">
        <v>9.988555555555557</v>
      </c>
      <c r="AI66" s="4">
        <v>0.11500750963971643</v>
      </c>
      <c r="AJ66" s="3">
        <v>18.40366666666667</v>
      </c>
      <c r="AK66" s="3">
        <v>0</v>
      </c>
      <c r="AL66" s="4">
        <v>0</v>
      </c>
      <c r="AM66" s="3">
        <v>0</v>
      </c>
      <c r="AN66" s="3">
        <v>0</v>
      </c>
      <c r="AO66" s="4">
        <v>0</v>
      </c>
      <c r="AP66" s="3" t="s">
        <v>478</v>
      </c>
      <c r="AQ66" s="1">
        <v>3</v>
      </c>
    </row>
    <row r="67" spans="1:43" x14ac:dyDescent="0.2">
      <c r="A67" s="1" t="s">
        <v>154</v>
      </c>
      <c r="B67" s="1" t="s">
        <v>303</v>
      </c>
      <c r="C67" s="1" t="s">
        <v>304</v>
      </c>
      <c r="D67" s="1" t="s">
        <v>208</v>
      </c>
      <c r="E67" s="3">
        <v>56.37777777777778</v>
      </c>
      <c r="F67" s="3">
        <f t="shared" si="1"/>
        <v>178.91488888888892</v>
      </c>
      <c r="G67" s="3">
        <v>0</v>
      </c>
      <c r="H67" s="4">
        <v>0</v>
      </c>
      <c r="I67" s="3">
        <v>25.454555555555558</v>
      </c>
      <c r="J67" s="3">
        <v>0</v>
      </c>
      <c r="K67" s="4">
        <v>0</v>
      </c>
      <c r="L67" s="3">
        <v>17.721222222222224</v>
      </c>
      <c r="M67" s="3">
        <v>0</v>
      </c>
      <c r="N67" s="4">
        <v>0</v>
      </c>
      <c r="O67" s="3">
        <v>2.7555555555555555</v>
      </c>
      <c r="P67" s="3">
        <v>0</v>
      </c>
      <c r="Q67" s="4">
        <v>0</v>
      </c>
      <c r="R67" s="3">
        <v>4.9777777777777779</v>
      </c>
      <c r="S67" s="3">
        <v>0</v>
      </c>
      <c r="T67" s="4">
        <v>0</v>
      </c>
      <c r="U67" s="3">
        <v>52.43266666666667</v>
      </c>
      <c r="V67" s="3">
        <v>0</v>
      </c>
      <c r="W67" s="4">
        <v>0</v>
      </c>
      <c r="X67" s="3">
        <v>46.811333333333337</v>
      </c>
      <c r="Y67" s="3">
        <v>0</v>
      </c>
      <c r="Z67" s="4">
        <v>0</v>
      </c>
      <c r="AA67" s="3">
        <v>5.6213333333333342</v>
      </c>
      <c r="AB67" s="3">
        <v>0</v>
      </c>
      <c r="AC67" s="4">
        <v>0</v>
      </c>
      <c r="AD67" s="3">
        <v>101.02766666666669</v>
      </c>
      <c r="AE67" s="3">
        <v>0</v>
      </c>
      <c r="AF67" s="4">
        <v>0</v>
      </c>
      <c r="AG67" s="3">
        <v>72.311555555555557</v>
      </c>
      <c r="AH67" s="3">
        <v>0</v>
      </c>
      <c r="AI67" s="4">
        <v>0</v>
      </c>
      <c r="AJ67" s="3">
        <v>28.716111111111129</v>
      </c>
      <c r="AK67" s="3">
        <v>0</v>
      </c>
      <c r="AL67" s="4">
        <v>0</v>
      </c>
      <c r="AM67" s="3">
        <v>0</v>
      </c>
      <c r="AN67" s="3">
        <v>0</v>
      </c>
      <c r="AO67" s="4">
        <v>0</v>
      </c>
      <c r="AP67" s="3" t="s">
        <v>479</v>
      </c>
      <c r="AQ67" s="1">
        <v>3</v>
      </c>
    </row>
    <row r="68" spans="1:43" x14ac:dyDescent="0.2">
      <c r="A68" s="1" t="s">
        <v>154</v>
      </c>
      <c r="B68" s="1" t="s">
        <v>305</v>
      </c>
      <c r="C68" s="1" t="s">
        <v>254</v>
      </c>
      <c r="D68" s="1" t="s">
        <v>179</v>
      </c>
      <c r="E68" s="3">
        <v>45.333333333333336</v>
      </c>
      <c r="F68" s="3">
        <f t="shared" si="1"/>
        <v>189.4638888888889</v>
      </c>
      <c r="G68" s="3">
        <v>4.9361111111111109</v>
      </c>
      <c r="H68" s="4">
        <v>2.6053044408931633E-2</v>
      </c>
      <c r="I68" s="3">
        <v>38.672222222222224</v>
      </c>
      <c r="J68" s="3">
        <v>0</v>
      </c>
      <c r="K68" s="4">
        <v>0</v>
      </c>
      <c r="L68" s="3">
        <v>26.738888888888887</v>
      </c>
      <c r="M68" s="3">
        <v>0</v>
      </c>
      <c r="N68" s="4">
        <v>0</v>
      </c>
      <c r="O68" s="3">
        <v>6.333333333333333</v>
      </c>
      <c r="P68" s="3">
        <v>0</v>
      </c>
      <c r="Q68" s="4">
        <v>0</v>
      </c>
      <c r="R68" s="3">
        <v>5.6</v>
      </c>
      <c r="S68" s="3">
        <v>0</v>
      </c>
      <c r="T68" s="4">
        <v>0</v>
      </c>
      <c r="U68" s="3">
        <v>41.31111111111111</v>
      </c>
      <c r="V68" s="3">
        <v>3.5388888888888888</v>
      </c>
      <c r="W68" s="4">
        <v>8.5664335664335664E-2</v>
      </c>
      <c r="X68" s="3">
        <v>41.31111111111111</v>
      </c>
      <c r="Y68" s="3">
        <v>3.5388888888888888</v>
      </c>
      <c r="Z68" s="4">
        <v>8.5664335664335664E-2</v>
      </c>
      <c r="AA68" s="3">
        <v>0</v>
      </c>
      <c r="AB68" s="3">
        <v>0</v>
      </c>
      <c r="AC68" s="4">
        <v>0</v>
      </c>
      <c r="AD68" s="3">
        <v>109.48055555555555</v>
      </c>
      <c r="AE68" s="3">
        <v>1.3972222222222221</v>
      </c>
      <c r="AF68" s="4">
        <v>1.2762286555197523E-2</v>
      </c>
      <c r="AG68" s="3">
        <v>109.48055555555555</v>
      </c>
      <c r="AH68" s="3">
        <v>1.3972222222222221</v>
      </c>
      <c r="AI68" s="4">
        <v>1.2762286555197523E-2</v>
      </c>
      <c r="AJ68" s="3">
        <v>0</v>
      </c>
      <c r="AK68" s="3">
        <v>0</v>
      </c>
      <c r="AL68" s="4">
        <v>0</v>
      </c>
      <c r="AM68" s="3">
        <v>0</v>
      </c>
      <c r="AN68" s="3">
        <v>0</v>
      </c>
      <c r="AO68" s="4">
        <v>0</v>
      </c>
      <c r="AP68" s="3" t="s">
        <v>480</v>
      </c>
      <c r="AQ68" s="1">
        <v>3</v>
      </c>
    </row>
    <row r="69" spans="1:43" x14ac:dyDescent="0.2">
      <c r="A69" s="1" t="s">
        <v>154</v>
      </c>
      <c r="B69" s="1" t="s">
        <v>306</v>
      </c>
      <c r="C69" s="1" t="s">
        <v>307</v>
      </c>
      <c r="D69" s="1" t="s">
        <v>308</v>
      </c>
      <c r="E69" s="3">
        <v>80</v>
      </c>
      <c r="F69" s="3">
        <f t="shared" si="1"/>
        <v>290.99722222222221</v>
      </c>
      <c r="G69" s="3">
        <v>51.544444444444444</v>
      </c>
      <c r="H69" s="4">
        <v>0.17713036588741779</v>
      </c>
      <c r="I69" s="3">
        <v>33.597222222222221</v>
      </c>
      <c r="J69" s="3">
        <v>0.9555555555555556</v>
      </c>
      <c r="K69" s="4">
        <v>2.8441504754030594E-2</v>
      </c>
      <c r="L69" s="3">
        <v>23.18888888888889</v>
      </c>
      <c r="M69" s="3">
        <v>0.9555555555555556</v>
      </c>
      <c r="N69" s="4">
        <v>4.1207474844274075E-2</v>
      </c>
      <c r="O69" s="3">
        <v>5.1638888888888888</v>
      </c>
      <c r="P69" s="3">
        <v>0</v>
      </c>
      <c r="Q69" s="4">
        <v>0</v>
      </c>
      <c r="R69" s="3">
        <v>5.2444444444444445</v>
      </c>
      <c r="S69" s="3">
        <v>0</v>
      </c>
      <c r="T69" s="4">
        <v>0</v>
      </c>
      <c r="U69" s="3">
        <v>96.958333333333329</v>
      </c>
      <c r="V69" s="3">
        <v>21.122222222222224</v>
      </c>
      <c r="W69" s="4">
        <v>0.21784844578140669</v>
      </c>
      <c r="X69" s="3">
        <v>92.24722222222222</v>
      </c>
      <c r="Y69" s="3">
        <v>21.122222222222224</v>
      </c>
      <c r="Z69" s="4">
        <v>0.22897407329338434</v>
      </c>
      <c r="AA69" s="3">
        <v>4.7111111111111112</v>
      </c>
      <c r="AB69" s="3">
        <v>0</v>
      </c>
      <c r="AC69" s="4">
        <v>0</v>
      </c>
      <c r="AD69" s="3">
        <v>160.44166666666666</v>
      </c>
      <c r="AE69" s="3">
        <v>29.466666666666665</v>
      </c>
      <c r="AF69" s="4">
        <v>0.18365968939905469</v>
      </c>
      <c r="AG69" s="3">
        <v>143.46944444444443</v>
      </c>
      <c r="AH69" s="3">
        <v>29.466666666666665</v>
      </c>
      <c r="AI69" s="4">
        <v>0.20538635791593254</v>
      </c>
      <c r="AJ69" s="3">
        <v>16.972222222222221</v>
      </c>
      <c r="AK69" s="3">
        <v>0</v>
      </c>
      <c r="AL69" s="4">
        <v>0</v>
      </c>
      <c r="AM69" s="3">
        <v>0</v>
      </c>
      <c r="AN69" s="3">
        <v>0</v>
      </c>
      <c r="AO69" s="4">
        <v>0</v>
      </c>
      <c r="AP69" s="3" t="s">
        <v>481</v>
      </c>
      <c r="AQ69" s="1">
        <v>3</v>
      </c>
    </row>
    <row r="70" spans="1:43" x14ac:dyDescent="0.2">
      <c r="A70" s="1" t="s">
        <v>154</v>
      </c>
      <c r="B70" s="1" t="s">
        <v>309</v>
      </c>
      <c r="C70" s="1" t="s">
        <v>310</v>
      </c>
      <c r="D70" s="1" t="s">
        <v>311</v>
      </c>
      <c r="E70" s="3">
        <v>86.688888888888883</v>
      </c>
      <c r="F70" s="3">
        <f t="shared" si="1"/>
        <v>409.67777777777775</v>
      </c>
      <c r="G70" s="3">
        <v>62.722222222222221</v>
      </c>
      <c r="H70" s="4">
        <v>0.15310000000000001</v>
      </c>
      <c r="I70" s="3">
        <v>40.49166666666666</v>
      </c>
      <c r="J70" s="3">
        <v>0</v>
      </c>
      <c r="K70" s="4">
        <v>0</v>
      </c>
      <c r="L70" s="3">
        <v>34.013888888888886</v>
      </c>
      <c r="M70" s="3">
        <v>0</v>
      </c>
      <c r="N70" s="4">
        <v>0</v>
      </c>
      <c r="O70" s="3">
        <v>0</v>
      </c>
      <c r="P70" s="3">
        <v>0</v>
      </c>
      <c r="Q70" s="4">
        <v>0</v>
      </c>
      <c r="R70" s="3">
        <v>6.4777777777777779</v>
      </c>
      <c r="S70" s="3">
        <v>0</v>
      </c>
      <c r="T70" s="4">
        <v>0</v>
      </c>
      <c r="U70" s="3">
        <v>140.03333333333333</v>
      </c>
      <c r="V70" s="3">
        <v>55.716666666666669</v>
      </c>
      <c r="W70" s="4">
        <v>0.39788145679600095</v>
      </c>
      <c r="X70" s="3">
        <v>118.38611111111111</v>
      </c>
      <c r="Y70" s="3">
        <v>55.716666666666669</v>
      </c>
      <c r="Z70" s="4">
        <v>0.47063516272085226</v>
      </c>
      <c r="AA70" s="3">
        <v>21.647222222222222</v>
      </c>
      <c r="AB70" s="3">
        <v>0</v>
      </c>
      <c r="AC70" s="4">
        <v>0</v>
      </c>
      <c r="AD70" s="3">
        <v>229.15277777777777</v>
      </c>
      <c r="AE70" s="3">
        <v>7.0055555555555555</v>
      </c>
      <c r="AF70" s="4">
        <v>3.0571549790896418E-2</v>
      </c>
      <c r="AG70" s="3">
        <v>229.15277777777777</v>
      </c>
      <c r="AH70" s="3">
        <v>7.0055555555555555</v>
      </c>
      <c r="AI70" s="4">
        <v>3.0571549790896418E-2</v>
      </c>
      <c r="AJ70" s="3">
        <v>0</v>
      </c>
      <c r="AK70" s="3">
        <v>0</v>
      </c>
      <c r="AL70" s="4">
        <v>0</v>
      </c>
      <c r="AM70" s="3">
        <v>0</v>
      </c>
      <c r="AN70" s="3">
        <v>0</v>
      </c>
      <c r="AO70" s="4">
        <v>0</v>
      </c>
      <c r="AP70" s="3" t="s">
        <v>482</v>
      </c>
      <c r="AQ70" s="1">
        <v>3</v>
      </c>
    </row>
    <row r="71" spans="1:43" x14ac:dyDescent="0.2">
      <c r="A71" s="1" t="s">
        <v>154</v>
      </c>
      <c r="B71" s="1" t="s">
        <v>312</v>
      </c>
      <c r="C71" s="1" t="s">
        <v>269</v>
      </c>
      <c r="D71" s="1" t="s">
        <v>231</v>
      </c>
      <c r="E71" s="3">
        <v>51.088888888888889</v>
      </c>
      <c r="F71" s="3">
        <f t="shared" si="1"/>
        <v>234.55555555555557</v>
      </c>
      <c r="G71" s="3">
        <v>21.81111111111111</v>
      </c>
      <c r="H71" s="4">
        <v>9.2989104689720506E-2</v>
      </c>
      <c r="I71" s="3">
        <v>35.666666666666671</v>
      </c>
      <c r="J71" s="3">
        <v>0.13333333333333333</v>
      </c>
      <c r="K71" s="4">
        <v>3.7383177570093451E-3</v>
      </c>
      <c r="L71" s="3">
        <v>17.611111111111111</v>
      </c>
      <c r="M71" s="3">
        <v>0.13333333333333333</v>
      </c>
      <c r="N71" s="4">
        <v>7.5709779179810727E-3</v>
      </c>
      <c r="O71" s="3">
        <v>13.077777777777778</v>
      </c>
      <c r="P71" s="3">
        <v>0</v>
      </c>
      <c r="Q71" s="4">
        <v>0</v>
      </c>
      <c r="R71" s="3">
        <v>4.9777777777777779</v>
      </c>
      <c r="S71" s="3">
        <v>0</v>
      </c>
      <c r="T71" s="4">
        <v>0</v>
      </c>
      <c r="U71" s="3">
        <v>63.719444444444441</v>
      </c>
      <c r="V71" s="3">
        <v>7.8194444444444446</v>
      </c>
      <c r="W71" s="4">
        <v>0.12271677056541262</v>
      </c>
      <c r="X71" s="3">
        <v>63.719444444444441</v>
      </c>
      <c r="Y71" s="3">
        <v>7.8194444444444446</v>
      </c>
      <c r="Z71" s="4">
        <v>0.12271677056541262</v>
      </c>
      <c r="AA71" s="3">
        <v>0</v>
      </c>
      <c r="AB71" s="3">
        <v>0</v>
      </c>
      <c r="AC71" s="4">
        <v>0</v>
      </c>
      <c r="AD71" s="3">
        <v>135.16944444444445</v>
      </c>
      <c r="AE71" s="3">
        <v>13.858333333333333</v>
      </c>
      <c r="AF71" s="4">
        <v>0.10252563654672119</v>
      </c>
      <c r="AG71" s="3">
        <v>132.94722222222222</v>
      </c>
      <c r="AH71" s="3">
        <v>13.858333333333333</v>
      </c>
      <c r="AI71" s="4">
        <v>0.1042393598127912</v>
      </c>
      <c r="AJ71" s="3">
        <v>2.2222222222222223</v>
      </c>
      <c r="AK71" s="3">
        <v>0</v>
      </c>
      <c r="AL71" s="4">
        <v>0</v>
      </c>
      <c r="AM71" s="3">
        <v>0</v>
      </c>
      <c r="AN71" s="3">
        <v>0</v>
      </c>
      <c r="AO71" s="4">
        <v>0</v>
      </c>
      <c r="AP71" s="3" t="s">
        <v>483</v>
      </c>
      <c r="AQ71" s="1">
        <v>3</v>
      </c>
    </row>
    <row r="72" spans="1:43" x14ac:dyDescent="0.2">
      <c r="A72" s="1" t="s">
        <v>154</v>
      </c>
      <c r="B72" s="1" t="s">
        <v>313</v>
      </c>
      <c r="C72" s="1" t="s">
        <v>314</v>
      </c>
      <c r="D72" s="1" t="s">
        <v>315</v>
      </c>
      <c r="E72" s="3">
        <v>56.544444444444444</v>
      </c>
      <c r="F72" s="3">
        <f t="shared" si="1"/>
        <v>216.25366666666665</v>
      </c>
      <c r="G72" s="3">
        <v>0</v>
      </c>
      <c r="H72" s="4">
        <v>0</v>
      </c>
      <c r="I72" s="3">
        <v>35.809888888888885</v>
      </c>
      <c r="J72" s="3">
        <v>0</v>
      </c>
      <c r="K72" s="4">
        <v>0</v>
      </c>
      <c r="L72" s="3">
        <v>25.476555555555553</v>
      </c>
      <c r="M72" s="3">
        <v>0</v>
      </c>
      <c r="N72" s="4">
        <v>0</v>
      </c>
      <c r="O72" s="3">
        <v>5.2444444444444445</v>
      </c>
      <c r="P72" s="3">
        <v>0</v>
      </c>
      <c r="Q72" s="4">
        <v>0</v>
      </c>
      <c r="R72" s="3">
        <v>5.0888888888888886</v>
      </c>
      <c r="S72" s="3">
        <v>0</v>
      </c>
      <c r="T72" s="4">
        <v>0</v>
      </c>
      <c r="U72" s="3">
        <v>46.99688888888889</v>
      </c>
      <c r="V72" s="3">
        <v>0</v>
      </c>
      <c r="W72" s="4">
        <v>0</v>
      </c>
      <c r="X72" s="3">
        <v>46.99688888888889</v>
      </c>
      <c r="Y72" s="3">
        <v>0</v>
      </c>
      <c r="Z72" s="4">
        <v>0</v>
      </c>
      <c r="AA72" s="3">
        <v>0</v>
      </c>
      <c r="AB72" s="3">
        <v>0</v>
      </c>
      <c r="AC72" s="4">
        <v>0</v>
      </c>
      <c r="AD72" s="3">
        <v>133.44688888888888</v>
      </c>
      <c r="AE72" s="3">
        <v>0</v>
      </c>
      <c r="AF72" s="4">
        <v>0</v>
      </c>
      <c r="AG72" s="3">
        <v>113.06011111111111</v>
      </c>
      <c r="AH72" s="3">
        <v>0</v>
      </c>
      <c r="AI72" s="4">
        <v>0</v>
      </c>
      <c r="AJ72" s="3">
        <v>20.38677777777777</v>
      </c>
      <c r="AK72" s="3">
        <v>0</v>
      </c>
      <c r="AL72" s="4">
        <v>0</v>
      </c>
      <c r="AM72" s="3">
        <v>0</v>
      </c>
      <c r="AN72" s="3">
        <v>0</v>
      </c>
      <c r="AO72" s="4">
        <v>0</v>
      </c>
      <c r="AP72" s="3" t="s">
        <v>484</v>
      </c>
      <c r="AQ72" s="1">
        <v>3</v>
      </c>
    </row>
    <row r="73" spans="1:43" x14ac:dyDescent="0.2">
      <c r="A73" s="1" t="s">
        <v>154</v>
      </c>
      <c r="B73" s="1" t="s">
        <v>316</v>
      </c>
      <c r="C73" s="1" t="s">
        <v>317</v>
      </c>
      <c r="D73" s="1" t="s">
        <v>260</v>
      </c>
      <c r="E73" s="3">
        <v>64.555555555555557</v>
      </c>
      <c r="F73" s="3">
        <f t="shared" si="1"/>
        <v>315.33333333333337</v>
      </c>
      <c r="G73" s="3">
        <v>2.75</v>
      </c>
      <c r="H73" s="4">
        <v>8.7209302325581377E-3</v>
      </c>
      <c r="I73" s="3">
        <v>77.00555555555556</v>
      </c>
      <c r="J73" s="3">
        <v>0</v>
      </c>
      <c r="K73" s="4">
        <v>0</v>
      </c>
      <c r="L73" s="3">
        <v>20.769444444444446</v>
      </c>
      <c r="M73" s="3">
        <v>0</v>
      </c>
      <c r="N73" s="4">
        <v>0</v>
      </c>
      <c r="O73" s="3">
        <v>50.991666666666667</v>
      </c>
      <c r="P73" s="3">
        <v>0</v>
      </c>
      <c r="Q73" s="4">
        <v>0</v>
      </c>
      <c r="R73" s="3">
        <v>5.2444444444444445</v>
      </c>
      <c r="S73" s="3">
        <v>0</v>
      </c>
      <c r="T73" s="4">
        <v>0</v>
      </c>
      <c r="U73" s="3">
        <v>86.87222222222222</v>
      </c>
      <c r="V73" s="3">
        <v>0.2638888888888889</v>
      </c>
      <c r="W73" s="4">
        <v>3.0376670716889429E-3</v>
      </c>
      <c r="X73" s="3">
        <v>81.538888888888891</v>
      </c>
      <c r="Y73" s="3">
        <v>0.2638888888888889</v>
      </c>
      <c r="Z73" s="4">
        <v>3.2363562035838387E-3</v>
      </c>
      <c r="AA73" s="3">
        <v>5.333333333333333</v>
      </c>
      <c r="AB73" s="3">
        <v>0</v>
      </c>
      <c r="AC73" s="4">
        <v>0</v>
      </c>
      <c r="AD73" s="3">
        <v>151.45555555555555</v>
      </c>
      <c r="AE73" s="3">
        <v>2.4861111111111112</v>
      </c>
      <c r="AF73" s="4">
        <v>1.6414789817328149E-2</v>
      </c>
      <c r="AG73" s="3">
        <v>143.11388888888888</v>
      </c>
      <c r="AH73" s="3">
        <v>2.4861111111111112</v>
      </c>
      <c r="AI73" s="4">
        <v>1.7371557229091051E-2</v>
      </c>
      <c r="AJ73" s="3">
        <v>8.3416666666666668</v>
      </c>
      <c r="AK73" s="3">
        <v>0</v>
      </c>
      <c r="AL73" s="4">
        <v>0</v>
      </c>
      <c r="AM73" s="3">
        <v>0</v>
      </c>
      <c r="AN73" s="3">
        <v>0</v>
      </c>
      <c r="AO73" s="4">
        <v>0</v>
      </c>
      <c r="AP73" s="3" t="s">
        <v>485</v>
      </c>
      <c r="AQ73" s="1">
        <v>3</v>
      </c>
    </row>
    <row r="74" spans="1:43" x14ac:dyDescent="0.2">
      <c r="A74" s="1" t="s">
        <v>154</v>
      </c>
      <c r="B74" s="1" t="s">
        <v>318</v>
      </c>
      <c r="C74" s="1" t="s">
        <v>319</v>
      </c>
      <c r="D74" s="1" t="s">
        <v>179</v>
      </c>
      <c r="E74" s="3">
        <v>81.86666666666666</v>
      </c>
      <c r="F74" s="3">
        <f t="shared" si="1"/>
        <v>289.09977777777772</v>
      </c>
      <c r="G74" s="3">
        <v>12.255333333333331</v>
      </c>
      <c r="H74" s="4">
        <v>4.2391361998049118E-2</v>
      </c>
      <c r="I74" s="3">
        <v>38.890888888888881</v>
      </c>
      <c r="J74" s="3">
        <v>3.5488888888888881</v>
      </c>
      <c r="K74" s="4">
        <v>9.1252449874006478E-2</v>
      </c>
      <c r="L74" s="3">
        <v>24.129777777777775</v>
      </c>
      <c r="M74" s="3">
        <v>3.5488888888888881</v>
      </c>
      <c r="N74" s="4">
        <v>0.14707507551757162</v>
      </c>
      <c r="O74" s="3">
        <v>9.0777777777777775</v>
      </c>
      <c r="P74" s="3">
        <v>0</v>
      </c>
      <c r="Q74" s="4">
        <v>0</v>
      </c>
      <c r="R74" s="3">
        <v>5.6833333333333336</v>
      </c>
      <c r="S74" s="3">
        <v>0</v>
      </c>
      <c r="T74" s="4">
        <v>0</v>
      </c>
      <c r="U74" s="3">
        <v>86.075888888888883</v>
      </c>
      <c r="V74" s="3">
        <v>8.5231111111111098</v>
      </c>
      <c r="W74" s="4">
        <v>9.901856630389462E-2</v>
      </c>
      <c r="X74" s="3">
        <v>80.926444444444442</v>
      </c>
      <c r="Y74" s="3">
        <v>8.5231111111111098</v>
      </c>
      <c r="Z74" s="4">
        <v>0.10531923365250748</v>
      </c>
      <c r="AA74" s="3">
        <v>5.1494444444444429</v>
      </c>
      <c r="AB74" s="3">
        <v>0</v>
      </c>
      <c r="AC74" s="4">
        <v>0</v>
      </c>
      <c r="AD74" s="3">
        <v>164.13299999999998</v>
      </c>
      <c r="AE74" s="3">
        <v>0.18333333333333332</v>
      </c>
      <c r="AF74" s="4">
        <v>1.1169803350534831E-3</v>
      </c>
      <c r="AG74" s="3">
        <v>155.92366666666666</v>
      </c>
      <c r="AH74" s="3">
        <v>0.18333333333333332</v>
      </c>
      <c r="AI74" s="4">
        <v>1.1757890078692352E-3</v>
      </c>
      <c r="AJ74" s="3">
        <v>8.2093333333333316</v>
      </c>
      <c r="AK74" s="3">
        <v>0</v>
      </c>
      <c r="AL74" s="4">
        <v>0</v>
      </c>
      <c r="AM74" s="3">
        <v>0</v>
      </c>
      <c r="AN74" s="3">
        <v>0</v>
      </c>
      <c r="AO74" s="4">
        <v>0</v>
      </c>
      <c r="AP74" s="3" t="s">
        <v>486</v>
      </c>
      <c r="AQ74" s="1">
        <v>3</v>
      </c>
    </row>
    <row r="75" spans="1:43" x14ac:dyDescent="0.2">
      <c r="A75" s="1" t="s">
        <v>154</v>
      </c>
      <c r="B75" s="1" t="s">
        <v>320</v>
      </c>
      <c r="C75" s="1" t="s">
        <v>321</v>
      </c>
      <c r="D75" s="1" t="s">
        <v>208</v>
      </c>
      <c r="E75" s="3">
        <v>68.666666666666671</v>
      </c>
      <c r="F75" s="3">
        <f t="shared" si="1"/>
        <v>227.94100000000003</v>
      </c>
      <c r="G75" s="3">
        <v>0</v>
      </c>
      <c r="H75" s="4">
        <v>0</v>
      </c>
      <c r="I75" s="3">
        <v>33.771555555555558</v>
      </c>
      <c r="J75" s="3">
        <v>0</v>
      </c>
      <c r="K75" s="4">
        <v>0</v>
      </c>
      <c r="L75" s="3">
        <v>17.61877777777778</v>
      </c>
      <c r="M75" s="3">
        <v>0</v>
      </c>
      <c r="N75" s="4">
        <v>0</v>
      </c>
      <c r="O75" s="3">
        <v>10.730555555555556</v>
      </c>
      <c r="P75" s="3">
        <v>0</v>
      </c>
      <c r="Q75" s="4">
        <v>0</v>
      </c>
      <c r="R75" s="3">
        <v>5.4222222222222225</v>
      </c>
      <c r="S75" s="3">
        <v>0</v>
      </c>
      <c r="T75" s="4">
        <v>0</v>
      </c>
      <c r="U75" s="3">
        <v>71.396222222222221</v>
      </c>
      <c r="V75" s="3">
        <v>0</v>
      </c>
      <c r="W75" s="4">
        <v>0</v>
      </c>
      <c r="X75" s="3">
        <v>66.661000000000001</v>
      </c>
      <c r="Y75" s="3">
        <v>0</v>
      </c>
      <c r="Z75" s="4">
        <v>0</v>
      </c>
      <c r="AA75" s="3">
        <v>4.7352222222222231</v>
      </c>
      <c r="AB75" s="3">
        <v>0</v>
      </c>
      <c r="AC75" s="4">
        <v>0</v>
      </c>
      <c r="AD75" s="3">
        <v>122.77322222222223</v>
      </c>
      <c r="AE75" s="3">
        <v>0</v>
      </c>
      <c r="AF75" s="4">
        <v>0</v>
      </c>
      <c r="AG75" s="3">
        <v>114.82033333333334</v>
      </c>
      <c r="AH75" s="3">
        <v>0</v>
      </c>
      <c r="AI75" s="4">
        <v>0</v>
      </c>
      <c r="AJ75" s="3">
        <v>7.9528888888888885</v>
      </c>
      <c r="AK75" s="3">
        <v>0</v>
      </c>
      <c r="AL75" s="4">
        <v>0</v>
      </c>
      <c r="AM75" s="3">
        <v>0</v>
      </c>
      <c r="AN75" s="3">
        <v>0</v>
      </c>
      <c r="AO75" s="4">
        <v>0</v>
      </c>
      <c r="AP75" s="3" t="s">
        <v>487</v>
      </c>
      <c r="AQ75" s="1">
        <v>3</v>
      </c>
    </row>
    <row r="76" spans="1:43" x14ac:dyDescent="0.2">
      <c r="A76" s="1" t="s">
        <v>154</v>
      </c>
      <c r="B76" s="1" t="s">
        <v>322</v>
      </c>
      <c r="C76" s="1" t="s">
        <v>323</v>
      </c>
      <c r="D76" s="1" t="s">
        <v>324</v>
      </c>
      <c r="E76" s="3">
        <v>81.955555555555549</v>
      </c>
      <c r="F76" s="3">
        <f t="shared" si="1"/>
        <v>341.197</v>
      </c>
      <c r="G76" s="3">
        <v>0</v>
      </c>
      <c r="H76" s="4">
        <v>0</v>
      </c>
      <c r="I76" s="3">
        <v>54.708111111111116</v>
      </c>
      <c r="J76" s="3">
        <v>0</v>
      </c>
      <c r="K76" s="4">
        <v>0</v>
      </c>
      <c r="L76" s="3">
        <v>35.6</v>
      </c>
      <c r="M76" s="3">
        <v>0</v>
      </c>
      <c r="N76" s="4">
        <v>0</v>
      </c>
      <c r="O76" s="3">
        <v>13.991444444444445</v>
      </c>
      <c r="P76" s="3">
        <v>0</v>
      </c>
      <c r="Q76" s="4">
        <v>0</v>
      </c>
      <c r="R76" s="3">
        <v>5.1166666666666663</v>
      </c>
      <c r="S76" s="3">
        <v>0</v>
      </c>
      <c r="T76" s="4">
        <v>0</v>
      </c>
      <c r="U76" s="3">
        <v>72.769444444444446</v>
      </c>
      <c r="V76" s="3">
        <v>0</v>
      </c>
      <c r="W76" s="4">
        <v>0</v>
      </c>
      <c r="X76" s="3">
        <v>72.769444444444446</v>
      </c>
      <c r="Y76" s="3">
        <v>0</v>
      </c>
      <c r="Z76" s="4">
        <v>0</v>
      </c>
      <c r="AA76" s="3">
        <v>0</v>
      </c>
      <c r="AB76" s="3">
        <v>0</v>
      </c>
      <c r="AC76" s="4">
        <v>0</v>
      </c>
      <c r="AD76" s="3">
        <v>213.71944444444443</v>
      </c>
      <c r="AE76" s="3">
        <v>0</v>
      </c>
      <c r="AF76" s="4">
        <v>0</v>
      </c>
      <c r="AG76" s="3">
        <v>203.69722222222222</v>
      </c>
      <c r="AH76" s="3">
        <v>0</v>
      </c>
      <c r="AI76" s="4">
        <v>0</v>
      </c>
      <c r="AJ76" s="3">
        <v>10.022222222222222</v>
      </c>
      <c r="AK76" s="3">
        <v>0</v>
      </c>
      <c r="AL76" s="4">
        <v>0</v>
      </c>
      <c r="AM76" s="3">
        <v>0</v>
      </c>
      <c r="AN76" s="3">
        <v>0</v>
      </c>
      <c r="AO76" s="4">
        <v>0</v>
      </c>
      <c r="AP76" s="3" t="s">
        <v>488</v>
      </c>
      <c r="AQ76" s="1">
        <v>3</v>
      </c>
    </row>
    <row r="77" spans="1:43" x14ac:dyDescent="0.2">
      <c r="A77" s="1" t="s">
        <v>154</v>
      </c>
      <c r="B77" s="1" t="s">
        <v>325</v>
      </c>
      <c r="C77" s="1" t="s">
        <v>245</v>
      </c>
      <c r="D77" s="1" t="s">
        <v>208</v>
      </c>
      <c r="E77" s="3">
        <v>51.988888888888887</v>
      </c>
      <c r="F77" s="3">
        <f t="shared" si="1"/>
        <v>203.2233333333333</v>
      </c>
      <c r="G77" s="3">
        <v>0</v>
      </c>
      <c r="H77" s="4">
        <v>0</v>
      </c>
      <c r="I77" s="3">
        <v>28.1</v>
      </c>
      <c r="J77" s="3">
        <v>0</v>
      </c>
      <c r="K77" s="4">
        <v>0</v>
      </c>
      <c r="L77" s="3">
        <v>17.04111111111111</v>
      </c>
      <c r="M77" s="3">
        <v>0</v>
      </c>
      <c r="N77" s="4">
        <v>0</v>
      </c>
      <c r="O77" s="3">
        <v>5.3666666666666689</v>
      </c>
      <c r="P77" s="3">
        <v>0</v>
      </c>
      <c r="Q77" s="4">
        <v>0</v>
      </c>
      <c r="R77" s="3">
        <v>5.6922222222222221</v>
      </c>
      <c r="S77" s="3">
        <v>0</v>
      </c>
      <c r="T77" s="4">
        <v>0</v>
      </c>
      <c r="U77" s="3">
        <v>39.907777777777774</v>
      </c>
      <c r="V77" s="3">
        <v>0</v>
      </c>
      <c r="W77" s="4">
        <v>0</v>
      </c>
      <c r="X77" s="3">
        <v>39.907777777777774</v>
      </c>
      <c r="Y77" s="3">
        <v>0</v>
      </c>
      <c r="Z77" s="4">
        <v>0</v>
      </c>
      <c r="AA77" s="3">
        <v>0</v>
      </c>
      <c r="AB77" s="3">
        <v>0</v>
      </c>
      <c r="AC77" s="4">
        <v>0</v>
      </c>
      <c r="AD77" s="3">
        <v>135.21555555555554</v>
      </c>
      <c r="AE77" s="3">
        <v>0</v>
      </c>
      <c r="AF77" s="4">
        <v>0</v>
      </c>
      <c r="AG77" s="3">
        <v>135.21555555555554</v>
      </c>
      <c r="AH77" s="3">
        <v>0</v>
      </c>
      <c r="AI77" s="4">
        <v>0</v>
      </c>
      <c r="AJ77" s="3">
        <v>0</v>
      </c>
      <c r="AK77" s="3">
        <v>0</v>
      </c>
      <c r="AL77" s="4">
        <v>0</v>
      </c>
      <c r="AM77" s="3">
        <v>0</v>
      </c>
      <c r="AN77" s="3">
        <v>0</v>
      </c>
      <c r="AO77" s="4">
        <v>0</v>
      </c>
      <c r="AP77" s="3" t="s">
        <v>489</v>
      </c>
      <c r="AQ77" s="1">
        <v>3</v>
      </c>
    </row>
    <row r="78" spans="1:43" x14ac:dyDescent="0.2">
      <c r="A78" s="1" t="s">
        <v>154</v>
      </c>
      <c r="B78" s="1" t="s">
        <v>326</v>
      </c>
      <c r="C78" s="1" t="s">
        <v>327</v>
      </c>
      <c r="D78" s="1" t="s">
        <v>208</v>
      </c>
      <c r="E78" s="3">
        <v>40.922222222222224</v>
      </c>
      <c r="F78" s="3">
        <f t="shared" si="1"/>
        <v>153.70511111111114</v>
      </c>
      <c r="G78" s="3">
        <v>0</v>
      </c>
      <c r="H78" s="4">
        <v>0</v>
      </c>
      <c r="I78" s="3">
        <v>39.854333333333336</v>
      </c>
      <c r="J78" s="3">
        <v>0</v>
      </c>
      <c r="K78" s="4">
        <v>0</v>
      </c>
      <c r="L78" s="3">
        <v>29.009888888888888</v>
      </c>
      <c r="M78" s="3">
        <v>0</v>
      </c>
      <c r="N78" s="4">
        <v>0</v>
      </c>
      <c r="O78" s="3">
        <v>5.5555555555555554</v>
      </c>
      <c r="P78" s="3">
        <v>0</v>
      </c>
      <c r="Q78" s="4">
        <v>0</v>
      </c>
      <c r="R78" s="3">
        <v>5.2888888888888888</v>
      </c>
      <c r="S78" s="3">
        <v>0</v>
      </c>
      <c r="T78" s="4">
        <v>0</v>
      </c>
      <c r="U78" s="3">
        <v>33.657555555555554</v>
      </c>
      <c r="V78" s="3">
        <v>0</v>
      </c>
      <c r="W78" s="4">
        <v>0</v>
      </c>
      <c r="X78" s="3">
        <v>33.657555555555554</v>
      </c>
      <c r="Y78" s="3">
        <v>0</v>
      </c>
      <c r="Z78" s="4">
        <v>0</v>
      </c>
      <c r="AA78" s="3">
        <v>0</v>
      </c>
      <c r="AB78" s="3">
        <v>0</v>
      </c>
      <c r="AC78" s="4">
        <v>0</v>
      </c>
      <c r="AD78" s="3">
        <v>80.193222222222232</v>
      </c>
      <c r="AE78" s="3">
        <v>0</v>
      </c>
      <c r="AF78" s="4">
        <v>0</v>
      </c>
      <c r="AG78" s="3">
        <v>80.193222222222232</v>
      </c>
      <c r="AH78" s="3">
        <v>0</v>
      </c>
      <c r="AI78" s="4">
        <v>0</v>
      </c>
      <c r="AJ78" s="3">
        <v>0</v>
      </c>
      <c r="AK78" s="3">
        <v>0</v>
      </c>
      <c r="AL78" s="4">
        <v>0</v>
      </c>
      <c r="AM78" s="3">
        <v>0</v>
      </c>
      <c r="AN78" s="3">
        <v>0</v>
      </c>
      <c r="AO78" s="4">
        <v>0</v>
      </c>
      <c r="AP78" s="3" t="s">
        <v>490</v>
      </c>
      <c r="AQ78" s="1">
        <v>3</v>
      </c>
    </row>
    <row r="79" spans="1:43" x14ac:dyDescent="0.2">
      <c r="A79" s="1" t="s">
        <v>154</v>
      </c>
      <c r="B79" s="1" t="s">
        <v>328</v>
      </c>
      <c r="C79" s="1" t="s">
        <v>199</v>
      </c>
      <c r="D79" s="1" t="s">
        <v>166</v>
      </c>
      <c r="E79" s="3">
        <v>94.1</v>
      </c>
      <c r="F79" s="3">
        <f t="shared" si="1"/>
        <v>321.94677777777781</v>
      </c>
      <c r="G79" s="3">
        <v>49.106666666666676</v>
      </c>
      <c r="H79" s="4">
        <v>0.1525303871826986</v>
      </c>
      <c r="I79" s="3">
        <v>53.193777777777768</v>
      </c>
      <c r="J79" s="3">
        <v>0.81133333333333346</v>
      </c>
      <c r="K79" s="4">
        <v>1.5252410474073832E-2</v>
      </c>
      <c r="L79" s="3">
        <v>32.032666666666664</v>
      </c>
      <c r="M79" s="3">
        <v>0.81133333333333346</v>
      </c>
      <c r="N79" s="4">
        <v>2.5328310682844603E-2</v>
      </c>
      <c r="O79" s="3">
        <v>15.844444444444445</v>
      </c>
      <c r="P79" s="3">
        <v>0</v>
      </c>
      <c r="Q79" s="4">
        <v>0</v>
      </c>
      <c r="R79" s="3">
        <v>5.3166666666666664</v>
      </c>
      <c r="S79" s="3">
        <v>0</v>
      </c>
      <c r="T79" s="4">
        <v>0</v>
      </c>
      <c r="U79" s="3">
        <v>83.732444444444454</v>
      </c>
      <c r="V79" s="3">
        <v>13.966888888888887</v>
      </c>
      <c r="W79" s="4">
        <v>0.16680378772598431</v>
      </c>
      <c r="X79" s="3">
        <v>78.87166666666667</v>
      </c>
      <c r="Y79" s="3">
        <v>13.966888888888887</v>
      </c>
      <c r="Z79" s="4">
        <v>0.17708372954659113</v>
      </c>
      <c r="AA79" s="3">
        <v>4.8607777777777788</v>
      </c>
      <c r="AB79" s="3">
        <v>0</v>
      </c>
      <c r="AC79" s="4">
        <v>0</v>
      </c>
      <c r="AD79" s="3">
        <v>185.02055555555557</v>
      </c>
      <c r="AE79" s="3">
        <v>34.328444444444457</v>
      </c>
      <c r="AF79" s="4">
        <v>0.18553854376540749</v>
      </c>
      <c r="AG79" s="3">
        <v>159.626</v>
      </c>
      <c r="AH79" s="3">
        <v>34.328444444444457</v>
      </c>
      <c r="AI79" s="4">
        <v>0.21505546993875971</v>
      </c>
      <c r="AJ79" s="3">
        <v>25.394555555555559</v>
      </c>
      <c r="AK79" s="3">
        <v>0</v>
      </c>
      <c r="AL79" s="4">
        <v>0</v>
      </c>
      <c r="AM79" s="3">
        <v>0</v>
      </c>
      <c r="AN79" s="3">
        <v>0</v>
      </c>
      <c r="AO79" s="4">
        <v>0</v>
      </c>
      <c r="AP79" s="3" t="s">
        <v>491</v>
      </c>
      <c r="AQ79" s="1">
        <v>3</v>
      </c>
    </row>
    <row r="80" spans="1:43" x14ac:dyDescent="0.2">
      <c r="A80" s="1" t="s">
        <v>154</v>
      </c>
      <c r="B80" s="1" t="s">
        <v>329</v>
      </c>
      <c r="C80" s="1" t="s">
        <v>330</v>
      </c>
      <c r="D80" s="1" t="s">
        <v>331</v>
      </c>
      <c r="E80" s="3">
        <v>85.066666666666663</v>
      </c>
      <c r="F80" s="3">
        <f t="shared" si="1"/>
        <v>278.43344444444443</v>
      </c>
      <c r="G80" s="3">
        <v>27.160666666666657</v>
      </c>
      <c r="H80" s="4">
        <v>9.7548147352987974E-2</v>
      </c>
      <c r="I80" s="3">
        <v>59.800444444444445</v>
      </c>
      <c r="J80" s="3">
        <v>0</v>
      </c>
      <c r="K80" s="4">
        <v>0</v>
      </c>
      <c r="L80" s="3">
        <v>38.590333333333334</v>
      </c>
      <c r="M80" s="3">
        <v>0</v>
      </c>
      <c r="N80" s="4">
        <v>0</v>
      </c>
      <c r="O80" s="3">
        <v>15.876777777777779</v>
      </c>
      <c r="P80" s="3">
        <v>0</v>
      </c>
      <c r="Q80" s="4">
        <v>0</v>
      </c>
      <c r="R80" s="3">
        <v>5.333333333333333</v>
      </c>
      <c r="S80" s="3">
        <v>0</v>
      </c>
      <c r="T80" s="4">
        <v>0</v>
      </c>
      <c r="U80" s="3">
        <v>94.207666666666654</v>
      </c>
      <c r="V80" s="3">
        <v>27.160666666666657</v>
      </c>
      <c r="W80" s="4">
        <v>0.28830633034112574</v>
      </c>
      <c r="X80" s="3">
        <v>88.928555555555548</v>
      </c>
      <c r="Y80" s="3">
        <v>27.160666666666657</v>
      </c>
      <c r="Z80" s="4">
        <v>0.3054212057869175</v>
      </c>
      <c r="AA80" s="3">
        <v>5.2791111111111109</v>
      </c>
      <c r="AB80" s="3">
        <v>0</v>
      </c>
      <c r="AC80" s="4">
        <v>0</v>
      </c>
      <c r="AD80" s="3">
        <v>124.42533333333334</v>
      </c>
      <c r="AE80" s="3">
        <v>0</v>
      </c>
      <c r="AF80" s="4">
        <v>0</v>
      </c>
      <c r="AG80" s="3">
        <v>124.42533333333334</v>
      </c>
      <c r="AH80" s="3">
        <v>0</v>
      </c>
      <c r="AI80" s="4">
        <v>0</v>
      </c>
      <c r="AJ80" s="3">
        <v>0</v>
      </c>
      <c r="AK80" s="3">
        <v>0</v>
      </c>
      <c r="AL80" s="4">
        <v>0</v>
      </c>
      <c r="AM80" s="3">
        <v>0</v>
      </c>
      <c r="AN80" s="3">
        <v>0</v>
      </c>
      <c r="AO80" s="4">
        <v>0</v>
      </c>
      <c r="AP80" s="3" t="s">
        <v>492</v>
      </c>
      <c r="AQ80" s="1">
        <v>3</v>
      </c>
    </row>
    <row r="81" spans="1:43" x14ac:dyDescent="0.2">
      <c r="A81" s="1" t="s">
        <v>154</v>
      </c>
      <c r="B81" s="1" t="s">
        <v>332</v>
      </c>
      <c r="C81" s="1" t="s">
        <v>188</v>
      </c>
      <c r="D81" s="1" t="s">
        <v>189</v>
      </c>
      <c r="E81" s="3">
        <v>85.62222222222222</v>
      </c>
      <c r="F81" s="3">
        <f t="shared" si="1"/>
        <v>449.56388888888887</v>
      </c>
      <c r="G81" s="3">
        <v>16.297222222222221</v>
      </c>
      <c r="H81" s="4">
        <v>3.6251181700784091E-2</v>
      </c>
      <c r="I81" s="3">
        <v>52.199999999999996</v>
      </c>
      <c r="J81" s="3">
        <v>0</v>
      </c>
      <c r="K81" s="4">
        <v>0</v>
      </c>
      <c r="L81" s="3">
        <v>14.155555555555555</v>
      </c>
      <c r="M81" s="3">
        <v>0</v>
      </c>
      <c r="N81" s="4">
        <v>0</v>
      </c>
      <c r="O81" s="3">
        <v>32.444444444444443</v>
      </c>
      <c r="P81" s="3">
        <v>0</v>
      </c>
      <c r="Q81" s="4">
        <v>0</v>
      </c>
      <c r="R81" s="3">
        <v>5.6</v>
      </c>
      <c r="S81" s="3">
        <v>0</v>
      </c>
      <c r="T81" s="4">
        <v>0</v>
      </c>
      <c r="U81" s="3">
        <v>123.79722222222222</v>
      </c>
      <c r="V81" s="3">
        <v>9.8388888888888886</v>
      </c>
      <c r="W81" s="4">
        <v>7.9475845356429639E-2</v>
      </c>
      <c r="X81" s="3">
        <v>118.375</v>
      </c>
      <c r="Y81" s="3">
        <v>9.8388888888888886</v>
      </c>
      <c r="Z81" s="4">
        <v>8.3116273612577729E-2</v>
      </c>
      <c r="AA81" s="3">
        <v>5.4222222222222225</v>
      </c>
      <c r="AB81" s="3">
        <v>0</v>
      </c>
      <c r="AC81" s="4">
        <v>0</v>
      </c>
      <c r="AD81" s="3">
        <v>273.56666666666666</v>
      </c>
      <c r="AE81" s="3">
        <v>6.458333333333333</v>
      </c>
      <c r="AF81" s="4">
        <v>2.3607895698793711E-2</v>
      </c>
      <c r="AG81" s="3">
        <v>267.19166666666666</v>
      </c>
      <c r="AH81" s="3">
        <v>6.458333333333333</v>
      </c>
      <c r="AI81" s="4">
        <v>2.4171163022798862E-2</v>
      </c>
      <c r="AJ81" s="3">
        <v>6.375</v>
      </c>
      <c r="AK81" s="3">
        <v>0</v>
      </c>
      <c r="AL81" s="4">
        <v>0</v>
      </c>
      <c r="AM81" s="3">
        <v>0</v>
      </c>
      <c r="AN81" s="3">
        <v>0</v>
      </c>
      <c r="AO81" s="4">
        <v>0</v>
      </c>
      <c r="AP81" s="3" t="s">
        <v>493</v>
      </c>
      <c r="AQ81" s="1">
        <v>3</v>
      </c>
    </row>
    <row r="82" spans="1:43" x14ac:dyDescent="0.2">
      <c r="A82" s="1" t="s">
        <v>154</v>
      </c>
      <c r="B82" s="1" t="s">
        <v>333</v>
      </c>
      <c r="C82" s="1" t="s">
        <v>334</v>
      </c>
      <c r="D82" s="1" t="s">
        <v>335</v>
      </c>
      <c r="E82" s="3">
        <v>62.133333333333333</v>
      </c>
      <c r="F82" s="3">
        <f t="shared" si="1"/>
        <v>223.09688888888888</v>
      </c>
      <c r="G82" s="3">
        <v>50.129333333333342</v>
      </c>
      <c r="H82" s="4">
        <v>0.2246975902846397</v>
      </c>
      <c r="I82" s="3">
        <v>40.95066666666667</v>
      </c>
      <c r="J82" s="3">
        <v>6.5179999999999998</v>
      </c>
      <c r="K82" s="4">
        <v>0.15916712792628526</v>
      </c>
      <c r="L82" s="3">
        <v>17.551333333333332</v>
      </c>
      <c r="M82" s="3">
        <v>6.5179999999999998</v>
      </c>
      <c r="N82" s="4">
        <v>0.37136779731834241</v>
      </c>
      <c r="O82" s="3">
        <v>18.24377777777778</v>
      </c>
      <c r="P82" s="3">
        <v>0</v>
      </c>
      <c r="Q82" s="4">
        <v>0</v>
      </c>
      <c r="R82" s="3">
        <v>5.1555555555555559</v>
      </c>
      <c r="S82" s="3">
        <v>0</v>
      </c>
      <c r="T82" s="4">
        <v>0</v>
      </c>
      <c r="U82" s="3">
        <v>53.214777777777776</v>
      </c>
      <c r="V82" s="3">
        <v>4.427777777777778</v>
      </c>
      <c r="W82" s="4">
        <v>8.3205792877083018E-2</v>
      </c>
      <c r="X82" s="3">
        <v>44.766555555555556</v>
      </c>
      <c r="Y82" s="3">
        <v>4.427777777777778</v>
      </c>
      <c r="Z82" s="4">
        <v>9.8908163088019585E-2</v>
      </c>
      <c r="AA82" s="3">
        <v>8.4482222222222223</v>
      </c>
      <c r="AB82" s="3">
        <v>0</v>
      </c>
      <c r="AC82" s="4">
        <v>0</v>
      </c>
      <c r="AD82" s="3">
        <v>128.93144444444445</v>
      </c>
      <c r="AE82" s="3">
        <v>39.183555555555564</v>
      </c>
      <c r="AF82" s="4">
        <v>0.30391000212860758</v>
      </c>
      <c r="AG82" s="3">
        <v>128.93144444444445</v>
      </c>
      <c r="AH82" s="3">
        <v>39.183555555555564</v>
      </c>
      <c r="AI82" s="4">
        <v>0.30391000212860758</v>
      </c>
      <c r="AJ82" s="3">
        <v>0</v>
      </c>
      <c r="AK82" s="3">
        <v>0</v>
      </c>
      <c r="AL82" s="4">
        <v>0</v>
      </c>
      <c r="AM82" s="3">
        <v>0</v>
      </c>
      <c r="AN82" s="3">
        <v>0</v>
      </c>
      <c r="AO82" s="4">
        <v>0</v>
      </c>
      <c r="AP82" s="3" t="s">
        <v>494</v>
      </c>
      <c r="AQ82" s="1">
        <v>3</v>
      </c>
    </row>
    <row r="83" spans="1:43" x14ac:dyDescent="0.2">
      <c r="A83" s="1" t="s">
        <v>154</v>
      </c>
      <c r="B83" s="1" t="s">
        <v>336</v>
      </c>
      <c r="C83" s="1" t="s">
        <v>337</v>
      </c>
      <c r="D83" s="1" t="s">
        <v>338</v>
      </c>
      <c r="E83" s="3">
        <v>86.13333333333334</v>
      </c>
      <c r="F83" s="3">
        <f t="shared" si="1"/>
        <v>376.68466666666666</v>
      </c>
      <c r="G83" s="3">
        <v>0</v>
      </c>
      <c r="H83" s="4">
        <v>0</v>
      </c>
      <c r="I83" s="3">
        <v>50.558999999999997</v>
      </c>
      <c r="J83" s="3">
        <v>0</v>
      </c>
      <c r="K83" s="4">
        <v>0</v>
      </c>
      <c r="L83" s="3">
        <v>35.359000000000002</v>
      </c>
      <c r="M83" s="3">
        <v>0</v>
      </c>
      <c r="N83" s="4">
        <v>0</v>
      </c>
      <c r="O83" s="3">
        <v>10.311111111111112</v>
      </c>
      <c r="P83" s="3">
        <v>0</v>
      </c>
      <c r="Q83" s="4">
        <v>0</v>
      </c>
      <c r="R83" s="3">
        <v>4.8888888888888893</v>
      </c>
      <c r="S83" s="3">
        <v>0</v>
      </c>
      <c r="T83" s="4">
        <v>0</v>
      </c>
      <c r="U83" s="3">
        <v>120.80311111111112</v>
      </c>
      <c r="V83" s="3">
        <v>0</v>
      </c>
      <c r="W83" s="4">
        <v>0</v>
      </c>
      <c r="X83" s="3">
        <v>120.80311111111112</v>
      </c>
      <c r="Y83" s="3">
        <v>0</v>
      </c>
      <c r="Z83" s="4">
        <v>0</v>
      </c>
      <c r="AA83" s="3">
        <v>0</v>
      </c>
      <c r="AB83" s="3">
        <v>0</v>
      </c>
      <c r="AC83" s="4">
        <v>0</v>
      </c>
      <c r="AD83" s="3">
        <v>205.32255555555554</v>
      </c>
      <c r="AE83" s="3">
        <v>0</v>
      </c>
      <c r="AF83" s="4">
        <v>0</v>
      </c>
      <c r="AG83" s="3">
        <v>205.32255555555554</v>
      </c>
      <c r="AH83" s="3">
        <v>0</v>
      </c>
      <c r="AI83" s="4">
        <v>0</v>
      </c>
      <c r="AJ83" s="3">
        <v>0</v>
      </c>
      <c r="AK83" s="3">
        <v>0</v>
      </c>
      <c r="AL83" s="4">
        <v>0</v>
      </c>
      <c r="AM83" s="3">
        <v>0</v>
      </c>
      <c r="AN83" s="3">
        <v>0</v>
      </c>
      <c r="AO83" s="4">
        <v>0</v>
      </c>
      <c r="AP83" s="3" t="s">
        <v>495</v>
      </c>
      <c r="AQ83" s="1">
        <v>3</v>
      </c>
    </row>
    <row r="84" spans="1:43" x14ac:dyDescent="0.2">
      <c r="A84" s="1" t="s">
        <v>154</v>
      </c>
      <c r="B84" s="1" t="s">
        <v>339</v>
      </c>
      <c r="C84" s="1" t="s">
        <v>340</v>
      </c>
      <c r="D84" s="1" t="s">
        <v>285</v>
      </c>
      <c r="E84" s="3">
        <v>56.022222222222226</v>
      </c>
      <c r="F84" s="3">
        <f t="shared" si="1"/>
        <v>192.70122222222221</v>
      </c>
      <c r="G84" s="3">
        <v>2.8014444444444444</v>
      </c>
      <c r="H84" s="4">
        <v>1.4537761681728364E-2</v>
      </c>
      <c r="I84" s="3">
        <v>52.824999999999996</v>
      </c>
      <c r="J84" s="3">
        <v>0</v>
      </c>
      <c r="K84" s="4">
        <v>0</v>
      </c>
      <c r="L84" s="3">
        <v>34.417333333333332</v>
      </c>
      <c r="M84" s="3">
        <v>0</v>
      </c>
      <c r="N84" s="4">
        <v>0</v>
      </c>
      <c r="O84" s="3">
        <v>11.785444444444446</v>
      </c>
      <c r="P84" s="3">
        <v>0</v>
      </c>
      <c r="Q84" s="4">
        <v>0</v>
      </c>
      <c r="R84" s="3">
        <v>6.6222222222222218</v>
      </c>
      <c r="S84" s="3">
        <v>0</v>
      </c>
      <c r="T84" s="4">
        <v>0</v>
      </c>
      <c r="U84" s="3">
        <v>25.326555555555554</v>
      </c>
      <c r="V84" s="3">
        <v>2.8014444444444444</v>
      </c>
      <c r="W84" s="4">
        <v>0.11061292714278821</v>
      </c>
      <c r="X84" s="3">
        <v>25.326555555555554</v>
      </c>
      <c r="Y84" s="3">
        <v>2.8014444444444444</v>
      </c>
      <c r="Z84" s="4">
        <v>0.11061292714278821</v>
      </c>
      <c r="AA84" s="3">
        <v>0</v>
      </c>
      <c r="AB84" s="3">
        <v>0</v>
      </c>
      <c r="AC84" s="4">
        <v>0</v>
      </c>
      <c r="AD84" s="3">
        <v>114.54966666666667</v>
      </c>
      <c r="AE84" s="3">
        <v>0</v>
      </c>
      <c r="AF84" s="4">
        <v>0</v>
      </c>
      <c r="AG84" s="3">
        <v>104.76422222222223</v>
      </c>
      <c r="AH84" s="3">
        <v>0</v>
      </c>
      <c r="AI84" s="4">
        <v>0</v>
      </c>
      <c r="AJ84" s="3">
        <v>9.7854444444444439</v>
      </c>
      <c r="AK84" s="3">
        <v>0</v>
      </c>
      <c r="AL84" s="4">
        <v>0</v>
      </c>
      <c r="AM84" s="3">
        <v>0</v>
      </c>
      <c r="AN84" s="3">
        <v>0</v>
      </c>
      <c r="AO84" s="4">
        <v>0</v>
      </c>
      <c r="AP84" s="3" t="s">
        <v>496</v>
      </c>
      <c r="AQ84" s="1">
        <v>3</v>
      </c>
    </row>
    <row r="85" spans="1:43" x14ac:dyDescent="0.2">
      <c r="A85" s="1" t="s">
        <v>154</v>
      </c>
      <c r="B85" s="1" t="s">
        <v>341</v>
      </c>
      <c r="C85" s="1" t="s">
        <v>342</v>
      </c>
      <c r="D85" s="1" t="s">
        <v>343</v>
      </c>
      <c r="E85" s="3">
        <v>40.1</v>
      </c>
      <c r="F85" s="3">
        <f t="shared" si="1"/>
        <v>222.4688888888889</v>
      </c>
      <c r="G85" s="3">
        <v>0</v>
      </c>
      <c r="H85" s="4">
        <v>0</v>
      </c>
      <c r="I85" s="3">
        <v>46.43622222222222</v>
      </c>
      <c r="J85" s="3">
        <v>0</v>
      </c>
      <c r="K85" s="4">
        <v>0</v>
      </c>
      <c r="L85" s="3">
        <v>36.036222222222221</v>
      </c>
      <c r="M85" s="3">
        <v>0</v>
      </c>
      <c r="N85" s="4">
        <v>0</v>
      </c>
      <c r="O85" s="3">
        <v>5.3</v>
      </c>
      <c r="P85" s="3">
        <v>0</v>
      </c>
      <c r="Q85" s="4">
        <v>0</v>
      </c>
      <c r="R85" s="3">
        <v>5.0999999999999996</v>
      </c>
      <c r="S85" s="3">
        <v>0</v>
      </c>
      <c r="T85" s="4">
        <v>0</v>
      </c>
      <c r="U85" s="3">
        <v>55.584666666666664</v>
      </c>
      <c r="V85" s="3">
        <v>0</v>
      </c>
      <c r="W85" s="4">
        <v>0</v>
      </c>
      <c r="X85" s="3">
        <v>55.584666666666664</v>
      </c>
      <c r="Y85" s="3">
        <v>0</v>
      </c>
      <c r="Z85" s="4">
        <v>0</v>
      </c>
      <c r="AA85" s="3">
        <v>0</v>
      </c>
      <c r="AB85" s="3">
        <v>0</v>
      </c>
      <c r="AC85" s="4">
        <v>0</v>
      </c>
      <c r="AD85" s="3">
        <v>120.44800000000001</v>
      </c>
      <c r="AE85" s="3">
        <v>0</v>
      </c>
      <c r="AF85" s="4">
        <v>0</v>
      </c>
      <c r="AG85" s="3">
        <v>111.99433333333333</v>
      </c>
      <c r="AH85" s="3">
        <v>0</v>
      </c>
      <c r="AI85" s="4">
        <v>0</v>
      </c>
      <c r="AJ85" s="3">
        <v>8.4536666666666704</v>
      </c>
      <c r="AK85" s="3">
        <v>0</v>
      </c>
      <c r="AL85" s="4">
        <v>0</v>
      </c>
      <c r="AM85" s="3">
        <v>0</v>
      </c>
      <c r="AN85" s="3">
        <v>0</v>
      </c>
      <c r="AO85" s="4">
        <v>0</v>
      </c>
      <c r="AP85" s="3" t="s">
        <v>497</v>
      </c>
      <c r="AQ85" s="1">
        <v>3</v>
      </c>
    </row>
    <row r="86" spans="1:43" x14ac:dyDescent="0.2">
      <c r="A86" s="1" t="s">
        <v>154</v>
      </c>
      <c r="B86" s="1" t="s">
        <v>344</v>
      </c>
      <c r="C86" s="1" t="s">
        <v>345</v>
      </c>
      <c r="D86" s="1" t="s">
        <v>346</v>
      </c>
      <c r="E86" s="3">
        <v>57.888888888888886</v>
      </c>
      <c r="F86" s="3">
        <f t="shared" si="1"/>
        <v>209.15677777777779</v>
      </c>
      <c r="G86" s="3">
        <v>0</v>
      </c>
      <c r="H86" s="4">
        <v>0</v>
      </c>
      <c r="I86" s="3">
        <v>29.424888888888887</v>
      </c>
      <c r="J86" s="3">
        <v>0</v>
      </c>
      <c r="K86" s="4">
        <v>0</v>
      </c>
      <c r="L86" s="3">
        <v>18.880444444444443</v>
      </c>
      <c r="M86" s="3">
        <v>0</v>
      </c>
      <c r="N86" s="4">
        <v>0</v>
      </c>
      <c r="O86" s="3">
        <v>5.1222222222222218</v>
      </c>
      <c r="P86" s="3">
        <v>0</v>
      </c>
      <c r="Q86" s="4">
        <v>0</v>
      </c>
      <c r="R86" s="3">
        <v>5.4222222222222225</v>
      </c>
      <c r="S86" s="3">
        <v>0</v>
      </c>
      <c r="T86" s="4">
        <v>0</v>
      </c>
      <c r="U86" s="3">
        <v>65.75033333333333</v>
      </c>
      <c r="V86" s="3">
        <v>0</v>
      </c>
      <c r="W86" s="4">
        <v>0</v>
      </c>
      <c r="X86" s="3">
        <v>65.75033333333333</v>
      </c>
      <c r="Y86" s="3">
        <v>0</v>
      </c>
      <c r="Z86" s="4">
        <v>0</v>
      </c>
      <c r="AA86" s="3">
        <v>0</v>
      </c>
      <c r="AB86" s="3">
        <v>0</v>
      </c>
      <c r="AC86" s="4">
        <v>0</v>
      </c>
      <c r="AD86" s="3">
        <v>113.98155555555556</v>
      </c>
      <c r="AE86" s="3">
        <v>0</v>
      </c>
      <c r="AF86" s="4">
        <v>0</v>
      </c>
      <c r="AG86" s="3">
        <v>82.818666666666672</v>
      </c>
      <c r="AH86" s="3">
        <v>0</v>
      </c>
      <c r="AI86" s="4">
        <v>0</v>
      </c>
      <c r="AJ86" s="3">
        <v>31.162888888888887</v>
      </c>
      <c r="AK86" s="3">
        <v>0</v>
      </c>
      <c r="AL86" s="4">
        <v>0</v>
      </c>
      <c r="AM86" s="3">
        <v>0</v>
      </c>
      <c r="AN86" s="3">
        <v>0</v>
      </c>
      <c r="AO86" s="4">
        <v>0</v>
      </c>
      <c r="AP86" s="3" t="s">
        <v>498</v>
      </c>
      <c r="AQ86" s="1">
        <v>3</v>
      </c>
    </row>
    <row r="87" spans="1:43" x14ac:dyDescent="0.2">
      <c r="A87" s="1" t="s">
        <v>154</v>
      </c>
      <c r="B87" s="1" t="s">
        <v>347</v>
      </c>
      <c r="C87" s="1" t="s">
        <v>280</v>
      </c>
      <c r="D87" s="1" t="s">
        <v>231</v>
      </c>
      <c r="E87" s="3">
        <v>82.5</v>
      </c>
      <c r="F87" s="3">
        <f t="shared" si="1"/>
        <v>347.09866666666665</v>
      </c>
      <c r="G87" s="3">
        <v>34.096222222222224</v>
      </c>
      <c r="H87" s="4">
        <v>9.8232074901532976E-2</v>
      </c>
      <c r="I87" s="3">
        <v>43.334222222222216</v>
      </c>
      <c r="J87" s="3">
        <v>2.9176666666666669</v>
      </c>
      <c r="K87" s="4">
        <v>6.7329388115115602E-2</v>
      </c>
      <c r="L87" s="3">
        <v>29.012</v>
      </c>
      <c r="M87" s="3">
        <v>2.9176666666666669</v>
      </c>
      <c r="N87" s="4">
        <v>0.1005675812307551</v>
      </c>
      <c r="O87" s="3">
        <v>9.155555555555555</v>
      </c>
      <c r="P87" s="3">
        <v>0</v>
      </c>
      <c r="Q87" s="4">
        <v>0</v>
      </c>
      <c r="R87" s="3">
        <v>5.166666666666667</v>
      </c>
      <c r="S87" s="3">
        <v>0</v>
      </c>
      <c r="T87" s="4">
        <v>0</v>
      </c>
      <c r="U87" s="3">
        <v>99.594111111111104</v>
      </c>
      <c r="V87" s="3">
        <v>16.649111111111115</v>
      </c>
      <c r="W87" s="4">
        <v>0.16716963408144395</v>
      </c>
      <c r="X87" s="3">
        <v>99.594111111111104</v>
      </c>
      <c r="Y87" s="3">
        <v>16.649111111111115</v>
      </c>
      <c r="Z87" s="4">
        <v>0.16716963408144395</v>
      </c>
      <c r="AA87" s="3">
        <v>0</v>
      </c>
      <c r="AB87" s="3">
        <v>0</v>
      </c>
      <c r="AC87" s="4">
        <v>0</v>
      </c>
      <c r="AD87" s="3">
        <v>204.17033333333333</v>
      </c>
      <c r="AE87" s="3">
        <v>14.52944444444444</v>
      </c>
      <c r="AF87" s="4">
        <v>7.1163347814705888E-2</v>
      </c>
      <c r="AG87" s="3">
        <v>159.976</v>
      </c>
      <c r="AH87" s="3">
        <v>14.52944444444444</v>
      </c>
      <c r="AI87" s="4">
        <v>9.0822651175454072E-2</v>
      </c>
      <c r="AJ87" s="3">
        <v>44.19433333333334</v>
      </c>
      <c r="AK87" s="3">
        <v>0</v>
      </c>
      <c r="AL87" s="4">
        <v>0</v>
      </c>
      <c r="AM87" s="3">
        <v>0</v>
      </c>
      <c r="AN87" s="3">
        <v>0</v>
      </c>
      <c r="AO87" s="4">
        <v>0</v>
      </c>
      <c r="AP87" s="3" t="s">
        <v>499</v>
      </c>
      <c r="AQ87" s="1">
        <v>3</v>
      </c>
    </row>
    <row r="88" spans="1:43" x14ac:dyDescent="0.2">
      <c r="A88" s="1" t="s">
        <v>154</v>
      </c>
      <c r="B88" s="1" t="s">
        <v>348</v>
      </c>
      <c r="C88" s="1" t="s">
        <v>330</v>
      </c>
      <c r="D88" s="1" t="s">
        <v>331</v>
      </c>
      <c r="E88" s="3">
        <v>71.344444444444449</v>
      </c>
      <c r="F88" s="3">
        <f t="shared" si="1"/>
        <v>217.01555555555555</v>
      </c>
      <c r="G88" s="3">
        <v>33.484555555555552</v>
      </c>
      <c r="H88" s="4">
        <v>0.15429564700943096</v>
      </c>
      <c r="I88" s="3">
        <v>45.31933333333334</v>
      </c>
      <c r="J88" s="3">
        <v>0</v>
      </c>
      <c r="K88" s="4">
        <v>0</v>
      </c>
      <c r="L88" s="3">
        <v>30.691666666666666</v>
      </c>
      <c r="M88" s="3">
        <v>0</v>
      </c>
      <c r="N88" s="4">
        <v>0</v>
      </c>
      <c r="O88" s="3">
        <v>9.4721111111111114</v>
      </c>
      <c r="P88" s="3">
        <v>0</v>
      </c>
      <c r="Q88" s="4">
        <v>0</v>
      </c>
      <c r="R88" s="3">
        <v>5.1555555555555559</v>
      </c>
      <c r="S88" s="3">
        <v>0</v>
      </c>
      <c r="T88" s="4">
        <v>0</v>
      </c>
      <c r="U88" s="3">
        <v>46.602333333333334</v>
      </c>
      <c r="V88" s="3">
        <v>6.0829999999999993</v>
      </c>
      <c r="W88" s="4">
        <v>0.13052994485254671</v>
      </c>
      <c r="X88" s="3">
        <v>46.602333333333334</v>
      </c>
      <c r="Y88" s="3">
        <v>6.0829999999999993</v>
      </c>
      <c r="Z88" s="4">
        <v>0.13052994485254671</v>
      </c>
      <c r="AA88" s="3">
        <v>0</v>
      </c>
      <c r="AB88" s="3">
        <v>0</v>
      </c>
      <c r="AC88" s="4">
        <v>0</v>
      </c>
      <c r="AD88" s="3">
        <v>125.09388888888887</v>
      </c>
      <c r="AE88" s="3">
        <v>27.401555555555554</v>
      </c>
      <c r="AF88" s="4">
        <v>0.21904791512153096</v>
      </c>
      <c r="AG88" s="3">
        <v>88.220444444444439</v>
      </c>
      <c r="AH88" s="3">
        <v>27.401555555555554</v>
      </c>
      <c r="AI88" s="4">
        <v>0.31060323633725617</v>
      </c>
      <c r="AJ88" s="3">
        <v>36.873444444444438</v>
      </c>
      <c r="AK88" s="3">
        <v>0</v>
      </c>
      <c r="AL88" s="4">
        <v>0</v>
      </c>
      <c r="AM88" s="3">
        <v>0</v>
      </c>
      <c r="AN88" s="3">
        <v>0</v>
      </c>
      <c r="AO88" s="4">
        <v>0</v>
      </c>
      <c r="AP88" s="3" t="s">
        <v>500</v>
      </c>
      <c r="AQ88" s="1">
        <v>3</v>
      </c>
    </row>
    <row r="89" spans="1:43" x14ac:dyDescent="0.2">
      <c r="A89" s="1" t="s">
        <v>154</v>
      </c>
      <c r="B89" s="1" t="s">
        <v>349</v>
      </c>
      <c r="C89" s="1" t="s">
        <v>350</v>
      </c>
      <c r="D89" s="1" t="s">
        <v>351</v>
      </c>
      <c r="E89" s="3">
        <v>53.31111111111111</v>
      </c>
      <c r="F89" s="3">
        <f t="shared" si="1"/>
        <v>185.31833333333333</v>
      </c>
      <c r="G89" s="3">
        <v>0</v>
      </c>
      <c r="H89" s="4">
        <v>0</v>
      </c>
      <c r="I89" s="3">
        <v>27.748555555555555</v>
      </c>
      <c r="J89" s="3">
        <v>0</v>
      </c>
      <c r="K89" s="4">
        <v>0</v>
      </c>
      <c r="L89" s="3">
        <v>17.52911111111111</v>
      </c>
      <c r="M89" s="3">
        <v>0</v>
      </c>
      <c r="N89" s="4">
        <v>0</v>
      </c>
      <c r="O89" s="3">
        <v>4.8416666666666668</v>
      </c>
      <c r="P89" s="3">
        <v>0</v>
      </c>
      <c r="Q89" s="4">
        <v>0</v>
      </c>
      <c r="R89" s="3">
        <v>5.3777777777777782</v>
      </c>
      <c r="S89" s="3">
        <v>0</v>
      </c>
      <c r="T89" s="4">
        <v>0</v>
      </c>
      <c r="U89" s="3">
        <v>56.298999999999999</v>
      </c>
      <c r="V89" s="3">
        <v>0</v>
      </c>
      <c r="W89" s="4">
        <v>0</v>
      </c>
      <c r="X89" s="3">
        <v>56.298999999999999</v>
      </c>
      <c r="Y89" s="3">
        <v>0</v>
      </c>
      <c r="Z89" s="4">
        <v>0</v>
      </c>
      <c r="AA89" s="3">
        <v>0</v>
      </c>
      <c r="AB89" s="3">
        <v>0</v>
      </c>
      <c r="AC89" s="4">
        <v>0</v>
      </c>
      <c r="AD89" s="3">
        <v>101.27077777777778</v>
      </c>
      <c r="AE89" s="3">
        <v>0</v>
      </c>
      <c r="AF89" s="4">
        <v>0</v>
      </c>
      <c r="AG89" s="3">
        <v>101.27077777777778</v>
      </c>
      <c r="AH89" s="3">
        <v>0</v>
      </c>
      <c r="AI89" s="4">
        <v>0</v>
      </c>
      <c r="AJ89" s="3">
        <v>0</v>
      </c>
      <c r="AK89" s="3">
        <v>0</v>
      </c>
      <c r="AL89" s="4">
        <v>0</v>
      </c>
      <c r="AM89" s="3">
        <v>0</v>
      </c>
      <c r="AN89" s="3">
        <v>0</v>
      </c>
      <c r="AO89" s="4">
        <v>0</v>
      </c>
      <c r="AP89" s="3" t="s">
        <v>501</v>
      </c>
      <c r="AQ89" s="1">
        <v>3</v>
      </c>
    </row>
    <row r="90" spans="1:43" x14ac:dyDescent="0.2">
      <c r="A90" s="1" t="s">
        <v>154</v>
      </c>
      <c r="B90" s="1" t="s">
        <v>352</v>
      </c>
      <c r="C90" s="1" t="s">
        <v>353</v>
      </c>
      <c r="D90" s="1" t="s">
        <v>179</v>
      </c>
      <c r="E90" s="3">
        <v>112.6</v>
      </c>
      <c r="F90" s="3">
        <f t="shared" si="1"/>
        <v>417.00688888888891</v>
      </c>
      <c r="G90" s="3">
        <v>94.48544444444444</v>
      </c>
      <c r="H90" s="4">
        <v>0.22658005649786758</v>
      </c>
      <c r="I90" s="3">
        <v>63.292333333333332</v>
      </c>
      <c r="J90" s="3">
        <v>0</v>
      </c>
      <c r="K90" s="4">
        <v>0</v>
      </c>
      <c r="L90" s="3">
        <v>27.778555555555556</v>
      </c>
      <c r="M90" s="3">
        <v>0</v>
      </c>
      <c r="N90" s="4">
        <v>0</v>
      </c>
      <c r="O90" s="3">
        <v>28.047111111111107</v>
      </c>
      <c r="P90" s="3">
        <v>0</v>
      </c>
      <c r="Q90" s="4">
        <v>0</v>
      </c>
      <c r="R90" s="3">
        <v>7.4666666666666668</v>
      </c>
      <c r="S90" s="3">
        <v>0</v>
      </c>
      <c r="T90" s="4">
        <v>0</v>
      </c>
      <c r="U90" s="3">
        <v>130.83211111111112</v>
      </c>
      <c r="V90" s="3">
        <v>23.269333333333336</v>
      </c>
      <c r="W90" s="4">
        <v>0.17785643857394848</v>
      </c>
      <c r="X90" s="3">
        <v>130.83211111111112</v>
      </c>
      <c r="Y90" s="3">
        <v>23.269333333333336</v>
      </c>
      <c r="Z90" s="4">
        <v>0.17785643857394848</v>
      </c>
      <c r="AA90" s="3">
        <v>0</v>
      </c>
      <c r="AB90" s="3">
        <v>0</v>
      </c>
      <c r="AC90" s="4">
        <v>0</v>
      </c>
      <c r="AD90" s="3">
        <v>222.88244444444445</v>
      </c>
      <c r="AE90" s="3">
        <v>71.216111111111104</v>
      </c>
      <c r="AF90" s="4">
        <v>0.31952319658295203</v>
      </c>
      <c r="AG90" s="3">
        <v>196.91233333333335</v>
      </c>
      <c r="AH90" s="3">
        <v>71.216111111111104</v>
      </c>
      <c r="AI90" s="4">
        <v>0.36166404564693477</v>
      </c>
      <c r="AJ90" s="3">
        <v>25.970111111111109</v>
      </c>
      <c r="AK90" s="3">
        <v>0</v>
      </c>
      <c r="AL90" s="4">
        <v>0</v>
      </c>
      <c r="AM90" s="3">
        <v>0</v>
      </c>
      <c r="AN90" s="3">
        <v>0</v>
      </c>
      <c r="AO90" s="4">
        <v>0</v>
      </c>
      <c r="AP90" s="3" t="s">
        <v>502</v>
      </c>
      <c r="AQ90" s="1">
        <v>3</v>
      </c>
    </row>
    <row r="91" spans="1:43" x14ac:dyDescent="0.2">
      <c r="A91" s="1" t="s">
        <v>154</v>
      </c>
      <c r="B91" s="1" t="s">
        <v>354</v>
      </c>
      <c r="C91" s="1" t="s">
        <v>355</v>
      </c>
      <c r="D91" s="1" t="s">
        <v>356</v>
      </c>
      <c r="E91" s="3">
        <v>81.177777777777777</v>
      </c>
      <c r="F91" s="3">
        <f t="shared" si="1"/>
        <v>305.46811111111111</v>
      </c>
      <c r="G91" s="3">
        <v>1.6444444444444444</v>
      </c>
      <c r="H91" s="4">
        <v>5.3833588012278423E-3</v>
      </c>
      <c r="I91" s="3">
        <v>45.175444444444445</v>
      </c>
      <c r="J91" s="3">
        <v>0</v>
      </c>
      <c r="K91" s="4">
        <v>0</v>
      </c>
      <c r="L91" s="3">
        <v>30.286555555555555</v>
      </c>
      <c r="M91" s="3">
        <v>0</v>
      </c>
      <c r="N91" s="4">
        <v>0</v>
      </c>
      <c r="O91" s="3">
        <v>9.6</v>
      </c>
      <c r="P91" s="3">
        <v>0</v>
      </c>
      <c r="Q91" s="4">
        <v>0</v>
      </c>
      <c r="R91" s="3">
        <v>5.2888888888888888</v>
      </c>
      <c r="S91" s="3">
        <v>0</v>
      </c>
      <c r="T91" s="4">
        <v>0</v>
      </c>
      <c r="U91" s="3">
        <v>81.213999999999999</v>
      </c>
      <c r="V91" s="3">
        <v>1.6444444444444444</v>
      </c>
      <c r="W91" s="4">
        <v>2.0248287788367084E-2</v>
      </c>
      <c r="X91" s="3">
        <v>81.213999999999999</v>
      </c>
      <c r="Y91" s="3">
        <v>1.6444444444444444</v>
      </c>
      <c r="Z91" s="4">
        <v>2.0248287788367084E-2</v>
      </c>
      <c r="AA91" s="3">
        <v>0</v>
      </c>
      <c r="AB91" s="3">
        <v>0</v>
      </c>
      <c r="AC91" s="4">
        <v>0</v>
      </c>
      <c r="AD91" s="3">
        <v>179.07866666666666</v>
      </c>
      <c r="AE91" s="3">
        <v>0</v>
      </c>
      <c r="AF91" s="4">
        <v>0</v>
      </c>
      <c r="AG91" s="3">
        <v>149.91166666666666</v>
      </c>
      <c r="AH91" s="3">
        <v>0</v>
      </c>
      <c r="AI91" s="4">
        <v>0</v>
      </c>
      <c r="AJ91" s="3">
        <v>29.167000000000002</v>
      </c>
      <c r="AK91" s="3">
        <v>0</v>
      </c>
      <c r="AL91" s="4">
        <v>0</v>
      </c>
      <c r="AM91" s="3">
        <v>0</v>
      </c>
      <c r="AN91" s="3">
        <v>0</v>
      </c>
      <c r="AO91" s="4">
        <v>0</v>
      </c>
      <c r="AP91" s="3" t="s">
        <v>503</v>
      </c>
      <c r="AQ91" s="1">
        <v>3</v>
      </c>
    </row>
    <row r="92" spans="1:43" x14ac:dyDescent="0.2">
      <c r="A92" s="1" t="s">
        <v>154</v>
      </c>
      <c r="B92" s="1" t="s">
        <v>357</v>
      </c>
      <c r="C92" s="1" t="s">
        <v>358</v>
      </c>
      <c r="D92" s="1" t="s">
        <v>359</v>
      </c>
      <c r="E92" s="3">
        <v>55.87777777777778</v>
      </c>
      <c r="F92" s="3">
        <f t="shared" si="1"/>
        <v>231.75900000000001</v>
      </c>
      <c r="G92" s="3">
        <v>0</v>
      </c>
      <c r="H92" s="4">
        <v>0</v>
      </c>
      <c r="I92" s="3">
        <v>52.522333333333343</v>
      </c>
      <c r="J92" s="3">
        <v>0</v>
      </c>
      <c r="K92" s="4">
        <v>0</v>
      </c>
      <c r="L92" s="3">
        <v>41.766777777777783</v>
      </c>
      <c r="M92" s="3">
        <v>0</v>
      </c>
      <c r="N92" s="4">
        <v>0</v>
      </c>
      <c r="O92" s="3">
        <v>5.333333333333333</v>
      </c>
      <c r="P92" s="3">
        <v>0</v>
      </c>
      <c r="Q92" s="4">
        <v>0</v>
      </c>
      <c r="R92" s="3">
        <v>5.4222222222222225</v>
      </c>
      <c r="S92" s="3">
        <v>0</v>
      </c>
      <c r="T92" s="4">
        <v>0</v>
      </c>
      <c r="U92" s="3">
        <v>54.601555555555557</v>
      </c>
      <c r="V92" s="3">
        <v>0</v>
      </c>
      <c r="W92" s="4">
        <v>0</v>
      </c>
      <c r="X92" s="3">
        <v>54.601555555555557</v>
      </c>
      <c r="Y92" s="3">
        <v>0</v>
      </c>
      <c r="Z92" s="4">
        <v>0</v>
      </c>
      <c r="AA92" s="3">
        <v>0</v>
      </c>
      <c r="AB92" s="3">
        <v>0</v>
      </c>
      <c r="AC92" s="4">
        <v>0</v>
      </c>
      <c r="AD92" s="3">
        <v>124.6351111111111</v>
      </c>
      <c r="AE92" s="3">
        <v>0</v>
      </c>
      <c r="AF92" s="4">
        <v>0</v>
      </c>
      <c r="AG92" s="3">
        <v>106.36466666666666</v>
      </c>
      <c r="AH92" s="3">
        <v>0</v>
      </c>
      <c r="AI92" s="4">
        <v>0</v>
      </c>
      <c r="AJ92" s="3">
        <v>18.27044444444444</v>
      </c>
      <c r="AK92" s="3">
        <v>0</v>
      </c>
      <c r="AL92" s="4">
        <v>0</v>
      </c>
      <c r="AM92" s="3">
        <v>0</v>
      </c>
      <c r="AN92" s="3">
        <v>0</v>
      </c>
      <c r="AO92" s="4">
        <v>0</v>
      </c>
      <c r="AP92" s="3" t="s">
        <v>504</v>
      </c>
      <c r="AQ92" s="1">
        <v>3</v>
      </c>
    </row>
    <row r="93" spans="1:43" x14ac:dyDescent="0.2">
      <c r="A93" s="1" t="s">
        <v>154</v>
      </c>
      <c r="B93" s="1" t="s">
        <v>360</v>
      </c>
      <c r="C93" s="1" t="s">
        <v>361</v>
      </c>
      <c r="D93" s="1" t="s">
        <v>362</v>
      </c>
      <c r="E93" s="3">
        <v>45.12222222222222</v>
      </c>
      <c r="F93" s="3">
        <f t="shared" si="1"/>
        <v>166.83477777777779</v>
      </c>
      <c r="G93" s="3">
        <v>0</v>
      </c>
      <c r="H93" s="4">
        <v>0</v>
      </c>
      <c r="I93" s="3">
        <v>41.850999999999999</v>
      </c>
      <c r="J93" s="3">
        <v>0</v>
      </c>
      <c r="K93" s="4">
        <v>0</v>
      </c>
      <c r="L93" s="3">
        <v>32.428777777777782</v>
      </c>
      <c r="M93" s="3">
        <v>0</v>
      </c>
      <c r="N93" s="4">
        <v>0</v>
      </c>
      <c r="O93" s="3">
        <v>4.4444444444444446</v>
      </c>
      <c r="P93" s="3">
        <v>0</v>
      </c>
      <c r="Q93" s="4">
        <v>0</v>
      </c>
      <c r="R93" s="3">
        <v>4.9777777777777779</v>
      </c>
      <c r="S93" s="3">
        <v>0</v>
      </c>
      <c r="T93" s="4">
        <v>0</v>
      </c>
      <c r="U93" s="3">
        <v>15.986666666666666</v>
      </c>
      <c r="V93" s="3">
        <v>0</v>
      </c>
      <c r="W93" s="4">
        <v>0</v>
      </c>
      <c r="X93" s="3">
        <v>15.986666666666666</v>
      </c>
      <c r="Y93" s="3">
        <v>0</v>
      </c>
      <c r="Z93" s="4">
        <v>0</v>
      </c>
      <c r="AA93" s="3">
        <v>0</v>
      </c>
      <c r="AB93" s="3">
        <v>0</v>
      </c>
      <c r="AC93" s="4">
        <v>0</v>
      </c>
      <c r="AD93" s="3">
        <v>108.99711111111111</v>
      </c>
      <c r="AE93" s="3">
        <v>0</v>
      </c>
      <c r="AF93" s="4">
        <v>0</v>
      </c>
      <c r="AG93" s="3">
        <v>84.533222222222221</v>
      </c>
      <c r="AH93" s="3">
        <v>0</v>
      </c>
      <c r="AI93" s="4">
        <v>0</v>
      </c>
      <c r="AJ93" s="3">
        <v>24.463888888888885</v>
      </c>
      <c r="AK93" s="3">
        <v>0</v>
      </c>
      <c r="AL93" s="4">
        <v>0</v>
      </c>
      <c r="AM93" s="3">
        <v>0</v>
      </c>
      <c r="AN93" s="3">
        <v>0</v>
      </c>
      <c r="AO93" s="4">
        <v>0</v>
      </c>
      <c r="AP93" s="3" t="s">
        <v>505</v>
      </c>
      <c r="AQ93" s="1">
        <v>3</v>
      </c>
    </row>
    <row r="94" spans="1:43" x14ac:dyDescent="0.2">
      <c r="A94" s="1" t="s">
        <v>154</v>
      </c>
      <c r="B94" s="1" t="s">
        <v>363</v>
      </c>
      <c r="C94" s="1" t="s">
        <v>254</v>
      </c>
      <c r="D94" s="1" t="s">
        <v>179</v>
      </c>
      <c r="E94" s="3">
        <v>69.477777777777774</v>
      </c>
      <c r="F94" s="3">
        <f t="shared" si="1"/>
        <v>254.93033333333329</v>
      </c>
      <c r="G94" s="3">
        <v>23.263111111111108</v>
      </c>
      <c r="H94" s="4">
        <v>9.1252817218473198E-2</v>
      </c>
      <c r="I94" s="3">
        <v>51.668222222222219</v>
      </c>
      <c r="J94" s="3">
        <v>0</v>
      </c>
      <c r="K94" s="4">
        <v>0</v>
      </c>
      <c r="L94" s="3">
        <v>36.318222222222218</v>
      </c>
      <c r="M94" s="3">
        <v>0</v>
      </c>
      <c r="N94" s="4">
        <v>0</v>
      </c>
      <c r="O94" s="3">
        <v>10.016666666666667</v>
      </c>
      <c r="P94" s="3">
        <v>0</v>
      </c>
      <c r="Q94" s="4">
        <v>0</v>
      </c>
      <c r="R94" s="3">
        <v>5.333333333333333</v>
      </c>
      <c r="S94" s="3">
        <v>0</v>
      </c>
      <c r="T94" s="4">
        <v>0</v>
      </c>
      <c r="U94" s="3">
        <v>65.526666666666657</v>
      </c>
      <c r="V94" s="3">
        <v>7.8071111111111096</v>
      </c>
      <c r="W94" s="4">
        <v>0.11914402957235391</v>
      </c>
      <c r="X94" s="3">
        <v>65.526666666666657</v>
      </c>
      <c r="Y94" s="3">
        <v>7.8071111111111096</v>
      </c>
      <c r="Z94" s="4">
        <v>0.11914402957235391</v>
      </c>
      <c r="AA94" s="3">
        <v>0</v>
      </c>
      <c r="AB94" s="3">
        <v>0</v>
      </c>
      <c r="AC94" s="4">
        <v>0</v>
      </c>
      <c r="AD94" s="3">
        <v>137.73544444444443</v>
      </c>
      <c r="AE94" s="3">
        <v>15.456</v>
      </c>
      <c r="AF94" s="4">
        <v>0.11221512416315015</v>
      </c>
      <c r="AG94" s="3">
        <v>120.98844444444444</v>
      </c>
      <c r="AH94" s="3">
        <v>15.456</v>
      </c>
      <c r="AI94" s="4">
        <v>0.12774773715763488</v>
      </c>
      <c r="AJ94" s="3">
        <v>16.746999999999996</v>
      </c>
      <c r="AK94" s="3">
        <v>0</v>
      </c>
      <c r="AL94" s="4">
        <v>0</v>
      </c>
      <c r="AM94" s="3">
        <v>0</v>
      </c>
      <c r="AN94" s="3">
        <v>0</v>
      </c>
      <c r="AO94" s="4">
        <v>0</v>
      </c>
      <c r="AP94" s="3" t="s">
        <v>506</v>
      </c>
      <c r="AQ94" s="1">
        <v>3</v>
      </c>
    </row>
    <row r="95" spans="1:43" x14ac:dyDescent="0.2">
      <c r="A95" s="1" t="s">
        <v>154</v>
      </c>
      <c r="B95" s="1" t="s">
        <v>364</v>
      </c>
      <c r="C95" s="1" t="s">
        <v>310</v>
      </c>
      <c r="D95" s="1" t="s">
        <v>311</v>
      </c>
      <c r="E95" s="3">
        <v>62.955555555555556</v>
      </c>
      <c r="F95" s="3">
        <f t="shared" si="1"/>
        <v>216.66077777777775</v>
      </c>
      <c r="G95" s="3">
        <v>0</v>
      </c>
      <c r="H95" s="4">
        <v>0</v>
      </c>
      <c r="I95" s="3">
        <v>27.958555555555556</v>
      </c>
      <c r="J95" s="3">
        <v>0</v>
      </c>
      <c r="K95" s="4">
        <v>0</v>
      </c>
      <c r="L95" s="3">
        <v>10.447444444444445</v>
      </c>
      <c r="M95" s="3">
        <v>0</v>
      </c>
      <c r="N95" s="4">
        <v>0</v>
      </c>
      <c r="O95" s="3">
        <v>12.71111111111111</v>
      </c>
      <c r="P95" s="3">
        <v>0</v>
      </c>
      <c r="Q95" s="4">
        <v>0</v>
      </c>
      <c r="R95" s="3">
        <v>4.8</v>
      </c>
      <c r="S95" s="3">
        <v>0</v>
      </c>
      <c r="T95" s="4">
        <v>0</v>
      </c>
      <c r="U95" s="3">
        <v>65.726333333333329</v>
      </c>
      <c r="V95" s="3">
        <v>0</v>
      </c>
      <c r="W95" s="4">
        <v>0</v>
      </c>
      <c r="X95" s="3">
        <v>65.726333333333329</v>
      </c>
      <c r="Y95" s="3">
        <v>0</v>
      </c>
      <c r="Z95" s="4">
        <v>0</v>
      </c>
      <c r="AA95" s="3">
        <v>0</v>
      </c>
      <c r="AB95" s="3">
        <v>0</v>
      </c>
      <c r="AC95" s="4">
        <v>0</v>
      </c>
      <c r="AD95" s="3">
        <v>122.97588888888887</v>
      </c>
      <c r="AE95" s="3">
        <v>0</v>
      </c>
      <c r="AF95" s="4">
        <v>0</v>
      </c>
      <c r="AG95" s="3">
        <v>98.999111111111105</v>
      </c>
      <c r="AH95" s="3">
        <v>0</v>
      </c>
      <c r="AI95" s="4">
        <v>0</v>
      </c>
      <c r="AJ95" s="3">
        <v>23.976777777777777</v>
      </c>
      <c r="AK95" s="3">
        <v>0</v>
      </c>
      <c r="AL95" s="4">
        <v>0</v>
      </c>
      <c r="AM95" s="3">
        <v>0</v>
      </c>
      <c r="AN95" s="3">
        <v>0</v>
      </c>
      <c r="AO95" s="4">
        <v>0</v>
      </c>
      <c r="AP95" s="3" t="s">
        <v>507</v>
      </c>
      <c r="AQ95" s="1">
        <v>3</v>
      </c>
    </row>
    <row r="96" spans="1:43" x14ac:dyDescent="0.2">
      <c r="A96" s="1" t="s">
        <v>154</v>
      </c>
      <c r="B96" s="1" t="s">
        <v>365</v>
      </c>
      <c r="C96" s="1" t="s">
        <v>242</v>
      </c>
      <c r="D96" s="1" t="s">
        <v>243</v>
      </c>
      <c r="E96" s="3">
        <v>52.655555555555559</v>
      </c>
      <c r="F96" s="3">
        <f t="shared" si="1"/>
        <v>182.76633333333334</v>
      </c>
      <c r="G96" s="3">
        <v>0.3992222222222222</v>
      </c>
      <c r="H96" s="4">
        <v>2.1843312985554719E-3</v>
      </c>
      <c r="I96" s="3">
        <v>31.428666666666665</v>
      </c>
      <c r="J96" s="3">
        <v>0</v>
      </c>
      <c r="K96" s="4">
        <v>0</v>
      </c>
      <c r="L96" s="3">
        <v>12.962</v>
      </c>
      <c r="M96" s="3">
        <v>0</v>
      </c>
      <c r="N96" s="4">
        <v>0</v>
      </c>
      <c r="O96" s="3">
        <v>13.677777777777777</v>
      </c>
      <c r="P96" s="3">
        <v>0</v>
      </c>
      <c r="Q96" s="4">
        <v>0</v>
      </c>
      <c r="R96" s="3">
        <v>4.7888888888888888</v>
      </c>
      <c r="S96" s="3">
        <v>0</v>
      </c>
      <c r="T96" s="4">
        <v>0</v>
      </c>
      <c r="U96" s="3">
        <v>38.841333333333331</v>
      </c>
      <c r="V96" s="3">
        <v>0</v>
      </c>
      <c r="W96" s="4">
        <v>0</v>
      </c>
      <c r="X96" s="3">
        <v>38.841333333333331</v>
      </c>
      <c r="Y96" s="3">
        <v>0</v>
      </c>
      <c r="Z96" s="4">
        <v>0</v>
      </c>
      <c r="AA96" s="3">
        <v>0</v>
      </c>
      <c r="AB96" s="3">
        <v>0</v>
      </c>
      <c r="AC96" s="4">
        <v>0</v>
      </c>
      <c r="AD96" s="3">
        <v>112.49633333333334</v>
      </c>
      <c r="AE96" s="3">
        <v>0.3992222222222222</v>
      </c>
      <c r="AF96" s="4">
        <v>3.5487576385205637E-3</v>
      </c>
      <c r="AG96" s="3">
        <v>107.87911111111111</v>
      </c>
      <c r="AH96" s="3">
        <v>0.3992222222222222</v>
      </c>
      <c r="AI96" s="4">
        <v>3.7006443426386734E-3</v>
      </c>
      <c r="AJ96" s="3">
        <v>4.6172222222222228</v>
      </c>
      <c r="AK96" s="3">
        <v>0</v>
      </c>
      <c r="AL96" s="4">
        <v>0</v>
      </c>
      <c r="AM96" s="3">
        <v>0</v>
      </c>
      <c r="AN96" s="3">
        <v>0</v>
      </c>
      <c r="AO96" s="4">
        <v>0</v>
      </c>
      <c r="AP96" s="3" t="s">
        <v>508</v>
      </c>
      <c r="AQ96" s="1">
        <v>3</v>
      </c>
    </row>
    <row r="97" spans="1:43" x14ac:dyDescent="0.2">
      <c r="A97" s="1" t="s">
        <v>154</v>
      </c>
      <c r="B97" s="1" t="s">
        <v>366</v>
      </c>
      <c r="C97" s="1" t="s">
        <v>367</v>
      </c>
      <c r="D97" s="1" t="s">
        <v>217</v>
      </c>
      <c r="E97" s="3">
        <v>53.455555555555556</v>
      </c>
      <c r="F97" s="3">
        <f t="shared" si="1"/>
        <v>187.27977777777778</v>
      </c>
      <c r="G97" s="3">
        <v>24.047444444444452</v>
      </c>
      <c r="H97" s="4">
        <v>0.12840384973640154</v>
      </c>
      <c r="I97" s="3">
        <v>44.802888888888887</v>
      </c>
      <c r="J97" s="3">
        <v>0</v>
      </c>
      <c r="K97" s="4">
        <v>0</v>
      </c>
      <c r="L97" s="3">
        <v>26.236777777777778</v>
      </c>
      <c r="M97" s="3">
        <v>0</v>
      </c>
      <c r="N97" s="4">
        <v>0</v>
      </c>
      <c r="O97" s="3">
        <v>13.499444444444444</v>
      </c>
      <c r="P97" s="3">
        <v>0</v>
      </c>
      <c r="Q97" s="4">
        <v>0</v>
      </c>
      <c r="R97" s="3">
        <v>5.0666666666666664</v>
      </c>
      <c r="S97" s="3">
        <v>0</v>
      </c>
      <c r="T97" s="4">
        <v>0</v>
      </c>
      <c r="U97" s="3">
        <v>36.211888888888893</v>
      </c>
      <c r="V97" s="3">
        <v>1.1617777777777778</v>
      </c>
      <c r="W97" s="4">
        <v>3.208277207915141E-2</v>
      </c>
      <c r="X97" s="3">
        <v>36.211888888888893</v>
      </c>
      <c r="Y97" s="3">
        <v>1.1617777777777778</v>
      </c>
      <c r="Z97" s="4">
        <v>3.208277207915141E-2</v>
      </c>
      <c r="AA97" s="3">
        <v>0</v>
      </c>
      <c r="AB97" s="3">
        <v>0</v>
      </c>
      <c r="AC97" s="4">
        <v>0</v>
      </c>
      <c r="AD97" s="3">
        <v>106.265</v>
      </c>
      <c r="AE97" s="3">
        <v>22.885666666666673</v>
      </c>
      <c r="AF97" s="4">
        <v>0.21536410545962145</v>
      </c>
      <c r="AG97" s="3">
        <v>106.265</v>
      </c>
      <c r="AH97" s="3">
        <v>22.885666666666673</v>
      </c>
      <c r="AI97" s="4">
        <v>0.21536410545962145</v>
      </c>
      <c r="AJ97" s="3">
        <v>0</v>
      </c>
      <c r="AK97" s="3">
        <v>0</v>
      </c>
      <c r="AL97" s="4">
        <v>0</v>
      </c>
      <c r="AM97" s="3">
        <v>0</v>
      </c>
      <c r="AN97" s="3">
        <v>0</v>
      </c>
      <c r="AO97" s="4">
        <v>0</v>
      </c>
      <c r="AP97" s="3" t="s">
        <v>509</v>
      </c>
      <c r="AQ97" s="1">
        <v>3</v>
      </c>
    </row>
    <row r="98" spans="1:43" x14ac:dyDescent="0.2">
      <c r="A98" s="1" t="s">
        <v>154</v>
      </c>
      <c r="B98" s="1" t="s">
        <v>368</v>
      </c>
      <c r="C98" s="1" t="s">
        <v>185</v>
      </c>
      <c r="D98" s="1" t="s">
        <v>186</v>
      </c>
      <c r="E98" s="3">
        <v>59.888888888888886</v>
      </c>
      <c r="F98" s="3">
        <f t="shared" si="1"/>
        <v>229.3893333333333</v>
      </c>
      <c r="G98" s="3">
        <v>55.201333333333331</v>
      </c>
      <c r="H98" s="4">
        <v>0.24064472628776698</v>
      </c>
      <c r="I98" s="3">
        <v>35.834111111111113</v>
      </c>
      <c r="J98" s="3">
        <v>0.9041111111111112</v>
      </c>
      <c r="K98" s="4">
        <v>2.5230460114044038E-2</v>
      </c>
      <c r="L98" s="3">
        <v>14.249000000000001</v>
      </c>
      <c r="M98" s="3">
        <v>0.9041111111111112</v>
      </c>
      <c r="N98" s="4">
        <v>6.3450846453162416E-2</v>
      </c>
      <c r="O98" s="3">
        <v>15.896222222222221</v>
      </c>
      <c r="P98" s="3">
        <v>0</v>
      </c>
      <c r="Q98" s="4">
        <v>0</v>
      </c>
      <c r="R98" s="3">
        <v>5.6888888888888891</v>
      </c>
      <c r="S98" s="3">
        <v>0</v>
      </c>
      <c r="T98" s="4">
        <v>0</v>
      </c>
      <c r="U98" s="3">
        <v>50.30833333333333</v>
      </c>
      <c r="V98" s="3">
        <v>20.031777777777773</v>
      </c>
      <c r="W98" s="4">
        <v>0.39818011153442651</v>
      </c>
      <c r="X98" s="3">
        <v>50.30833333333333</v>
      </c>
      <c r="Y98" s="3">
        <v>20.031777777777773</v>
      </c>
      <c r="Z98" s="4">
        <v>0.39818011153442651</v>
      </c>
      <c r="AA98" s="3">
        <v>0</v>
      </c>
      <c r="AB98" s="3">
        <v>0</v>
      </c>
      <c r="AC98" s="4">
        <v>0</v>
      </c>
      <c r="AD98" s="3">
        <v>143.24688888888886</v>
      </c>
      <c r="AE98" s="3">
        <v>34.265444444444448</v>
      </c>
      <c r="AF98" s="4">
        <v>0.23920550533577623</v>
      </c>
      <c r="AG98" s="3">
        <v>97.426000000000002</v>
      </c>
      <c r="AH98" s="3">
        <v>34.265444444444448</v>
      </c>
      <c r="AI98" s="4">
        <v>0.35170739273340224</v>
      </c>
      <c r="AJ98" s="3">
        <v>45.820888888888867</v>
      </c>
      <c r="AK98" s="3">
        <v>0</v>
      </c>
      <c r="AL98" s="4">
        <v>0</v>
      </c>
      <c r="AM98" s="3">
        <v>0</v>
      </c>
      <c r="AN98" s="3">
        <v>0</v>
      </c>
      <c r="AO98" s="4">
        <v>0</v>
      </c>
      <c r="AP98" s="3" t="s">
        <v>510</v>
      </c>
      <c r="AQ98" s="1">
        <v>3</v>
      </c>
    </row>
    <row r="99" spans="1:43" x14ac:dyDescent="0.2">
      <c r="A99" s="1" t="s">
        <v>154</v>
      </c>
      <c r="B99" s="1" t="s">
        <v>369</v>
      </c>
      <c r="C99" s="1" t="s">
        <v>370</v>
      </c>
      <c r="D99" s="1" t="s">
        <v>331</v>
      </c>
      <c r="E99" s="3">
        <v>57.2</v>
      </c>
      <c r="F99" s="3">
        <f t="shared" si="1"/>
        <v>184.30799999999999</v>
      </c>
      <c r="G99" s="3">
        <v>2.3959999999999999</v>
      </c>
      <c r="H99" s="4">
        <v>1.2999978297198168E-2</v>
      </c>
      <c r="I99" s="3">
        <v>33.780111111111111</v>
      </c>
      <c r="J99" s="3">
        <v>0</v>
      </c>
      <c r="K99" s="4">
        <v>0</v>
      </c>
      <c r="L99" s="3">
        <v>23.457888888888888</v>
      </c>
      <c r="M99" s="3">
        <v>0</v>
      </c>
      <c r="N99" s="4">
        <v>0</v>
      </c>
      <c r="O99" s="3">
        <v>5.166666666666667</v>
      </c>
      <c r="P99" s="3">
        <v>0</v>
      </c>
      <c r="Q99" s="4">
        <v>0</v>
      </c>
      <c r="R99" s="3">
        <v>5.1555555555555559</v>
      </c>
      <c r="S99" s="3">
        <v>0</v>
      </c>
      <c r="T99" s="4">
        <v>0</v>
      </c>
      <c r="U99" s="3">
        <v>45.029555555555554</v>
      </c>
      <c r="V99" s="3">
        <v>0.95788888888888901</v>
      </c>
      <c r="W99" s="4">
        <v>2.1272448219194311E-2</v>
      </c>
      <c r="X99" s="3">
        <v>44.647888888888886</v>
      </c>
      <c r="Y99" s="3">
        <v>0.95788888888888901</v>
      </c>
      <c r="Z99" s="4">
        <v>2.1454292973911923E-2</v>
      </c>
      <c r="AA99" s="3">
        <v>0.38166666666666671</v>
      </c>
      <c r="AB99" s="3">
        <v>0</v>
      </c>
      <c r="AC99" s="4">
        <v>0</v>
      </c>
      <c r="AD99" s="3">
        <v>105.49833333333332</v>
      </c>
      <c r="AE99" s="3">
        <v>1.4381111111111111</v>
      </c>
      <c r="AF99" s="4">
        <v>1.3631600288577494E-2</v>
      </c>
      <c r="AG99" s="3">
        <v>96.028333333333322</v>
      </c>
      <c r="AH99" s="3">
        <v>1.4381111111111111</v>
      </c>
      <c r="AI99" s="4">
        <v>1.4975904102377193E-2</v>
      </c>
      <c r="AJ99" s="3">
        <v>9.4700000000000006</v>
      </c>
      <c r="AK99" s="3">
        <v>0</v>
      </c>
      <c r="AL99" s="4">
        <v>0</v>
      </c>
      <c r="AM99" s="3">
        <v>0</v>
      </c>
      <c r="AN99" s="3">
        <v>0</v>
      </c>
      <c r="AO99" s="4">
        <v>0</v>
      </c>
      <c r="AP99" s="3" t="s">
        <v>511</v>
      </c>
      <c r="AQ99" s="1">
        <v>3</v>
      </c>
    </row>
    <row r="100" spans="1:43" x14ac:dyDescent="0.2">
      <c r="A100" s="1" t="s">
        <v>154</v>
      </c>
      <c r="B100" s="1" t="s">
        <v>371</v>
      </c>
      <c r="C100" s="1" t="s">
        <v>372</v>
      </c>
      <c r="D100" s="1" t="s">
        <v>373</v>
      </c>
      <c r="E100" s="3">
        <v>60.288888888888891</v>
      </c>
      <c r="F100" s="3">
        <f t="shared" si="1"/>
        <v>234.56022222222225</v>
      </c>
      <c r="G100" s="3">
        <v>0</v>
      </c>
      <c r="H100" s="4">
        <v>0</v>
      </c>
      <c r="I100" s="3">
        <v>37.647222222222226</v>
      </c>
      <c r="J100" s="3">
        <v>0</v>
      </c>
      <c r="K100" s="4">
        <v>0</v>
      </c>
      <c r="L100" s="3">
        <v>27.024999999999999</v>
      </c>
      <c r="M100" s="3">
        <v>0</v>
      </c>
      <c r="N100" s="4">
        <v>0</v>
      </c>
      <c r="O100" s="3">
        <v>5.2</v>
      </c>
      <c r="P100" s="3">
        <v>0</v>
      </c>
      <c r="Q100" s="4">
        <v>0</v>
      </c>
      <c r="R100" s="3">
        <v>5.4222222222222225</v>
      </c>
      <c r="S100" s="3">
        <v>0</v>
      </c>
      <c r="T100" s="4">
        <v>0</v>
      </c>
      <c r="U100" s="3">
        <v>57.416222222222224</v>
      </c>
      <c r="V100" s="3">
        <v>0</v>
      </c>
      <c r="W100" s="4">
        <v>0</v>
      </c>
      <c r="X100" s="3">
        <v>57.416222222222224</v>
      </c>
      <c r="Y100" s="3">
        <v>0</v>
      </c>
      <c r="Z100" s="4">
        <v>0</v>
      </c>
      <c r="AA100" s="3">
        <v>0</v>
      </c>
      <c r="AB100" s="3">
        <v>0</v>
      </c>
      <c r="AC100" s="4">
        <v>0</v>
      </c>
      <c r="AD100" s="3">
        <v>139.49677777777779</v>
      </c>
      <c r="AE100" s="3">
        <v>0</v>
      </c>
      <c r="AF100" s="4">
        <v>0</v>
      </c>
      <c r="AG100" s="3">
        <v>88.454333333333338</v>
      </c>
      <c r="AH100" s="3">
        <v>0</v>
      </c>
      <c r="AI100" s="4">
        <v>0</v>
      </c>
      <c r="AJ100" s="3">
        <v>51.042444444444449</v>
      </c>
      <c r="AK100" s="3">
        <v>0</v>
      </c>
      <c r="AL100" s="4">
        <v>0</v>
      </c>
      <c r="AM100" s="3">
        <v>0</v>
      </c>
      <c r="AN100" s="3">
        <v>0</v>
      </c>
      <c r="AO100" s="4">
        <v>0</v>
      </c>
      <c r="AP100" s="3" t="s">
        <v>512</v>
      </c>
      <c r="AQ100" s="1">
        <v>3</v>
      </c>
    </row>
    <row r="101" spans="1:43" x14ac:dyDescent="0.2">
      <c r="A101" s="1" t="s">
        <v>154</v>
      </c>
      <c r="B101" s="1" t="s">
        <v>374</v>
      </c>
      <c r="C101" s="1" t="s">
        <v>188</v>
      </c>
      <c r="D101" s="1" t="s">
        <v>189</v>
      </c>
      <c r="E101" s="3">
        <v>45</v>
      </c>
      <c r="F101" s="3">
        <f t="shared" si="1"/>
        <v>200.04333333333332</v>
      </c>
      <c r="G101" s="3">
        <v>0</v>
      </c>
      <c r="H101" s="4">
        <v>0</v>
      </c>
      <c r="I101" s="3">
        <v>60.473333333333322</v>
      </c>
      <c r="J101" s="3">
        <v>0</v>
      </c>
      <c r="K101" s="4">
        <v>0</v>
      </c>
      <c r="L101" s="3">
        <v>38.081111111111113</v>
      </c>
      <c r="M101" s="3">
        <v>0</v>
      </c>
      <c r="N101" s="4">
        <v>0</v>
      </c>
      <c r="O101" s="3">
        <v>16.475555555555541</v>
      </c>
      <c r="P101" s="3">
        <v>0</v>
      </c>
      <c r="Q101" s="4">
        <v>0</v>
      </c>
      <c r="R101" s="3">
        <v>5.916666666666667</v>
      </c>
      <c r="S101" s="3">
        <v>0</v>
      </c>
      <c r="T101" s="4">
        <v>0</v>
      </c>
      <c r="U101" s="3">
        <v>39.698888888888888</v>
      </c>
      <c r="V101" s="3">
        <v>0</v>
      </c>
      <c r="W101" s="4">
        <v>0</v>
      </c>
      <c r="X101" s="3">
        <v>39.698888888888888</v>
      </c>
      <c r="Y101" s="3">
        <v>0</v>
      </c>
      <c r="Z101" s="4">
        <v>0</v>
      </c>
      <c r="AA101" s="3">
        <v>0</v>
      </c>
      <c r="AB101" s="3">
        <v>0</v>
      </c>
      <c r="AC101" s="4">
        <v>0</v>
      </c>
      <c r="AD101" s="3">
        <v>99.871111111111105</v>
      </c>
      <c r="AE101" s="3">
        <v>0</v>
      </c>
      <c r="AF101" s="4">
        <v>0</v>
      </c>
      <c r="AG101" s="3">
        <v>98.053333333333327</v>
      </c>
      <c r="AH101" s="3">
        <v>0</v>
      </c>
      <c r="AI101" s="4">
        <v>0</v>
      </c>
      <c r="AJ101" s="3">
        <v>1.8177777777777777</v>
      </c>
      <c r="AK101" s="3">
        <v>0</v>
      </c>
      <c r="AL101" s="4">
        <v>0</v>
      </c>
      <c r="AM101" s="3">
        <v>0</v>
      </c>
      <c r="AN101" s="3">
        <v>0</v>
      </c>
      <c r="AO101" s="4">
        <v>0</v>
      </c>
      <c r="AP101" s="3" t="s">
        <v>513</v>
      </c>
      <c r="AQ101" s="1">
        <v>3</v>
      </c>
    </row>
    <row r="102" spans="1:43" x14ac:dyDescent="0.2">
      <c r="A102" s="1" t="s">
        <v>154</v>
      </c>
      <c r="B102" s="1" t="s">
        <v>375</v>
      </c>
      <c r="C102" s="1" t="s">
        <v>256</v>
      </c>
      <c r="D102" s="1" t="s">
        <v>257</v>
      </c>
      <c r="E102" s="3">
        <v>54.588888888888889</v>
      </c>
      <c r="F102" s="3">
        <f t="shared" si="1"/>
        <v>208.15988888888887</v>
      </c>
      <c r="G102" s="3">
        <v>0.26666666666666666</v>
      </c>
      <c r="H102" s="4">
        <v>1.281066530588933E-3</v>
      </c>
      <c r="I102" s="3">
        <v>39.783222222222221</v>
      </c>
      <c r="J102" s="3">
        <v>0.26666666666666666</v>
      </c>
      <c r="K102" s="4">
        <v>6.7029931657398845E-3</v>
      </c>
      <c r="L102" s="3">
        <v>24.938777777777776</v>
      </c>
      <c r="M102" s="3">
        <v>0.26666666666666666</v>
      </c>
      <c r="N102" s="4">
        <v>1.0692852273790483E-2</v>
      </c>
      <c r="O102" s="3">
        <v>9.4222222222222225</v>
      </c>
      <c r="P102" s="3">
        <v>0</v>
      </c>
      <c r="Q102" s="4">
        <v>0</v>
      </c>
      <c r="R102" s="3">
        <v>5.4222222222222225</v>
      </c>
      <c r="S102" s="3">
        <v>0</v>
      </c>
      <c r="T102" s="4">
        <v>0</v>
      </c>
      <c r="U102" s="3">
        <v>35.484555555555559</v>
      </c>
      <c r="V102" s="3">
        <v>0</v>
      </c>
      <c r="W102" s="4">
        <v>0</v>
      </c>
      <c r="X102" s="3">
        <v>35.484555555555559</v>
      </c>
      <c r="Y102" s="3">
        <v>0</v>
      </c>
      <c r="Z102" s="4">
        <v>0</v>
      </c>
      <c r="AA102" s="3">
        <v>0</v>
      </c>
      <c r="AB102" s="3">
        <v>0</v>
      </c>
      <c r="AC102" s="4">
        <v>0</v>
      </c>
      <c r="AD102" s="3">
        <v>132.89211111111109</v>
      </c>
      <c r="AE102" s="3">
        <v>0</v>
      </c>
      <c r="AF102" s="4">
        <v>0</v>
      </c>
      <c r="AG102" s="3">
        <v>130.94188888888888</v>
      </c>
      <c r="AH102" s="3">
        <v>0</v>
      </c>
      <c r="AI102" s="4">
        <v>0</v>
      </c>
      <c r="AJ102" s="3">
        <v>1.9502222222222223</v>
      </c>
      <c r="AK102" s="3">
        <v>0</v>
      </c>
      <c r="AL102" s="4">
        <v>0</v>
      </c>
      <c r="AM102" s="3">
        <v>0</v>
      </c>
      <c r="AN102" s="3">
        <v>0</v>
      </c>
      <c r="AO102" s="4">
        <v>0</v>
      </c>
      <c r="AP102" s="3" t="s">
        <v>514</v>
      </c>
      <c r="AQ102" s="1">
        <v>3</v>
      </c>
    </row>
    <row r="103" spans="1:43" x14ac:dyDescent="0.2">
      <c r="A103" s="1" t="s">
        <v>154</v>
      </c>
      <c r="B103" s="1" t="s">
        <v>376</v>
      </c>
      <c r="C103" s="1" t="s">
        <v>377</v>
      </c>
      <c r="D103" s="1" t="s">
        <v>378</v>
      </c>
      <c r="E103" s="3">
        <v>60.988888888888887</v>
      </c>
      <c r="F103" s="3">
        <f t="shared" si="1"/>
        <v>202.09533333333334</v>
      </c>
      <c r="G103" s="3">
        <v>0.22366666666666671</v>
      </c>
      <c r="H103" s="4">
        <v>1.1067384039875571E-3</v>
      </c>
      <c r="I103" s="3">
        <v>36.830222222222226</v>
      </c>
      <c r="J103" s="3">
        <v>0</v>
      </c>
      <c r="K103" s="4">
        <v>0</v>
      </c>
      <c r="L103" s="3">
        <v>20.641333333333332</v>
      </c>
      <c r="M103" s="3">
        <v>0</v>
      </c>
      <c r="N103" s="4">
        <v>0</v>
      </c>
      <c r="O103" s="3">
        <v>10.766666666666667</v>
      </c>
      <c r="P103" s="3">
        <v>0</v>
      </c>
      <c r="Q103" s="4">
        <v>0</v>
      </c>
      <c r="R103" s="3">
        <v>5.4222222222222225</v>
      </c>
      <c r="S103" s="3">
        <v>0</v>
      </c>
      <c r="T103" s="4">
        <v>0</v>
      </c>
      <c r="U103" s="3">
        <v>39.307333333333332</v>
      </c>
      <c r="V103" s="3">
        <v>0.22366666666666671</v>
      </c>
      <c r="W103" s="4">
        <v>5.6902019979308367E-3</v>
      </c>
      <c r="X103" s="3">
        <v>39.307333333333332</v>
      </c>
      <c r="Y103" s="3">
        <v>0.22366666666666671</v>
      </c>
      <c r="Z103" s="4">
        <v>5.6902019979308367E-3</v>
      </c>
      <c r="AA103" s="3">
        <v>0</v>
      </c>
      <c r="AB103" s="3">
        <v>0</v>
      </c>
      <c r="AC103" s="4">
        <v>0</v>
      </c>
      <c r="AD103" s="3">
        <v>125.95777777777778</v>
      </c>
      <c r="AE103" s="3">
        <v>0</v>
      </c>
      <c r="AF103" s="4">
        <v>0</v>
      </c>
      <c r="AG103" s="3">
        <v>107.25</v>
      </c>
      <c r="AH103" s="3">
        <v>0</v>
      </c>
      <c r="AI103" s="4">
        <v>0</v>
      </c>
      <c r="AJ103" s="3">
        <v>18.707777777777771</v>
      </c>
      <c r="AK103" s="3">
        <v>0</v>
      </c>
      <c r="AL103" s="4">
        <v>0</v>
      </c>
      <c r="AM103" s="3">
        <v>0</v>
      </c>
      <c r="AN103" s="3">
        <v>0</v>
      </c>
      <c r="AO103" s="4">
        <v>0</v>
      </c>
      <c r="AP103" s="3" t="s">
        <v>515</v>
      </c>
      <c r="AQ103" s="1">
        <v>3</v>
      </c>
    </row>
    <row r="104" spans="1:43" x14ac:dyDescent="0.2">
      <c r="A104" s="1" t="s">
        <v>154</v>
      </c>
      <c r="B104" s="1" t="s">
        <v>379</v>
      </c>
      <c r="C104" s="1" t="s">
        <v>380</v>
      </c>
      <c r="D104" s="1" t="s">
        <v>381</v>
      </c>
      <c r="E104" s="3">
        <v>26.533333333333335</v>
      </c>
      <c r="F104" s="3">
        <f t="shared" si="1"/>
        <v>117.44555555555556</v>
      </c>
      <c r="G104" s="3">
        <v>0</v>
      </c>
      <c r="H104" s="4">
        <v>0</v>
      </c>
      <c r="I104" s="3">
        <v>24.081111111111113</v>
      </c>
      <c r="J104" s="3">
        <v>0</v>
      </c>
      <c r="K104" s="4">
        <v>0</v>
      </c>
      <c r="L104" s="3">
        <v>19.675555555555555</v>
      </c>
      <c r="M104" s="3">
        <v>0</v>
      </c>
      <c r="N104" s="4">
        <v>0</v>
      </c>
      <c r="O104" s="3">
        <v>0</v>
      </c>
      <c r="P104" s="3">
        <v>0</v>
      </c>
      <c r="Q104" s="4">
        <v>0</v>
      </c>
      <c r="R104" s="3">
        <v>4.4055555555555577</v>
      </c>
      <c r="S104" s="3">
        <v>0</v>
      </c>
      <c r="T104" s="4">
        <v>0</v>
      </c>
      <c r="U104" s="3">
        <v>35.857777777777777</v>
      </c>
      <c r="V104" s="3">
        <v>0</v>
      </c>
      <c r="W104" s="4">
        <v>0</v>
      </c>
      <c r="X104" s="3">
        <v>35.857777777777777</v>
      </c>
      <c r="Y104" s="3">
        <v>0</v>
      </c>
      <c r="Z104" s="4">
        <v>0</v>
      </c>
      <c r="AA104" s="3">
        <v>0</v>
      </c>
      <c r="AB104" s="3">
        <v>0</v>
      </c>
      <c r="AC104" s="4">
        <v>0</v>
      </c>
      <c r="AD104" s="3">
        <v>57.506666666666668</v>
      </c>
      <c r="AE104" s="3">
        <v>0</v>
      </c>
      <c r="AF104" s="4">
        <v>0</v>
      </c>
      <c r="AG104" s="3">
        <v>57.506666666666668</v>
      </c>
      <c r="AH104" s="3">
        <v>0</v>
      </c>
      <c r="AI104" s="4">
        <v>0</v>
      </c>
      <c r="AJ104" s="3">
        <v>0</v>
      </c>
      <c r="AK104" s="3">
        <v>0</v>
      </c>
      <c r="AL104" s="4">
        <v>0</v>
      </c>
      <c r="AM104" s="3">
        <v>0</v>
      </c>
      <c r="AN104" s="3">
        <v>0</v>
      </c>
      <c r="AO104" s="4">
        <v>0</v>
      </c>
      <c r="AP104" s="3" t="s">
        <v>516</v>
      </c>
      <c r="AQ104" s="1">
        <v>3</v>
      </c>
    </row>
    <row r="105" spans="1:43" x14ac:dyDescent="0.2">
      <c r="A105" s="1" t="s">
        <v>154</v>
      </c>
      <c r="B105" s="1" t="s">
        <v>382</v>
      </c>
      <c r="C105" s="1" t="s">
        <v>383</v>
      </c>
      <c r="D105" s="1" t="s">
        <v>260</v>
      </c>
      <c r="E105" s="3">
        <v>54.611111111111114</v>
      </c>
      <c r="F105" s="3">
        <f t="shared" si="1"/>
        <v>242.99055555555557</v>
      </c>
      <c r="G105" s="3">
        <v>15.313888888888888</v>
      </c>
      <c r="H105" s="4">
        <v>6.3022568321128153E-2</v>
      </c>
      <c r="I105" s="3">
        <v>35.744777777777777</v>
      </c>
      <c r="J105" s="3">
        <v>0</v>
      </c>
      <c r="K105" s="4">
        <v>0</v>
      </c>
      <c r="L105" s="3">
        <v>20.922555555555554</v>
      </c>
      <c r="M105" s="3">
        <v>0</v>
      </c>
      <c r="N105" s="4">
        <v>0</v>
      </c>
      <c r="O105" s="3">
        <v>9.4888888888888889</v>
      </c>
      <c r="P105" s="3">
        <v>0</v>
      </c>
      <c r="Q105" s="4">
        <v>0</v>
      </c>
      <c r="R105" s="3">
        <v>5.333333333333333</v>
      </c>
      <c r="S105" s="3">
        <v>0</v>
      </c>
      <c r="T105" s="4">
        <v>0</v>
      </c>
      <c r="U105" s="3">
        <v>76.6418888888889</v>
      </c>
      <c r="V105" s="3">
        <v>15.313888888888888</v>
      </c>
      <c r="W105" s="4">
        <v>0.19981095339508273</v>
      </c>
      <c r="X105" s="3">
        <v>76.6418888888889</v>
      </c>
      <c r="Y105" s="3">
        <v>15.313888888888888</v>
      </c>
      <c r="Z105" s="4">
        <v>0.19981095339508273</v>
      </c>
      <c r="AA105" s="3">
        <v>0</v>
      </c>
      <c r="AB105" s="3">
        <v>0</v>
      </c>
      <c r="AC105" s="4">
        <v>0</v>
      </c>
      <c r="AD105" s="3">
        <v>130.60388888888889</v>
      </c>
      <c r="AE105" s="3">
        <v>0</v>
      </c>
      <c r="AF105" s="4">
        <v>0</v>
      </c>
      <c r="AG105" s="3">
        <v>104.72944444444444</v>
      </c>
      <c r="AH105" s="3">
        <v>0</v>
      </c>
      <c r="AI105" s="4">
        <v>0</v>
      </c>
      <c r="AJ105" s="3">
        <v>25.874444444444443</v>
      </c>
      <c r="AK105" s="3">
        <v>0</v>
      </c>
      <c r="AL105" s="4">
        <v>0</v>
      </c>
      <c r="AM105" s="3">
        <v>0</v>
      </c>
      <c r="AN105" s="3">
        <v>0</v>
      </c>
      <c r="AO105" s="4">
        <v>0</v>
      </c>
      <c r="AP105" s="3" t="s">
        <v>517</v>
      </c>
      <c r="AQ105" s="1">
        <v>3</v>
      </c>
    </row>
    <row r="106" spans="1:43" x14ac:dyDescent="0.2">
      <c r="A106" s="1" t="s">
        <v>154</v>
      </c>
      <c r="B106" s="1" t="s">
        <v>384</v>
      </c>
      <c r="C106" s="1" t="s">
        <v>197</v>
      </c>
      <c r="D106" s="1" t="s">
        <v>173</v>
      </c>
      <c r="E106" s="3">
        <v>38.577777777777776</v>
      </c>
      <c r="F106" s="3">
        <f t="shared" si="1"/>
        <v>168.68788888888889</v>
      </c>
      <c r="G106" s="3">
        <v>0</v>
      </c>
      <c r="H106" s="4">
        <v>0</v>
      </c>
      <c r="I106" s="3">
        <v>24.614222222222224</v>
      </c>
      <c r="J106" s="3">
        <v>0</v>
      </c>
      <c r="K106" s="4">
        <v>0</v>
      </c>
      <c r="L106" s="3">
        <v>21.425333333333334</v>
      </c>
      <c r="M106" s="3">
        <v>0</v>
      </c>
      <c r="N106" s="4">
        <v>0</v>
      </c>
      <c r="O106" s="3">
        <v>0</v>
      </c>
      <c r="P106" s="3">
        <v>0</v>
      </c>
      <c r="Q106" s="4">
        <v>0</v>
      </c>
      <c r="R106" s="3">
        <v>3.1888888888888891</v>
      </c>
      <c r="S106" s="3">
        <v>0</v>
      </c>
      <c r="T106" s="4">
        <v>0</v>
      </c>
      <c r="U106" s="3">
        <v>54.595111111111116</v>
      </c>
      <c r="V106" s="3">
        <v>0</v>
      </c>
      <c r="W106" s="4">
        <v>0</v>
      </c>
      <c r="X106" s="3">
        <v>54.595111111111116</v>
      </c>
      <c r="Y106" s="3">
        <v>0</v>
      </c>
      <c r="Z106" s="4">
        <v>0</v>
      </c>
      <c r="AA106" s="3">
        <v>0</v>
      </c>
      <c r="AB106" s="3">
        <v>0</v>
      </c>
      <c r="AC106" s="4">
        <v>0</v>
      </c>
      <c r="AD106" s="3">
        <v>89.478555555555559</v>
      </c>
      <c r="AE106" s="3">
        <v>0</v>
      </c>
      <c r="AF106" s="4">
        <v>0</v>
      </c>
      <c r="AG106" s="3">
        <v>89.478555555555559</v>
      </c>
      <c r="AH106" s="3">
        <v>0</v>
      </c>
      <c r="AI106" s="4">
        <v>0</v>
      </c>
      <c r="AJ106" s="3">
        <v>0</v>
      </c>
      <c r="AK106" s="3">
        <v>0</v>
      </c>
      <c r="AL106" s="4">
        <v>0</v>
      </c>
      <c r="AM106" s="3">
        <v>0</v>
      </c>
      <c r="AN106" s="3">
        <v>0</v>
      </c>
      <c r="AO106" s="4">
        <v>0</v>
      </c>
      <c r="AP106" s="3" t="s">
        <v>518</v>
      </c>
      <c r="AQ106" s="1">
        <v>3</v>
      </c>
    </row>
    <row r="107" spans="1:43" x14ac:dyDescent="0.2">
      <c r="A107" s="1" t="s">
        <v>154</v>
      </c>
      <c r="B107" s="1" t="s">
        <v>385</v>
      </c>
      <c r="C107" s="1" t="s">
        <v>172</v>
      </c>
      <c r="D107" s="1" t="s">
        <v>173</v>
      </c>
      <c r="E107" s="3">
        <v>83.722222222222229</v>
      </c>
      <c r="F107" s="3">
        <f t="shared" si="1"/>
        <v>480.99644444444448</v>
      </c>
      <c r="G107" s="3">
        <v>0.15555555555555556</v>
      </c>
      <c r="H107" s="4">
        <v>3.2340271399557586E-4</v>
      </c>
      <c r="I107" s="3">
        <v>46.424666666666667</v>
      </c>
      <c r="J107" s="3">
        <v>0</v>
      </c>
      <c r="K107" s="4">
        <v>0</v>
      </c>
      <c r="L107" s="3">
        <v>25.274666666666665</v>
      </c>
      <c r="M107" s="3">
        <v>0</v>
      </c>
      <c r="N107" s="4">
        <v>0</v>
      </c>
      <c r="O107" s="3">
        <v>15.55</v>
      </c>
      <c r="P107" s="3">
        <v>0</v>
      </c>
      <c r="Q107" s="4">
        <v>0</v>
      </c>
      <c r="R107" s="3">
        <v>5.6</v>
      </c>
      <c r="S107" s="3">
        <v>0</v>
      </c>
      <c r="T107" s="4">
        <v>0</v>
      </c>
      <c r="U107" s="3">
        <v>96.344888888888903</v>
      </c>
      <c r="V107" s="3">
        <v>0</v>
      </c>
      <c r="W107" s="4">
        <v>0</v>
      </c>
      <c r="X107" s="3">
        <v>96.344888888888903</v>
      </c>
      <c r="Y107" s="3">
        <v>0</v>
      </c>
      <c r="Z107" s="4">
        <v>0</v>
      </c>
      <c r="AA107" s="3">
        <v>0</v>
      </c>
      <c r="AB107" s="3">
        <v>0</v>
      </c>
      <c r="AC107" s="4">
        <v>0</v>
      </c>
      <c r="AD107" s="3">
        <v>338.22688888888888</v>
      </c>
      <c r="AE107" s="3">
        <v>0.15555555555555556</v>
      </c>
      <c r="AF107" s="4">
        <v>4.5991481063664696E-4</v>
      </c>
      <c r="AG107" s="3">
        <v>338.07133333333331</v>
      </c>
      <c r="AH107" s="3">
        <v>0</v>
      </c>
      <c r="AI107" s="4">
        <v>0</v>
      </c>
      <c r="AJ107" s="3">
        <v>0.15555555555555556</v>
      </c>
      <c r="AK107" s="3">
        <v>0.15555555555555556</v>
      </c>
      <c r="AL107" s="4">
        <v>1</v>
      </c>
      <c r="AM107" s="3">
        <v>0</v>
      </c>
      <c r="AN107" s="3">
        <v>0</v>
      </c>
      <c r="AO107" s="4">
        <v>0</v>
      </c>
      <c r="AP107" s="3" t="s">
        <v>519</v>
      </c>
      <c r="AQ107" s="1">
        <v>3</v>
      </c>
    </row>
    <row r="108" spans="1:43" x14ac:dyDescent="0.2">
      <c r="A108" s="1" t="s">
        <v>154</v>
      </c>
      <c r="B108" s="1" t="s">
        <v>386</v>
      </c>
      <c r="C108" s="1" t="s">
        <v>387</v>
      </c>
      <c r="D108" s="1" t="s">
        <v>388</v>
      </c>
      <c r="E108" s="3">
        <v>48.988888888888887</v>
      </c>
      <c r="F108" s="3">
        <f t="shared" si="1"/>
        <v>208.43333333333334</v>
      </c>
      <c r="G108" s="3">
        <v>0</v>
      </c>
      <c r="H108" s="4">
        <v>0</v>
      </c>
      <c r="I108" s="3">
        <v>48.272222222222226</v>
      </c>
      <c r="J108" s="3">
        <v>0</v>
      </c>
      <c r="K108" s="4">
        <v>0</v>
      </c>
      <c r="L108" s="3">
        <v>23.805555555555557</v>
      </c>
      <c r="M108" s="3">
        <v>0</v>
      </c>
      <c r="N108" s="4">
        <v>0</v>
      </c>
      <c r="O108" s="3">
        <v>19.133333333333333</v>
      </c>
      <c r="P108" s="3">
        <v>0</v>
      </c>
      <c r="Q108" s="4">
        <v>0</v>
      </c>
      <c r="R108" s="3">
        <v>5.333333333333333</v>
      </c>
      <c r="S108" s="3">
        <v>0</v>
      </c>
      <c r="T108" s="4">
        <v>0</v>
      </c>
      <c r="U108" s="3">
        <v>39.363888888888887</v>
      </c>
      <c r="V108" s="3">
        <v>0</v>
      </c>
      <c r="W108" s="4">
        <v>0</v>
      </c>
      <c r="X108" s="3">
        <v>39.363888888888887</v>
      </c>
      <c r="Y108" s="3">
        <v>0</v>
      </c>
      <c r="Z108" s="4">
        <v>0</v>
      </c>
      <c r="AA108" s="3">
        <v>0</v>
      </c>
      <c r="AB108" s="3">
        <v>0</v>
      </c>
      <c r="AC108" s="4">
        <v>0</v>
      </c>
      <c r="AD108" s="3">
        <v>120.79722222222222</v>
      </c>
      <c r="AE108" s="3">
        <v>0</v>
      </c>
      <c r="AF108" s="4">
        <v>0</v>
      </c>
      <c r="AG108" s="3">
        <v>120.79722222222222</v>
      </c>
      <c r="AH108" s="3">
        <v>0</v>
      </c>
      <c r="AI108" s="4">
        <v>0</v>
      </c>
      <c r="AJ108" s="3">
        <v>0</v>
      </c>
      <c r="AK108" s="3">
        <v>0</v>
      </c>
      <c r="AL108" s="4">
        <v>0</v>
      </c>
      <c r="AM108" s="3">
        <v>0</v>
      </c>
      <c r="AN108" s="3">
        <v>0</v>
      </c>
      <c r="AO108" s="4">
        <v>0</v>
      </c>
      <c r="AP108" s="3" t="s">
        <v>520</v>
      </c>
      <c r="AQ108" s="1">
        <v>3</v>
      </c>
    </row>
    <row r="109" spans="1:43" x14ac:dyDescent="0.2">
      <c r="A109" s="1" t="s">
        <v>154</v>
      </c>
      <c r="B109" s="1" t="s">
        <v>389</v>
      </c>
      <c r="C109" s="1" t="s">
        <v>199</v>
      </c>
      <c r="D109" s="1" t="s">
        <v>166</v>
      </c>
      <c r="E109" s="3">
        <v>104.34444444444445</v>
      </c>
      <c r="F109" s="3">
        <f t="shared" si="1"/>
        <v>312.54277777777781</v>
      </c>
      <c r="G109" s="3">
        <v>0</v>
      </c>
      <c r="H109" s="4">
        <v>0</v>
      </c>
      <c r="I109" s="3">
        <v>50.969444444444449</v>
      </c>
      <c r="J109" s="3">
        <v>0</v>
      </c>
      <c r="K109" s="4">
        <v>0</v>
      </c>
      <c r="L109" s="3">
        <v>36.036111111111111</v>
      </c>
      <c r="M109" s="3">
        <v>0</v>
      </c>
      <c r="N109" s="4">
        <v>0</v>
      </c>
      <c r="O109" s="3">
        <v>9.8666666666666671</v>
      </c>
      <c r="P109" s="3">
        <v>0</v>
      </c>
      <c r="Q109" s="4">
        <v>0</v>
      </c>
      <c r="R109" s="3">
        <v>5.0666666666666664</v>
      </c>
      <c r="S109" s="3">
        <v>0</v>
      </c>
      <c r="T109" s="4">
        <v>0</v>
      </c>
      <c r="U109" s="3">
        <v>85.65</v>
      </c>
      <c r="V109" s="3">
        <v>0</v>
      </c>
      <c r="W109" s="4">
        <v>0</v>
      </c>
      <c r="X109" s="3">
        <v>85.65</v>
      </c>
      <c r="Y109" s="3">
        <v>0</v>
      </c>
      <c r="Z109" s="4">
        <v>0</v>
      </c>
      <c r="AA109" s="3">
        <v>0</v>
      </c>
      <c r="AB109" s="3">
        <v>0</v>
      </c>
      <c r="AC109" s="4">
        <v>0</v>
      </c>
      <c r="AD109" s="3">
        <v>175.92333333333335</v>
      </c>
      <c r="AE109" s="3">
        <v>0</v>
      </c>
      <c r="AF109" s="4">
        <v>0</v>
      </c>
      <c r="AG109" s="3">
        <v>175.62055555555557</v>
      </c>
      <c r="AH109" s="3">
        <v>0</v>
      </c>
      <c r="AI109" s="4">
        <v>0</v>
      </c>
      <c r="AJ109" s="3">
        <v>0.30277777777777776</v>
      </c>
      <c r="AK109" s="3">
        <v>0</v>
      </c>
      <c r="AL109" s="4">
        <v>0</v>
      </c>
      <c r="AM109" s="3">
        <v>0</v>
      </c>
      <c r="AN109" s="3">
        <v>0</v>
      </c>
      <c r="AO109" s="4">
        <v>0</v>
      </c>
      <c r="AP109" s="3" t="s">
        <v>521</v>
      </c>
      <c r="AQ109" s="1">
        <v>3</v>
      </c>
    </row>
    <row r="110" spans="1:43" x14ac:dyDescent="0.2">
      <c r="A110" s="1" t="s">
        <v>154</v>
      </c>
      <c r="B110" s="1" t="s">
        <v>390</v>
      </c>
      <c r="C110" s="1" t="s">
        <v>391</v>
      </c>
      <c r="D110" s="1" t="s">
        <v>392</v>
      </c>
      <c r="E110" s="3">
        <v>60.911111111111111</v>
      </c>
      <c r="F110" s="3">
        <f t="shared" si="1"/>
        <v>243.63100000000003</v>
      </c>
      <c r="G110" s="3">
        <v>28.786111111111111</v>
      </c>
      <c r="H110" s="4">
        <v>0.11815454975397674</v>
      </c>
      <c r="I110" s="3">
        <v>44.467111111111109</v>
      </c>
      <c r="J110" s="3">
        <v>0</v>
      </c>
      <c r="K110" s="4">
        <v>0</v>
      </c>
      <c r="L110" s="3">
        <v>18.631</v>
      </c>
      <c r="M110" s="3">
        <v>0</v>
      </c>
      <c r="N110" s="4">
        <v>0</v>
      </c>
      <c r="O110" s="3">
        <v>20.225000000000001</v>
      </c>
      <c r="P110" s="3">
        <v>0</v>
      </c>
      <c r="Q110" s="4">
        <v>0</v>
      </c>
      <c r="R110" s="3">
        <v>5.6111111111111107</v>
      </c>
      <c r="S110" s="3">
        <v>0</v>
      </c>
      <c r="T110" s="4">
        <v>0</v>
      </c>
      <c r="U110" s="3">
        <v>43.68888888888889</v>
      </c>
      <c r="V110" s="3">
        <v>13.291666666666666</v>
      </c>
      <c r="W110" s="4">
        <v>0.30423448626653099</v>
      </c>
      <c r="X110" s="3">
        <v>43.68888888888889</v>
      </c>
      <c r="Y110" s="3">
        <v>13.291666666666666</v>
      </c>
      <c r="Z110" s="4">
        <v>0.30423448626653099</v>
      </c>
      <c r="AA110" s="3">
        <v>0</v>
      </c>
      <c r="AB110" s="3">
        <v>0</v>
      </c>
      <c r="AC110" s="4">
        <v>0</v>
      </c>
      <c r="AD110" s="3">
        <v>155.47500000000002</v>
      </c>
      <c r="AE110" s="3">
        <v>15.494444444444444</v>
      </c>
      <c r="AF110" s="4">
        <v>9.9658751853638469E-2</v>
      </c>
      <c r="AG110" s="3">
        <v>152.28055555555557</v>
      </c>
      <c r="AH110" s="3">
        <v>15.494444444444444</v>
      </c>
      <c r="AI110" s="4">
        <v>0.10174932963645317</v>
      </c>
      <c r="AJ110" s="3">
        <v>3.1944444444444446</v>
      </c>
      <c r="AK110" s="3">
        <v>0</v>
      </c>
      <c r="AL110" s="4">
        <v>0</v>
      </c>
      <c r="AM110" s="3">
        <v>0</v>
      </c>
      <c r="AN110" s="3">
        <v>0</v>
      </c>
      <c r="AO110" s="4">
        <v>0</v>
      </c>
      <c r="AP110" s="3" t="s">
        <v>522</v>
      </c>
      <c r="AQ110" s="1">
        <v>3</v>
      </c>
    </row>
    <row r="111" spans="1:43" x14ac:dyDescent="0.2">
      <c r="A111" s="1" t="s">
        <v>154</v>
      </c>
      <c r="B111" s="1" t="s">
        <v>393</v>
      </c>
      <c r="C111" s="1" t="s">
        <v>394</v>
      </c>
      <c r="D111" s="1" t="s">
        <v>163</v>
      </c>
      <c r="E111" s="3">
        <v>82.322222222222223</v>
      </c>
      <c r="F111" s="3">
        <f t="shared" si="1"/>
        <v>304.65455555555559</v>
      </c>
      <c r="G111" s="3">
        <v>0</v>
      </c>
      <c r="H111" s="4">
        <v>0</v>
      </c>
      <c r="I111" s="3">
        <v>48.07033333333333</v>
      </c>
      <c r="J111" s="3">
        <v>0</v>
      </c>
      <c r="K111" s="4">
        <v>0</v>
      </c>
      <c r="L111" s="3">
        <v>37.714777777777776</v>
      </c>
      <c r="M111" s="3">
        <v>0</v>
      </c>
      <c r="N111" s="4">
        <v>0</v>
      </c>
      <c r="O111" s="3">
        <v>5.0222222222222221</v>
      </c>
      <c r="P111" s="3">
        <v>0</v>
      </c>
      <c r="Q111" s="4">
        <v>0</v>
      </c>
      <c r="R111" s="3">
        <v>5.333333333333333</v>
      </c>
      <c r="S111" s="3">
        <v>0</v>
      </c>
      <c r="T111" s="4">
        <v>0</v>
      </c>
      <c r="U111" s="3">
        <v>79.944666666666677</v>
      </c>
      <c r="V111" s="3">
        <v>0</v>
      </c>
      <c r="W111" s="4">
        <v>0</v>
      </c>
      <c r="X111" s="3">
        <v>79.944666666666677</v>
      </c>
      <c r="Y111" s="3">
        <v>0</v>
      </c>
      <c r="Z111" s="4">
        <v>0</v>
      </c>
      <c r="AA111" s="3">
        <v>0</v>
      </c>
      <c r="AB111" s="3">
        <v>0</v>
      </c>
      <c r="AC111" s="4">
        <v>0</v>
      </c>
      <c r="AD111" s="3">
        <v>176.63955555555555</v>
      </c>
      <c r="AE111" s="3">
        <v>0</v>
      </c>
      <c r="AF111" s="4">
        <v>0</v>
      </c>
      <c r="AG111" s="3">
        <v>176.63955555555555</v>
      </c>
      <c r="AH111" s="3">
        <v>0</v>
      </c>
      <c r="AI111" s="4">
        <v>0</v>
      </c>
      <c r="AJ111" s="3">
        <v>0</v>
      </c>
      <c r="AK111" s="3">
        <v>0</v>
      </c>
      <c r="AL111" s="4">
        <v>0</v>
      </c>
      <c r="AM111" s="3">
        <v>0</v>
      </c>
      <c r="AN111" s="3">
        <v>0</v>
      </c>
      <c r="AO111" s="4">
        <v>0</v>
      </c>
      <c r="AP111" s="3" t="s">
        <v>523</v>
      </c>
      <c r="AQ111" s="1">
        <v>3</v>
      </c>
    </row>
    <row r="112" spans="1:43" x14ac:dyDescent="0.2">
      <c r="A112" s="1" t="s">
        <v>154</v>
      </c>
      <c r="B112" s="1" t="s">
        <v>395</v>
      </c>
      <c r="C112" s="1" t="s">
        <v>254</v>
      </c>
      <c r="D112" s="1" t="s">
        <v>179</v>
      </c>
      <c r="E112" s="3">
        <v>17.122222222222224</v>
      </c>
      <c r="F112" s="3">
        <f t="shared" si="1"/>
        <v>88.791666666666657</v>
      </c>
      <c r="G112" s="3">
        <v>18.102777777777778</v>
      </c>
      <c r="H112" s="4">
        <v>0.2038792429219459</v>
      </c>
      <c r="I112" s="3">
        <v>17.50277777777778</v>
      </c>
      <c r="J112" s="3">
        <v>0</v>
      </c>
      <c r="K112" s="4">
        <v>0</v>
      </c>
      <c r="L112" s="3">
        <v>6.8361111111111112</v>
      </c>
      <c r="M112" s="3">
        <v>0</v>
      </c>
      <c r="N112" s="4">
        <v>0</v>
      </c>
      <c r="O112" s="3">
        <v>5.0666666666666664</v>
      </c>
      <c r="P112" s="3">
        <v>0</v>
      </c>
      <c r="Q112" s="4">
        <v>0</v>
      </c>
      <c r="R112" s="3">
        <v>5.6</v>
      </c>
      <c r="S112" s="3">
        <v>0</v>
      </c>
      <c r="T112" s="4">
        <v>0</v>
      </c>
      <c r="U112" s="3">
        <v>17.513888888888889</v>
      </c>
      <c r="V112" s="3">
        <v>12.361111111111111</v>
      </c>
      <c r="W112" s="4">
        <v>0.70578905630452016</v>
      </c>
      <c r="X112" s="3">
        <v>5.1527777777777777</v>
      </c>
      <c r="Y112" s="3">
        <v>0</v>
      </c>
      <c r="Z112" s="4">
        <v>0</v>
      </c>
      <c r="AA112" s="3">
        <v>12.361111111111111</v>
      </c>
      <c r="AB112" s="3">
        <v>12.361111111111111</v>
      </c>
      <c r="AC112" s="4">
        <v>1</v>
      </c>
      <c r="AD112" s="3">
        <v>53.774999999999999</v>
      </c>
      <c r="AE112" s="3">
        <v>5.7416666666666663</v>
      </c>
      <c r="AF112" s="4">
        <v>0.10677204401053773</v>
      </c>
      <c r="AG112" s="3">
        <v>53.774999999999999</v>
      </c>
      <c r="AH112" s="3">
        <v>5.7416666666666663</v>
      </c>
      <c r="AI112" s="4">
        <v>0.10677204401053773</v>
      </c>
      <c r="AJ112" s="3">
        <v>0</v>
      </c>
      <c r="AK112" s="3">
        <v>0</v>
      </c>
      <c r="AL112" s="4">
        <v>0</v>
      </c>
      <c r="AM112" s="3">
        <v>0</v>
      </c>
      <c r="AN112" s="3">
        <v>0</v>
      </c>
      <c r="AO112" s="4">
        <v>0</v>
      </c>
      <c r="AP112" s="3" t="s">
        <v>524</v>
      </c>
      <c r="AQ112" s="1">
        <v>3</v>
      </c>
    </row>
    <row r="113" spans="1:43" x14ac:dyDescent="0.2">
      <c r="A113" s="1" t="s">
        <v>154</v>
      </c>
      <c r="B113" s="1" t="s">
        <v>396</v>
      </c>
      <c r="C113" s="1" t="s">
        <v>269</v>
      </c>
      <c r="D113" s="1" t="s">
        <v>231</v>
      </c>
      <c r="E113" s="3">
        <v>68.2</v>
      </c>
      <c r="F113" s="3">
        <f t="shared" si="1"/>
        <v>320.20811111111112</v>
      </c>
      <c r="G113" s="3">
        <v>122.95222222222222</v>
      </c>
      <c r="H113" s="4">
        <v>0.38397597673457501</v>
      </c>
      <c r="I113" s="3">
        <v>31.260999999999996</v>
      </c>
      <c r="J113" s="3">
        <v>10.147222222222222</v>
      </c>
      <c r="K113" s="4">
        <v>0.3245968530188485</v>
      </c>
      <c r="L113" s="3">
        <v>26.016555555555552</v>
      </c>
      <c r="M113" s="3">
        <v>10.147222222222222</v>
      </c>
      <c r="N113" s="4">
        <v>0.39002942570756233</v>
      </c>
      <c r="O113" s="3">
        <v>1.4222222222222223</v>
      </c>
      <c r="P113" s="3">
        <v>0</v>
      </c>
      <c r="Q113" s="4">
        <v>0</v>
      </c>
      <c r="R113" s="3">
        <v>3.8222222222222224</v>
      </c>
      <c r="S113" s="3">
        <v>0</v>
      </c>
      <c r="T113" s="4">
        <v>0</v>
      </c>
      <c r="U113" s="3">
        <v>90.711888888888879</v>
      </c>
      <c r="V113" s="3">
        <v>41.277777777777779</v>
      </c>
      <c r="W113" s="4">
        <v>0.45504264417135087</v>
      </c>
      <c r="X113" s="3">
        <v>90.711888888888879</v>
      </c>
      <c r="Y113" s="3">
        <v>41.277777777777779</v>
      </c>
      <c r="Z113" s="4">
        <v>0.45504264417135087</v>
      </c>
      <c r="AA113" s="3">
        <v>0</v>
      </c>
      <c r="AB113" s="3">
        <v>0</v>
      </c>
      <c r="AC113" s="4">
        <v>0</v>
      </c>
      <c r="AD113" s="3">
        <v>198.23522222222223</v>
      </c>
      <c r="AE113" s="3">
        <v>71.527222222222221</v>
      </c>
      <c r="AF113" s="4">
        <v>0.36081994622549973</v>
      </c>
      <c r="AG113" s="3">
        <v>178.04011111111112</v>
      </c>
      <c r="AH113" s="3">
        <v>71.527222222222221</v>
      </c>
      <c r="AI113" s="4">
        <v>0.40174779590866228</v>
      </c>
      <c r="AJ113" s="3">
        <v>20.195111111111107</v>
      </c>
      <c r="AK113" s="3">
        <v>0</v>
      </c>
      <c r="AL113" s="4">
        <v>0</v>
      </c>
      <c r="AM113" s="3">
        <v>0</v>
      </c>
      <c r="AN113" s="3">
        <v>0</v>
      </c>
      <c r="AO113" s="4">
        <v>0</v>
      </c>
      <c r="AP113" s="3" t="s">
        <v>525</v>
      </c>
      <c r="AQ113" s="1">
        <v>3</v>
      </c>
    </row>
    <row r="114" spans="1:43" x14ac:dyDescent="0.2">
      <c r="A114" s="1" t="s">
        <v>154</v>
      </c>
      <c r="B114" s="1" t="s">
        <v>397</v>
      </c>
      <c r="C114" s="1" t="s">
        <v>398</v>
      </c>
      <c r="D114" s="1" t="s">
        <v>399</v>
      </c>
      <c r="E114" s="3">
        <v>28.9</v>
      </c>
      <c r="F114" s="3">
        <f t="shared" si="1"/>
        <v>111.80822222222221</v>
      </c>
      <c r="G114" s="3">
        <v>8.2555555555555564</v>
      </c>
      <c r="H114" s="4">
        <v>7.3836748241532635E-2</v>
      </c>
      <c r="I114" s="3">
        <v>24.267222222222223</v>
      </c>
      <c r="J114" s="3">
        <v>7.1722222222222225</v>
      </c>
      <c r="K114" s="4">
        <v>0.29555184176186444</v>
      </c>
      <c r="L114" s="3">
        <v>17.983888888888888</v>
      </c>
      <c r="M114" s="3">
        <v>5.677777777777778</v>
      </c>
      <c r="N114" s="4">
        <v>0.31571468289518401</v>
      </c>
      <c r="O114" s="3">
        <v>5.1611111111111114</v>
      </c>
      <c r="P114" s="3">
        <v>1.4944444444444445</v>
      </c>
      <c r="Q114" s="4">
        <v>0.28955866523143164</v>
      </c>
      <c r="R114" s="3">
        <v>1.1222222222222222</v>
      </c>
      <c r="S114" s="3">
        <v>0</v>
      </c>
      <c r="T114" s="4">
        <v>0</v>
      </c>
      <c r="U114" s="3">
        <v>25.901555555555554</v>
      </c>
      <c r="V114" s="3">
        <v>1.0833333333333333</v>
      </c>
      <c r="W114" s="4">
        <v>4.1825029813739201E-2</v>
      </c>
      <c r="X114" s="3">
        <v>25.901555555555554</v>
      </c>
      <c r="Y114" s="3">
        <v>1.0833333333333333</v>
      </c>
      <c r="Z114" s="4">
        <v>4.1825029813739201E-2</v>
      </c>
      <c r="AA114" s="3">
        <v>0</v>
      </c>
      <c r="AB114" s="3">
        <v>0</v>
      </c>
      <c r="AC114" s="4">
        <v>0</v>
      </c>
      <c r="AD114" s="3">
        <v>61.639444444444443</v>
      </c>
      <c r="AE114" s="3">
        <v>0</v>
      </c>
      <c r="AF114" s="4">
        <v>0</v>
      </c>
      <c r="AG114" s="3">
        <v>61.639444444444443</v>
      </c>
      <c r="AH114" s="3">
        <v>0</v>
      </c>
      <c r="AI114" s="4">
        <v>0</v>
      </c>
      <c r="AJ114" s="3">
        <v>0</v>
      </c>
      <c r="AK114" s="3">
        <v>0</v>
      </c>
      <c r="AL114" s="4">
        <v>0</v>
      </c>
      <c r="AM114" s="3">
        <v>0</v>
      </c>
      <c r="AN114" s="3">
        <v>0</v>
      </c>
      <c r="AO114" s="4">
        <v>0</v>
      </c>
      <c r="AP114" s="3" t="s">
        <v>526</v>
      </c>
      <c r="AQ114" s="1">
        <v>3</v>
      </c>
    </row>
    <row r="115" spans="1:43" x14ac:dyDescent="0.2">
      <c r="A115" s="1" t="s">
        <v>154</v>
      </c>
      <c r="B115" s="1" t="s">
        <v>400</v>
      </c>
      <c r="C115" s="1" t="s">
        <v>401</v>
      </c>
      <c r="D115" s="1" t="s">
        <v>338</v>
      </c>
      <c r="E115" s="3">
        <v>18.68888888888889</v>
      </c>
      <c r="F115" s="3">
        <f t="shared" si="1"/>
        <v>150.88</v>
      </c>
      <c r="G115" s="3">
        <v>17.899444444444445</v>
      </c>
      <c r="H115" s="4">
        <v>0.1186</v>
      </c>
      <c r="I115" s="3">
        <v>18.677777777777777</v>
      </c>
      <c r="J115" s="3">
        <v>4.2805555555555559</v>
      </c>
      <c r="K115" s="4">
        <v>0.22919999999999999</v>
      </c>
      <c r="L115" s="3">
        <v>12.638888888888889</v>
      </c>
      <c r="M115" s="3">
        <v>4.2805555555555559</v>
      </c>
      <c r="N115" s="4">
        <v>0.33868131868131868</v>
      </c>
      <c r="O115" s="3">
        <v>0</v>
      </c>
      <c r="P115" s="3">
        <v>0</v>
      </c>
      <c r="Q115" s="4">
        <v>0</v>
      </c>
      <c r="R115" s="3">
        <v>6.0388888888888888</v>
      </c>
      <c r="S115" s="3">
        <v>0</v>
      </c>
      <c r="T115" s="4">
        <v>0</v>
      </c>
      <c r="U115" s="3">
        <v>65.547222222222217</v>
      </c>
      <c r="V115" s="3">
        <v>0</v>
      </c>
      <c r="W115" s="4">
        <v>0</v>
      </c>
      <c r="X115" s="3">
        <v>65.547222222222217</v>
      </c>
      <c r="Y115" s="3">
        <v>0</v>
      </c>
      <c r="Z115" s="4">
        <v>0</v>
      </c>
      <c r="AA115" s="3">
        <v>0</v>
      </c>
      <c r="AB115" s="3">
        <v>0</v>
      </c>
      <c r="AC115" s="4">
        <v>0</v>
      </c>
      <c r="AD115" s="3">
        <v>66.655000000000001</v>
      </c>
      <c r="AE115" s="3">
        <v>13.61888888888889</v>
      </c>
      <c r="AF115" s="4">
        <v>0.20431908917393879</v>
      </c>
      <c r="AG115" s="3">
        <v>66.655000000000001</v>
      </c>
      <c r="AH115" s="3">
        <v>13.61888888888889</v>
      </c>
      <c r="AI115" s="4">
        <v>0.20431908917393879</v>
      </c>
      <c r="AJ115" s="3">
        <v>0</v>
      </c>
      <c r="AK115" s="3">
        <v>0</v>
      </c>
      <c r="AL115" s="4">
        <v>0</v>
      </c>
      <c r="AM115" s="3">
        <v>0</v>
      </c>
      <c r="AN115" s="3">
        <v>0</v>
      </c>
      <c r="AO115" s="4">
        <v>0</v>
      </c>
      <c r="AP115" s="3" t="s">
        <v>527</v>
      </c>
      <c r="AQ115" s="1">
        <v>3</v>
      </c>
    </row>
    <row r="116" spans="1:43" x14ac:dyDescent="0.2">
      <c r="A116" s="1" t="s">
        <v>154</v>
      </c>
      <c r="B116" s="1" t="s">
        <v>402</v>
      </c>
      <c r="C116" s="1" t="s">
        <v>169</v>
      </c>
      <c r="D116" s="1" t="s">
        <v>170</v>
      </c>
      <c r="E116" s="3">
        <v>67.24444444444444</v>
      </c>
      <c r="F116" s="3">
        <f t="shared" si="1"/>
        <v>179.88666666666666</v>
      </c>
      <c r="G116" s="3">
        <v>0</v>
      </c>
      <c r="H116" s="4">
        <v>0</v>
      </c>
      <c r="I116" s="3">
        <v>19.339999999999996</v>
      </c>
      <c r="J116" s="3">
        <v>0</v>
      </c>
      <c r="K116" s="4">
        <v>0</v>
      </c>
      <c r="L116" s="3">
        <v>14.412222222222221</v>
      </c>
      <c r="M116" s="3">
        <v>0</v>
      </c>
      <c r="N116" s="4">
        <v>0</v>
      </c>
      <c r="O116" s="3">
        <v>0</v>
      </c>
      <c r="P116" s="3">
        <v>0</v>
      </c>
      <c r="Q116" s="4">
        <v>0</v>
      </c>
      <c r="R116" s="3">
        <v>4.9277777777777771</v>
      </c>
      <c r="S116" s="3">
        <v>0</v>
      </c>
      <c r="T116" s="4">
        <v>0</v>
      </c>
      <c r="U116" s="3">
        <v>58.266666666666666</v>
      </c>
      <c r="V116" s="3">
        <v>0</v>
      </c>
      <c r="W116" s="4">
        <v>0</v>
      </c>
      <c r="X116" s="3">
        <v>50.606666666666669</v>
      </c>
      <c r="Y116" s="3">
        <v>0</v>
      </c>
      <c r="Z116" s="4">
        <v>0</v>
      </c>
      <c r="AA116" s="3">
        <v>7.66</v>
      </c>
      <c r="AB116" s="3">
        <v>0</v>
      </c>
      <c r="AC116" s="4">
        <v>0</v>
      </c>
      <c r="AD116" s="3">
        <v>102.28</v>
      </c>
      <c r="AE116" s="3">
        <v>0</v>
      </c>
      <c r="AF116" s="4">
        <v>0</v>
      </c>
      <c r="AG116" s="3">
        <v>79.351111111111109</v>
      </c>
      <c r="AH116" s="3">
        <v>0</v>
      </c>
      <c r="AI116" s="4">
        <v>0</v>
      </c>
      <c r="AJ116" s="3">
        <v>22.928888888888892</v>
      </c>
      <c r="AK116" s="3">
        <v>0</v>
      </c>
      <c r="AL116" s="4">
        <v>0</v>
      </c>
      <c r="AM116" s="3">
        <v>0</v>
      </c>
      <c r="AN116" s="3">
        <v>0</v>
      </c>
      <c r="AO116" s="4">
        <v>0</v>
      </c>
      <c r="AP116" s="3" t="s">
        <v>528</v>
      </c>
      <c r="AQ116" s="1">
        <v>3</v>
      </c>
    </row>
    <row r="117" spans="1:43" x14ac:dyDescent="0.2">
      <c r="A117" s="1" t="s">
        <v>154</v>
      </c>
      <c r="B117" s="1" t="s">
        <v>403</v>
      </c>
      <c r="C117" s="1" t="s">
        <v>404</v>
      </c>
      <c r="D117" s="1" t="s">
        <v>405</v>
      </c>
      <c r="E117" s="3">
        <v>21.155555555555555</v>
      </c>
      <c r="F117" s="3">
        <f t="shared" si="1"/>
        <v>96.475000000000009</v>
      </c>
      <c r="G117" s="3">
        <v>0</v>
      </c>
      <c r="H117" s="4">
        <v>0</v>
      </c>
      <c r="I117" s="3">
        <v>9.8416666666666668</v>
      </c>
      <c r="J117" s="3">
        <v>0</v>
      </c>
      <c r="K117" s="4">
        <v>0</v>
      </c>
      <c r="L117" s="3">
        <v>3.5555555555555554</v>
      </c>
      <c r="M117" s="3">
        <v>0</v>
      </c>
      <c r="N117" s="4">
        <v>0</v>
      </c>
      <c r="O117" s="3">
        <v>0.2722222222222222</v>
      </c>
      <c r="P117" s="3">
        <v>0</v>
      </c>
      <c r="Q117" s="4">
        <v>0</v>
      </c>
      <c r="R117" s="3">
        <v>6.0138888888888893</v>
      </c>
      <c r="S117" s="3">
        <v>0</v>
      </c>
      <c r="T117" s="4">
        <v>0</v>
      </c>
      <c r="U117" s="3">
        <v>21.305555555555557</v>
      </c>
      <c r="V117" s="3">
        <v>0</v>
      </c>
      <c r="W117" s="4">
        <v>0</v>
      </c>
      <c r="X117" s="3">
        <v>21.305555555555557</v>
      </c>
      <c r="Y117" s="3">
        <v>0</v>
      </c>
      <c r="Z117" s="4">
        <v>0</v>
      </c>
      <c r="AA117" s="3">
        <v>0</v>
      </c>
      <c r="AB117" s="3">
        <v>0</v>
      </c>
      <c r="AC117" s="4">
        <v>0</v>
      </c>
      <c r="AD117" s="3">
        <v>65.327777777777783</v>
      </c>
      <c r="AE117" s="3">
        <v>0</v>
      </c>
      <c r="AF117" s="4">
        <v>0</v>
      </c>
      <c r="AG117" s="3">
        <v>65.327777777777783</v>
      </c>
      <c r="AH117" s="3">
        <v>0</v>
      </c>
      <c r="AI117" s="4">
        <v>0</v>
      </c>
      <c r="AJ117" s="3">
        <v>0</v>
      </c>
      <c r="AK117" s="3">
        <v>0</v>
      </c>
      <c r="AL117" s="4">
        <v>0</v>
      </c>
      <c r="AM117" s="3">
        <v>0</v>
      </c>
      <c r="AN117" s="3">
        <v>0</v>
      </c>
      <c r="AO117" s="4">
        <v>0</v>
      </c>
      <c r="AP117" s="3" t="s">
        <v>529</v>
      </c>
      <c r="AQ117" s="1">
        <v>3</v>
      </c>
    </row>
    <row r="118" spans="1:43" x14ac:dyDescent="0.2">
      <c r="A118" s="1" t="s">
        <v>154</v>
      </c>
      <c r="B118" s="1" t="s">
        <v>406</v>
      </c>
      <c r="C118" s="1" t="s">
        <v>169</v>
      </c>
      <c r="D118" s="1" t="s">
        <v>170</v>
      </c>
      <c r="E118" s="3">
        <v>53.12222222222222</v>
      </c>
      <c r="F118" s="3">
        <f t="shared" si="1"/>
        <v>174.82222222222219</v>
      </c>
      <c r="G118" s="3">
        <v>0</v>
      </c>
      <c r="H118" s="4">
        <v>0</v>
      </c>
      <c r="I118" s="3">
        <v>22.738888888888887</v>
      </c>
      <c r="J118" s="3">
        <v>0</v>
      </c>
      <c r="K118" s="4">
        <v>0</v>
      </c>
      <c r="L118" s="3">
        <v>17.611111111111111</v>
      </c>
      <c r="M118" s="3">
        <v>0</v>
      </c>
      <c r="N118" s="4">
        <v>0</v>
      </c>
      <c r="O118" s="3">
        <v>0</v>
      </c>
      <c r="P118" s="3">
        <v>0</v>
      </c>
      <c r="Q118" s="4">
        <v>0</v>
      </c>
      <c r="R118" s="3">
        <v>5.1277777777777782</v>
      </c>
      <c r="S118" s="3">
        <v>0</v>
      </c>
      <c r="T118" s="4">
        <v>0</v>
      </c>
      <c r="U118" s="3">
        <v>32.963333333333331</v>
      </c>
      <c r="V118" s="3">
        <v>0</v>
      </c>
      <c r="W118" s="4">
        <v>0</v>
      </c>
      <c r="X118" s="3">
        <v>29.326666666666668</v>
      </c>
      <c r="Y118" s="3">
        <v>0</v>
      </c>
      <c r="Z118" s="4">
        <v>0</v>
      </c>
      <c r="AA118" s="3">
        <v>3.6366666666666663</v>
      </c>
      <c r="AB118" s="3">
        <v>0</v>
      </c>
      <c r="AC118" s="4">
        <v>0</v>
      </c>
      <c r="AD118" s="3">
        <v>119.11999999999999</v>
      </c>
      <c r="AE118" s="3">
        <v>0</v>
      </c>
      <c r="AF118" s="4">
        <v>0</v>
      </c>
      <c r="AG118" s="3">
        <v>103.55111111111111</v>
      </c>
      <c r="AH118" s="3">
        <v>0</v>
      </c>
      <c r="AI118" s="4">
        <v>0</v>
      </c>
      <c r="AJ118" s="3">
        <v>15.568888888888877</v>
      </c>
      <c r="AK118" s="3">
        <v>0</v>
      </c>
      <c r="AL118" s="4">
        <v>0</v>
      </c>
      <c r="AM118" s="3">
        <v>0</v>
      </c>
      <c r="AN118" s="3">
        <v>0</v>
      </c>
      <c r="AO118" s="4">
        <v>0</v>
      </c>
      <c r="AP118" s="3" t="s">
        <v>530</v>
      </c>
      <c r="AQ118" s="1">
        <v>3</v>
      </c>
    </row>
    <row r="119" spans="1:43" x14ac:dyDescent="0.2">
      <c r="A119" s="1" t="s">
        <v>154</v>
      </c>
      <c r="B119" s="1" t="s">
        <v>407</v>
      </c>
      <c r="C119" s="1" t="s">
        <v>156</v>
      </c>
      <c r="D119" s="1" t="s">
        <v>157</v>
      </c>
      <c r="E119" s="3">
        <v>65.988888888888894</v>
      </c>
      <c r="F119" s="3">
        <f t="shared" si="1"/>
        <v>222.43133333333333</v>
      </c>
      <c r="G119" s="3">
        <v>90.484111111111105</v>
      </c>
      <c r="H119" s="4">
        <v>0.40679570524136788</v>
      </c>
      <c r="I119" s="3">
        <v>26.972222222222221</v>
      </c>
      <c r="J119" s="3">
        <v>0.74722222222222223</v>
      </c>
      <c r="K119" s="4">
        <v>2.7703398558187438E-2</v>
      </c>
      <c r="L119" s="3">
        <v>1.7972222222222223</v>
      </c>
      <c r="M119" s="3">
        <v>0</v>
      </c>
      <c r="N119" s="4">
        <v>0</v>
      </c>
      <c r="O119" s="3">
        <v>20.291666666666668</v>
      </c>
      <c r="P119" s="3">
        <v>0.74722222222222223</v>
      </c>
      <c r="Q119" s="4">
        <v>3.682409308692676E-2</v>
      </c>
      <c r="R119" s="3">
        <v>4.8833333333333337</v>
      </c>
      <c r="S119" s="3">
        <v>0</v>
      </c>
      <c r="T119" s="4">
        <v>0</v>
      </c>
      <c r="U119" s="3">
        <v>46.417999999999999</v>
      </c>
      <c r="V119" s="3">
        <v>36.487444444444442</v>
      </c>
      <c r="W119" s="4">
        <v>0.78606239916507481</v>
      </c>
      <c r="X119" s="3">
        <v>46.417999999999999</v>
      </c>
      <c r="Y119" s="3">
        <v>36.487444444444442</v>
      </c>
      <c r="Z119" s="4">
        <v>0.78606239916507481</v>
      </c>
      <c r="AA119" s="3">
        <v>0</v>
      </c>
      <c r="AB119" s="3">
        <v>0</v>
      </c>
      <c r="AC119" s="4">
        <v>0</v>
      </c>
      <c r="AD119" s="3">
        <v>149.04111111111112</v>
      </c>
      <c r="AE119" s="3">
        <v>53.249444444444443</v>
      </c>
      <c r="AF119" s="4">
        <v>0.35728024333330843</v>
      </c>
      <c r="AG119" s="3">
        <v>135.62166666666667</v>
      </c>
      <c r="AH119" s="3">
        <v>53.249444444444443</v>
      </c>
      <c r="AI119" s="4">
        <v>0.39263228179699244</v>
      </c>
      <c r="AJ119" s="3">
        <v>13.419444444444444</v>
      </c>
      <c r="AK119" s="3">
        <v>0</v>
      </c>
      <c r="AL119" s="4">
        <v>0</v>
      </c>
      <c r="AM119" s="3">
        <v>0</v>
      </c>
      <c r="AN119" s="3">
        <v>0</v>
      </c>
      <c r="AO119" s="4">
        <v>0</v>
      </c>
      <c r="AP119" s="3" t="s">
        <v>531</v>
      </c>
      <c r="AQ119" s="1">
        <v>3</v>
      </c>
    </row>
    <row r="120" spans="1:43" x14ac:dyDescent="0.2">
      <c r="A120" s="1" t="s">
        <v>154</v>
      </c>
      <c r="B120" s="1" t="s">
        <v>408</v>
      </c>
      <c r="C120" s="1" t="s">
        <v>409</v>
      </c>
      <c r="D120" s="1" t="s">
        <v>214</v>
      </c>
      <c r="E120" s="3">
        <v>54.111111111111114</v>
      </c>
      <c r="F120" s="3">
        <f t="shared" si="1"/>
        <v>414.4661111111111</v>
      </c>
      <c r="G120" s="3">
        <v>242.78</v>
      </c>
      <c r="H120" s="4">
        <v>0.58576562351297989</v>
      </c>
      <c r="I120" s="3">
        <v>66.180555555555543</v>
      </c>
      <c r="J120" s="3">
        <v>23.677777777777777</v>
      </c>
      <c r="K120" s="4">
        <v>0.357775445960126</v>
      </c>
      <c r="L120" s="3">
        <v>35.9</v>
      </c>
      <c r="M120" s="3">
        <v>23.677777777777777</v>
      </c>
      <c r="N120" s="4">
        <v>0.65954812751470138</v>
      </c>
      <c r="O120" s="3">
        <v>25.502777777777776</v>
      </c>
      <c r="P120" s="3">
        <v>0</v>
      </c>
      <c r="Q120" s="4">
        <v>0</v>
      </c>
      <c r="R120" s="3">
        <v>4.7777777777777777</v>
      </c>
      <c r="S120" s="3">
        <v>0</v>
      </c>
      <c r="T120" s="4">
        <v>0</v>
      </c>
      <c r="U120" s="3">
        <v>92.338888888888889</v>
      </c>
      <c r="V120" s="3">
        <v>69.75555555555556</v>
      </c>
      <c r="W120" s="4">
        <v>0.7554298778653511</v>
      </c>
      <c r="X120" s="3">
        <v>92.338888888888889</v>
      </c>
      <c r="Y120" s="3">
        <v>69.75555555555556</v>
      </c>
      <c r="Z120" s="4">
        <v>0.7554298778653511</v>
      </c>
      <c r="AA120" s="3">
        <v>0</v>
      </c>
      <c r="AB120" s="3">
        <v>0</v>
      </c>
      <c r="AC120" s="4">
        <v>0</v>
      </c>
      <c r="AD120" s="3">
        <v>255.94666666666669</v>
      </c>
      <c r="AE120" s="3">
        <v>149.34666666666666</v>
      </c>
      <c r="AF120" s="4">
        <v>0.58350698062096262</v>
      </c>
      <c r="AG120" s="3">
        <v>242.29111111111112</v>
      </c>
      <c r="AH120" s="3">
        <v>149.34666666666666</v>
      </c>
      <c r="AI120" s="4">
        <v>0.61639350276526861</v>
      </c>
      <c r="AJ120" s="3">
        <v>13.655555555555555</v>
      </c>
      <c r="AK120" s="3">
        <v>0</v>
      </c>
      <c r="AL120" s="4">
        <v>0</v>
      </c>
      <c r="AM120" s="3">
        <v>0</v>
      </c>
      <c r="AN120" s="3">
        <v>0</v>
      </c>
      <c r="AO120" s="4">
        <v>0</v>
      </c>
      <c r="AP120" s="3" t="s">
        <v>532</v>
      </c>
      <c r="AQ120" s="1">
        <v>3</v>
      </c>
    </row>
    <row r="121" spans="1:43" x14ac:dyDescent="0.2">
      <c r="A121" s="1" t="s">
        <v>154</v>
      </c>
      <c r="B121" s="1" t="s">
        <v>410</v>
      </c>
      <c r="C121" s="1" t="s">
        <v>411</v>
      </c>
      <c r="D121" s="1" t="s">
        <v>234</v>
      </c>
      <c r="E121" s="3">
        <v>46.166666666666664</v>
      </c>
      <c r="F121" s="3">
        <f t="shared" si="1"/>
        <v>294.51388888888891</v>
      </c>
      <c r="G121" s="3">
        <v>223.0888888888889</v>
      </c>
      <c r="H121" s="4">
        <v>0.757481726008017</v>
      </c>
      <c r="I121" s="3">
        <v>38.636111111111113</v>
      </c>
      <c r="J121" s="3">
        <v>18.652777777777779</v>
      </c>
      <c r="K121" s="4">
        <v>0.48278093320871379</v>
      </c>
      <c r="L121" s="3">
        <v>18.652777777777779</v>
      </c>
      <c r="M121" s="3">
        <v>18.652777777777779</v>
      </c>
      <c r="N121" s="4">
        <v>1</v>
      </c>
      <c r="O121" s="3">
        <v>19.983333333333334</v>
      </c>
      <c r="P121" s="3">
        <v>0</v>
      </c>
      <c r="Q121" s="4">
        <v>0</v>
      </c>
      <c r="R121" s="3">
        <v>0</v>
      </c>
      <c r="S121" s="3">
        <v>0</v>
      </c>
      <c r="T121" s="4">
        <v>0</v>
      </c>
      <c r="U121" s="3">
        <v>65.36666666666666</v>
      </c>
      <c r="V121" s="3">
        <v>43.272222222222226</v>
      </c>
      <c r="W121" s="4">
        <v>0.66199218086010547</v>
      </c>
      <c r="X121" s="3">
        <v>60.674999999999997</v>
      </c>
      <c r="Y121" s="3">
        <v>43.272222222222226</v>
      </c>
      <c r="Z121" s="4">
        <v>0.71318042393444137</v>
      </c>
      <c r="AA121" s="3">
        <v>4.6916666666666664</v>
      </c>
      <c r="AB121" s="3">
        <v>0</v>
      </c>
      <c r="AC121" s="4">
        <v>0</v>
      </c>
      <c r="AD121" s="3">
        <v>190.51111111111112</v>
      </c>
      <c r="AE121" s="3">
        <v>161.16388888888889</v>
      </c>
      <c r="AF121" s="4">
        <v>0.84595532485710956</v>
      </c>
      <c r="AG121" s="3">
        <v>190.51111111111112</v>
      </c>
      <c r="AH121" s="3">
        <v>161.16388888888889</v>
      </c>
      <c r="AI121" s="4">
        <v>0.84595532485710956</v>
      </c>
      <c r="AJ121" s="3">
        <v>0</v>
      </c>
      <c r="AK121" s="3">
        <v>0</v>
      </c>
      <c r="AL121" s="4">
        <v>0</v>
      </c>
      <c r="AM121" s="3">
        <v>0</v>
      </c>
      <c r="AN121" s="3">
        <v>0</v>
      </c>
      <c r="AO121" s="4">
        <v>0</v>
      </c>
      <c r="AP121" s="3" t="s">
        <v>533</v>
      </c>
      <c r="AQ121" s="1">
        <v>3</v>
      </c>
    </row>
    <row r="122" spans="1:43" x14ac:dyDescent="0.2">
      <c r="A122" s="1" t="s">
        <v>154</v>
      </c>
      <c r="B122" s="1" t="s">
        <v>412</v>
      </c>
      <c r="C122" s="1" t="s">
        <v>307</v>
      </c>
      <c r="D122" s="1" t="s">
        <v>308</v>
      </c>
      <c r="E122" s="3">
        <v>15.822222222222223</v>
      </c>
      <c r="F122" s="3">
        <f t="shared" si="1"/>
        <v>79.213999999999999</v>
      </c>
      <c r="G122" s="3">
        <v>0</v>
      </c>
      <c r="H122" s="4">
        <v>0</v>
      </c>
      <c r="I122" s="3">
        <v>26.198666666666668</v>
      </c>
      <c r="J122" s="3">
        <v>0</v>
      </c>
      <c r="K122" s="4">
        <v>0</v>
      </c>
      <c r="L122" s="3">
        <v>14.74888888888889</v>
      </c>
      <c r="M122" s="3">
        <v>0</v>
      </c>
      <c r="N122" s="4">
        <v>0</v>
      </c>
      <c r="O122" s="3">
        <v>5.655333333333334</v>
      </c>
      <c r="P122" s="3">
        <v>0</v>
      </c>
      <c r="Q122" s="4">
        <v>0</v>
      </c>
      <c r="R122" s="3">
        <v>5.7944444444444443</v>
      </c>
      <c r="S122" s="3">
        <v>0</v>
      </c>
      <c r="T122" s="4">
        <v>0</v>
      </c>
      <c r="U122" s="3">
        <v>8.9466666666666672</v>
      </c>
      <c r="V122" s="3">
        <v>0</v>
      </c>
      <c r="W122" s="4">
        <v>0</v>
      </c>
      <c r="X122" s="3">
        <v>8.9466666666666672</v>
      </c>
      <c r="Y122" s="3">
        <v>0</v>
      </c>
      <c r="Z122" s="4">
        <v>0</v>
      </c>
      <c r="AA122" s="3">
        <v>0</v>
      </c>
      <c r="AB122" s="3">
        <v>0</v>
      </c>
      <c r="AC122" s="4">
        <v>0</v>
      </c>
      <c r="AD122" s="3">
        <v>44.068666666666665</v>
      </c>
      <c r="AE122" s="3">
        <v>0</v>
      </c>
      <c r="AF122" s="4">
        <v>0</v>
      </c>
      <c r="AG122" s="3">
        <v>44.068666666666665</v>
      </c>
      <c r="AH122" s="3">
        <v>0</v>
      </c>
      <c r="AI122" s="4">
        <v>0</v>
      </c>
      <c r="AJ122" s="3">
        <v>0</v>
      </c>
      <c r="AK122" s="3">
        <v>0</v>
      </c>
      <c r="AL122" s="4">
        <v>0</v>
      </c>
      <c r="AM122" s="3">
        <v>0</v>
      </c>
      <c r="AN122" s="3">
        <v>0</v>
      </c>
      <c r="AO122" s="4">
        <v>0</v>
      </c>
      <c r="AP122" s="3" t="s">
        <v>534</v>
      </c>
      <c r="AQ122" s="1">
        <v>3</v>
      </c>
    </row>
    <row r="123" spans="1:43" x14ac:dyDescent="0.2">
      <c r="A123" s="1" t="s">
        <v>154</v>
      </c>
      <c r="B123" s="1" t="s">
        <v>413</v>
      </c>
      <c r="C123" s="1" t="s">
        <v>355</v>
      </c>
      <c r="D123" s="1" t="s">
        <v>356</v>
      </c>
      <c r="E123" s="3">
        <v>28.477777777777778</v>
      </c>
      <c r="F123" s="3">
        <f t="shared" si="1"/>
        <v>119.85277777777777</v>
      </c>
      <c r="G123" s="3">
        <v>0</v>
      </c>
      <c r="H123" s="4">
        <v>0</v>
      </c>
      <c r="I123" s="3">
        <v>11.088888888888889</v>
      </c>
      <c r="J123" s="3">
        <v>0</v>
      </c>
      <c r="K123" s="4">
        <v>0</v>
      </c>
      <c r="L123" s="3">
        <v>5.4</v>
      </c>
      <c r="M123" s="3">
        <v>0</v>
      </c>
      <c r="N123" s="4">
        <v>0</v>
      </c>
      <c r="O123" s="3">
        <v>0</v>
      </c>
      <c r="P123" s="3">
        <v>0</v>
      </c>
      <c r="Q123" s="4">
        <v>0</v>
      </c>
      <c r="R123" s="3">
        <v>5.6888888888888891</v>
      </c>
      <c r="S123" s="3">
        <v>0</v>
      </c>
      <c r="T123" s="4">
        <v>0</v>
      </c>
      <c r="U123" s="3">
        <v>39.841666666666669</v>
      </c>
      <c r="V123" s="3">
        <v>0</v>
      </c>
      <c r="W123" s="4">
        <v>0</v>
      </c>
      <c r="X123" s="3">
        <v>39.841666666666669</v>
      </c>
      <c r="Y123" s="3">
        <v>0</v>
      </c>
      <c r="Z123" s="4">
        <v>0</v>
      </c>
      <c r="AA123" s="3">
        <v>0</v>
      </c>
      <c r="AB123" s="3">
        <v>0</v>
      </c>
      <c r="AC123" s="4">
        <v>0</v>
      </c>
      <c r="AD123" s="3">
        <v>68.922222222222217</v>
      </c>
      <c r="AE123" s="3">
        <v>0</v>
      </c>
      <c r="AF123" s="4">
        <v>0</v>
      </c>
      <c r="AG123" s="3">
        <v>68.922222222222217</v>
      </c>
      <c r="AH123" s="3">
        <v>0</v>
      </c>
      <c r="AI123" s="4">
        <v>0</v>
      </c>
      <c r="AJ123" s="3">
        <v>0</v>
      </c>
      <c r="AK123" s="3">
        <v>0</v>
      </c>
      <c r="AL123" s="4">
        <v>0</v>
      </c>
      <c r="AM123" s="3">
        <v>0</v>
      </c>
      <c r="AN123" s="3">
        <v>0</v>
      </c>
      <c r="AO123" s="4">
        <v>0</v>
      </c>
      <c r="AP123" s="3" t="s">
        <v>535</v>
      </c>
      <c r="AQ123" s="1">
        <v>3</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12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123"/>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0</v>
      </c>
      <c r="B1" s="5" t="s">
        <v>2</v>
      </c>
      <c r="C1" s="5" t="s">
        <v>18</v>
      </c>
      <c r="D1" s="5" t="s">
        <v>3</v>
      </c>
      <c r="E1" s="5" t="s">
        <v>4</v>
      </c>
      <c r="F1" s="5" t="s">
        <v>46</v>
      </c>
      <c r="G1" s="5" t="s">
        <v>47</v>
      </c>
      <c r="H1" s="5" t="s">
        <v>48</v>
      </c>
      <c r="I1" s="5" t="s">
        <v>49</v>
      </c>
      <c r="J1" s="5" t="s">
        <v>50</v>
      </c>
      <c r="K1" s="5" t="s">
        <v>51</v>
      </c>
      <c r="L1" s="5" t="s">
        <v>52</v>
      </c>
      <c r="M1" s="5" t="s">
        <v>53</v>
      </c>
      <c r="N1" s="5" t="s">
        <v>54</v>
      </c>
      <c r="O1" s="5" t="s">
        <v>55</v>
      </c>
      <c r="P1" s="5" t="s">
        <v>56</v>
      </c>
      <c r="Q1" s="5" t="s">
        <v>57</v>
      </c>
      <c r="R1" s="5" t="s">
        <v>58</v>
      </c>
      <c r="S1" s="5" t="s">
        <v>59</v>
      </c>
      <c r="T1" s="5" t="s">
        <v>60</v>
      </c>
      <c r="U1" s="5" t="s">
        <v>61</v>
      </c>
      <c r="V1" s="5" t="s">
        <v>62</v>
      </c>
      <c r="W1" s="5" t="s">
        <v>63</v>
      </c>
      <c r="X1" s="5" t="s">
        <v>64</v>
      </c>
      <c r="Y1" s="5" t="s">
        <v>65</v>
      </c>
      <c r="Z1" s="5" t="s">
        <v>66</v>
      </c>
      <c r="AA1" s="5" t="s">
        <v>67</v>
      </c>
      <c r="AB1" s="5" t="s">
        <v>68</v>
      </c>
      <c r="AC1" s="5" t="s">
        <v>69</v>
      </c>
      <c r="AD1" s="5" t="s">
        <v>70</v>
      </c>
      <c r="AE1" s="5" t="s">
        <v>71</v>
      </c>
      <c r="AF1" s="5" t="s">
        <v>72</v>
      </c>
      <c r="AG1" s="5" t="s">
        <v>73</v>
      </c>
      <c r="AH1" s="5" t="s">
        <v>1</v>
      </c>
      <c r="AI1" s="5" t="s">
        <v>45</v>
      </c>
    </row>
    <row r="2" spans="1:36" x14ac:dyDescent="0.2">
      <c r="A2" s="1" t="s">
        <v>154</v>
      </c>
      <c r="B2" s="1" t="s">
        <v>155</v>
      </c>
      <c r="C2" s="1" t="s">
        <v>156</v>
      </c>
      <c r="D2" s="1" t="s">
        <v>157</v>
      </c>
      <c r="E2" s="3">
        <v>98.155555555555551</v>
      </c>
      <c r="F2" s="3">
        <v>4.8888888888888893</v>
      </c>
      <c r="G2" s="3">
        <v>0.51388888888888917</v>
      </c>
      <c r="H2" s="3">
        <v>0.80399999999999971</v>
      </c>
      <c r="I2" s="3">
        <v>4.1833333333333336</v>
      </c>
      <c r="J2" s="3">
        <v>0</v>
      </c>
      <c r="K2" s="3">
        <v>0</v>
      </c>
      <c r="L2" s="3">
        <v>5.3245555555555564</v>
      </c>
      <c r="M2" s="3">
        <v>6.3427777777777781</v>
      </c>
      <c r="N2" s="3">
        <v>0</v>
      </c>
      <c r="O2" s="3">
        <v>6.4619651347068152E-2</v>
      </c>
      <c r="P2" s="3">
        <v>0</v>
      </c>
      <c r="Q2" s="3">
        <v>9.3196666666666683</v>
      </c>
      <c r="R2" s="3">
        <v>9.4947928458229594E-2</v>
      </c>
      <c r="S2" s="3">
        <v>4.616888888888889</v>
      </c>
      <c r="T2" s="3">
        <v>19.792000000000009</v>
      </c>
      <c r="U2" s="3">
        <v>0</v>
      </c>
      <c r="V2" s="3">
        <v>0.24867557165496951</v>
      </c>
      <c r="W2" s="3">
        <v>5.1467777777777775</v>
      </c>
      <c r="X2" s="3">
        <v>15.945666666666668</v>
      </c>
      <c r="Y2" s="3">
        <v>0</v>
      </c>
      <c r="Z2" s="3">
        <v>0.21488793298618974</v>
      </c>
      <c r="AA2" s="3">
        <v>0</v>
      </c>
      <c r="AB2" s="3">
        <v>5.6570000000000018</v>
      </c>
      <c r="AC2" s="3">
        <v>0</v>
      </c>
      <c r="AD2" s="3">
        <v>0</v>
      </c>
      <c r="AE2" s="3">
        <v>0</v>
      </c>
      <c r="AF2" s="3">
        <v>2.2111111111111113E-2</v>
      </c>
      <c r="AG2" s="3">
        <v>0</v>
      </c>
      <c r="AH2" s="3" t="s">
        <v>414</v>
      </c>
      <c r="AI2" s="17">
        <v>3</v>
      </c>
      <c r="AJ2" s="1"/>
    </row>
    <row r="3" spans="1:36" x14ac:dyDescent="0.2">
      <c r="A3" s="1" t="s">
        <v>154</v>
      </c>
      <c r="B3" s="1" t="s">
        <v>158</v>
      </c>
      <c r="C3" s="1" t="s">
        <v>159</v>
      </c>
      <c r="D3" s="1" t="s">
        <v>160</v>
      </c>
      <c r="E3" s="3">
        <v>125.2</v>
      </c>
      <c r="F3" s="3">
        <v>5.4888888888888889</v>
      </c>
      <c r="G3" s="3">
        <v>0</v>
      </c>
      <c r="H3" s="3">
        <v>1.0249999999999999</v>
      </c>
      <c r="I3" s="3">
        <v>4.8249999999999984</v>
      </c>
      <c r="J3" s="3">
        <v>0</v>
      </c>
      <c r="K3" s="3">
        <v>0</v>
      </c>
      <c r="L3" s="3">
        <v>9.0212222222222209</v>
      </c>
      <c r="M3" s="3">
        <v>0</v>
      </c>
      <c r="N3" s="3">
        <v>11.105555555555556</v>
      </c>
      <c r="O3" s="3">
        <v>8.8702520411785585E-2</v>
      </c>
      <c r="P3" s="3">
        <v>0</v>
      </c>
      <c r="Q3" s="3">
        <v>11.247222222222222</v>
      </c>
      <c r="R3" s="3">
        <v>8.9834043308484199E-2</v>
      </c>
      <c r="S3" s="3">
        <v>10.190444444444443</v>
      </c>
      <c r="T3" s="3">
        <v>14.389444444444443</v>
      </c>
      <c r="U3" s="3">
        <v>0</v>
      </c>
      <c r="V3" s="3">
        <v>0.1963249911253106</v>
      </c>
      <c r="W3" s="3">
        <v>19.485555555555553</v>
      </c>
      <c r="X3" s="3">
        <v>14.761999999999999</v>
      </c>
      <c r="Y3" s="3">
        <v>0</v>
      </c>
      <c r="Z3" s="3">
        <v>0.27354277600283983</v>
      </c>
      <c r="AA3" s="3">
        <v>0</v>
      </c>
      <c r="AB3" s="3">
        <v>0</v>
      </c>
      <c r="AC3" s="3">
        <v>0</v>
      </c>
      <c r="AD3" s="3">
        <v>0</v>
      </c>
      <c r="AE3" s="3">
        <v>0</v>
      </c>
      <c r="AF3" s="3">
        <v>0</v>
      </c>
      <c r="AG3" s="3">
        <v>0</v>
      </c>
      <c r="AH3" s="3" t="s">
        <v>415</v>
      </c>
      <c r="AI3" s="17">
        <v>3</v>
      </c>
    </row>
    <row r="4" spans="1:36" x14ac:dyDescent="0.2">
      <c r="A4" s="1" t="s">
        <v>154</v>
      </c>
      <c r="B4" s="1" t="s">
        <v>161</v>
      </c>
      <c r="C4" s="1" t="s">
        <v>162</v>
      </c>
      <c r="D4" s="1" t="s">
        <v>163</v>
      </c>
      <c r="E4" s="3">
        <v>154.75555555555556</v>
      </c>
      <c r="F4" s="3">
        <v>5.6</v>
      </c>
      <c r="G4" s="3">
        <v>0.33999999999999997</v>
      </c>
      <c r="H4" s="3">
        <v>0.8338888888888889</v>
      </c>
      <c r="I4" s="3">
        <v>5.5944444444444441</v>
      </c>
      <c r="J4" s="3">
        <v>0</v>
      </c>
      <c r="K4" s="3">
        <v>0</v>
      </c>
      <c r="L4" s="3">
        <v>21.336333333333332</v>
      </c>
      <c r="M4" s="3">
        <v>0</v>
      </c>
      <c r="N4" s="3">
        <v>7.2</v>
      </c>
      <c r="O4" s="3">
        <v>4.6524985640436528E-2</v>
      </c>
      <c r="P4" s="3">
        <v>0</v>
      </c>
      <c r="Q4" s="3">
        <v>0</v>
      </c>
      <c r="R4" s="3">
        <v>0</v>
      </c>
      <c r="S4" s="3">
        <v>9.677444444444447</v>
      </c>
      <c r="T4" s="3">
        <v>13.191222222222221</v>
      </c>
      <c r="U4" s="3">
        <v>0</v>
      </c>
      <c r="V4" s="3">
        <v>0.14777283170591615</v>
      </c>
      <c r="W4" s="3">
        <v>10.055555555555554</v>
      </c>
      <c r="X4" s="3">
        <v>19.335222222222232</v>
      </c>
      <c r="Y4" s="3">
        <v>4.5229999999999997</v>
      </c>
      <c r="Z4" s="3">
        <v>0.21914417001723149</v>
      </c>
      <c r="AA4" s="3">
        <v>0</v>
      </c>
      <c r="AB4" s="3">
        <v>0</v>
      </c>
      <c r="AC4" s="3">
        <v>0</v>
      </c>
      <c r="AD4" s="3">
        <v>0</v>
      </c>
      <c r="AE4" s="3">
        <v>0</v>
      </c>
      <c r="AF4" s="3">
        <v>5.6</v>
      </c>
      <c r="AG4" s="3">
        <v>0</v>
      </c>
      <c r="AH4" s="3" t="s">
        <v>416</v>
      </c>
      <c r="AI4" s="17">
        <v>3</v>
      </c>
    </row>
    <row r="5" spans="1:36" x14ac:dyDescent="0.2">
      <c r="A5" s="1" t="s">
        <v>154</v>
      </c>
      <c r="B5" s="1" t="s">
        <v>164</v>
      </c>
      <c r="C5" s="1" t="s">
        <v>165</v>
      </c>
      <c r="D5" s="1" t="s">
        <v>166</v>
      </c>
      <c r="E5" s="3">
        <v>45.355555555555554</v>
      </c>
      <c r="F5" s="3">
        <v>5.6888888888888891</v>
      </c>
      <c r="G5" s="3">
        <v>0.26666666666666666</v>
      </c>
      <c r="H5" s="3">
        <v>0.26666666666666666</v>
      </c>
      <c r="I5" s="3">
        <v>6.1322222222222216</v>
      </c>
      <c r="J5" s="3">
        <v>0</v>
      </c>
      <c r="K5" s="3">
        <v>0</v>
      </c>
      <c r="L5" s="3">
        <v>4.7604444444444445</v>
      </c>
      <c r="M5" s="3">
        <v>5.6888888888888891</v>
      </c>
      <c r="N5" s="3">
        <v>0</v>
      </c>
      <c r="O5" s="3">
        <v>0.12542871141597256</v>
      </c>
      <c r="P5" s="3">
        <v>5.4888888888888889</v>
      </c>
      <c r="Q5" s="3">
        <v>0</v>
      </c>
      <c r="R5" s="3">
        <v>0.12101910828025478</v>
      </c>
      <c r="S5" s="3">
        <v>5.9278888888888899</v>
      </c>
      <c r="T5" s="3">
        <v>0</v>
      </c>
      <c r="U5" s="3">
        <v>0</v>
      </c>
      <c r="V5" s="3">
        <v>0.13069818716315534</v>
      </c>
      <c r="W5" s="3">
        <v>4.7346666666666666</v>
      </c>
      <c r="X5" s="3">
        <v>3.9667777777777782</v>
      </c>
      <c r="Y5" s="3">
        <v>0</v>
      </c>
      <c r="Z5" s="3">
        <v>0.19184958353748163</v>
      </c>
      <c r="AA5" s="3">
        <v>0</v>
      </c>
      <c r="AB5" s="3">
        <v>0</v>
      </c>
      <c r="AC5" s="3">
        <v>0</v>
      </c>
      <c r="AD5" s="3">
        <v>6.2112222222222195</v>
      </c>
      <c r="AE5" s="3">
        <v>0</v>
      </c>
      <c r="AF5" s="3">
        <v>0</v>
      </c>
      <c r="AG5" s="3">
        <v>0</v>
      </c>
      <c r="AH5" s="3" t="s">
        <v>417</v>
      </c>
      <c r="AI5" s="17">
        <v>3</v>
      </c>
    </row>
    <row r="6" spans="1:36" x14ac:dyDescent="0.2">
      <c r="A6" s="1" t="s">
        <v>154</v>
      </c>
      <c r="B6" s="1" t="s">
        <v>167</v>
      </c>
      <c r="C6" s="1" t="s">
        <v>162</v>
      </c>
      <c r="D6" s="1" t="s">
        <v>163</v>
      </c>
      <c r="E6" s="3">
        <v>39.977777777777774</v>
      </c>
      <c r="F6" s="3">
        <v>11.276444444444444</v>
      </c>
      <c r="G6" s="3">
        <v>1.6888888888888889</v>
      </c>
      <c r="H6" s="3">
        <v>0.15888888888888889</v>
      </c>
      <c r="I6" s="3">
        <v>42.307111111111105</v>
      </c>
      <c r="J6" s="3">
        <v>0</v>
      </c>
      <c r="K6" s="3">
        <v>0</v>
      </c>
      <c r="L6" s="3">
        <v>0</v>
      </c>
      <c r="M6" s="3">
        <v>0</v>
      </c>
      <c r="N6" s="3">
        <v>6.2120000000000006</v>
      </c>
      <c r="O6" s="3">
        <v>0.15538632573652031</v>
      </c>
      <c r="P6" s="3">
        <v>4.7022222222222219</v>
      </c>
      <c r="Q6" s="3">
        <v>22.150333333333339</v>
      </c>
      <c r="R6" s="3">
        <v>0.67168704836020032</v>
      </c>
      <c r="S6" s="3">
        <v>0</v>
      </c>
      <c r="T6" s="3">
        <v>0</v>
      </c>
      <c r="U6" s="3">
        <v>0</v>
      </c>
      <c r="V6" s="3">
        <v>0</v>
      </c>
      <c r="W6" s="3">
        <v>0</v>
      </c>
      <c r="X6" s="3">
        <v>0</v>
      </c>
      <c r="Y6" s="3">
        <v>0</v>
      </c>
      <c r="Z6" s="3">
        <v>0</v>
      </c>
      <c r="AA6" s="3">
        <v>0</v>
      </c>
      <c r="AB6" s="3">
        <v>0</v>
      </c>
      <c r="AC6" s="3">
        <v>0</v>
      </c>
      <c r="AD6" s="3">
        <v>13.193777777777779</v>
      </c>
      <c r="AE6" s="3">
        <v>0</v>
      </c>
      <c r="AF6" s="3">
        <v>0</v>
      </c>
      <c r="AG6" s="3">
        <v>0</v>
      </c>
      <c r="AH6" s="3" t="s">
        <v>418</v>
      </c>
      <c r="AI6" s="17">
        <v>3</v>
      </c>
    </row>
    <row r="7" spans="1:36" x14ac:dyDescent="0.2">
      <c r="A7" s="1" t="s">
        <v>154</v>
      </c>
      <c r="B7" s="1" t="s">
        <v>168</v>
      </c>
      <c r="C7" s="1" t="s">
        <v>169</v>
      </c>
      <c r="D7" s="1" t="s">
        <v>170</v>
      </c>
      <c r="E7" s="3">
        <v>83.466666666666669</v>
      </c>
      <c r="F7" s="3">
        <v>5.6</v>
      </c>
      <c r="G7" s="3">
        <v>0.57777777777777772</v>
      </c>
      <c r="H7" s="3">
        <v>0.46522222222222226</v>
      </c>
      <c r="I7" s="3">
        <v>1.0666666666666667</v>
      </c>
      <c r="J7" s="3">
        <v>0</v>
      </c>
      <c r="K7" s="3">
        <v>1.3555555555555556</v>
      </c>
      <c r="L7" s="3">
        <v>4.3852222222222208</v>
      </c>
      <c r="M7" s="3">
        <v>10.911111111111111</v>
      </c>
      <c r="N7" s="3">
        <v>0</v>
      </c>
      <c r="O7" s="3">
        <v>0.13072417465388711</v>
      </c>
      <c r="P7" s="3">
        <v>5.5611111111111109</v>
      </c>
      <c r="Q7" s="3">
        <v>35.288888888888891</v>
      </c>
      <c r="R7" s="3">
        <v>0.48941693290734822</v>
      </c>
      <c r="S7" s="3">
        <v>8.1125555555555575</v>
      </c>
      <c r="T7" s="3">
        <v>5.9107777777777768</v>
      </c>
      <c r="U7" s="3">
        <v>0</v>
      </c>
      <c r="V7" s="3">
        <v>0.1680111821086262</v>
      </c>
      <c r="W7" s="3">
        <v>4.1928888888888878</v>
      </c>
      <c r="X7" s="3">
        <v>8.9067777777777799</v>
      </c>
      <c r="Y7" s="3">
        <v>10.174666666666665</v>
      </c>
      <c r="Z7" s="3">
        <v>0.27884584664536738</v>
      </c>
      <c r="AA7" s="3">
        <v>0</v>
      </c>
      <c r="AB7" s="3">
        <v>0</v>
      </c>
      <c r="AC7" s="3">
        <v>0</v>
      </c>
      <c r="AD7" s="3">
        <v>1.55</v>
      </c>
      <c r="AE7" s="3">
        <v>0</v>
      </c>
      <c r="AF7" s="3">
        <v>0</v>
      </c>
      <c r="AG7" s="3">
        <v>0</v>
      </c>
      <c r="AH7" s="3" t="s">
        <v>419</v>
      </c>
      <c r="AI7" s="17">
        <v>3</v>
      </c>
    </row>
    <row r="8" spans="1:36" x14ac:dyDescent="0.2">
      <c r="A8" s="1" t="s">
        <v>154</v>
      </c>
      <c r="B8" s="1" t="s">
        <v>171</v>
      </c>
      <c r="C8" s="1" t="s">
        <v>172</v>
      </c>
      <c r="D8" s="1" t="s">
        <v>173</v>
      </c>
      <c r="E8" s="3">
        <v>67.088888888888889</v>
      </c>
      <c r="F8" s="3">
        <v>5.6</v>
      </c>
      <c r="G8" s="3">
        <v>0.57777777777777772</v>
      </c>
      <c r="H8" s="3">
        <v>0.93644444444444441</v>
      </c>
      <c r="I8" s="3">
        <v>0.78055555555555556</v>
      </c>
      <c r="J8" s="3">
        <v>0</v>
      </c>
      <c r="K8" s="3">
        <v>3.0222222222222221</v>
      </c>
      <c r="L8" s="3">
        <v>5.2665555555555557</v>
      </c>
      <c r="M8" s="3">
        <v>3.8361111111111112</v>
      </c>
      <c r="N8" s="3">
        <v>11.216666666666667</v>
      </c>
      <c r="O8" s="3">
        <v>0.22437065253395164</v>
      </c>
      <c r="P8" s="3">
        <v>5.3083333333333336</v>
      </c>
      <c r="Q8" s="3">
        <v>11.383333333333333</v>
      </c>
      <c r="R8" s="3">
        <v>0.24879927128188142</v>
      </c>
      <c r="S8" s="3">
        <v>2.7299999999999991</v>
      </c>
      <c r="T8" s="3">
        <v>7.6878888888888897</v>
      </c>
      <c r="U8" s="3">
        <v>0</v>
      </c>
      <c r="V8" s="3">
        <v>0.15528486253726401</v>
      </c>
      <c r="W8" s="3">
        <v>3.5439999999999992</v>
      </c>
      <c r="X8" s="3">
        <v>7.3310000000000022</v>
      </c>
      <c r="Y8" s="3">
        <v>0</v>
      </c>
      <c r="Z8" s="3">
        <v>0.16209837694600865</v>
      </c>
      <c r="AA8" s="3">
        <v>0</v>
      </c>
      <c r="AB8" s="3">
        <v>0</v>
      </c>
      <c r="AC8" s="3">
        <v>0</v>
      </c>
      <c r="AD8" s="3">
        <v>0</v>
      </c>
      <c r="AE8" s="3">
        <v>0</v>
      </c>
      <c r="AF8" s="3">
        <v>0</v>
      </c>
      <c r="AG8" s="3">
        <v>0</v>
      </c>
      <c r="AH8" s="3" t="s">
        <v>420</v>
      </c>
      <c r="AI8" s="17">
        <v>3</v>
      </c>
    </row>
    <row r="9" spans="1:36" x14ac:dyDescent="0.2">
      <c r="A9" s="1" t="s">
        <v>154</v>
      </c>
      <c r="B9" s="1" t="s">
        <v>174</v>
      </c>
      <c r="C9" s="1" t="s">
        <v>175</v>
      </c>
      <c r="D9" s="1" t="s">
        <v>176</v>
      </c>
      <c r="E9" s="3">
        <v>48.555555555555557</v>
      </c>
      <c r="F9" s="3">
        <v>5.4222222222222225</v>
      </c>
      <c r="G9" s="3">
        <v>7.0777777777777773E-2</v>
      </c>
      <c r="H9" s="3">
        <v>0.26666666666666666</v>
      </c>
      <c r="I9" s="3">
        <v>1.6944444444444444</v>
      </c>
      <c r="J9" s="3">
        <v>0</v>
      </c>
      <c r="K9" s="3">
        <v>0</v>
      </c>
      <c r="L9" s="3">
        <v>0.36077777777777759</v>
      </c>
      <c r="M9" s="3">
        <v>5.6</v>
      </c>
      <c r="N9" s="3">
        <v>0</v>
      </c>
      <c r="O9" s="3">
        <v>0.11533180778032036</v>
      </c>
      <c r="P9" s="3">
        <v>10.863888888888889</v>
      </c>
      <c r="Q9" s="3">
        <v>4.0805555555555557</v>
      </c>
      <c r="R9" s="3">
        <v>0.30778032036613273</v>
      </c>
      <c r="S9" s="3">
        <v>0.16388888888888889</v>
      </c>
      <c r="T9" s="3">
        <v>1.3719999999999999</v>
      </c>
      <c r="U9" s="3">
        <v>0</v>
      </c>
      <c r="V9" s="3">
        <v>3.163157894736842E-2</v>
      </c>
      <c r="W9" s="3">
        <v>0.22033333333333333</v>
      </c>
      <c r="X9" s="3">
        <v>1.6504444444444444</v>
      </c>
      <c r="Y9" s="3">
        <v>0</v>
      </c>
      <c r="Z9" s="3">
        <v>3.8528604118993129E-2</v>
      </c>
      <c r="AA9" s="3">
        <v>0</v>
      </c>
      <c r="AB9" s="3">
        <v>0</v>
      </c>
      <c r="AC9" s="3">
        <v>0</v>
      </c>
      <c r="AD9" s="3">
        <v>0</v>
      </c>
      <c r="AE9" s="3">
        <v>0</v>
      </c>
      <c r="AF9" s="3">
        <v>0</v>
      </c>
      <c r="AG9" s="3">
        <v>0</v>
      </c>
      <c r="AH9" s="3" t="s">
        <v>421</v>
      </c>
      <c r="AI9" s="17">
        <v>3</v>
      </c>
    </row>
    <row r="10" spans="1:36" x14ac:dyDescent="0.2">
      <c r="A10" s="1" t="s">
        <v>154</v>
      </c>
      <c r="B10" s="1" t="s">
        <v>177</v>
      </c>
      <c r="C10" s="1" t="s">
        <v>178</v>
      </c>
      <c r="D10" s="1" t="s">
        <v>179</v>
      </c>
      <c r="E10" s="3">
        <v>60.155555555555559</v>
      </c>
      <c r="F10" s="3">
        <v>5.4222222222222225</v>
      </c>
      <c r="G10" s="3">
        <v>0.59333333333333338</v>
      </c>
      <c r="H10" s="3">
        <v>0.35</v>
      </c>
      <c r="I10" s="3">
        <v>1.1555555555555554</v>
      </c>
      <c r="J10" s="3">
        <v>0</v>
      </c>
      <c r="K10" s="3">
        <v>0</v>
      </c>
      <c r="L10" s="3">
        <v>7.2092222222222242</v>
      </c>
      <c r="M10" s="3">
        <v>0</v>
      </c>
      <c r="N10" s="3">
        <v>4.9444444444444446</v>
      </c>
      <c r="O10" s="3">
        <v>8.2194311045437757E-2</v>
      </c>
      <c r="P10" s="3">
        <v>0</v>
      </c>
      <c r="Q10" s="3">
        <v>0</v>
      </c>
      <c r="R10" s="3">
        <v>0</v>
      </c>
      <c r="S10" s="3">
        <v>5.1691111111111123</v>
      </c>
      <c r="T10" s="3">
        <v>15.802444444444451</v>
      </c>
      <c r="U10" s="3">
        <v>0</v>
      </c>
      <c r="V10" s="3">
        <v>0.348622090875508</v>
      </c>
      <c r="W10" s="3">
        <v>2.1832222222222226</v>
      </c>
      <c r="X10" s="3">
        <v>10.630444444444445</v>
      </c>
      <c r="Y10" s="3">
        <v>0</v>
      </c>
      <c r="Z10" s="3">
        <v>0.21300886590321388</v>
      </c>
      <c r="AA10" s="3">
        <v>0</v>
      </c>
      <c r="AB10" s="3">
        <v>0</v>
      </c>
      <c r="AC10" s="3">
        <v>0</v>
      </c>
      <c r="AD10" s="3">
        <v>0</v>
      </c>
      <c r="AE10" s="3">
        <v>0</v>
      </c>
      <c r="AF10" s="3">
        <v>0</v>
      </c>
      <c r="AG10" s="3">
        <v>0</v>
      </c>
      <c r="AH10" s="3" t="s">
        <v>422</v>
      </c>
      <c r="AI10" s="17">
        <v>3</v>
      </c>
    </row>
    <row r="11" spans="1:36" x14ac:dyDescent="0.2">
      <c r="A11" s="1" t="s">
        <v>154</v>
      </c>
      <c r="B11" s="1" t="s">
        <v>180</v>
      </c>
      <c r="C11" s="1" t="s">
        <v>181</v>
      </c>
      <c r="D11" s="1" t="s">
        <v>182</v>
      </c>
      <c r="E11" s="3">
        <v>80.86666666666666</v>
      </c>
      <c r="F11" s="3">
        <v>11.377777777777778</v>
      </c>
      <c r="G11" s="3">
        <v>0.30555555555555558</v>
      </c>
      <c r="H11" s="3">
        <v>0.2722222222222222</v>
      </c>
      <c r="I11" s="3">
        <v>0.92444444444444462</v>
      </c>
      <c r="J11" s="3">
        <v>0</v>
      </c>
      <c r="K11" s="3">
        <v>0</v>
      </c>
      <c r="L11" s="3">
        <v>4.7934444444444431</v>
      </c>
      <c r="M11" s="3">
        <v>16.236111111111111</v>
      </c>
      <c r="N11" s="3">
        <v>0</v>
      </c>
      <c r="O11" s="3">
        <v>0.20077631217367409</v>
      </c>
      <c r="P11" s="3">
        <v>36.405555555555559</v>
      </c>
      <c r="Q11" s="3">
        <v>5.5166666666666666</v>
      </c>
      <c r="R11" s="3">
        <v>0.51841165155262436</v>
      </c>
      <c r="S11" s="3">
        <v>5.049666666666667</v>
      </c>
      <c r="T11" s="3">
        <v>15.025555555555558</v>
      </c>
      <c r="U11" s="3">
        <v>0</v>
      </c>
      <c r="V11" s="3">
        <v>0.24825089310250073</v>
      </c>
      <c r="W11" s="3">
        <v>4.921444444444445</v>
      </c>
      <c r="X11" s="3">
        <v>10.017999999999999</v>
      </c>
      <c r="Y11" s="3">
        <v>0</v>
      </c>
      <c r="Z11" s="3">
        <v>0.18474168727672438</v>
      </c>
      <c r="AA11" s="3">
        <v>0</v>
      </c>
      <c r="AB11" s="3">
        <v>0</v>
      </c>
      <c r="AC11" s="3">
        <v>0</v>
      </c>
      <c r="AD11" s="3">
        <v>16.040111111111123</v>
      </c>
      <c r="AE11" s="3">
        <v>0</v>
      </c>
      <c r="AF11" s="3">
        <v>0.60277777777777775</v>
      </c>
      <c r="AG11" s="3">
        <v>0</v>
      </c>
      <c r="AH11" s="3" t="s">
        <v>423</v>
      </c>
      <c r="AI11" s="17">
        <v>3</v>
      </c>
    </row>
    <row r="12" spans="1:36" x14ac:dyDescent="0.2">
      <c r="A12" s="1" t="s">
        <v>154</v>
      </c>
      <c r="B12" s="1" t="s">
        <v>183</v>
      </c>
      <c r="C12" s="1" t="s">
        <v>159</v>
      </c>
      <c r="D12" s="1" t="s">
        <v>160</v>
      </c>
      <c r="E12" s="3">
        <v>167.7</v>
      </c>
      <c r="F12" s="3">
        <v>5.6</v>
      </c>
      <c r="G12" s="3">
        <v>0</v>
      </c>
      <c r="H12" s="3">
        <v>11.605555555555556</v>
      </c>
      <c r="I12" s="3">
        <v>5.6</v>
      </c>
      <c r="J12" s="3">
        <v>0</v>
      </c>
      <c r="K12" s="3">
        <v>0</v>
      </c>
      <c r="L12" s="3">
        <v>4.4031111111111114</v>
      </c>
      <c r="M12" s="3">
        <v>20.925000000000001</v>
      </c>
      <c r="N12" s="3">
        <v>0</v>
      </c>
      <c r="O12" s="3">
        <v>0.12477638640429339</v>
      </c>
      <c r="P12" s="3">
        <v>5.6</v>
      </c>
      <c r="Q12" s="3">
        <v>73.663888888888891</v>
      </c>
      <c r="R12" s="3">
        <v>0.47265288544358314</v>
      </c>
      <c r="S12" s="3">
        <v>5.1589999999999998</v>
      </c>
      <c r="T12" s="3">
        <v>11.989444444444446</v>
      </c>
      <c r="U12" s="3">
        <v>0</v>
      </c>
      <c r="V12" s="3">
        <v>0.10225667527993111</v>
      </c>
      <c r="W12" s="3">
        <v>11.334333333333335</v>
      </c>
      <c r="X12" s="3">
        <v>8.0615555555555556</v>
      </c>
      <c r="Y12" s="3">
        <v>0</v>
      </c>
      <c r="Z12" s="3">
        <v>0.1156582521698801</v>
      </c>
      <c r="AA12" s="3">
        <v>0</v>
      </c>
      <c r="AB12" s="3">
        <v>0</v>
      </c>
      <c r="AC12" s="3">
        <v>16.572222222222223</v>
      </c>
      <c r="AD12" s="3">
        <v>0</v>
      </c>
      <c r="AE12" s="3">
        <v>0</v>
      </c>
      <c r="AF12" s="3">
        <v>0</v>
      </c>
      <c r="AG12" s="3">
        <v>0</v>
      </c>
      <c r="AH12" s="3" t="s">
        <v>424</v>
      </c>
      <c r="AI12" s="17">
        <v>3</v>
      </c>
    </row>
    <row r="13" spans="1:36" x14ac:dyDescent="0.2">
      <c r="A13" s="1" t="s">
        <v>154</v>
      </c>
      <c r="B13" s="1" t="s">
        <v>184</v>
      </c>
      <c r="C13" s="1" t="s">
        <v>185</v>
      </c>
      <c r="D13" s="1" t="s">
        <v>186</v>
      </c>
      <c r="E13" s="3">
        <v>105.63333333333334</v>
      </c>
      <c r="F13" s="3">
        <v>4.7555555555555555</v>
      </c>
      <c r="G13" s="3">
        <v>0.9</v>
      </c>
      <c r="H13" s="3">
        <v>1.0055555555555555</v>
      </c>
      <c r="I13" s="3">
        <v>2.3444444444444446</v>
      </c>
      <c r="J13" s="3">
        <v>0</v>
      </c>
      <c r="K13" s="3">
        <v>0</v>
      </c>
      <c r="L13" s="3">
        <v>5.4636666666666667</v>
      </c>
      <c r="M13" s="3">
        <v>9.0183333333333326</v>
      </c>
      <c r="N13" s="3">
        <v>2.0027777777777778</v>
      </c>
      <c r="O13" s="3">
        <v>0.10433364889029136</v>
      </c>
      <c r="P13" s="3">
        <v>5.4222222222222225</v>
      </c>
      <c r="Q13" s="3">
        <v>15.822222222222223</v>
      </c>
      <c r="R13" s="3">
        <v>0.20111496791837594</v>
      </c>
      <c r="S13" s="3">
        <v>5.9183333333333348</v>
      </c>
      <c r="T13" s="3">
        <v>9.735444444444445</v>
      </c>
      <c r="U13" s="3">
        <v>0</v>
      </c>
      <c r="V13" s="3">
        <v>0.14818975491742928</v>
      </c>
      <c r="W13" s="3">
        <v>10.875111111111114</v>
      </c>
      <c r="X13" s="3">
        <v>9.3346666666666707</v>
      </c>
      <c r="Y13" s="3">
        <v>0</v>
      </c>
      <c r="Z13" s="3">
        <v>0.19132007994109609</v>
      </c>
      <c r="AA13" s="3">
        <v>0</v>
      </c>
      <c r="AB13" s="3">
        <v>0</v>
      </c>
      <c r="AC13" s="3">
        <v>0</v>
      </c>
      <c r="AD13" s="3">
        <v>0</v>
      </c>
      <c r="AE13" s="3">
        <v>3.3102222222222224</v>
      </c>
      <c r="AF13" s="3">
        <v>0</v>
      </c>
      <c r="AG13" s="3">
        <v>0</v>
      </c>
      <c r="AH13" s="3" t="s">
        <v>425</v>
      </c>
      <c r="AI13" s="17">
        <v>3</v>
      </c>
    </row>
    <row r="14" spans="1:36" x14ac:dyDescent="0.2">
      <c r="A14" s="1" t="s">
        <v>154</v>
      </c>
      <c r="B14" s="1" t="s">
        <v>187</v>
      </c>
      <c r="C14" s="1" t="s">
        <v>188</v>
      </c>
      <c r="D14" s="1" t="s">
        <v>189</v>
      </c>
      <c r="E14" s="3">
        <v>77.922222222222217</v>
      </c>
      <c r="F14" s="3">
        <v>20.711111111111112</v>
      </c>
      <c r="G14" s="3">
        <v>0</v>
      </c>
      <c r="H14" s="3">
        <v>0</v>
      </c>
      <c r="I14" s="3">
        <v>0</v>
      </c>
      <c r="J14" s="3">
        <v>0</v>
      </c>
      <c r="K14" s="3">
        <v>0</v>
      </c>
      <c r="L14" s="3">
        <v>0</v>
      </c>
      <c r="M14" s="3">
        <v>7.5555555555555554</v>
      </c>
      <c r="N14" s="3">
        <v>0</v>
      </c>
      <c r="O14" s="3">
        <v>9.6962783402252964E-2</v>
      </c>
      <c r="P14" s="3">
        <v>4.5677777777777777</v>
      </c>
      <c r="Q14" s="3">
        <v>19.120333333333335</v>
      </c>
      <c r="R14" s="3">
        <v>0.30399686296877232</v>
      </c>
      <c r="S14" s="3">
        <v>0</v>
      </c>
      <c r="T14" s="3">
        <v>0</v>
      </c>
      <c r="U14" s="3">
        <v>0</v>
      </c>
      <c r="V14" s="3">
        <v>0</v>
      </c>
      <c r="W14" s="3">
        <v>0</v>
      </c>
      <c r="X14" s="3">
        <v>0</v>
      </c>
      <c r="Y14" s="3">
        <v>0</v>
      </c>
      <c r="Z14" s="3">
        <v>0</v>
      </c>
      <c r="AA14" s="3">
        <v>0</v>
      </c>
      <c r="AB14" s="3">
        <v>0</v>
      </c>
      <c r="AC14" s="3">
        <v>0</v>
      </c>
      <c r="AD14" s="3">
        <v>0</v>
      </c>
      <c r="AE14" s="3">
        <v>0</v>
      </c>
      <c r="AF14" s="3">
        <v>0</v>
      </c>
      <c r="AG14" s="3">
        <v>0</v>
      </c>
      <c r="AH14" s="3" t="s">
        <v>426</v>
      </c>
      <c r="AI14" s="17">
        <v>3</v>
      </c>
    </row>
    <row r="15" spans="1:36" x14ac:dyDescent="0.2">
      <c r="A15" s="1" t="s">
        <v>154</v>
      </c>
      <c r="B15" s="1" t="s">
        <v>190</v>
      </c>
      <c r="C15" s="1" t="s">
        <v>191</v>
      </c>
      <c r="D15" s="1" t="s">
        <v>192</v>
      </c>
      <c r="E15" s="3">
        <v>64.900000000000006</v>
      </c>
      <c r="F15" s="3">
        <v>5.6</v>
      </c>
      <c r="G15" s="3">
        <v>0.48000000000000004</v>
      </c>
      <c r="H15" s="3">
        <v>0.40744444444444439</v>
      </c>
      <c r="I15" s="3">
        <v>1.3472222222222223</v>
      </c>
      <c r="J15" s="3">
        <v>0</v>
      </c>
      <c r="K15" s="3">
        <v>0</v>
      </c>
      <c r="L15" s="3">
        <v>6.5100000000000007</v>
      </c>
      <c r="M15" s="3">
        <v>4.8888888888888893</v>
      </c>
      <c r="N15" s="3">
        <v>0</v>
      </c>
      <c r="O15" s="3">
        <v>7.5329566854990579E-2</v>
      </c>
      <c r="P15" s="3">
        <v>0</v>
      </c>
      <c r="Q15" s="3">
        <v>0</v>
      </c>
      <c r="R15" s="3">
        <v>0</v>
      </c>
      <c r="S15" s="3">
        <v>5.195666666666666</v>
      </c>
      <c r="T15" s="3">
        <v>6.1844444444444457</v>
      </c>
      <c r="U15" s="3">
        <v>0</v>
      </c>
      <c r="V15" s="3">
        <v>0.17534839924670434</v>
      </c>
      <c r="W15" s="3">
        <v>10.589444444444446</v>
      </c>
      <c r="X15" s="3">
        <v>8.9723333333333297</v>
      </c>
      <c r="Y15" s="3">
        <v>0</v>
      </c>
      <c r="Z15" s="3">
        <v>0.30141414141414136</v>
      </c>
      <c r="AA15" s="3">
        <v>0</v>
      </c>
      <c r="AB15" s="3">
        <v>0</v>
      </c>
      <c r="AC15" s="3">
        <v>0</v>
      </c>
      <c r="AD15" s="3">
        <v>0</v>
      </c>
      <c r="AE15" s="3">
        <v>0</v>
      </c>
      <c r="AF15" s="3">
        <v>0</v>
      </c>
      <c r="AG15" s="3">
        <v>0</v>
      </c>
      <c r="AH15" s="3" t="s">
        <v>427</v>
      </c>
      <c r="AI15" s="17">
        <v>3</v>
      </c>
    </row>
    <row r="16" spans="1:36" x14ac:dyDescent="0.2">
      <c r="A16" s="1" t="s">
        <v>154</v>
      </c>
      <c r="B16" s="1" t="s">
        <v>193</v>
      </c>
      <c r="C16" s="1" t="s">
        <v>194</v>
      </c>
      <c r="D16" s="1" t="s">
        <v>195</v>
      </c>
      <c r="E16" s="3">
        <v>16.8</v>
      </c>
      <c r="F16" s="3">
        <v>0</v>
      </c>
      <c r="G16" s="3">
        <v>0.13333333333333333</v>
      </c>
      <c r="H16" s="3">
        <v>6.3888888888888884E-2</v>
      </c>
      <c r="I16" s="3">
        <v>4.5444444444444454E-2</v>
      </c>
      <c r="J16" s="3">
        <v>0</v>
      </c>
      <c r="K16" s="3">
        <v>0</v>
      </c>
      <c r="L16" s="3">
        <v>0</v>
      </c>
      <c r="M16" s="3">
        <v>4.666666666666667</v>
      </c>
      <c r="N16" s="3">
        <v>0</v>
      </c>
      <c r="O16" s="3">
        <v>0.27777777777777779</v>
      </c>
      <c r="P16" s="3">
        <v>0</v>
      </c>
      <c r="Q16" s="3">
        <v>0</v>
      </c>
      <c r="R16" s="3">
        <v>0</v>
      </c>
      <c r="S16" s="3">
        <v>3.7555555555555557E-2</v>
      </c>
      <c r="T16" s="3">
        <v>0</v>
      </c>
      <c r="U16" s="3">
        <v>0</v>
      </c>
      <c r="V16" s="3">
        <v>2.2354497354497354E-3</v>
      </c>
      <c r="W16" s="3">
        <v>9.3555555555555558E-2</v>
      </c>
      <c r="X16" s="3">
        <v>1.2999999999999999E-2</v>
      </c>
      <c r="Y16" s="3">
        <v>0</v>
      </c>
      <c r="Z16" s="3">
        <v>6.3425925925925924E-3</v>
      </c>
      <c r="AA16" s="3">
        <v>0</v>
      </c>
      <c r="AB16" s="3">
        <v>5.166666666666667</v>
      </c>
      <c r="AC16" s="3">
        <v>0</v>
      </c>
      <c r="AD16" s="3">
        <v>0</v>
      </c>
      <c r="AE16" s="3">
        <v>0</v>
      </c>
      <c r="AF16" s="3">
        <v>0</v>
      </c>
      <c r="AG16" s="3">
        <v>0</v>
      </c>
      <c r="AH16" s="3" t="s">
        <v>428</v>
      </c>
      <c r="AI16" s="17">
        <v>3</v>
      </c>
    </row>
    <row r="17" spans="1:35" x14ac:dyDescent="0.2">
      <c r="A17" s="1" t="s">
        <v>154</v>
      </c>
      <c r="B17" s="1" t="s">
        <v>196</v>
      </c>
      <c r="C17" s="1" t="s">
        <v>197</v>
      </c>
      <c r="D17" s="1" t="s">
        <v>173</v>
      </c>
      <c r="E17" s="3">
        <v>81.666666666666671</v>
      </c>
      <c r="F17" s="3">
        <v>5.5111111111111111</v>
      </c>
      <c r="G17" s="3">
        <v>0</v>
      </c>
      <c r="H17" s="3">
        <v>0</v>
      </c>
      <c r="I17" s="3">
        <v>0.83888888888888891</v>
      </c>
      <c r="J17" s="3">
        <v>0</v>
      </c>
      <c r="K17" s="3">
        <v>0</v>
      </c>
      <c r="L17" s="3">
        <v>1.0144444444444447</v>
      </c>
      <c r="M17" s="3">
        <v>12.997222222222222</v>
      </c>
      <c r="N17" s="3">
        <v>0</v>
      </c>
      <c r="O17" s="3">
        <v>0.15914965986394555</v>
      </c>
      <c r="P17" s="3">
        <v>6.145777777777778</v>
      </c>
      <c r="Q17" s="3">
        <v>81.867555555555583</v>
      </c>
      <c r="R17" s="3">
        <v>1.0777142857142861</v>
      </c>
      <c r="S17" s="3">
        <v>2.303666666666667</v>
      </c>
      <c r="T17" s="3">
        <v>18.691222222222219</v>
      </c>
      <c r="U17" s="3">
        <v>0</v>
      </c>
      <c r="V17" s="3">
        <v>0.25708027210884349</v>
      </c>
      <c r="W17" s="3">
        <v>5.1977777777777776</v>
      </c>
      <c r="X17" s="3">
        <v>10.241333333333337</v>
      </c>
      <c r="Y17" s="3">
        <v>0</v>
      </c>
      <c r="Z17" s="3">
        <v>0.18905034013605443</v>
      </c>
      <c r="AA17" s="3">
        <v>0</v>
      </c>
      <c r="AB17" s="3">
        <v>0</v>
      </c>
      <c r="AC17" s="3">
        <v>0</v>
      </c>
      <c r="AD17" s="3">
        <v>0</v>
      </c>
      <c r="AE17" s="3">
        <v>0</v>
      </c>
      <c r="AF17" s="3">
        <v>0</v>
      </c>
      <c r="AG17" s="3">
        <v>0</v>
      </c>
      <c r="AH17" s="3" t="s">
        <v>429</v>
      </c>
      <c r="AI17" s="17">
        <v>3</v>
      </c>
    </row>
    <row r="18" spans="1:35" x14ac:dyDescent="0.2">
      <c r="A18" s="1" t="s">
        <v>154</v>
      </c>
      <c r="B18" s="1" t="s">
        <v>198</v>
      </c>
      <c r="C18" s="1" t="s">
        <v>199</v>
      </c>
      <c r="D18" s="1" t="s">
        <v>166</v>
      </c>
      <c r="E18" s="3">
        <v>98.833333333333329</v>
      </c>
      <c r="F18" s="3">
        <v>5.5111111111111111</v>
      </c>
      <c r="G18" s="3">
        <v>0.39111111111111124</v>
      </c>
      <c r="H18" s="3">
        <v>0.41088888888888891</v>
      </c>
      <c r="I18" s="3">
        <v>0</v>
      </c>
      <c r="J18" s="3">
        <v>0</v>
      </c>
      <c r="K18" s="3">
        <v>5.0666666666666664</v>
      </c>
      <c r="L18" s="3">
        <v>4.7107777777777784</v>
      </c>
      <c r="M18" s="3">
        <v>10.311111111111112</v>
      </c>
      <c r="N18" s="3">
        <v>0</v>
      </c>
      <c r="O18" s="3">
        <v>0.10432827431141092</v>
      </c>
      <c r="P18" s="3">
        <v>0</v>
      </c>
      <c r="Q18" s="3">
        <v>12.441333333333331</v>
      </c>
      <c r="R18" s="3">
        <v>0.12588195615514333</v>
      </c>
      <c r="S18" s="3">
        <v>5.4396666666666675</v>
      </c>
      <c r="T18" s="3">
        <v>5.485666666666666</v>
      </c>
      <c r="U18" s="3">
        <v>0</v>
      </c>
      <c r="V18" s="3">
        <v>0.11054300168634065</v>
      </c>
      <c r="W18" s="3">
        <v>3.386333333333333</v>
      </c>
      <c r="X18" s="3">
        <v>9.69</v>
      </c>
      <c r="Y18" s="3">
        <v>0</v>
      </c>
      <c r="Z18" s="3">
        <v>0.13230691399662731</v>
      </c>
      <c r="AA18" s="3">
        <v>0</v>
      </c>
      <c r="AB18" s="3">
        <v>7.0737777777777779</v>
      </c>
      <c r="AC18" s="3">
        <v>0</v>
      </c>
      <c r="AD18" s="3">
        <v>0</v>
      </c>
      <c r="AE18" s="3">
        <v>0</v>
      </c>
      <c r="AF18" s="3">
        <v>0</v>
      </c>
      <c r="AG18" s="3">
        <v>0</v>
      </c>
      <c r="AH18" s="3" t="s">
        <v>430</v>
      </c>
      <c r="AI18" s="17">
        <v>3</v>
      </c>
    </row>
    <row r="19" spans="1:35" x14ac:dyDescent="0.2">
      <c r="A19" s="1" t="s">
        <v>154</v>
      </c>
      <c r="B19" s="1" t="s">
        <v>200</v>
      </c>
      <c r="C19" s="1" t="s">
        <v>159</v>
      </c>
      <c r="D19" s="1" t="s">
        <v>160</v>
      </c>
      <c r="E19" s="3">
        <v>109.15555555555555</v>
      </c>
      <c r="F19" s="3">
        <v>5.6</v>
      </c>
      <c r="G19" s="3">
        <v>0.99033333333333251</v>
      </c>
      <c r="H19" s="3">
        <v>4.4088888888888844</v>
      </c>
      <c r="I19" s="3">
        <v>5.5444444444444443</v>
      </c>
      <c r="J19" s="3">
        <v>0</v>
      </c>
      <c r="K19" s="3">
        <v>0</v>
      </c>
      <c r="L19" s="3">
        <v>13.847222222222221</v>
      </c>
      <c r="M19" s="3">
        <v>10.944444444444445</v>
      </c>
      <c r="N19" s="3">
        <v>0</v>
      </c>
      <c r="O19" s="3">
        <v>0.10026465798045603</v>
      </c>
      <c r="P19" s="3">
        <v>5.2444444444444445</v>
      </c>
      <c r="Q19" s="3">
        <v>2.3138888888888891</v>
      </c>
      <c r="R19" s="3">
        <v>6.924368892508144E-2</v>
      </c>
      <c r="S19" s="3">
        <v>15.644444444444444</v>
      </c>
      <c r="T19" s="3">
        <v>6.4861111111111107</v>
      </c>
      <c r="U19" s="3">
        <v>5.4249999999999998</v>
      </c>
      <c r="V19" s="3">
        <v>0.25244299674267101</v>
      </c>
      <c r="W19" s="3">
        <v>19.958333333333332</v>
      </c>
      <c r="X19" s="3">
        <v>3.0527777777777776</v>
      </c>
      <c r="Y19" s="3">
        <v>4.4527777777777775</v>
      </c>
      <c r="Z19" s="3">
        <v>0.25160321661237783</v>
      </c>
      <c r="AA19" s="3">
        <v>0</v>
      </c>
      <c r="AB19" s="3">
        <v>0</v>
      </c>
      <c r="AC19" s="3">
        <v>0</v>
      </c>
      <c r="AD19" s="3">
        <v>0</v>
      </c>
      <c r="AE19" s="3">
        <v>0</v>
      </c>
      <c r="AF19" s="3">
        <v>0</v>
      </c>
      <c r="AG19" s="3">
        <v>0</v>
      </c>
      <c r="AH19" s="3" t="s">
        <v>431</v>
      </c>
      <c r="AI19" s="17">
        <v>3</v>
      </c>
    </row>
    <row r="20" spans="1:35" x14ac:dyDescent="0.2">
      <c r="A20" s="1" t="s">
        <v>154</v>
      </c>
      <c r="B20" s="1" t="s">
        <v>201</v>
      </c>
      <c r="C20" s="1" t="s">
        <v>202</v>
      </c>
      <c r="D20" s="1" t="s">
        <v>203</v>
      </c>
      <c r="E20" s="3">
        <v>43.022222222222226</v>
      </c>
      <c r="F20" s="3">
        <v>5.5555555555555554</v>
      </c>
      <c r="G20" s="3">
        <v>0</v>
      </c>
      <c r="H20" s="3">
        <v>2.7777777777777776E-2</v>
      </c>
      <c r="I20" s="3">
        <v>0.56111111111111112</v>
      </c>
      <c r="J20" s="3">
        <v>0</v>
      </c>
      <c r="K20" s="3">
        <v>0</v>
      </c>
      <c r="L20" s="3">
        <v>5.2684444444444445</v>
      </c>
      <c r="M20" s="3">
        <v>5.9126666666666674</v>
      </c>
      <c r="N20" s="3">
        <v>0</v>
      </c>
      <c r="O20" s="3">
        <v>0.13743285123966942</v>
      </c>
      <c r="P20" s="3">
        <v>5.5262222222222235</v>
      </c>
      <c r="Q20" s="3">
        <v>55.185666666666684</v>
      </c>
      <c r="R20" s="3">
        <v>1.4111751033057855</v>
      </c>
      <c r="S20" s="3">
        <v>4.4642222222222223</v>
      </c>
      <c r="T20" s="3">
        <v>0.48755555555555552</v>
      </c>
      <c r="U20" s="3">
        <v>0</v>
      </c>
      <c r="V20" s="3">
        <v>0.11509814049586777</v>
      </c>
      <c r="W20" s="3">
        <v>2.6308888888888888</v>
      </c>
      <c r="X20" s="3">
        <v>1.0824444444444441</v>
      </c>
      <c r="Y20" s="3">
        <v>0</v>
      </c>
      <c r="Z20" s="3">
        <v>8.6311983471074369E-2</v>
      </c>
      <c r="AA20" s="3">
        <v>0</v>
      </c>
      <c r="AB20" s="3">
        <v>0</v>
      </c>
      <c r="AC20" s="3">
        <v>0</v>
      </c>
      <c r="AD20" s="3">
        <v>0</v>
      </c>
      <c r="AE20" s="3">
        <v>0</v>
      </c>
      <c r="AF20" s="3">
        <v>0</v>
      </c>
      <c r="AG20" s="3">
        <v>0</v>
      </c>
      <c r="AH20" s="3" t="s">
        <v>432</v>
      </c>
      <c r="AI20" s="17">
        <v>3</v>
      </c>
    </row>
    <row r="21" spans="1:35" x14ac:dyDescent="0.2">
      <c r="A21" s="1" t="s">
        <v>154</v>
      </c>
      <c r="B21" s="1" t="s">
        <v>204</v>
      </c>
      <c r="C21" s="1" t="s">
        <v>191</v>
      </c>
      <c r="D21" s="1" t="s">
        <v>192</v>
      </c>
      <c r="E21" s="3">
        <v>93.055555555555557</v>
      </c>
      <c r="F21" s="3">
        <v>5.5111111111111111</v>
      </c>
      <c r="G21" s="3">
        <v>0.8666666666666667</v>
      </c>
      <c r="H21" s="3">
        <v>1.288888888888889</v>
      </c>
      <c r="I21" s="3">
        <v>5.6</v>
      </c>
      <c r="J21" s="3">
        <v>0</v>
      </c>
      <c r="K21" s="3">
        <v>2.9333333333333331</v>
      </c>
      <c r="L21" s="3">
        <v>11.491444444444445</v>
      </c>
      <c r="M21" s="3">
        <v>20.722222222222221</v>
      </c>
      <c r="N21" s="3">
        <v>0</v>
      </c>
      <c r="O21" s="3">
        <v>0.22268656716417909</v>
      </c>
      <c r="P21" s="3">
        <v>5.333333333333333</v>
      </c>
      <c r="Q21" s="3">
        <v>21.144444444444446</v>
      </c>
      <c r="R21" s="3">
        <v>0.28453731343283584</v>
      </c>
      <c r="S21" s="3">
        <v>13.272666666666664</v>
      </c>
      <c r="T21" s="3">
        <v>3.8392222222222228</v>
      </c>
      <c r="U21" s="3">
        <v>0</v>
      </c>
      <c r="V21" s="3">
        <v>0.18388895522388057</v>
      </c>
      <c r="W21" s="3">
        <v>8.4482222222222205</v>
      </c>
      <c r="X21" s="3">
        <v>9.8211111111111098</v>
      </c>
      <c r="Y21" s="3">
        <v>0</v>
      </c>
      <c r="Z21" s="3">
        <v>0.19632716417910442</v>
      </c>
      <c r="AA21" s="3">
        <v>0</v>
      </c>
      <c r="AB21" s="3">
        <v>0</v>
      </c>
      <c r="AC21" s="3">
        <v>0</v>
      </c>
      <c r="AD21" s="3">
        <v>0</v>
      </c>
      <c r="AE21" s="3">
        <v>3.6296666666666662</v>
      </c>
      <c r="AF21" s="3">
        <v>0</v>
      </c>
      <c r="AG21" s="3">
        <v>0</v>
      </c>
      <c r="AH21" s="3" t="s">
        <v>433</v>
      </c>
      <c r="AI21" s="17">
        <v>3</v>
      </c>
    </row>
    <row r="22" spans="1:35" x14ac:dyDescent="0.2">
      <c r="A22" s="1" t="s">
        <v>154</v>
      </c>
      <c r="B22" s="1" t="s">
        <v>205</v>
      </c>
      <c r="C22" s="1" t="s">
        <v>162</v>
      </c>
      <c r="D22" s="1" t="s">
        <v>163</v>
      </c>
      <c r="E22" s="3">
        <v>133.42222222222222</v>
      </c>
      <c r="F22" s="3">
        <v>5.333333333333333</v>
      </c>
      <c r="G22" s="3">
        <v>0.51911111111111052</v>
      </c>
      <c r="H22" s="3">
        <v>0.76200000000000001</v>
      </c>
      <c r="I22" s="3">
        <v>4.9638888888888886</v>
      </c>
      <c r="J22" s="3">
        <v>0</v>
      </c>
      <c r="K22" s="3">
        <v>8.9777777777777779</v>
      </c>
      <c r="L22" s="3">
        <v>3.53311111111111</v>
      </c>
      <c r="M22" s="3">
        <v>10.325111111111109</v>
      </c>
      <c r="N22" s="3">
        <v>4.8888888888888893</v>
      </c>
      <c r="O22" s="3">
        <v>0.11402898067954696</v>
      </c>
      <c r="P22" s="3">
        <v>0</v>
      </c>
      <c r="Q22" s="3">
        <v>20.663000000000004</v>
      </c>
      <c r="R22" s="3">
        <v>0.15486925383077951</v>
      </c>
      <c r="S22" s="3">
        <v>4.6998888888888892</v>
      </c>
      <c r="T22" s="3">
        <v>11.081222222222225</v>
      </c>
      <c r="U22" s="3">
        <v>0</v>
      </c>
      <c r="V22" s="3">
        <v>0.11827948034643573</v>
      </c>
      <c r="W22" s="3">
        <v>5.5777777777777775</v>
      </c>
      <c r="X22" s="3">
        <v>12.129888888888889</v>
      </c>
      <c r="Y22" s="3">
        <v>0</v>
      </c>
      <c r="Z22" s="3">
        <v>0.13271902065289809</v>
      </c>
      <c r="AA22" s="3">
        <v>0</v>
      </c>
      <c r="AB22" s="3">
        <v>5.0655555555555569</v>
      </c>
      <c r="AC22" s="3">
        <v>0</v>
      </c>
      <c r="AD22" s="3">
        <v>0</v>
      </c>
      <c r="AE22" s="3">
        <v>0</v>
      </c>
      <c r="AF22" s="3">
        <v>0.17544444444444443</v>
      </c>
      <c r="AG22" s="3">
        <v>0</v>
      </c>
      <c r="AH22" s="3" t="s">
        <v>434</v>
      </c>
      <c r="AI22" s="17">
        <v>3</v>
      </c>
    </row>
    <row r="23" spans="1:35" x14ac:dyDescent="0.2">
      <c r="A23" s="1" t="s">
        <v>154</v>
      </c>
      <c r="B23" s="1" t="s">
        <v>206</v>
      </c>
      <c r="C23" s="1" t="s">
        <v>207</v>
      </c>
      <c r="D23" s="1" t="s">
        <v>208</v>
      </c>
      <c r="E23" s="3">
        <v>111.04444444444445</v>
      </c>
      <c r="F23" s="3">
        <v>5.333333333333333</v>
      </c>
      <c r="G23" s="3">
        <v>0.53444444444444472</v>
      </c>
      <c r="H23" s="3">
        <v>0.62844444444444436</v>
      </c>
      <c r="I23" s="3">
        <v>2.838888888888889</v>
      </c>
      <c r="J23" s="3">
        <v>0</v>
      </c>
      <c r="K23" s="3">
        <v>5.333333333333333</v>
      </c>
      <c r="L23" s="3">
        <v>4.6743333333333341</v>
      </c>
      <c r="M23" s="3">
        <v>9.891</v>
      </c>
      <c r="N23" s="3">
        <v>0</v>
      </c>
      <c r="O23" s="3">
        <v>8.9072443466079648E-2</v>
      </c>
      <c r="P23" s="3">
        <v>0</v>
      </c>
      <c r="Q23" s="3">
        <v>10.285333333333329</v>
      </c>
      <c r="R23" s="3">
        <v>9.2623574144486645E-2</v>
      </c>
      <c r="S23" s="3">
        <v>10.368666666666668</v>
      </c>
      <c r="T23" s="3">
        <v>20.99655555555556</v>
      </c>
      <c r="U23" s="3">
        <v>0</v>
      </c>
      <c r="V23" s="3">
        <v>0.28245647388433065</v>
      </c>
      <c r="W23" s="3">
        <v>4.9951111111111119</v>
      </c>
      <c r="X23" s="3">
        <v>16.662888888888901</v>
      </c>
      <c r="Y23" s="3">
        <v>5.2418888888888899</v>
      </c>
      <c r="Z23" s="3">
        <v>0.2422443466079649</v>
      </c>
      <c r="AA23" s="3">
        <v>0</v>
      </c>
      <c r="AB23" s="3">
        <v>4.2239999999999993</v>
      </c>
      <c r="AC23" s="3">
        <v>0</v>
      </c>
      <c r="AD23" s="3">
        <v>0</v>
      </c>
      <c r="AE23" s="3">
        <v>0</v>
      </c>
      <c r="AF23" s="3">
        <v>0</v>
      </c>
      <c r="AG23" s="3">
        <v>0</v>
      </c>
      <c r="AH23" s="3" t="s">
        <v>435</v>
      </c>
      <c r="AI23" s="17">
        <v>3</v>
      </c>
    </row>
    <row r="24" spans="1:35" x14ac:dyDescent="0.2">
      <c r="A24" s="1" t="s">
        <v>154</v>
      </c>
      <c r="B24" s="1" t="s">
        <v>209</v>
      </c>
      <c r="C24" s="1" t="s">
        <v>210</v>
      </c>
      <c r="D24" s="1" t="s">
        <v>211</v>
      </c>
      <c r="E24" s="3">
        <v>72.988888888888894</v>
      </c>
      <c r="F24" s="3">
        <v>5.333333333333333</v>
      </c>
      <c r="G24" s="3">
        <v>0.76666666666666672</v>
      </c>
      <c r="H24" s="3">
        <v>0.251</v>
      </c>
      <c r="I24" s="3">
        <v>0.82000000000000017</v>
      </c>
      <c r="J24" s="3">
        <v>0</v>
      </c>
      <c r="K24" s="3">
        <v>0</v>
      </c>
      <c r="L24" s="3">
        <v>3.9963333333333324</v>
      </c>
      <c r="M24" s="3">
        <v>5</v>
      </c>
      <c r="N24" s="3">
        <v>0</v>
      </c>
      <c r="O24" s="3">
        <v>6.8503577409042463E-2</v>
      </c>
      <c r="P24" s="3">
        <v>4.583333333333333</v>
      </c>
      <c r="Q24" s="3">
        <v>15.578888888888887</v>
      </c>
      <c r="R24" s="3">
        <v>0.27623687014766318</v>
      </c>
      <c r="S24" s="3">
        <v>4.7893333333333334</v>
      </c>
      <c r="T24" s="3">
        <v>10.944666666666667</v>
      </c>
      <c r="U24" s="3">
        <v>0</v>
      </c>
      <c r="V24" s="3">
        <v>0.21556705739077484</v>
      </c>
      <c r="W24" s="3">
        <v>6.1722222222222234</v>
      </c>
      <c r="X24" s="3">
        <v>17.004555555555555</v>
      </c>
      <c r="Y24" s="3">
        <v>1.0917777777777777</v>
      </c>
      <c r="Z24" s="3">
        <v>0.33249657482112954</v>
      </c>
      <c r="AA24" s="3">
        <v>0</v>
      </c>
      <c r="AB24" s="3">
        <v>0</v>
      </c>
      <c r="AC24" s="3">
        <v>0</v>
      </c>
      <c r="AD24" s="3">
        <v>0</v>
      </c>
      <c r="AE24" s="3">
        <v>0</v>
      </c>
      <c r="AF24" s="3">
        <v>0</v>
      </c>
      <c r="AG24" s="3">
        <v>0</v>
      </c>
      <c r="AH24" s="3" t="s">
        <v>436</v>
      </c>
      <c r="AI24" s="17">
        <v>3</v>
      </c>
    </row>
    <row r="25" spans="1:35" x14ac:dyDescent="0.2">
      <c r="A25" s="1" t="s">
        <v>154</v>
      </c>
      <c r="B25" s="1" t="s">
        <v>212</v>
      </c>
      <c r="C25" s="1" t="s">
        <v>213</v>
      </c>
      <c r="D25" s="1" t="s">
        <v>214</v>
      </c>
      <c r="E25" s="3">
        <v>88.822222222222223</v>
      </c>
      <c r="F25" s="3">
        <v>5.333333333333333</v>
      </c>
      <c r="G25" s="3">
        <v>0.05</v>
      </c>
      <c r="H25" s="3">
        <v>0</v>
      </c>
      <c r="I25" s="3">
        <v>0.68055555555555558</v>
      </c>
      <c r="J25" s="3">
        <v>0</v>
      </c>
      <c r="K25" s="3">
        <v>0</v>
      </c>
      <c r="L25" s="3">
        <v>5.333333333333333</v>
      </c>
      <c r="M25" s="3">
        <v>0</v>
      </c>
      <c r="N25" s="3">
        <v>0</v>
      </c>
      <c r="O25" s="3">
        <v>0</v>
      </c>
      <c r="P25" s="3">
        <v>11.863222222222223</v>
      </c>
      <c r="Q25" s="3">
        <v>45.677333333333337</v>
      </c>
      <c r="R25" s="3">
        <v>0.64781711283462595</v>
      </c>
      <c r="S25" s="3">
        <v>5.5111111111111111</v>
      </c>
      <c r="T25" s="3">
        <v>4.9577777777777792</v>
      </c>
      <c r="U25" s="3">
        <v>0</v>
      </c>
      <c r="V25" s="3">
        <v>0.11786339754816115</v>
      </c>
      <c r="W25" s="3">
        <v>6.2973333333333334</v>
      </c>
      <c r="X25" s="3">
        <v>9.0995555555555594</v>
      </c>
      <c r="Y25" s="3">
        <v>0</v>
      </c>
      <c r="Z25" s="3">
        <v>0.17334500875656747</v>
      </c>
      <c r="AA25" s="3">
        <v>0</v>
      </c>
      <c r="AB25" s="3">
        <v>0</v>
      </c>
      <c r="AC25" s="3">
        <v>0</v>
      </c>
      <c r="AD25" s="3">
        <v>0</v>
      </c>
      <c r="AE25" s="3">
        <v>0</v>
      </c>
      <c r="AF25" s="3">
        <v>0</v>
      </c>
      <c r="AG25" s="3">
        <v>0</v>
      </c>
      <c r="AH25" s="3" t="s">
        <v>437</v>
      </c>
      <c r="AI25" s="17">
        <v>3</v>
      </c>
    </row>
    <row r="26" spans="1:35" x14ac:dyDescent="0.2">
      <c r="A26" s="1" t="s">
        <v>154</v>
      </c>
      <c r="B26" s="1" t="s">
        <v>215</v>
      </c>
      <c r="C26" s="1" t="s">
        <v>216</v>
      </c>
      <c r="D26" s="1" t="s">
        <v>217</v>
      </c>
      <c r="E26" s="3">
        <v>80.13333333333334</v>
      </c>
      <c r="F26" s="3">
        <v>5.6</v>
      </c>
      <c r="G26" s="3">
        <v>0.48888888888888887</v>
      </c>
      <c r="H26" s="3">
        <v>0.26666666666666666</v>
      </c>
      <c r="I26" s="3">
        <v>0.92777777777777781</v>
      </c>
      <c r="J26" s="3">
        <v>0</v>
      </c>
      <c r="K26" s="3">
        <v>0</v>
      </c>
      <c r="L26" s="3">
        <v>4.9047777777777783</v>
      </c>
      <c r="M26" s="3">
        <v>0</v>
      </c>
      <c r="N26" s="3">
        <v>2.4764444444444456</v>
      </c>
      <c r="O26" s="3">
        <v>3.0904048807542994E-2</v>
      </c>
      <c r="P26" s="3">
        <v>0</v>
      </c>
      <c r="Q26" s="3">
        <v>5.3836666666666684</v>
      </c>
      <c r="R26" s="3">
        <v>6.7183860232945106E-2</v>
      </c>
      <c r="S26" s="3">
        <v>5.7523333333333335</v>
      </c>
      <c r="T26" s="3">
        <v>5.0993333333333331</v>
      </c>
      <c r="U26" s="3">
        <v>0</v>
      </c>
      <c r="V26" s="3">
        <v>0.13542013311148085</v>
      </c>
      <c r="W26" s="3">
        <v>0.7911111111111111</v>
      </c>
      <c r="X26" s="3">
        <v>10.933999999999997</v>
      </c>
      <c r="Y26" s="3">
        <v>0</v>
      </c>
      <c r="Z26" s="3">
        <v>0.14632002218524676</v>
      </c>
      <c r="AA26" s="3">
        <v>0</v>
      </c>
      <c r="AB26" s="3">
        <v>0</v>
      </c>
      <c r="AC26" s="3">
        <v>0</v>
      </c>
      <c r="AD26" s="3">
        <v>0</v>
      </c>
      <c r="AE26" s="3">
        <v>0</v>
      </c>
      <c r="AF26" s="3">
        <v>0</v>
      </c>
      <c r="AG26" s="3">
        <v>0</v>
      </c>
      <c r="AH26" s="3" t="s">
        <v>438</v>
      </c>
      <c r="AI26" s="17">
        <v>3</v>
      </c>
    </row>
    <row r="27" spans="1:35" x14ac:dyDescent="0.2">
      <c r="A27" s="1" t="s">
        <v>154</v>
      </c>
      <c r="B27" s="1" t="s">
        <v>218</v>
      </c>
      <c r="C27" s="1" t="s">
        <v>219</v>
      </c>
      <c r="D27" s="1" t="s">
        <v>179</v>
      </c>
      <c r="E27" s="3">
        <v>107.64444444444445</v>
      </c>
      <c r="F27" s="3">
        <v>5.5111111111111111</v>
      </c>
      <c r="G27" s="3">
        <v>0.78222222222222249</v>
      </c>
      <c r="H27" s="3">
        <v>0.62122222222222223</v>
      </c>
      <c r="I27" s="3">
        <v>2.6888888888888891</v>
      </c>
      <c r="J27" s="3">
        <v>0</v>
      </c>
      <c r="K27" s="3">
        <v>5.0222222222222221</v>
      </c>
      <c r="L27" s="3">
        <v>6.3358888888888876</v>
      </c>
      <c r="M27" s="3">
        <v>10.844444444444445</v>
      </c>
      <c r="N27" s="3">
        <v>0</v>
      </c>
      <c r="O27" s="3">
        <v>0.10074318744838977</v>
      </c>
      <c r="P27" s="3">
        <v>0</v>
      </c>
      <c r="Q27" s="3">
        <v>19.991888888888884</v>
      </c>
      <c r="R27" s="3">
        <v>0.18572151114781169</v>
      </c>
      <c r="S27" s="3">
        <v>5.4680000000000009</v>
      </c>
      <c r="T27" s="3">
        <v>9.0002222222222219</v>
      </c>
      <c r="U27" s="3">
        <v>0</v>
      </c>
      <c r="V27" s="3">
        <v>0.13440751445086707</v>
      </c>
      <c r="W27" s="3">
        <v>5.5442222222222224</v>
      </c>
      <c r="X27" s="3">
        <v>12.665444444444443</v>
      </c>
      <c r="Y27" s="3">
        <v>0</v>
      </c>
      <c r="Z27" s="3">
        <v>0.16916494632535092</v>
      </c>
      <c r="AA27" s="3">
        <v>0</v>
      </c>
      <c r="AB27" s="3">
        <v>5.817444444444444</v>
      </c>
      <c r="AC27" s="3">
        <v>0</v>
      </c>
      <c r="AD27" s="3">
        <v>0</v>
      </c>
      <c r="AE27" s="3">
        <v>0</v>
      </c>
      <c r="AF27" s="3">
        <v>0</v>
      </c>
      <c r="AG27" s="3">
        <v>0</v>
      </c>
      <c r="AH27" s="3" t="s">
        <v>439</v>
      </c>
      <c r="AI27" s="17">
        <v>3</v>
      </c>
    </row>
    <row r="28" spans="1:35" x14ac:dyDescent="0.2">
      <c r="A28" s="1" t="s">
        <v>154</v>
      </c>
      <c r="B28" s="1" t="s">
        <v>220</v>
      </c>
      <c r="C28" s="1" t="s">
        <v>221</v>
      </c>
      <c r="D28" s="1" t="s">
        <v>222</v>
      </c>
      <c r="E28" s="3">
        <v>82.533333333333331</v>
      </c>
      <c r="F28" s="3">
        <v>0</v>
      </c>
      <c r="G28" s="3">
        <v>0.8666666666666667</v>
      </c>
      <c r="H28" s="3">
        <v>0.74188888888888871</v>
      </c>
      <c r="I28" s="3">
        <v>0.61111111111111116</v>
      </c>
      <c r="J28" s="3">
        <v>0</v>
      </c>
      <c r="K28" s="3">
        <v>1.6</v>
      </c>
      <c r="L28" s="3">
        <v>4.0715555555555563</v>
      </c>
      <c r="M28" s="3">
        <v>15.116666666666667</v>
      </c>
      <c r="N28" s="3">
        <v>5.4444444444444446</v>
      </c>
      <c r="O28" s="3">
        <v>0.24912493268712976</v>
      </c>
      <c r="P28" s="3">
        <v>4.4888888888888889</v>
      </c>
      <c r="Q28" s="3">
        <v>16.125888888888888</v>
      </c>
      <c r="R28" s="3">
        <v>0.24977517501346255</v>
      </c>
      <c r="S28" s="3">
        <v>2.2686666666666664</v>
      </c>
      <c r="T28" s="3">
        <v>4.8386666666666676</v>
      </c>
      <c r="U28" s="3">
        <v>0</v>
      </c>
      <c r="V28" s="3">
        <v>8.611470113085623E-2</v>
      </c>
      <c r="W28" s="3">
        <v>8.126444444444445</v>
      </c>
      <c r="X28" s="3">
        <v>4.3255555555555558</v>
      </c>
      <c r="Y28" s="3">
        <v>0</v>
      </c>
      <c r="Z28" s="3">
        <v>0.15087237479806143</v>
      </c>
      <c r="AA28" s="3">
        <v>0</v>
      </c>
      <c r="AB28" s="3">
        <v>0</v>
      </c>
      <c r="AC28" s="3">
        <v>0</v>
      </c>
      <c r="AD28" s="3">
        <v>0</v>
      </c>
      <c r="AE28" s="3">
        <v>0</v>
      </c>
      <c r="AF28" s="3">
        <v>0</v>
      </c>
      <c r="AG28" s="3">
        <v>0</v>
      </c>
      <c r="AH28" s="3" t="s">
        <v>440</v>
      </c>
      <c r="AI28" s="17">
        <v>3</v>
      </c>
    </row>
    <row r="29" spans="1:35" x14ac:dyDescent="0.2">
      <c r="A29" s="1" t="s">
        <v>154</v>
      </c>
      <c r="B29" s="1" t="s">
        <v>223</v>
      </c>
      <c r="C29" s="1" t="s">
        <v>224</v>
      </c>
      <c r="D29" s="1" t="s">
        <v>225</v>
      </c>
      <c r="E29" s="3">
        <v>71.422222222222217</v>
      </c>
      <c r="F29" s="3">
        <v>5.7166666666666668</v>
      </c>
      <c r="G29" s="3">
        <v>0.9</v>
      </c>
      <c r="H29" s="3">
        <v>0.3611111111111111</v>
      </c>
      <c r="I29" s="3">
        <v>0.53333333333333333</v>
      </c>
      <c r="J29" s="3">
        <v>0</v>
      </c>
      <c r="K29" s="3">
        <v>1</v>
      </c>
      <c r="L29" s="3">
        <v>1.5222222222222221</v>
      </c>
      <c r="M29" s="3">
        <v>5.7944444444444443</v>
      </c>
      <c r="N29" s="3">
        <v>0</v>
      </c>
      <c r="O29" s="3">
        <v>8.112943372744244E-2</v>
      </c>
      <c r="P29" s="3">
        <v>0.26666666666666666</v>
      </c>
      <c r="Q29" s="3">
        <v>16.530555555555555</v>
      </c>
      <c r="R29" s="3">
        <v>0.23518201617921591</v>
      </c>
      <c r="S29" s="3">
        <v>0.41666666666666669</v>
      </c>
      <c r="T29" s="3">
        <v>7.5750000000000002</v>
      </c>
      <c r="U29" s="3">
        <v>0</v>
      </c>
      <c r="V29" s="3">
        <v>0.11189327940261358</v>
      </c>
      <c r="W29" s="3">
        <v>2.6777777777777776</v>
      </c>
      <c r="X29" s="3">
        <v>3.9694444444444446</v>
      </c>
      <c r="Y29" s="3">
        <v>15.275</v>
      </c>
      <c r="Z29" s="3">
        <v>0.30693839452395771</v>
      </c>
      <c r="AA29" s="3">
        <v>0</v>
      </c>
      <c r="AB29" s="3">
        <v>0</v>
      </c>
      <c r="AC29" s="3">
        <v>0</v>
      </c>
      <c r="AD29" s="3">
        <v>0</v>
      </c>
      <c r="AE29" s="3">
        <v>0</v>
      </c>
      <c r="AF29" s="3">
        <v>0</v>
      </c>
      <c r="AG29" s="3">
        <v>0</v>
      </c>
      <c r="AH29" s="3" t="s">
        <v>441</v>
      </c>
      <c r="AI29" s="17">
        <v>3</v>
      </c>
    </row>
    <row r="30" spans="1:35" x14ac:dyDescent="0.2">
      <c r="A30" s="1" t="s">
        <v>154</v>
      </c>
      <c r="B30" s="1" t="s">
        <v>226</v>
      </c>
      <c r="C30" s="1" t="s">
        <v>227</v>
      </c>
      <c r="D30" s="1" t="s">
        <v>228</v>
      </c>
      <c r="E30" s="3">
        <v>105.02222222222223</v>
      </c>
      <c r="F30" s="3">
        <v>5.2444444444444445</v>
      </c>
      <c r="G30" s="3">
        <v>0.53444444444444472</v>
      </c>
      <c r="H30" s="3">
        <v>0.6694444444444444</v>
      </c>
      <c r="I30" s="3">
        <v>2.5249999999999999</v>
      </c>
      <c r="J30" s="3">
        <v>0</v>
      </c>
      <c r="K30" s="3">
        <v>5.0666666666666664</v>
      </c>
      <c r="L30" s="3">
        <v>5.5822222222222218</v>
      </c>
      <c r="M30" s="3">
        <v>10.577777777777778</v>
      </c>
      <c r="N30" s="3">
        <v>0</v>
      </c>
      <c r="O30" s="3">
        <v>0.10071942446043165</v>
      </c>
      <c r="P30" s="3">
        <v>0</v>
      </c>
      <c r="Q30" s="3">
        <v>15.87188888888889</v>
      </c>
      <c r="R30" s="3">
        <v>0.15112886161658909</v>
      </c>
      <c r="S30" s="3">
        <v>4.427777777777778</v>
      </c>
      <c r="T30" s="3">
        <v>12.932777777777781</v>
      </c>
      <c r="U30" s="3">
        <v>0</v>
      </c>
      <c r="V30" s="3">
        <v>0.16530363944138809</v>
      </c>
      <c r="W30" s="3">
        <v>5.4222222222222225</v>
      </c>
      <c r="X30" s="3">
        <v>13.261222222222226</v>
      </c>
      <c r="Y30" s="3">
        <v>0</v>
      </c>
      <c r="Z30" s="3">
        <v>0.1778999153618282</v>
      </c>
      <c r="AA30" s="3">
        <v>0</v>
      </c>
      <c r="AB30" s="3">
        <v>4.7582222222222219</v>
      </c>
      <c r="AC30" s="3">
        <v>0</v>
      </c>
      <c r="AD30" s="3">
        <v>0</v>
      </c>
      <c r="AE30" s="3">
        <v>6.6666666666666666E-2</v>
      </c>
      <c r="AF30" s="3">
        <v>0.93766666666666698</v>
      </c>
      <c r="AG30" s="3">
        <v>0</v>
      </c>
      <c r="AH30" s="3" t="s">
        <v>442</v>
      </c>
      <c r="AI30" s="17">
        <v>3</v>
      </c>
    </row>
    <row r="31" spans="1:35" x14ac:dyDescent="0.2">
      <c r="A31" s="1" t="s">
        <v>154</v>
      </c>
      <c r="B31" s="1" t="s">
        <v>229</v>
      </c>
      <c r="C31" s="1" t="s">
        <v>230</v>
      </c>
      <c r="D31" s="1" t="s">
        <v>231</v>
      </c>
      <c r="E31" s="3">
        <v>73.24444444444444</v>
      </c>
      <c r="F31" s="3">
        <v>5.6</v>
      </c>
      <c r="G31" s="3">
        <v>0.51911111111111052</v>
      </c>
      <c r="H31" s="3">
        <v>0.27811111111111114</v>
      </c>
      <c r="I31" s="3">
        <v>2.1305555555555555</v>
      </c>
      <c r="J31" s="3">
        <v>0</v>
      </c>
      <c r="K31" s="3">
        <v>4.7111111111111112</v>
      </c>
      <c r="L31" s="3">
        <v>5.2365555555555554</v>
      </c>
      <c r="M31" s="3">
        <v>5.333333333333333</v>
      </c>
      <c r="N31" s="3">
        <v>0</v>
      </c>
      <c r="O31" s="3">
        <v>7.281553398058252E-2</v>
      </c>
      <c r="P31" s="3">
        <v>0</v>
      </c>
      <c r="Q31" s="3">
        <v>9.5995555555555558</v>
      </c>
      <c r="R31" s="3">
        <v>0.13106189320388351</v>
      </c>
      <c r="S31" s="3">
        <v>4.1818888888888885</v>
      </c>
      <c r="T31" s="3">
        <v>0.84100000000000008</v>
      </c>
      <c r="U31" s="3">
        <v>0</v>
      </c>
      <c r="V31" s="3">
        <v>6.8577063106796121E-2</v>
      </c>
      <c r="W31" s="3">
        <v>2.2398888888888888</v>
      </c>
      <c r="X31" s="3">
        <v>10.516</v>
      </c>
      <c r="Y31" s="3">
        <v>0</v>
      </c>
      <c r="Z31" s="3">
        <v>0.174155036407767</v>
      </c>
      <c r="AA31" s="3">
        <v>0</v>
      </c>
      <c r="AB31" s="3">
        <v>5.4357777777777772</v>
      </c>
      <c r="AC31" s="3">
        <v>0</v>
      </c>
      <c r="AD31" s="3">
        <v>0</v>
      </c>
      <c r="AE31" s="3">
        <v>0</v>
      </c>
      <c r="AF31" s="3">
        <v>6.1111111111111114E-3</v>
      </c>
      <c r="AG31" s="3">
        <v>0</v>
      </c>
      <c r="AH31" s="3" t="s">
        <v>443</v>
      </c>
      <c r="AI31" s="17">
        <v>3</v>
      </c>
    </row>
    <row r="32" spans="1:35" x14ac:dyDescent="0.2">
      <c r="A32" s="1" t="s">
        <v>154</v>
      </c>
      <c r="B32" s="1" t="s">
        <v>232</v>
      </c>
      <c r="C32" s="1" t="s">
        <v>233</v>
      </c>
      <c r="D32" s="1" t="s">
        <v>234</v>
      </c>
      <c r="E32" s="3">
        <v>78.433333333333337</v>
      </c>
      <c r="F32" s="3">
        <v>5.6</v>
      </c>
      <c r="G32" s="3">
        <v>0.8666666666666667</v>
      </c>
      <c r="H32" s="3">
        <v>0.86777777777777776</v>
      </c>
      <c r="I32" s="3">
        <v>0.48888888888888887</v>
      </c>
      <c r="J32" s="3">
        <v>0</v>
      </c>
      <c r="K32" s="3">
        <v>2.2222222222222223</v>
      </c>
      <c r="L32" s="3">
        <v>4.9233333333333347</v>
      </c>
      <c r="M32" s="3">
        <v>16.130555555555556</v>
      </c>
      <c r="N32" s="3">
        <v>0</v>
      </c>
      <c r="O32" s="3">
        <v>0.20565944184728716</v>
      </c>
      <c r="P32" s="3">
        <v>5.3250000000000002</v>
      </c>
      <c r="Q32" s="3">
        <v>19.338888888888889</v>
      </c>
      <c r="R32" s="3">
        <v>0.3144567219152854</v>
      </c>
      <c r="S32" s="3">
        <v>2.862888888888889</v>
      </c>
      <c r="T32" s="3">
        <v>5.1733333333333338</v>
      </c>
      <c r="U32" s="3">
        <v>0</v>
      </c>
      <c r="V32" s="3">
        <v>0.10245927185153705</v>
      </c>
      <c r="W32" s="3">
        <v>4.7898888888888891</v>
      </c>
      <c r="X32" s="3">
        <v>8.2555555555555546</v>
      </c>
      <c r="Y32" s="3">
        <v>0</v>
      </c>
      <c r="Z32" s="3">
        <v>0.16632525853520327</v>
      </c>
      <c r="AA32" s="3">
        <v>0</v>
      </c>
      <c r="AB32" s="3">
        <v>0</v>
      </c>
      <c r="AC32" s="3">
        <v>0</v>
      </c>
      <c r="AD32" s="3">
        <v>0</v>
      </c>
      <c r="AE32" s="3">
        <v>0</v>
      </c>
      <c r="AF32" s="3">
        <v>0</v>
      </c>
      <c r="AG32" s="3">
        <v>0</v>
      </c>
      <c r="AH32" s="3" t="s">
        <v>444</v>
      </c>
      <c r="AI32" s="17">
        <v>3</v>
      </c>
    </row>
    <row r="33" spans="1:35" x14ac:dyDescent="0.2">
      <c r="A33" s="1" t="s">
        <v>154</v>
      </c>
      <c r="B33" s="1" t="s">
        <v>235</v>
      </c>
      <c r="C33" s="1" t="s">
        <v>236</v>
      </c>
      <c r="D33" s="1" t="s">
        <v>237</v>
      </c>
      <c r="E33" s="3">
        <v>85.966666666666669</v>
      </c>
      <c r="F33" s="3">
        <v>5.4222222222222225</v>
      </c>
      <c r="G33" s="3">
        <v>0.39866666666666656</v>
      </c>
      <c r="H33" s="3">
        <v>0.44655555555555554</v>
      </c>
      <c r="I33" s="3">
        <v>2.15</v>
      </c>
      <c r="J33" s="3">
        <v>0</v>
      </c>
      <c r="K33" s="3">
        <v>3.5555555555555554</v>
      </c>
      <c r="L33" s="3">
        <v>4.5834444444444422</v>
      </c>
      <c r="M33" s="3">
        <v>5.0666666666666664</v>
      </c>
      <c r="N33" s="3">
        <v>0</v>
      </c>
      <c r="O33" s="3">
        <v>5.8937572702597904E-2</v>
      </c>
      <c r="P33" s="3">
        <v>0</v>
      </c>
      <c r="Q33" s="3">
        <v>11.020444444444445</v>
      </c>
      <c r="R33" s="3">
        <v>0.12819439059066823</v>
      </c>
      <c r="S33" s="3">
        <v>4.3121111111111112</v>
      </c>
      <c r="T33" s="3">
        <v>5.3619999999999983</v>
      </c>
      <c r="U33" s="3">
        <v>0</v>
      </c>
      <c r="V33" s="3">
        <v>0.11253328163370814</v>
      </c>
      <c r="W33" s="3">
        <v>4.9458888888888897</v>
      </c>
      <c r="X33" s="3">
        <v>10.372999999999996</v>
      </c>
      <c r="Y33" s="3">
        <v>0</v>
      </c>
      <c r="Z33" s="3">
        <v>0.17819568308129763</v>
      </c>
      <c r="AA33" s="3">
        <v>0</v>
      </c>
      <c r="AB33" s="3">
        <v>4.9155555555555539</v>
      </c>
      <c r="AC33" s="3">
        <v>0</v>
      </c>
      <c r="AD33" s="3">
        <v>0</v>
      </c>
      <c r="AE33" s="3">
        <v>0</v>
      </c>
      <c r="AF33" s="3">
        <v>0</v>
      </c>
      <c r="AG33" s="3">
        <v>0</v>
      </c>
      <c r="AH33" s="3" t="s">
        <v>445</v>
      </c>
      <c r="AI33" s="17">
        <v>3</v>
      </c>
    </row>
    <row r="34" spans="1:35" x14ac:dyDescent="0.2">
      <c r="A34" s="1" t="s">
        <v>154</v>
      </c>
      <c r="B34" s="1" t="s">
        <v>238</v>
      </c>
      <c r="C34" s="1" t="s">
        <v>199</v>
      </c>
      <c r="D34" s="1" t="s">
        <v>166</v>
      </c>
      <c r="E34" s="3">
        <v>29.733333333333334</v>
      </c>
      <c r="F34" s="3">
        <v>4.8666666666666663</v>
      </c>
      <c r="G34" s="3">
        <v>0.75555555555555554</v>
      </c>
      <c r="H34" s="3">
        <v>0.13700000000000001</v>
      </c>
      <c r="I34" s="3">
        <v>5.4222222222222225</v>
      </c>
      <c r="J34" s="3">
        <v>0</v>
      </c>
      <c r="K34" s="3">
        <v>0</v>
      </c>
      <c r="L34" s="3">
        <v>0</v>
      </c>
      <c r="M34" s="3">
        <v>0</v>
      </c>
      <c r="N34" s="3">
        <v>4.6888888888888891</v>
      </c>
      <c r="O34" s="3">
        <v>0.15769805680119581</v>
      </c>
      <c r="P34" s="3">
        <v>0</v>
      </c>
      <c r="Q34" s="3">
        <v>5.4416666666666664</v>
      </c>
      <c r="R34" s="3">
        <v>0.18301569506726456</v>
      </c>
      <c r="S34" s="3">
        <v>0</v>
      </c>
      <c r="T34" s="3">
        <v>0</v>
      </c>
      <c r="U34" s="3">
        <v>0</v>
      </c>
      <c r="V34" s="3">
        <v>0</v>
      </c>
      <c r="W34" s="3">
        <v>0.26255555555555554</v>
      </c>
      <c r="X34" s="3">
        <v>0</v>
      </c>
      <c r="Y34" s="3">
        <v>0</v>
      </c>
      <c r="Z34" s="3">
        <v>8.8303437967115084E-3</v>
      </c>
      <c r="AA34" s="3">
        <v>0.21633333333333332</v>
      </c>
      <c r="AB34" s="3">
        <v>0</v>
      </c>
      <c r="AC34" s="3">
        <v>0</v>
      </c>
      <c r="AD34" s="3">
        <v>0</v>
      </c>
      <c r="AE34" s="3">
        <v>0</v>
      </c>
      <c r="AF34" s="3">
        <v>0</v>
      </c>
      <c r="AG34" s="3">
        <v>0</v>
      </c>
      <c r="AH34" s="3" t="s">
        <v>446</v>
      </c>
      <c r="AI34" s="17">
        <v>3</v>
      </c>
    </row>
    <row r="35" spans="1:35" x14ac:dyDescent="0.2">
      <c r="A35" s="1" t="s">
        <v>154</v>
      </c>
      <c r="B35" s="1" t="s">
        <v>239</v>
      </c>
      <c r="C35" s="1" t="s">
        <v>194</v>
      </c>
      <c r="D35" s="1" t="s">
        <v>195</v>
      </c>
      <c r="E35" s="3">
        <v>89.36666666666666</v>
      </c>
      <c r="F35" s="3">
        <v>27.166666666666668</v>
      </c>
      <c r="G35" s="3">
        <v>0</v>
      </c>
      <c r="H35" s="3">
        <v>0</v>
      </c>
      <c r="I35" s="3">
        <v>0</v>
      </c>
      <c r="J35" s="3">
        <v>0</v>
      </c>
      <c r="K35" s="3">
        <v>0</v>
      </c>
      <c r="L35" s="3">
        <v>0</v>
      </c>
      <c r="M35" s="3">
        <v>4.177777777777778</v>
      </c>
      <c r="N35" s="3">
        <v>0</v>
      </c>
      <c r="O35" s="3">
        <v>4.6748725599900544E-2</v>
      </c>
      <c r="P35" s="3">
        <v>5.2</v>
      </c>
      <c r="Q35" s="3">
        <v>16.516111111111115</v>
      </c>
      <c r="R35" s="3">
        <v>0.24300012433171708</v>
      </c>
      <c r="S35" s="3">
        <v>0</v>
      </c>
      <c r="T35" s="3">
        <v>0</v>
      </c>
      <c r="U35" s="3">
        <v>0</v>
      </c>
      <c r="V35" s="3">
        <v>0</v>
      </c>
      <c r="W35" s="3">
        <v>0</v>
      </c>
      <c r="X35" s="3">
        <v>0</v>
      </c>
      <c r="Y35" s="3">
        <v>0</v>
      </c>
      <c r="Z35" s="3">
        <v>0</v>
      </c>
      <c r="AA35" s="3">
        <v>0</v>
      </c>
      <c r="AB35" s="3">
        <v>0</v>
      </c>
      <c r="AC35" s="3">
        <v>0</v>
      </c>
      <c r="AD35" s="3">
        <v>0</v>
      </c>
      <c r="AE35" s="3">
        <v>0</v>
      </c>
      <c r="AF35" s="3">
        <v>0</v>
      </c>
      <c r="AG35" s="3">
        <v>0</v>
      </c>
      <c r="AH35" s="3" t="s">
        <v>447</v>
      </c>
      <c r="AI35" s="17">
        <v>3</v>
      </c>
    </row>
    <row r="36" spans="1:35" x14ac:dyDescent="0.2">
      <c r="A36" s="1" t="s">
        <v>154</v>
      </c>
      <c r="B36" s="1" t="s">
        <v>240</v>
      </c>
      <c r="C36" s="1" t="s">
        <v>181</v>
      </c>
      <c r="D36" s="1" t="s">
        <v>182</v>
      </c>
      <c r="E36" s="3">
        <v>21.677777777777777</v>
      </c>
      <c r="F36" s="3">
        <v>0</v>
      </c>
      <c r="G36" s="3">
        <v>0</v>
      </c>
      <c r="H36" s="3">
        <v>0.41222222222222221</v>
      </c>
      <c r="I36" s="3">
        <v>2.5555555555555554</v>
      </c>
      <c r="J36" s="3">
        <v>0</v>
      </c>
      <c r="K36" s="3">
        <v>0</v>
      </c>
      <c r="L36" s="3">
        <v>0.73055555555555551</v>
      </c>
      <c r="M36" s="3">
        <v>5.6</v>
      </c>
      <c r="N36" s="3">
        <v>0</v>
      </c>
      <c r="O36" s="3">
        <v>0.2583290620194772</v>
      </c>
      <c r="P36" s="3">
        <v>0</v>
      </c>
      <c r="Q36" s="3">
        <v>0</v>
      </c>
      <c r="R36" s="3">
        <v>0</v>
      </c>
      <c r="S36" s="3">
        <v>6.3805555555555555</v>
      </c>
      <c r="T36" s="3">
        <v>13.552777777777777</v>
      </c>
      <c r="U36" s="3">
        <v>0.10555555555555556</v>
      </c>
      <c r="V36" s="3">
        <v>0.92439774474628389</v>
      </c>
      <c r="W36" s="3">
        <v>6.1555555555555559</v>
      </c>
      <c r="X36" s="3">
        <v>16.777777777777779</v>
      </c>
      <c r="Y36" s="3">
        <v>2.7777777777777776E-2</v>
      </c>
      <c r="Z36" s="3">
        <v>1.0592004100461303</v>
      </c>
      <c r="AA36" s="3">
        <v>0</v>
      </c>
      <c r="AB36" s="3">
        <v>0</v>
      </c>
      <c r="AC36" s="3">
        <v>0</v>
      </c>
      <c r="AD36" s="3">
        <v>0</v>
      </c>
      <c r="AE36" s="3">
        <v>0.2038888888888889</v>
      </c>
      <c r="AF36" s="3">
        <v>1.4394444444444445</v>
      </c>
      <c r="AG36" s="3">
        <v>4.4138888888888888</v>
      </c>
      <c r="AH36" s="3" t="s">
        <v>448</v>
      </c>
      <c r="AI36" s="17">
        <v>3</v>
      </c>
    </row>
    <row r="37" spans="1:35" x14ac:dyDescent="0.2">
      <c r="A37" s="1" t="s">
        <v>154</v>
      </c>
      <c r="B37" s="1" t="s">
        <v>241</v>
      </c>
      <c r="C37" s="1" t="s">
        <v>242</v>
      </c>
      <c r="D37" s="1" t="s">
        <v>243</v>
      </c>
      <c r="E37" s="3">
        <v>26.922222222222221</v>
      </c>
      <c r="F37" s="3">
        <v>0</v>
      </c>
      <c r="G37" s="3">
        <v>0.35555555555555557</v>
      </c>
      <c r="H37" s="3">
        <v>0.26666666666666666</v>
      </c>
      <c r="I37" s="3">
        <v>0.68888888888888888</v>
      </c>
      <c r="J37" s="3">
        <v>0</v>
      </c>
      <c r="K37" s="3">
        <v>0</v>
      </c>
      <c r="L37" s="3">
        <v>0</v>
      </c>
      <c r="M37" s="3">
        <v>0</v>
      </c>
      <c r="N37" s="3">
        <v>0.21555555555555558</v>
      </c>
      <c r="O37" s="3">
        <v>8.0066033842344213E-3</v>
      </c>
      <c r="P37" s="3">
        <v>0</v>
      </c>
      <c r="Q37" s="3">
        <v>0</v>
      </c>
      <c r="R37" s="3">
        <v>0</v>
      </c>
      <c r="S37" s="3">
        <v>2.6666666666666665E-2</v>
      </c>
      <c r="T37" s="3">
        <v>2.3333333333333334E-2</v>
      </c>
      <c r="U37" s="3">
        <v>0</v>
      </c>
      <c r="V37" s="3">
        <v>1.8572018159306648E-3</v>
      </c>
      <c r="W37" s="3">
        <v>8.1111111111111106E-2</v>
      </c>
      <c r="X37" s="3">
        <v>0</v>
      </c>
      <c r="Y37" s="3">
        <v>0</v>
      </c>
      <c r="Z37" s="3">
        <v>3.0127940569541888E-3</v>
      </c>
      <c r="AA37" s="3">
        <v>0</v>
      </c>
      <c r="AB37" s="3">
        <v>0</v>
      </c>
      <c r="AC37" s="3">
        <v>0</v>
      </c>
      <c r="AD37" s="3">
        <v>0</v>
      </c>
      <c r="AE37" s="3">
        <v>0</v>
      </c>
      <c r="AF37" s="3">
        <v>0</v>
      </c>
      <c r="AG37" s="3">
        <v>0</v>
      </c>
      <c r="AH37" s="3" t="s">
        <v>449</v>
      </c>
      <c r="AI37" s="17">
        <v>3</v>
      </c>
    </row>
    <row r="38" spans="1:35" x14ac:dyDescent="0.2">
      <c r="A38" s="1" t="s">
        <v>154</v>
      </c>
      <c r="B38" s="1" t="s">
        <v>244</v>
      </c>
      <c r="C38" s="1" t="s">
        <v>245</v>
      </c>
      <c r="D38" s="1" t="s">
        <v>208</v>
      </c>
      <c r="E38" s="3">
        <v>36.87777777777778</v>
      </c>
      <c r="F38" s="3">
        <v>0.78500000000000003</v>
      </c>
      <c r="G38" s="3">
        <v>0</v>
      </c>
      <c r="H38" s="3">
        <v>0</v>
      </c>
      <c r="I38" s="3">
        <v>0.79111111111111099</v>
      </c>
      <c r="J38" s="3">
        <v>0</v>
      </c>
      <c r="K38" s="3">
        <v>0</v>
      </c>
      <c r="L38" s="3">
        <v>0</v>
      </c>
      <c r="M38" s="3">
        <v>1.288888888888889</v>
      </c>
      <c r="N38" s="3">
        <v>0</v>
      </c>
      <c r="O38" s="3">
        <v>3.495028623079241E-2</v>
      </c>
      <c r="P38" s="3">
        <v>0</v>
      </c>
      <c r="Q38" s="3">
        <v>5.7266666666666692</v>
      </c>
      <c r="R38" s="3">
        <v>0.15528773727026218</v>
      </c>
      <c r="S38" s="3">
        <v>2.9027777777777777</v>
      </c>
      <c r="T38" s="3">
        <v>5.7777777777777777</v>
      </c>
      <c r="U38" s="3">
        <v>0</v>
      </c>
      <c r="V38" s="3">
        <v>0.2353871648086773</v>
      </c>
      <c r="W38" s="3">
        <v>6.2138888888888886</v>
      </c>
      <c r="X38" s="3">
        <v>1.7222222222222223</v>
      </c>
      <c r="Y38" s="3">
        <v>0</v>
      </c>
      <c r="Z38" s="3">
        <v>0.21520036155468514</v>
      </c>
      <c r="AA38" s="3">
        <v>0</v>
      </c>
      <c r="AB38" s="3">
        <v>0</v>
      </c>
      <c r="AC38" s="3">
        <v>0</v>
      </c>
      <c r="AD38" s="3">
        <v>0</v>
      </c>
      <c r="AE38" s="3">
        <v>0</v>
      </c>
      <c r="AF38" s="3">
        <v>1.7033333333333334</v>
      </c>
      <c r="AG38" s="3">
        <v>0</v>
      </c>
      <c r="AH38" s="3" t="s">
        <v>450</v>
      </c>
      <c r="AI38" s="17">
        <v>3</v>
      </c>
    </row>
    <row r="39" spans="1:35" x14ac:dyDescent="0.2">
      <c r="A39" s="1" t="s">
        <v>154</v>
      </c>
      <c r="B39" s="1" t="s">
        <v>246</v>
      </c>
      <c r="C39" s="1" t="s">
        <v>191</v>
      </c>
      <c r="D39" s="1" t="s">
        <v>192</v>
      </c>
      <c r="E39" s="3">
        <v>88.555555555555557</v>
      </c>
      <c r="F39" s="3">
        <v>42.463888888888889</v>
      </c>
      <c r="G39" s="3">
        <v>0.4</v>
      </c>
      <c r="H39" s="3">
        <v>0</v>
      </c>
      <c r="I39" s="3">
        <v>0</v>
      </c>
      <c r="J39" s="3">
        <v>0</v>
      </c>
      <c r="K39" s="3">
        <v>0</v>
      </c>
      <c r="L39" s="3">
        <v>5.5549999999999988</v>
      </c>
      <c r="M39" s="3">
        <v>25.47088888888889</v>
      </c>
      <c r="N39" s="3">
        <v>0</v>
      </c>
      <c r="O39" s="3">
        <v>0.28762609786700127</v>
      </c>
      <c r="P39" s="3">
        <v>18.901333333333334</v>
      </c>
      <c r="Q39" s="3">
        <v>46.444444444444443</v>
      </c>
      <c r="R39" s="3">
        <v>0.73790715181932254</v>
      </c>
      <c r="S39" s="3">
        <v>6.5695555555555556</v>
      </c>
      <c r="T39" s="3">
        <v>14.513999999999999</v>
      </c>
      <c r="U39" s="3">
        <v>0</v>
      </c>
      <c r="V39" s="3">
        <v>0.23808281053952321</v>
      </c>
      <c r="W39" s="3">
        <v>5.9600000000000009</v>
      </c>
      <c r="X39" s="3">
        <v>17.671444444444447</v>
      </c>
      <c r="Y39" s="3">
        <v>0</v>
      </c>
      <c r="Z39" s="3">
        <v>0.26685445420326226</v>
      </c>
      <c r="AA39" s="3">
        <v>0</v>
      </c>
      <c r="AB39" s="3">
        <v>0</v>
      </c>
      <c r="AC39" s="3">
        <v>0</v>
      </c>
      <c r="AD39" s="3">
        <v>0</v>
      </c>
      <c r="AE39" s="3">
        <v>0</v>
      </c>
      <c r="AF39" s="3">
        <v>0</v>
      </c>
      <c r="AG39" s="3">
        <v>1.0666666666666667</v>
      </c>
      <c r="AH39" s="3" t="s">
        <v>451</v>
      </c>
      <c r="AI39" s="17">
        <v>3</v>
      </c>
    </row>
    <row r="40" spans="1:35" x14ac:dyDescent="0.2">
      <c r="A40" s="1" t="s">
        <v>154</v>
      </c>
      <c r="B40" s="1" t="s">
        <v>247</v>
      </c>
      <c r="C40" s="1" t="s">
        <v>188</v>
      </c>
      <c r="D40" s="1" t="s">
        <v>189</v>
      </c>
      <c r="E40" s="3">
        <v>80.24444444444444</v>
      </c>
      <c r="F40" s="3">
        <v>5.333333333333333</v>
      </c>
      <c r="G40" s="3">
        <v>0.51911111111111052</v>
      </c>
      <c r="H40" s="3">
        <v>0.40855555555555551</v>
      </c>
      <c r="I40" s="3">
        <v>1.9722222222222223</v>
      </c>
      <c r="J40" s="3">
        <v>0</v>
      </c>
      <c r="K40" s="3">
        <v>0</v>
      </c>
      <c r="L40" s="3">
        <v>6.6543333333333328</v>
      </c>
      <c r="M40" s="3">
        <v>11.111111111111111</v>
      </c>
      <c r="N40" s="3">
        <v>0</v>
      </c>
      <c r="O40" s="3">
        <v>0.13846579894765992</v>
      </c>
      <c r="P40" s="3">
        <v>0</v>
      </c>
      <c r="Q40" s="3">
        <v>15.54811111111111</v>
      </c>
      <c r="R40" s="3">
        <v>0.19375934644142898</v>
      </c>
      <c r="S40" s="3">
        <v>2.8401111111111117</v>
      </c>
      <c r="T40" s="3">
        <v>7.2573333333333343</v>
      </c>
      <c r="U40" s="3">
        <v>0</v>
      </c>
      <c r="V40" s="3">
        <v>0.12583356410966492</v>
      </c>
      <c r="W40" s="3">
        <v>5.4111111111111114</v>
      </c>
      <c r="X40" s="3">
        <v>9.0494444444444468</v>
      </c>
      <c r="Y40" s="3">
        <v>3.9267777777777786</v>
      </c>
      <c r="Z40" s="3">
        <v>0.22914151204652458</v>
      </c>
      <c r="AA40" s="3">
        <v>0</v>
      </c>
      <c r="AB40" s="3">
        <v>3.6823333333333341</v>
      </c>
      <c r="AC40" s="3">
        <v>0</v>
      </c>
      <c r="AD40" s="3">
        <v>0</v>
      </c>
      <c r="AE40" s="3">
        <v>0</v>
      </c>
      <c r="AF40" s="3">
        <v>0</v>
      </c>
      <c r="AG40" s="3">
        <v>0</v>
      </c>
      <c r="AH40" s="3" t="s">
        <v>452</v>
      </c>
      <c r="AI40" s="17">
        <v>3</v>
      </c>
    </row>
    <row r="41" spans="1:35" x14ac:dyDescent="0.2">
      <c r="A41" s="1" t="s">
        <v>154</v>
      </c>
      <c r="B41" s="1" t="s">
        <v>248</v>
      </c>
      <c r="C41" s="1" t="s">
        <v>156</v>
      </c>
      <c r="D41" s="1" t="s">
        <v>157</v>
      </c>
      <c r="E41" s="3">
        <v>156.35555555555555</v>
      </c>
      <c r="F41" s="3">
        <v>11.022222222222222</v>
      </c>
      <c r="G41" s="3">
        <v>1.3</v>
      </c>
      <c r="H41" s="3">
        <v>2.1542222222222223</v>
      </c>
      <c r="I41" s="3">
        <v>4.3527777777777779</v>
      </c>
      <c r="J41" s="3">
        <v>0</v>
      </c>
      <c r="K41" s="3">
        <v>5.333333333333333</v>
      </c>
      <c r="L41" s="3">
        <v>13.759333333333334</v>
      </c>
      <c r="M41" s="3">
        <v>26.488888888888887</v>
      </c>
      <c r="N41" s="3">
        <v>5.4666666666666668</v>
      </c>
      <c r="O41" s="3">
        <v>0.20437748720864127</v>
      </c>
      <c r="P41" s="3">
        <v>10.641666666666667</v>
      </c>
      <c r="Q41" s="3">
        <v>14.933333333333334</v>
      </c>
      <c r="R41" s="3">
        <v>0.16356949971574761</v>
      </c>
      <c r="S41" s="3">
        <v>9.4655555555555591</v>
      </c>
      <c r="T41" s="3">
        <v>24.77322222222222</v>
      </c>
      <c r="U41" s="3">
        <v>0</v>
      </c>
      <c r="V41" s="3">
        <v>0.21898024445707789</v>
      </c>
      <c r="W41" s="3">
        <v>9.5305555555555532</v>
      </c>
      <c r="X41" s="3">
        <v>20.785777777777778</v>
      </c>
      <c r="Y41" s="3">
        <v>0</v>
      </c>
      <c r="Z41" s="3">
        <v>0.1938935474701535</v>
      </c>
      <c r="AA41" s="3">
        <v>0</v>
      </c>
      <c r="AB41" s="3">
        <v>0</v>
      </c>
      <c r="AC41" s="3">
        <v>0</v>
      </c>
      <c r="AD41" s="3">
        <v>0</v>
      </c>
      <c r="AE41" s="3">
        <v>4.5115555555555549</v>
      </c>
      <c r="AF41" s="3">
        <v>4.4248888888888889</v>
      </c>
      <c r="AG41" s="3">
        <v>0</v>
      </c>
      <c r="AH41" s="3" t="s">
        <v>453</v>
      </c>
      <c r="AI41" s="17">
        <v>3</v>
      </c>
    </row>
    <row r="42" spans="1:35" x14ac:dyDescent="0.2">
      <c r="A42" s="1" t="s">
        <v>154</v>
      </c>
      <c r="B42" s="1" t="s">
        <v>249</v>
      </c>
      <c r="C42" s="1" t="s">
        <v>250</v>
      </c>
      <c r="D42" s="1" t="s">
        <v>179</v>
      </c>
      <c r="E42" s="3">
        <v>107.81111111111112</v>
      </c>
      <c r="F42" s="3">
        <v>5.4222222222222225</v>
      </c>
      <c r="G42" s="3">
        <v>0.78222222222222249</v>
      </c>
      <c r="H42" s="3">
        <v>0.59799999999999998</v>
      </c>
      <c r="I42" s="3">
        <v>3.3333333333333335</v>
      </c>
      <c r="J42" s="3">
        <v>0</v>
      </c>
      <c r="K42" s="3">
        <v>4.3555555555555552</v>
      </c>
      <c r="L42" s="3">
        <v>4.7236666666666656</v>
      </c>
      <c r="M42" s="3">
        <v>10.142222222222221</v>
      </c>
      <c r="N42" s="3">
        <v>0</v>
      </c>
      <c r="O42" s="3">
        <v>9.4073997732659995E-2</v>
      </c>
      <c r="P42" s="3">
        <v>0</v>
      </c>
      <c r="Q42" s="3">
        <v>9.5564444444444483</v>
      </c>
      <c r="R42" s="3">
        <v>8.8640626610326734E-2</v>
      </c>
      <c r="S42" s="3">
        <v>2.4306666666666668</v>
      </c>
      <c r="T42" s="3">
        <v>10.102555555555554</v>
      </c>
      <c r="U42" s="3">
        <v>0</v>
      </c>
      <c r="V42" s="3">
        <v>0.11625167473977119</v>
      </c>
      <c r="W42" s="3">
        <v>5.1242222222222233</v>
      </c>
      <c r="X42" s="3">
        <v>7.0054444444444446</v>
      </c>
      <c r="Y42" s="3">
        <v>2.7777777777777776E-2</v>
      </c>
      <c r="Z42" s="3">
        <v>0.11276615479748534</v>
      </c>
      <c r="AA42" s="3">
        <v>0</v>
      </c>
      <c r="AB42" s="3">
        <v>4.995333333333333</v>
      </c>
      <c r="AC42" s="3">
        <v>0</v>
      </c>
      <c r="AD42" s="3">
        <v>0</v>
      </c>
      <c r="AE42" s="3">
        <v>3.3333333333333333E-2</v>
      </c>
      <c r="AF42" s="3">
        <v>0.13155555555555556</v>
      </c>
      <c r="AG42" s="3">
        <v>0</v>
      </c>
      <c r="AH42" s="3" t="s">
        <v>454</v>
      </c>
      <c r="AI42" s="17">
        <v>3</v>
      </c>
    </row>
    <row r="43" spans="1:35" x14ac:dyDescent="0.2">
      <c r="A43" s="1" t="s">
        <v>154</v>
      </c>
      <c r="B43" s="1" t="s">
        <v>251</v>
      </c>
      <c r="C43" s="1" t="s">
        <v>252</v>
      </c>
      <c r="D43" s="1" t="s">
        <v>157</v>
      </c>
      <c r="E43" s="3">
        <v>64.644444444444446</v>
      </c>
      <c r="F43" s="3">
        <v>5.5111111111111111</v>
      </c>
      <c r="G43" s="3">
        <v>0.26288888888888889</v>
      </c>
      <c r="H43" s="3">
        <v>0.49777777777777765</v>
      </c>
      <c r="I43" s="3">
        <v>1.0666666666666667</v>
      </c>
      <c r="J43" s="3">
        <v>0</v>
      </c>
      <c r="K43" s="3">
        <v>0</v>
      </c>
      <c r="L43" s="3">
        <v>3.914333333333333</v>
      </c>
      <c r="M43" s="3">
        <v>5.1555555555555559</v>
      </c>
      <c r="N43" s="3">
        <v>0</v>
      </c>
      <c r="O43" s="3">
        <v>7.9752492265383293E-2</v>
      </c>
      <c r="P43" s="3">
        <v>0</v>
      </c>
      <c r="Q43" s="3">
        <v>6.0417777777777788</v>
      </c>
      <c r="R43" s="3">
        <v>9.3461670677208675E-2</v>
      </c>
      <c r="S43" s="3">
        <v>2.8246666666666673</v>
      </c>
      <c r="T43" s="3">
        <v>11.292777777777776</v>
      </c>
      <c r="U43" s="3">
        <v>0</v>
      </c>
      <c r="V43" s="3">
        <v>0.21838604331385353</v>
      </c>
      <c r="W43" s="3">
        <v>2.7267777777777775</v>
      </c>
      <c r="X43" s="3">
        <v>11.651555555555554</v>
      </c>
      <c r="Y43" s="3">
        <v>1.0878888888888889</v>
      </c>
      <c r="Z43" s="3">
        <v>0.23925060158129938</v>
      </c>
      <c r="AA43" s="3">
        <v>0</v>
      </c>
      <c r="AB43" s="3">
        <v>4.4282222222222218</v>
      </c>
      <c r="AC43" s="3">
        <v>0</v>
      </c>
      <c r="AD43" s="3">
        <v>0</v>
      </c>
      <c r="AE43" s="3">
        <v>0</v>
      </c>
      <c r="AF43" s="3">
        <v>0</v>
      </c>
      <c r="AG43" s="3">
        <v>0</v>
      </c>
      <c r="AH43" s="3" t="s">
        <v>455</v>
      </c>
      <c r="AI43" s="17">
        <v>3</v>
      </c>
    </row>
    <row r="44" spans="1:35" x14ac:dyDescent="0.2">
      <c r="A44" s="1" t="s">
        <v>154</v>
      </c>
      <c r="B44" s="1" t="s">
        <v>253</v>
      </c>
      <c r="C44" s="1" t="s">
        <v>254</v>
      </c>
      <c r="D44" s="1" t="s">
        <v>179</v>
      </c>
      <c r="E44" s="3">
        <v>134.37777777777777</v>
      </c>
      <c r="F44" s="3">
        <v>11.822222222222223</v>
      </c>
      <c r="G44" s="3">
        <v>0.9</v>
      </c>
      <c r="H44" s="3">
        <v>1.6277777777777778</v>
      </c>
      <c r="I44" s="3">
        <v>3.5055555555555555</v>
      </c>
      <c r="J44" s="3">
        <v>0</v>
      </c>
      <c r="K44" s="3">
        <v>5.1555555555555559</v>
      </c>
      <c r="L44" s="3">
        <v>8.6357777777777827</v>
      </c>
      <c r="M44" s="3">
        <v>0</v>
      </c>
      <c r="N44" s="3">
        <v>26.861111111111111</v>
      </c>
      <c r="O44" s="3">
        <v>0.19989250868199107</v>
      </c>
      <c r="P44" s="3">
        <v>5.2444444444444445</v>
      </c>
      <c r="Q44" s="3">
        <v>19.625</v>
      </c>
      <c r="R44" s="3">
        <v>0.18507110964114437</v>
      </c>
      <c r="S44" s="3">
        <v>4.4960000000000004</v>
      </c>
      <c r="T44" s="3">
        <v>13.635999999999997</v>
      </c>
      <c r="U44" s="3">
        <v>0</v>
      </c>
      <c r="V44" s="3">
        <v>0.13493302464031751</v>
      </c>
      <c r="W44" s="3">
        <v>11.425333333333333</v>
      </c>
      <c r="X44" s="3">
        <v>14.165777777777778</v>
      </c>
      <c r="Y44" s="3">
        <v>0</v>
      </c>
      <c r="Z44" s="3">
        <v>0.19044154126012899</v>
      </c>
      <c r="AA44" s="3">
        <v>0</v>
      </c>
      <c r="AB44" s="3">
        <v>0</v>
      </c>
      <c r="AC44" s="3">
        <v>0</v>
      </c>
      <c r="AD44" s="3">
        <v>0</v>
      </c>
      <c r="AE44" s="3">
        <v>4.8543333333333329</v>
      </c>
      <c r="AF44" s="3">
        <v>4.1061111111111108</v>
      </c>
      <c r="AG44" s="3">
        <v>0</v>
      </c>
      <c r="AH44" s="3" t="s">
        <v>456</v>
      </c>
      <c r="AI44" s="17">
        <v>3</v>
      </c>
    </row>
    <row r="45" spans="1:35" x14ac:dyDescent="0.2">
      <c r="A45" s="1" t="s">
        <v>154</v>
      </c>
      <c r="B45" s="1" t="s">
        <v>255</v>
      </c>
      <c r="C45" s="1" t="s">
        <v>256</v>
      </c>
      <c r="D45" s="1" t="s">
        <v>257</v>
      </c>
      <c r="E45" s="3">
        <v>30.566666666666666</v>
      </c>
      <c r="F45" s="3">
        <v>0</v>
      </c>
      <c r="G45" s="3">
        <v>0</v>
      </c>
      <c r="H45" s="3">
        <v>0</v>
      </c>
      <c r="I45" s="3">
        <v>0.77888888888888885</v>
      </c>
      <c r="J45" s="3">
        <v>0</v>
      </c>
      <c r="K45" s="3">
        <v>0</v>
      </c>
      <c r="L45" s="3">
        <v>1.5057777777777777</v>
      </c>
      <c r="M45" s="3">
        <v>0</v>
      </c>
      <c r="N45" s="3">
        <v>0</v>
      </c>
      <c r="O45" s="3">
        <v>0</v>
      </c>
      <c r="P45" s="3">
        <v>4.8</v>
      </c>
      <c r="Q45" s="3">
        <v>0</v>
      </c>
      <c r="R45" s="3">
        <v>0.15703380588876772</v>
      </c>
      <c r="S45" s="3">
        <v>0.67566666666666664</v>
      </c>
      <c r="T45" s="3">
        <v>0</v>
      </c>
      <c r="U45" s="3">
        <v>0</v>
      </c>
      <c r="V45" s="3">
        <v>2.2104689203925845E-2</v>
      </c>
      <c r="W45" s="3">
        <v>0.41899999999999993</v>
      </c>
      <c r="X45" s="3">
        <v>1.6521111111111111</v>
      </c>
      <c r="Y45" s="3">
        <v>0</v>
      </c>
      <c r="Z45" s="3">
        <v>6.7757179207560886E-2</v>
      </c>
      <c r="AA45" s="3">
        <v>0</v>
      </c>
      <c r="AB45" s="3">
        <v>0</v>
      </c>
      <c r="AC45" s="3">
        <v>0</v>
      </c>
      <c r="AD45" s="3">
        <v>0</v>
      </c>
      <c r="AE45" s="3">
        <v>0</v>
      </c>
      <c r="AF45" s="3">
        <v>0</v>
      </c>
      <c r="AG45" s="3">
        <v>0</v>
      </c>
      <c r="AH45" s="3" t="s">
        <v>457</v>
      </c>
      <c r="AI45" s="17">
        <v>3</v>
      </c>
    </row>
    <row r="46" spans="1:35" x14ac:dyDescent="0.2">
      <c r="A46" s="1" t="s">
        <v>154</v>
      </c>
      <c r="B46" s="1" t="s">
        <v>258</v>
      </c>
      <c r="C46" s="1" t="s">
        <v>259</v>
      </c>
      <c r="D46" s="1" t="s">
        <v>260</v>
      </c>
      <c r="E46" s="3">
        <v>55.611111111111114</v>
      </c>
      <c r="F46" s="3">
        <v>4.8888888888888893</v>
      </c>
      <c r="G46" s="3">
        <v>0.25599999999999978</v>
      </c>
      <c r="H46" s="3">
        <v>0.36933333333333346</v>
      </c>
      <c r="I46" s="3">
        <v>0.73055555555555551</v>
      </c>
      <c r="J46" s="3">
        <v>0</v>
      </c>
      <c r="K46" s="3">
        <v>4.8</v>
      </c>
      <c r="L46" s="3">
        <v>0.49966666666666676</v>
      </c>
      <c r="M46" s="3">
        <v>5.0028888888888883</v>
      </c>
      <c r="N46" s="3">
        <v>0</v>
      </c>
      <c r="O46" s="3">
        <v>8.9962037962037944E-2</v>
      </c>
      <c r="P46" s="3">
        <v>0</v>
      </c>
      <c r="Q46" s="3">
        <v>4.8473333333333342</v>
      </c>
      <c r="R46" s="3">
        <v>8.7164835164835169E-2</v>
      </c>
      <c r="S46" s="3">
        <v>2.7984444444444438</v>
      </c>
      <c r="T46" s="3">
        <v>8.7548888888888889</v>
      </c>
      <c r="U46" s="3">
        <v>0</v>
      </c>
      <c r="V46" s="3">
        <v>0.20775224775224774</v>
      </c>
      <c r="W46" s="3">
        <v>5.6303333333333336</v>
      </c>
      <c r="X46" s="3">
        <v>7.5083333333333311</v>
      </c>
      <c r="Y46" s="3">
        <v>0</v>
      </c>
      <c r="Z46" s="3">
        <v>0.23625974025974023</v>
      </c>
      <c r="AA46" s="3">
        <v>0</v>
      </c>
      <c r="AB46" s="3">
        <v>0</v>
      </c>
      <c r="AC46" s="3">
        <v>0</v>
      </c>
      <c r="AD46" s="3">
        <v>0</v>
      </c>
      <c r="AE46" s="3">
        <v>0</v>
      </c>
      <c r="AF46" s="3">
        <v>0</v>
      </c>
      <c r="AG46" s="3">
        <v>0</v>
      </c>
      <c r="AH46" s="3" t="s">
        <v>458</v>
      </c>
      <c r="AI46" s="17">
        <v>3</v>
      </c>
    </row>
    <row r="47" spans="1:35" x14ac:dyDescent="0.2">
      <c r="A47" s="1" t="s">
        <v>154</v>
      </c>
      <c r="B47" s="1" t="s">
        <v>261</v>
      </c>
      <c r="C47" s="1" t="s">
        <v>188</v>
      </c>
      <c r="D47" s="1" t="s">
        <v>189</v>
      </c>
      <c r="E47" s="3">
        <v>56.888888888888886</v>
      </c>
      <c r="F47" s="3">
        <v>4.6222222222222218</v>
      </c>
      <c r="G47" s="3">
        <v>0.78222222222222249</v>
      </c>
      <c r="H47" s="3">
        <v>0.25744444444444448</v>
      </c>
      <c r="I47" s="3">
        <v>1</v>
      </c>
      <c r="J47" s="3">
        <v>0</v>
      </c>
      <c r="K47" s="3">
        <v>0</v>
      </c>
      <c r="L47" s="3">
        <v>1.6687777777777777</v>
      </c>
      <c r="M47" s="3">
        <v>5.5111111111111111</v>
      </c>
      <c r="N47" s="3">
        <v>0</v>
      </c>
      <c r="O47" s="3">
        <v>9.6875000000000003E-2</v>
      </c>
      <c r="P47" s="3">
        <v>0</v>
      </c>
      <c r="Q47" s="3">
        <v>6.4695555555555533</v>
      </c>
      <c r="R47" s="3">
        <v>0.11372265624999997</v>
      </c>
      <c r="S47" s="3">
        <v>0.98666666666666647</v>
      </c>
      <c r="T47" s="3">
        <v>4.0994444444444449</v>
      </c>
      <c r="U47" s="3">
        <v>0</v>
      </c>
      <c r="V47" s="3">
        <v>8.9404296875000011E-2</v>
      </c>
      <c r="W47" s="3">
        <v>0.80166666666666642</v>
      </c>
      <c r="X47" s="3">
        <v>7.1891111111111083</v>
      </c>
      <c r="Y47" s="3">
        <v>0</v>
      </c>
      <c r="Z47" s="3">
        <v>0.14046289062499995</v>
      </c>
      <c r="AA47" s="3">
        <v>0</v>
      </c>
      <c r="AB47" s="3">
        <v>5.9230000000000018</v>
      </c>
      <c r="AC47" s="3">
        <v>0</v>
      </c>
      <c r="AD47" s="3">
        <v>0</v>
      </c>
      <c r="AE47" s="3">
        <v>0</v>
      </c>
      <c r="AF47" s="3">
        <v>0</v>
      </c>
      <c r="AG47" s="3">
        <v>0</v>
      </c>
      <c r="AH47" s="3" t="s">
        <v>459</v>
      </c>
      <c r="AI47" s="17">
        <v>3</v>
      </c>
    </row>
    <row r="48" spans="1:35" x14ac:dyDescent="0.2">
      <c r="A48" s="1" t="s">
        <v>154</v>
      </c>
      <c r="B48" s="1" t="s">
        <v>262</v>
      </c>
      <c r="C48" s="1" t="s">
        <v>263</v>
      </c>
      <c r="D48" s="1" t="s">
        <v>264</v>
      </c>
      <c r="E48" s="3">
        <v>48.922222222222224</v>
      </c>
      <c r="F48" s="3">
        <v>5.5111111111111111</v>
      </c>
      <c r="G48" s="3">
        <v>0.25599999999999978</v>
      </c>
      <c r="H48" s="3">
        <v>0.22399999999999995</v>
      </c>
      <c r="I48" s="3">
        <v>1.1138888888888889</v>
      </c>
      <c r="J48" s="3">
        <v>0</v>
      </c>
      <c r="K48" s="3">
        <v>0</v>
      </c>
      <c r="L48" s="3">
        <v>4.7274444444444441</v>
      </c>
      <c r="M48" s="3">
        <v>5.2666666666666666</v>
      </c>
      <c r="N48" s="3">
        <v>0</v>
      </c>
      <c r="O48" s="3">
        <v>0.10765387235975471</v>
      </c>
      <c r="P48" s="3">
        <v>0</v>
      </c>
      <c r="Q48" s="3">
        <v>10.717000000000001</v>
      </c>
      <c r="R48" s="3">
        <v>0.21906200317965024</v>
      </c>
      <c r="S48" s="3">
        <v>1.6044444444444448</v>
      </c>
      <c r="T48" s="3">
        <v>3.6846666666666672</v>
      </c>
      <c r="U48" s="3">
        <v>0</v>
      </c>
      <c r="V48" s="3">
        <v>0.10811265046559165</v>
      </c>
      <c r="W48" s="3">
        <v>0.84399999999999975</v>
      </c>
      <c r="X48" s="3">
        <v>5.6275555555555554</v>
      </c>
      <c r="Y48" s="3">
        <v>0</v>
      </c>
      <c r="Z48" s="3">
        <v>0.13228253463547579</v>
      </c>
      <c r="AA48" s="3">
        <v>0</v>
      </c>
      <c r="AB48" s="3">
        <v>5.2428888888888894</v>
      </c>
      <c r="AC48" s="3">
        <v>0</v>
      </c>
      <c r="AD48" s="3">
        <v>0</v>
      </c>
      <c r="AE48" s="3">
        <v>0</v>
      </c>
      <c r="AF48" s="3">
        <v>0</v>
      </c>
      <c r="AG48" s="3">
        <v>0</v>
      </c>
      <c r="AH48" s="3" t="s">
        <v>460</v>
      </c>
      <c r="AI48" s="17">
        <v>3</v>
      </c>
    </row>
    <row r="49" spans="1:35" x14ac:dyDescent="0.2">
      <c r="A49" s="1" t="s">
        <v>154</v>
      </c>
      <c r="B49" s="1" t="s">
        <v>265</v>
      </c>
      <c r="C49" s="1" t="s">
        <v>191</v>
      </c>
      <c r="D49" s="1" t="s">
        <v>192</v>
      </c>
      <c r="E49" s="3">
        <v>42.055555555555557</v>
      </c>
      <c r="F49" s="3">
        <v>5.0666666666666664</v>
      </c>
      <c r="G49" s="3">
        <v>0.25599999999999978</v>
      </c>
      <c r="H49" s="3">
        <v>0.31588888888888889</v>
      </c>
      <c r="I49" s="3">
        <v>3.3777777777777778</v>
      </c>
      <c r="J49" s="3">
        <v>0</v>
      </c>
      <c r="K49" s="3">
        <v>0</v>
      </c>
      <c r="L49" s="3">
        <v>4.9781111111111107</v>
      </c>
      <c r="M49" s="3">
        <v>0.32133333333333336</v>
      </c>
      <c r="N49" s="3">
        <v>0</v>
      </c>
      <c r="O49" s="3">
        <v>7.6406869220607661E-3</v>
      </c>
      <c r="P49" s="3">
        <v>0</v>
      </c>
      <c r="Q49" s="3">
        <v>4.7541111111111114</v>
      </c>
      <c r="R49" s="3">
        <v>0.1130435931307794</v>
      </c>
      <c r="S49" s="3">
        <v>5.5564444444444465</v>
      </c>
      <c r="T49" s="3">
        <v>4.5875555555555545</v>
      </c>
      <c r="U49" s="3">
        <v>0</v>
      </c>
      <c r="V49" s="3">
        <v>0.24120475561426688</v>
      </c>
      <c r="W49" s="3">
        <v>5.2304444444444451</v>
      </c>
      <c r="X49" s="3">
        <v>8.365000000000002</v>
      </c>
      <c r="Y49" s="3">
        <v>0</v>
      </c>
      <c r="Z49" s="3">
        <v>0.32327344782034351</v>
      </c>
      <c r="AA49" s="3">
        <v>0</v>
      </c>
      <c r="AB49" s="3">
        <v>5.1513333333333335</v>
      </c>
      <c r="AC49" s="3">
        <v>0</v>
      </c>
      <c r="AD49" s="3">
        <v>0</v>
      </c>
      <c r="AE49" s="3">
        <v>0</v>
      </c>
      <c r="AF49" s="3">
        <v>7.3999999999999996E-2</v>
      </c>
      <c r="AG49" s="3">
        <v>0</v>
      </c>
      <c r="AH49" s="3" t="s">
        <v>461</v>
      </c>
      <c r="AI49" s="17">
        <v>3</v>
      </c>
    </row>
    <row r="50" spans="1:35" x14ac:dyDescent="0.2">
      <c r="A50" s="1" t="s">
        <v>154</v>
      </c>
      <c r="B50" s="1" t="s">
        <v>266</v>
      </c>
      <c r="C50" s="1" t="s">
        <v>202</v>
      </c>
      <c r="D50" s="1" t="s">
        <v>203</v>
      </c>
      <c r="E50" s="3">
        <v>64.222222222222229</v>
      </c>
      <c r="F50" s="3">
        <v>5.5111111111111111</v>
      </c>
      <c r="G50" s="3">
        <v>0.25599999999999978</v>
      </c>
      <c r="H50" s="3">
        <v>0.34166666666666667</v>
      </c>
      <c r="I50" s="3">
        <v>1.1444444444444444</v>
      </c>
      <c r="J50" s="3">
        <v>0</v>
      </c>
      <c r="K50" s="3">
        <v>0</v>
      </c>
      <c r="L50" s="3">
        <v>4.9956666666666685</v>
      </c>
      <c r="M50" s="3">
        <v>4.9777777777777779</v>
      </c>
      <c r="N50" s="3">
        <v>0</v>
      </c>
      <c r="O50" s="3">
        <v>7.7508650519031136E-2</v>
      </c>
      <c r="P50" s="3">
        <v>0</v>
      </c>
      <c r="Q50" s="3">
        <v>3.6370000000000005</v>
      </c>
      <c r="R50" s="3">
        <v>5.6631487889273358E-2</v>
      </c>
      <c r="S50" s="3">
        <v>4.751777777777777</v>
      </c>
      <c r="T50" s="3">
        <v>1.818111111111111</v>
      </c>
      <c r="U50" s="3">
        <v>0</v>
      </c>
      <c r="V50" s="3">
        <v>0.1022993079584775</v>
      </c>
      <c r="W50" s="3">
        <v>1.1824444444444444</v>
      </c>
      <c r="X50" s="3">
        <v>5.1506666666666678</v>
      </c>
      <c r="Y50" s="3">
        <v>0</v>
      </c>
      <c r="Z50" s="3">
        <v>9.8612456747404847E-2</v>
      </c>
      <c r="AA50" s="3">
        <v>0</v>
      </c>
      <c r="AB50" s="3">
        <v>5.1736666666666657</v>
      </c>
      <c r="AC50" s="3">
        <v>0</v>
      </c>
      <c r="AD50" s="3">
        <v>0</v>
      </c>
      <c r="AE50" s="3">
        <v>0</v>
      </c>
      <c r="AF50" s="3">
        <v>0</v>
      </c>
      <c r="AG50" s="3">
        <v>0</v>
      </c>
      <c r="AH50" s="3" t="s">
        <v>462</v>
      </c>
      <c r="AI50" s="17">
        <v>3</v>
      </c>
    </row>
    <row r="51" spans="1:35" x14ac:dyDescent="0.2">
      <c r="A51" s="1" t="s">
        <v>154</v>
      </c>
      <c r="B51" s="1" t="s">
        <v>267</v>
      </c>
      <c r="C51" s="1" t="s">
        <v>227</v>
      </c>
      <c r="D51" s="1" t="s">
        <v>228</v>
      </c>
      <c r="E51" s="3">
        <v>113.26666666666667</v>
      </c>
      <c r="F51" s="3">
        <v>5.5111111111111111</v>
      </c>
      <c r="G51" s="3">
        <v>0.76666666666666639</v>
      </c>
      <c r="H51" s="3">
        <v>0.67500000000000004</v>
      </c>
      <c r="I51" s="3">
        <v>4.5055555555555555</v>
      </c>
      <c r="J51" s="3">
        <v>0</v>
      </c>
      <c r="K51" s="3">
        <v>5.1555555555555559</v>
      </c>
      <c r="L51" s="3">
        <v>7.6677777777777756</v>
      </c>
      <c r="M51" s="3">
        <v>11.022222222222222</v>
      </c>
      <c r="N51" s="3">
        <v>7.8682222222222196</v>
      </c>
      <c r="O51" s="3">
        <v>0.1667784971551893</v>
      </c>
      <c r="P51" s="3">
        <v>0</v>
      </c>
      <c r="Q51" s="3">
        <v>15.152000000000001</v>
      </c>
      <c r="R51" s="3">
        <v>0.13377280753384344</v>
      </c>
      <c r="S51" s="3">
        <v>6.1334444444444456</v>
      </c>
      <c r="T51" s="3">
        <v>10.736555555555555</v>
      </c>
      <c r="U51" s="3">
        <v>0</v>
      </c>
      <c r="V51" s="3">
        <v>0.14894055326662745</v>
      </c>
      <c r="W51" s="3">
        <v>5.105999999999999</v>
      </c>
      <c r="X51" s="3">
        <v>14.983111111111114</v>
      </c>
      <c r="Y51" s="3">
        <v>0</v>
      </c>
      <c r="Z51" s="3">
        <v>0.17736119285854426</v>
      </c>
      <c r="AA51" s="3">
        <v>0</v>
      </c>
      <c r="AB51" s="3">
        <v>4.0906666666666673</v>
      </c>
      <c r="AC51" s="3">
        <v>0</v>
      </c>
      <c r="AD51" s="3">
        <v>0</v>
      </c>
      <c r="AE51" s="3">
        <v>0</v>
      </c>
      <c r="AF51" s="3">
        <v>0</v>
      </c>
      <c r="AG51" s="3">
        <v>0</v>
      </c>
      <c r="AH51" s="3" t="s">
        <v>463</v>
      </c>
      <c r="AI51" s="17">
        <v>3</v>
      </c>
    </row>
    <row r="52" spans="1:35" x14ac:dyDescent="0.2">
      <c r="A52" s="1" t="s">
        <v>154</v>
      </c>
      <c r="B52" s="1" t="s">
        <v>268</v>
      </c>
      <c r="C52" s="1" t="s">
        <v>269</v>
      </c>
      <c r="D52" s="1" t="s">
        <v>231</v>
      </c>
      <c r="E52" s="3">
        <v>27.81111111111111</v>
      </c>
      <c r="F52" s="3">
        <v>5.2444444444444445</v>
      </c>
      <c r="G52" s="3">
        <v>1.8611111111111112</v>
      </c>
      <c r="H52" s="3">
        <v>0</v>
      </c>
      <c r="I52" s="3">
        <v>0</v>
      </c>
      <c r="J52" s="3">
        <v>0</v>
      </c>
      <c r="K52" s="3">
        <v>0</v>
      </c>
      <c r="L52" s="3">
        <v>0</v>
      </c>
      <c r="M52" s="3">
        <v>4.9777777777777779</v>
      </c>
      <c r="N52" s="3">
        <v>0</v>
      </c>
      <c r="O52" s="3">
        <v>0.17898521773871356</v>
      </c>
      <c r="P52" s="3">
        <v>6.1749999999999998</v>
      </c>
      <c r="Q52" s="3">
        <v>4.9027777777777777</v>
      </c>
      <c r="R52" s="3">
        <v>0.39832201358369956</v>
      </c>
      <c r="S52" s="3">
        <v>0</v>
      </c>
      <c r="T52" s="3">
        <v>0</v>
      </c>
      <c r="U52" s="3">
        <v>0</v>
      </c>
      <c r="V52" s="3">
        <v>0</v>
      </c>
      <c r="W52" s="3">
        <v>0</v>
      </c>
      <c r="X52" s="3">
        <v>0</v>
      </c>
      <c r="Y52" s="3">
        <v>0</v>
      </c>
      <c r="Z52" s="3">
        <v>0</v>
      </c>
      <c r="AA52" s="3">
        <v>0</v>
      </c>
      <c r="AB52" s="3">
        <v>0</v>
      </c>
      <c r="AC52" s="3">
        <v>0</v>
      </c>
      <c r="AD52" s="3">
        <v>0</v>
      </c>
      <c r="AE52" s="3">
        <v>0</v>
      </c>
      <c r="AF52" s="3">
        <v>0</v>
      </c>
      <c r="AG52" s="3">
        <v>0</v>
      </c>
      <c r="AH52" s="3" t="s">
        <v>464</v>
      </c>
      <c r="AI52" s="17">
        <v>3</v>
      </c>
    </row>
    <row r="53" spans="1:35" x14ac:dyDescent="0.2">
      <c r="A53" s="1" t="s">
        <v>154</v>
      </c>
      <c r="B53" s="1" t="s">
        <v>270</v>
      </c>
      <c r="C53" s="1" t="s">
        <v>254</v>
      </c>
      <c r="D53" s="1" t="s">
        <v>179</v>
      </c>
      <c r="E53" s="3">
        <v>7.6555555555555559</v>
      </c>
      <c r="F53" s="3">
        <v>0</v>
      </c>
      <c r="G53" s="3">
        <v>0</v>
      </c>
      <c r="H53" s="3">
        <v>0.38333333333333336</v>
      </c>
      <c r="I53" s="3">
        <v>0.92222222222222228</v>
      </c>
      <c r="J53" s="3">
        <v>0</v>
      </c>
      <c r="K53" s="3">
        <v>0</v>
      </c>
      <c r="L53" s="3">
        <v>0.12777777777777777</v>
      </c>
      <c r="M53" s="3">
        <v>3.4555555555555557</v>
      </c>
      <c r="N53" s="3">
        <v>0</v>
      </c>
      <c r="O53" s="3">
        <v>0.4513788098693759</v>
      </c>
      <c r="P53" s="3">
        <v>5.5783333333333331</v>
      </c>
      <c r="Q53" s="3">
        <v>0</v>
      </c>
      <c r="R53" s="3">
        <v>0.72866473149492017</v>
      </c>
      <c r="S53" s="3">
        <v>1.4883333333333333</v>
      </c>
      <c r="T53" s="3">
        <v>1.9166666666666667</v>
      </c>
      <c r="U53" s="3">
        <v>0</v>
      </c>
      <c r="V53" s="3">
        <v>0.44477503628447024</v>
      </c>
      <c r="W53" s="3">
        <v>0.78333333333333333</v>
      </c>
      <c r="X53" s="3">
        <v>2.7199999999999998</v>
      </c>
      <c r="Y53" s="3">
        <v>0</v>
      </c>
      <c r="Z53" s="3">
        <v>0.45761973875181416</v>
      </c>
      <c r="AA53" s="3">
        <v>0</v>
      </c>
      <c r="AB53" s="3">
        <v>0</v>
      </c>
      <c r="AC53" s="3">
        <v>0</v>
      </c>
      <c r="AD53" s="3">
        <v>0</v>
      </c>
      <c r="AE53" s="3">
        <v>0</v>
      </c>
      <c r="AF53" s="3">
        <v>0</v>
      </c>
      <c r="AG53" s="3">
        <v>0</v>
      </c>
      <c r="AH53" s="3" t="s">
        <v>465</v>
      </c>
      <c r="AI53" s="17">
        <v>3</v>
      </c>
    </row>
    <row r="54" spans="1:35" x14ac:dyDescent="0.2">
      <c r="A54" s="1" t="s">
        <v>154</v>
      </c>
      <c r="B54" s="1" t="s">
        <v>271</v>
      </c>
      <c r="C54" s="1" t="s">
        <v>272</v>
      </c>
      <c r="D54" s="1" t="s">
        <v>273</v>
      </c>
      <c r="E54" s="3">
        <v>40.633333333333333</v>
      </c>
      <c r="F54" s="3">
        <v>5.6</v>
      </c>
      <c r="G54" s="3">
        <v>0.16666666666666666</v>
      </c>
      <c r="H54" s="3">
        <v>0.27788888888888885</v>
      </c>
      <c r="I54" s="3">
        <v>0.49722222222222223</v>
      </c>
      <c r="J54" s="3">
        <v>0</v>
      </c>
      <c r="K54" s="3">
        <v>0</v>
      </c>
      <c r="L54" s="3">
        <v>1.1703333333333332</v>
      </c>
      <c r="M54" s="3">
        <v>5.2508888888888885</v>
      </c>
      <c r="N54" s="3">
        <v>0</v>
      </c>
      <c r="O54" s="3">
        <v>0.12922614164615803</v>
      </c>
      <c r="P54" s="3">
        <v>0</v>
      </c>
      <c r="Q54" s="3">
        <v>9.4474444444444448</v>
      </c>
      <c r="R54" s="3">
        <v>0.23250478534317748</v>
      </c>
      <c r="S54" s="3">
        <v>3.8420000000000005</v>
      </c>
      <c r="T54" s="3">
        <v>0</v>
      </c>
      <c r="U54" s="3">
        <v>0</v>
      </c>
      <c r="V54" s="3">
        <v>9.4552912223133737E-2</v>
      </c>
      <c r="W54" s="3">
        <v>4.1959999999999997</v>
      </c>
      <c r="X54" s="3">
        <v>0</v>
      </c>
      <c r="Y54" s="3">
        <v>0</v>
      </c>
      <c r="Z54" s="3">
        <v>0.10326497128794093</v>
      </c>
      <c r="AA54" s="3">
        <v>0</v>
      </c>
      <c r="AB54" s="3">
        <v>0</v>
      </c>
      <c r="AC54" s="3">
        <v>0</v>
      </c>
      <c r="AD54" s="3">
        <v>0</v>
      </c>
      <c r="AE54" s="3">
        <v>0</v>
      </c>
      <c r="AF54" s="3">
        <v>0</v>
      </c>
      <c r="AG54" s="3">
        <v>0</v>
      </c>
      <c r="AH54" s="3" t="s">
        <v>466</v>
      </c>
      <c r="AI54" s="17">
        <v>3</v>
      </c>
    </row>
    <row r="55" spans="1:35" x14ac:dyDescent="0.2">
      <c r="A55" s="1" t="s">
        <v>154</v>
      </c>
      <c r="B55" s="1" t="s">
        <v>274</v>
      </c>
      <c r="C55" s="1" t="s">
        <v>275</v>
      </c>
      <c r="D55" s="1" t="s">
        <v>276</v>
      </c>
      <c r="E55" s="3">
        <v>85.033333333333331</v>
      </c>
      <c r="F55" s="3">
        <v>5.333333333333333</v>
      </c>
      <c r="G55" s="3">
        <v>3.3333333333333333E-2</v>
      </c>
      <c r="H55" s="3">
        <v>0</v>
      </c>
      <c r="I55" s="3">
        <v>1.6011111111111107</v>
      </c>
      <c r="J55" s="3">
        <v>0</v>
      </c>
      <c r="K55" s="3">
        <v>0</v>
      </c>
      <c r="L55" s="3">
        <v>5.0996666666666668</v>
      </c>
      <c r="M55" s="3">
        <v>10.877111111111113</v>
      </c>
      <c r="N55" s="3">
        <v>0</v>
      </c>
      <c r="O55" s="3">
        <v>0.12791584999346664</v>
      </c>
      <c r="P55" s="3">
        <v>7.4797777777777785</v>
      </c>
      <c r="Q55" s="3">
        <v>55.723333333333329</v>
      </c>
      <c r="R55" s="3">
        <v>0.74327453286292955</v>
      </c>
      <c r="S55" s="3">
        <v>1.9296666666666669</v>
      </c>
      <c r="T55" s="3">
        <v>10.331777777777779</v>
      </c>
      <c r="U55" s="3">
        <v>0</v>
      </c>
      <c r="V55" s="3">
        <v>0.14419574023258855</v>
      </c>
      <c r="W55" s="3">
        <v>5.0666666666666664</v>
      </c>
      <c r="X55" s="3">
        <v>4.8646666666666665</v>
      </c>
      <c r="Y55" s="3">
        <v>0</v>
      </c>
      <c r="Z55" s="3">
        <v>0.11679341434731477</v>
      </c>
      <c r="AA55" s="3">
        <v>0</v>
      </c>
      <c r="AB55" s="3">
        <v>0</v>
      </c>
      <c r="AC55" s="3">
        <v>0</v>
      </c>
      <c r="AD55" s="3">
        <v>0</v>
      </c>
      <c r="AE55" s="3">
        <v>0</v>
      </c>
      <c r="AF55" s="3">
        <v>0</v>
      </c>
      <c r="AG55" s="3">
        <v>0</v>
      </c>
      <c r="AH55" s="3" t="s">
        <v>467</v>
      </c>
      <c r="AI55" s="17">
        <v>3</v>
      </c>
    </row>
    <row r="56" spans="1:35" x14ac:dyDescent="0.2">
      <c r="A56" s="1" t="s">
        <v>154</v>
      </c>
      <c r="B56" s="1" t="s">
        <v>277</v>
      </c>
      <c r="C56" s="1" t="s">
        <v>278</v>
      </c>
      <c r="D56" s="1" t="s">
        <v>179</v>
      </c>
      <c r="E56" s="3">
        <v>63.2</v>
      </c>
      <c r="F56" s="3">
        <v>5.2444444444444445</v>
      </c>
      <c r="G56" s="3">
        <v>0.6</v>
      </c>
      <c r="H56" s="3">
        <v>0.46355555555555555</v>
      </c>
      <c r="I56" s="3">
        <v>1.0638888888888889</v>
      </c>
      <c r="J56" s="3">
        <v>0</v>
      </c>
      <c r="K56" s="3">
        <v>0</v>
      </c>
      <c r="L56" s="3">
        <v>5.6</v>
      </c>
      <c r="M56" s="3">
        <v>5.5111111111111111</v>
      </c>
      <c r="N56" s="3">
        <v>0</v>
      </c>
      <c r="O56" s="3">
        <v>8.7201125175808719E-2</v>
      </c>
      <c r="P56" s="3">
        <v>0</v>
      </c>
      <c r="Q56" s="3">
        <v>0</v>
      </c>
      <c r="R56" s="3">
        <v>0</v>
      </c>
      <c r="S56" s="3">
        <v>4.677777777777778</v>
      </c>
      <c r="T56" s="3">
        <v>4.8548888888888895</v>
      </c>
      <c r="U56" s="3">
        <v>0</v>
      </c>
      <c r="V56" s="3">
        <v>0.15083333333333335</v>
      </c>
      <c r="W56" s="3">
        <v>5.3954444444444443</v>
      </c>
      <c r="X56" s="3">
        <v>7.5090000000000003</v>
      </c>
      <c r="Y56" s="3">
        <v>0</v>
      </c>
      <c r="Z56" s="3">
        <v>0.20418424753867789</v>
      </c>
      <c r="AA56" s="3">
        <v>0</v>
      </c>
      <c r="AB56" s="3">
        <v>0</v>
      </c>
      <c r="AC56" s="3">
        <v>0</v>
      </c>
      <c r="AD56" s="3">
        <v>0</v>
      </c>
      <c r="AE56" s="3">
        <v>0</v>
      </c>
      <c r="AF56" s="3">
        <v>0</v>
      </c>
      <c r="AG56" s="3">
        <v>0</v>
      </c>
      <c r="AH56" s="3" t="s">
        <v>468</v>
      </c>
      <c r="AI56" s="17">
        <v>3</v>
      </c>
    </row>
    <row r="57" spans="1:35" x14ac:dyDescent="0.2">
      <c r="A57" s="1" t="s">
        <v>154</v>
      </c>
      <c r="B57" s="1" t="s">
        <v>279</v>
      </c>
      <c r="C57" s="1" t="s">
        <v>280</v>
      </c>
      <c r="D57" s="1" t="s">
        <v>231</v>
      </c>
      <c r="E57" s="3">
        <v>101.82222222222222</v>
      </c>
      <c r="F57" s="3">
        <v>5.4222222222222225</v>
      </c>
      <c r="G57" s="3">
        <v>0.8666666666666667</v>
      </c>
      <c r="H57" s="3">
        <v>0.97611111111111104</v>
      </c>
      <c r="I57" s="3">
        <v>2.0777777777777779</v>
      </c>
      <c r="J57" s="3">
        <v>0</v>
      </c>
      <c r="K57" s="3">
        <v>3.3777777777777778</v>
      </c>
      <c r="L57" s="3">
        <v>4.9627777777777773</v>
      </c>
      <c r="M57" s="3">
        <v>17.208333333333332</v>
      </c>
      <c r="N57" s="3">
        <v>5.3555555555555552</v>
      </c>
      <c r="O57" s="3">
        <v>0.22160082933216935</v>
      </c>
      <c r="P57" s="3">
        <v>5.5111111111111111</v>
      </c>
      <c r="Q57" s="3">
        <v>23.011111111111113</v>
      </c>
      <c r="R57" s="3">
        <v>0.28011785246617199</v>
      </c>
      <c r="S57" s="3">
        <v>8.2195555555555551</v>
      </c>
      <c r="T57" s="3">
        <v>4.5100000000000007</v>
      </c>
      <c r="U57" s="3">
        <v>0</v>
      </c>
      <c r="V57" s="3">
        <v>0.12501745962461808</v>
      </c>
      <c r="W57" s="3">
        <v>10.386333333333331</v>
      </c>
      <c r="X57" s="3">
        <v>13.026111111111105</v>
      </c>
      <c r="Y57" s="3">
        <v>0</v>
      </c>
      <c r="Z57" s="3">
        <v>0.22993452640768214</v>
      </c>
      <c r="AA57" s="3">
        <v>0</v>
      </c>
      <c r="AB57" s="3">
        <v>0</v>
      </c>
      <c r="AC57" s="3">
        <v>0</v>
      </c>
      <c r="AD57" s="3">
        <v>0</v>
      </c>
      <c r="AE57" s="3">
        <v>0</v>
      </c>
      <c r="AF57" s="3">
        <v>0</v>
      </c>
      <c r="AG57" s="3">
        <v>0</v>
      </c>
      <c r="AH57" s="3" t="s">
        <v>469</v>
      </c>
      <c r="AI57" s="17">
        <v>3</v>
      </c>
    </row>
    <row r="58" spans="1:35" x14ac:dyDescent="0.2">
      <c r="A58" s="1" t="s">
        <v>154</v>
      </c>
      <c r="B58" s="1" t="s">
        <v>281</v>
      </c>
      <c r="C58" s="1" t="s">
        <v>282</v>
      </c>
      <c r="D58" s="1" t="s">
        <v>260</v>
      </c>
      <c r="E58" s="3">
        <v>48.43333333333333</v>
      </c>
      <c r="F58" s="3">
        <v>5.2444444444444445</v>
      </c>
      <c r="G58" s="3">
        <v>0.57777777777777772</v>
      </c>
      <c r="H58" s="3">
        <v>0.65022222222222226</v>
      </c>
      <c r="I58" s="3">
        <v>1.4444444444444444</v>
      </c>
      <c r="J58" s="3">
        <v>0</v>
      </c>
      <c r="K58" s="3">
        <v>0</v>
      </c>
      <c r="L58" s="3">
        <v>5.1890000000000001</v>
      </c>
      <c r="M58" s="3">
        <v>5.4222222222222225</v>
      </c>
      <c r="N58" s="3">
        <v>0</v>
      </c>
      <c r="O58" s="3">
        <v>0.11195228263363158</v>
      </c>
      <c r="P58" s="3">
        <v>5.4333333333333336</v>
      </c>
      <c r="Q58" s="3">
        <v>5.3666666666666663</v>
      </c>
      <c r="R58" s="3">
        <v>0.22298692360633177</v>
      </c>
      <c r="S58" s="3">
        <v>1.2571111111111111</v>
      </c>
      <c r="T58" s="3">
        <v>1.7295555555555564</v>
      </c>
      <c r="U58" s="3">
        <v>0</v>
      </c>
      <c r="V58" s="3">
        <v>6.1665519614590519E-2</v>
      </c>
      <c r="W58" s="3">
        <v>1.0166666666666668</v>
      </c>
      <c r="X58" s="3">
        <v>3.9362222222222223</v>
      </c>
      <c r="Y58" s="3">
        <v>0</v>
      </c>
      <c r="Z58" s="3">
        <v>0.10226198669419594</v>
      </c>
      <c r="AA58" s="3">
        <v>0</v>
      </c>
      <c r="AB58" s="3">
        <v>0</v>
      </c>
      <c r="AC58" s="3">
        <v>0</v>
      </c>
      <c r="AD58" s="3">
        <v>0</v>
      </c>
      <c r="AE58" s="3">
        <v>0</v>
      </c>
      <c r="AF58" s="3">
        <v>0</v>
      </c>
      <c r="AG58" s="3">
        <v>0</v>
      </c>
      <c r="AH58" s="3" t="s">
        <v>470</v>
      </c>
      <c r="AI58" s="17">
        <v>3</v>
      </c>
    </row>
    <row r="59" spans="1:35" x14ac:dyDescent="0.2">
      <c r="A59" s="1" t="s">
        <v>154</v>
      </c>
      <c r="B59" s="1" t="s">
        <v>283</v>
      </c>
      <c r="C59" s="1" t="s">
        <v>284</v>
      </c>
      <c r="D59" s="1" t="s">
        <v>285</v>
      </c>
      <c r="E59" s="3">
        <v>81.733333333333334</v>
      </c>
      <c r="F59" s="3">
        <v>5.2444444444444445</v>
      </c>
      <c r="G59" s="3">
        <v>1.1555555555555554</v>
      </c>
      <c r="H59" s="3">
        <v>1.1138888888888889</v>
      </c>
      <c r="I59" s="3">
        <v>2.1888888888888891</v>
      </c>
      <c r="J59" s="3">
        <v>0</v>
      </c>
      <c r="K59" s="3">
        <v>0</v>
      </c>
      <c r="L59" s="3">
        <v>8.5804444444444474</v>
      </c>
      <c r="M59" s="3">
        <v>10.022222222222222</v>
      </c>
      <c r="N59" s="3">
        <v>5.6</v>
      </c>
      <c r="O59" s="3">
        <v>0.19113648722131593</v>
      </c>
      <c r="P59" s="3">
        <v>4.7555555555555555</v>
      </c>
      <c r="Q59" s="3">
        <v>18.977777777777778</v>
      </c>
      <c r="R59" s="3">
        <v>0.2903752039151713</v>
      </c>
      <c r="S59" s="3">
        <v>10.648666666666667</v>
      </c>
      <c r="T59" s="3">
        <v>5.4742222222222239</v>
      </c>
      <c r="U59" s="3">
        <v>0</v>
      </c>
      <c r="V59" s="3">
        <v>0.19726209896682984</v>
      </c>
      <c r="W59" s="3">
        <v>8.0440000000000005</v>
      </c>
      <c r="X59" s="3">
        <v>9.8965555555555564</v>
      </c>
      <c r="Y59" s="3">
        <v>0</v>
      </c>
      <c r="Z59" s="3">
        <v>0.21950108754758019</v>
      </c>
      <c r="AA59" s="3">
        <v>0</v>
      </c>
      <c r="AB59" s="3">
        <v>0</v>
      </c>
      <c r="AC59" s="3">
        <v>0</v>
      </c>
      <c r="AD59" s="3">
        <v>0</v>
      </c>
      <c r="AE59" s="3">
        <v>0</v>
      </c>
      <c r="AF59" s="3">
        <v>0</v>
      </c>
      <c r="AG59" s="3">
        <v>0</v>
      </c>
      <c r="AH59" s="3" t="s">
        <v>471</v>
      </c>
      <c r="AI59" s="17">
        <v>3</v>
      </c>
    </row>
    <row r="60" spans="1:35" x14ac:dyDescent="0.2">
      <c r="A60" s="1" t="s">
        <v>154</v>
      </c>
      <c r="B60" s="1" t="s">
        <v>286</v>
      </c>
      <c r="C60" s="1" t="s">
        <v>287</v>
      </c>
      <c r="D60" s="1" t="s">
        <v>288</v>
      </c>
      <c r="E60" s="3">
        <v>47.466666666666669</v>
      </c>
      <c r="F60" s="3">
        <v>4.9777777777777779</v>
      </c>
      <c r="G60" s="3">
        <v>0.57777777777777772</v>
      </c>
      <c r="H60" s="3">
        <v>0.20833333333333334</v>
      </c>
      <c r="I60" s="3">
        <v>0.55555555555555558</v>
      </c>
      <c r="J60" s="3">
        <v>0</v>
      </c>
      <c r="K60" s="3">
        <v>0.44444444444444442</v>
      </c>
      <c r="L60" s="3">
        <v>2.0418888888888889</v>
      </c>
      <c r="M60" s="3">
        <v>3.3777777777777778</v>
      </c>
      <c r="N60" s="3">
        <v>0</v>
      </c>
      <c r="O60" s="3">
        <v>7.116104868913857E-2</v>
      </c>
      <c r="P60" s="3">
        <v>5.1555555555555559</v>
      </c>
      <c r="Q60" s="3">
        <v>9.8138888888888882</v>
      </c>
      <c r="R60" s="3">
        <v>0.31536750936329588</v>
      </c>
      <c r="S60" s="3">
        <v>0.70477777777777784</v>
      </c>
      <c r="T60" s="3">
        <v>3.360777777777777</v>
      </c>
      <c r="U60" s="3">
        <v>0</v>
      </c>
      <c r="V60" s="3">
        <v>8.5650749063670401E-2</v>
      </c>
      <c r="W60" s="3">
        <v>2.0991111111111111</v>
      </c>
      <c r="X60" s="3">
        <v>5.4222222222222225</v>
      </c>
      <c r="Y60" s="3">
        <v>0</v>
      </c>
      <c r="Z60" s="3">
        <v>0.15845505617977529</v>
      </c>
      <c r="AA60" s="3">
        <v>0</v>
      </c>
      <c r="AB60" s="3">
        <v>0</v>
      </c>
      <c r="AC60" s="3">
        <v>0</v>
      </c>
      <c r="AD60" s="3">
        <v>0</v>
      </c>
      <c r="AE60" s="3">
        <v>0</v>
      </c>
      <c r="AF60" s="3">
        <v>0</v>
      </c>
      <c r="AG60" s="3">
        <v>0</v>
      </c>
      <c r="AH60" s="3" t="s">
        <v>472</v>
      </c>
      <c r="AI60" s="17">
        <v>3</v>
      </c>
    </row>
    <row r="61" spans="1:35" x14ac:dyDescent="0.2">
      <c r="A61" s="1" t="s">
        <v>154</v>
      </c>
      <c r="B61" s="1" t="s">
        <v>289</v>
      </c>
      <c r="C61" s="1" t="s">
        <v>290</v>
      </c>
      <c r="D61" s="1" t="s">
        <v>291</v>
      </c>
      <c r="E61" s="3">
        <v>68.044444444444451</v>
      </c>
      <c r="F61" s="3">
        <v>0</v>
      </c>
      <c r="G61" s="3">
        <v>8.3333333333333329E-2</v>
      </c>
      <c r="H61" s="3">
        <v>0.57111111111111112</v>
      </c>
      <c r="I61" s="3">
        <v>0.36</v>
      </c>
      <c r="J61" s="3">
        <v>0</v>
      </c>
      <c r="K61" s="3">
        <v>0</v>
      </c>
      <c r="L61" s="3">
        <v>3.1394444444444445</v>
      </c>
      <c r="M61" s="3">
        <v>9.5972222222222214</v>
      </c>
      <c r="N61" s="3">
        <v>0</v>
      </c>
      <c r="O61" s="3">
        <v>0.14104343566296534</v>
      </c>
      <c r="P61" s="3">
        <v>4.1083333333333334</v>
      </c>
      <c r="Q61" s="3">
        <v>16.008333333333333</v>
      </c>
      <c r="R61" s="3">
        <v>0.29564010450685824</v>
      </c>
      <c r="S61" s="3">
        <v>3.2364444444444453</v>
      </c>
      <c r="T61" s="3">
        <v>0.72422222222222232</v>
      </c>
      <c r="U61" s="3">
        <v>0</v>
      </c>
      <c r="V61" s="3">
        <v>5.8207054212932728E-2</v>
      </c>
      <c r="W61" s="3">
        <v>3.8218888888888891</v>
      </c>
      <c r="X61" s="3">
        <v>0.38266666666666671</v>
      </c>
      <c r="Y61" s="3">
        <v>0</v>
      </c>
      <c r="Z61" s="3">
        <v>6.1791312867406925E-2</v>
      </c>
      <c r="AA61" s="3">
        <v>0</v>
      </c>
      <c r="AB61" s="3">
        <v>0</v>
      </c>
      <c r="AC61" s="3">
        <v>0</v>
      </c>
      <c r="AD61" s="3">
        <v>0</v>
      </c>
      <c r="AE61" s="3">
        <v>0</v>
      </c>
      <c r="AF61" s="3">
        <v>0</v>
      </c>
      <c r="AG61" s="3">
        <v>0</v>
      </c>
      <c r="AH61" s="3" t="s">
        <v>473</v>
      </c>
      <c r="AI61" s="17">
        <v>3</v>
      </c>
    </row>
    <row r="62" spans="1:35" x14ac:dyDescent="0.2">
      <c r="A62" s="1" t="s">
        <v>154</v>
      </c>
      <c r="B62" s="1" t="s">
        <v>292</v>
      </c>
      <c r="C62" s="1" t="s">
        <v>293</v>
      </c>
      <c r="D62" s="1" t="s">
        <v>222</v>
      </c>
      <c r="E62" s="3">
        <v>50.93333333333333</v>
      </c>
      <c r="F62" s="3">
        <v>5.333333333333333</v>
      </c>
      <c r="G62" s="3">
        <v>0</v>
      </c>
      <c r="H62" s="3">
        <v>1.2E-2</v>
      </c>
      <c r="I62" s="3">
        <v>0.73777777777777764</v>
      </c>
      <c r="J62" s="3">
        <v>0</v>
      </c>
      <c r="K62" s="3">
        <v>0</v>
      </c>
      <c r="L62" s="3">
        <v>5.3777777777777782</v>
      </c>
      <c r="M62" s="3">
        <v>5.7192222222222213</v>
      </c>
      <c r="N62" s="3">
        <v>0</v>
      </c>
      <c r="O62" s="3">
        <v>0.11228839441535776</v>
      </c>
      <c r="P62" s="3">
        <v>6.022444444444444</v>
      </c>
      <c r="Q62" s="3">
        <v>28.023333333333326</v>
      </c>
      <c r="R62" s="3">
        <v>0.66843804537521812</v>
      </c>
      <c r="S62" s="3">
        <v>2.4741111111111116</v>
      </c>
      <c r="T62" s="3">
        <v>2.0243333333333338</v>
      </c>
      <c r="U62" s="3">
        <v>0</v>
      </c>
      <c r="V62" s="3">
        <v>8.8320244328097749E-2</v>
      </c>
      <c r="W62" s="3">
        <v>5.6888888888888891</v>
      </c>
      <c r="X62" s="3">
        <v>0</v>
      </c>
      <c r="Y62" s="3">
        <v>0</v>
      </c>
      <c r="Z62" s="3">
        <v>0.11169284467713789</v>
      </c>
      <c r="AA62" s="3">
        <v>0</v>
      </c>
      <c r="AB62" s="3">
        <v>0</v>
      </c>
      <c r="AC62" s="3">
        <v>0</v>
      </c>
      <c r="AD62" s="3">
        <v>0</v>
      </c>
      <c r="AE62" s="3">
        <v>0</v>
      </c>
      <c r="AF62" s="3">
        <v>0</v>
      </c>
      <c r="AG62" s="3">
        <v>0</v>
      </c>
      <c r="AH62" s="3" t="s">
        <v>474</v>
      </c>
      <c r="AI62" s="17">
        <v>3</v>
      </c>
    </row>
    <row r="63" spans="1:35" x14ac:dyDescent="0.2">
      <c r="A63" s="1" t="s">
        <v>154</v>
      </c>
      <c r="B63" s="1" t="s">
        <v>294</v>
      </c>
      <c r="C63" s="1" t="s">
        <v>295</v>
      </c>
      <c r="D63" s="1" t="s">
        <v>288</v>
      </c>
      <c r="E63" s="3">
        <v>90.711111111111109</v>
      </c>
      <c r="F63" s="3">
        <v>5.6</v>
      </c>
      <c r="G63" s="3">
        <v>0.51911111111111052</v>
      </c>
      <c r="H63" s="3">
        <v>0.47977777777777775</v>
      </c>
      <c r="I63" s="3">
        <v>2.8888888888888888</v>
      </c>
      <c r="J63" s="3">
        <v>0</v>
      </c>
      <c r="K63" s="3">
        <v>4.177777777777778</v>
      </c>
      <c r="L63" s="3">
        <v>9.6210000000000004</v>
      </c>
      <c r="M63" s="3">
        <v>11.014999999999997</v>
      </c>
      <c r="N63" s="3">
        <v>0</v>
      </c>
      <c r="O63" s="3">
        <v>0.12142944634982848</v>
      </c>
      <c r="P63" s="3">
        <v>0</v>
      </c>
      <c r="Q63" s="3">
        <v>11.191111111111111</v>
      </c>
      <c r="R63" s="3">
        <v>0.12337089661930427</v>
      </c>
      <c r="S63" s="3">
        <v>0.74566666666666648</v>
      </c>
      <c r="T63" s="3">
        <v>10.071666666666665</v>
      </c>
      <c r="U63" s="3">
        <v>0</v>
      </c>
      <c r="V63" s="3">
        <v>0.11925036746692796</v>
      </c>
      <c r="W63" s="3">
        <v>4.7237777777777765</v>
      </c>
      <c r="X63" s="3">
        <v>5.3047777777777769</v>
      </c>
      <c r="Y63" s="3">
        <v>0</v>
      </c>
      <c r="Z63" s="3">
        <v>0.11055487506124446</v>
      </c>
      <c r="AA63" s="3">
        <v>0</v>
      </c>
      <c r="AB63" s="3">
        <v>5.2067777777777771</v>
      </c>
      <c r="AC63" s="3">
        <v>0</v>
      </c>
      <c r="AD63" s="3">
        <v>0</v>
      </c>
      <c r="AE63" s="3">
        <v>0</v>
      </c>
      <c r="AF63" s="3">
        <v>0</v>
      </c>
      <c r="AG63" s="3">
        <v>0</v>
      </c>
      <c r="AH63" s="3" t="s">
        <v>475</v>
      </c>
      <c r="AI63" s="17">
        <v>3</v>
      </c>
    </row>
    <row r="64" spans="1:35" x14ac:dyDescent="0.2">
      <c r="A64" s="1" t="s">
        <v>154</v>
      </c>
      <c r="B64" s="1" t="s">
        <v>296</v>
      </c>
      <c r="C64" s="1" t="s">
        <v>297</v>
      </c>
      <c r="D64" s="1" t="s">
        <v>273</v>
      </c>
      <c r="E64" s="3">
        <v>38.277777777777779</v>
      </c>
      <c r="F64" s="3">
        <v>3.911111111111111</v>
      </c>
      <c r="G64" s="3">
        <v>0</v>
      </c>
      <c r="H64" s="3">
        <v>0.17222222222222222</v>
      </c>
      <c r="I64" s="3">
        <v>0.22222222222222221</v>
      </c>
      <c r="J64" s="3">
        <v>0</v>
      </c>
      <c r="K64" s="3">
        <v>0</v>
      </c>
      <c r="L64" s="3">
        <v>1.616888888888889</v>
      </c>
      <c r="M64" s="3">
        <v>5.198444444444446</v>
      </c>
      <c r="N64" s="3">
        <v>0</v>
      </c>
      <c r="O64" s="3">
        <v>0.13580841799709728</v>
      </c>
      <c r="P64" s="3">
        <v>0</v>
      </c>
      <c r="Q64" s="3">
        <v>15.841000000000001</v>
      </c>
      <c r="R64" s="3">
        <v>0.41384325108853415</v>
      </c>
      <c r="S64" s="3">
        <v>0.70088888888888889</v>
      </c>
      <c r="T64" s="3">
        <v>0.4101111111111112</v>
      </c>
      <c r="U64" s="3">
        <v>0</v>
      </c>
      <c r="V64" s="3">
        <v>2.9024673439767786E-2</v>
      </c>
      <c r="W64" s="3">
        <v>0.67966666666666653</v>
      </c>
      <c r="X64" s="3">
        <v>1.3985555555555553</v>
      </c>
      <c r="Y64" s="3">
        <v>5.3343333333333343</v>
      </c>
      <c r="Z64" s="3">
        <v>0.19365166908563136</v>
      </c>
      <c r="AA64" s="3">
        <v>0</v>
      </c>
      <c r="AB64" s="3">
        <v>0</v>
      </c>
      <c r="AC64" s="3">
        <v>0</v>
      </c>
      <c r="AD64" s="3">
        <v>0.27277777777777779</v>
      </c>
      <c r="AE64" s="3">
        <v>0</v>
      </c>
      <c r="AF64" s="3">
        <v>9.0777777777777791E-2</v>
      </c>
      <c r="AG64" s="3">
        <v>5.2215555555555557</v>
      </c>
      <c r="AH64" s="3" t="s">
        <v>476</v>
      </c>
      <c r="AI64" s="17">
        <v>3</v>
      </c>
    </row>
    <row r="65" spans="1:35" x14ac:dyDescent="0.2">
      <c r="A65" s="1" t="s">
        <v>154</v>
      </c>
      <c r="B65" s="1" t="s">
        <v>298</v>
      </c>
      <c r="C65" s="1" t="s">
        <v>299</v>
      </c>
      <c r="D65" s="1" t="s">
        <v>182</v>
      </c>
      <c r="E65" s="3">
        <v>46.544444444444444</v>
      </c>
      <c r="F65" s="3">
        <v>11.554999999999998</v>
      </c>
      <c r="G65" s="3">
        <v>0</v>
      </c>
      <c r="H65" s="3">
        <v>0</v>
      </c>
      <c r="I65" s="3">
        <v>0</v>
      </c>
      <c r="J65" s="3">
        <v>0</v>
      </c>
      <c r="K65" s="3">
        <v>0</v>
      </c>
      <c r="L65" s="3">
        <v>3.1666666666666665</v>
      </c>
      <c r="M65" s="3">
        <v>0</v>
      </c>
      <c r="N65" s="3">
        <v>0</v>
      </c>
      <c r="O65" s="3">
        <v>0</v>
      </c>
      <c r="P65" s="3">
        <v>0</v>
      </c>
      <c r="Q65" s="3">
        <v>18.261444444444443</v>
      </c>
      <c r="R65" s="3">
        <v>0.39234423490093095</v>
      </c>
      <c r="S65" s="3">
        <v>2.3904444444444444</v>
      </c>
      <c r="T65" s="3">
        <v>7.0904444444444445</v>
      </c>
      <c r="U65" s="3">
        <v>0</v>
      </c>
      <c r="V65" s="3">
        <v>0.20369539269515397</v>
      </c>
      <c r="W65" s="3">
        <v>1.9257777777777787</v>
      </c>
      <c r="X65" s="3">
        <v>10.727111111111114</v>
      </c>
      <c r="Y65" s="3">
        <v>0</v>
      </c>
      <c r="Z65" s="3">
        <v>0.27184530914299365</v>
      </c>
      <c r="AA65" s="3">
        <v>0</v>
      </c>
      <c r="AB65" s="3">
        <v>0</v>
      </c>
      <c r="AC65" s="3">
        <v>0</v>
      </c>
      <c r="AD65" s="3">
        <v>0</v>
      </c>
      <c r="AE65" s="3">
        <v>0</v>
      </c>
      <c r="AF65" s="3">
        <v>0</v>
      </c>
      <c r="AG65" s="3">
        <v>0</v>
      </c>
      <c r="AH65" s="3" t="s">
        <v>477</v>
      </c>
      <c r="AI65" s="17">
        <v>3</v>
      </c>
    </row>
    <row r="66" spans="1:35" x14ac:dyDescent="0.2">
      <c r="A66" s="1" t="s">
        <v>154</v>
      </c>
      <c r="B66" s="1" t="s">
        <v>300</v>
      </c>
      <c r="C66" s="1" t="s">
        <v>301</v>
      </c>
      <c r="D66" s="1" t="s">
        <v>302</v>
      </c>
      <c r="E66" s="3">
        <v>53.555555555555557</v>
      </c>
      <c r="F66" s="3">
        <v>5.5111111111111111</v>
      </c>
      <c r="G66" s="3">
        <v>0.25277777777777777</v>
      </c>
      <c r="H66" s="3">
        <v>0.20277777777777778</v>
      </c>
      <c r="I66" s="3">
        <v>1.1527777777777777</v>
      </c>
      <c r="J66" s="3">
        <v>0</v>
      </c>
      <c r="K66" s="3">
        <v>0</v>
      </c>
      <c r="L66" s="3">
        <v>4.6694444444444443</v>
      </c>
      <c r="M66" s="3">
        <v>5.6242222222222233</v>
      </c>
      <c r="N66" s="3">
        <v>0</v>
      </c>
      <c r="O66" s="3">
        <v>0.10501659751037346</v>
      </c>
      <c r="P66" s="3">
        <v>0</v>
      </c>
      <c r="Q66" s="3">
        <v>10.65277777777778</v>
      </c>
      <c r="R66" s="3">
        <v>0.19891078838174278</v>
      </c>
      <c r="S66" s="3">
        <v>0.70800000000000007</v>
      </c>
      <c r="T66" s="3">
        <v>5.0068888888888887</v>
      </c>
      <c r="U66" s="3">
        <v>0</v>
      </c>
      <c r="V66" s="3">
        <v>0.10670954356846472</v>
      </c>
      <c r="W66" s="3">
        <v>0.83244444444444443</v>
      </c>
      <c r="X66" s="3">
        <v>8.6219999999999981</v>
      </c>
      <c r="Y66" s="3">
        <v>0</v>
      </c>
      <c r="Z66" s="3">
        <v>0.17653526970954353</v>
      </c>
      <c r="AA66" s="3">
        <v>0</v>
      </c>
      <c r="AB66" s="3">
        <v>5.3098888888888878</v>
      </c>
      <c r="AC66" s="3">
        <v>0</v>
      </c>
      <c r="AD66" s="3">
        <v>0</v>
      </c>
      <c r="AE66" s="3">
        <v>0</v>
      </c>
      <c r="AF66" s="3">
        <v>0</v>
      </c>
      <c r="AG66" s="3">
        <v>0</v>
      </c>
      <c r="AH66" s="3" t="s">
        <v>478</v>
      </c>
      <c r="AI66" s="17">
        <v>3</v>
      </c>
    </row>
    <row r="67" spans="1:35" x14ac:dyDescent="0.2">
      <c r="A67" s="1" t="s">
        <v>154</v>
      </c>
      <c r="B67" s="1" t="s">
        <v>303</v>
      </c>
      <c r="C67" s="1" t="s">
        <v>304</v>
      </c>
      <c r="D67" s="1" t="s">
        <v>208</v>
      </c>
      <c r="E67" s="3">
        <v>56.37777777777778</v>
      </c>
      <c r="F67" s="3">
        <v>5.333333333333333</v>
      </c>
      <c r="G67" s="3">
        <v>0.25277777777777777</v>
      </c>
      <c r="H67" s="3">
        <v>0.36199999999999999</v>
      </c>
      <c r="I67" s="3">
        <v>0.90277777777777779</v>
      </c>
      <c r="J67" s="3">
        <v>0</v>
      </c>
      <c r="K67" s="3">
        <v>0</v>
      </c>
      <c r="L67" s="3">
        <v>4.7758888888888897</v>
      </c>
      <c r="M67" s="3">
        <v>5.0510000000000002</v>
      </c>
      <c r="N67" s="3">
        <v>0</v>
      </c>
      <c r="O67" s="3">
        <v>8.9592037839968469E-2</v>
      </c>
      <c r="P67" s="3">
        <v>0</v>
      </c>
      <c r="Q67" s="3">
        <v>3.7902222222222224</v>
      </c>
      <c r="R67" s="3">
        <v>6.7229010642491135E-2</v>
      </c>
      <c r="S67" s="3">
        <v>4.8994444444444447</v>
      </c>
      <c r="T67" s="3">
        <v>4.9352222222222215</v>
      </c>
      <c r="U67" s="3">
        <v>0</v>
      </c>
      <c r="V67" s="3">
        <v>0.17444225463145446</v>
      </c>
      <c r="W67" s="3">
        <v>1.1414444444444447</v>
      </c>
      <c r="X67" s="3">
        <v>5.5341111111111125</v>
      </c>
      <c r="Y67" s="3">
        <v>0</v>
      </c>
      <c r="Z67" s="3">
        <v>0.11840756799369337</v>
      </c>
      <c r="AA67" s="3">
        <v>0</v>
      </c>
      <c r="AB67" s="3">
        <v>5.2027777777777784</v>
      </c>
      <c r="AC67" s="3">
        <v>0</v>
      </c>
      <c r="AD67" s="3">
        <v>0</v>
      </c>
      <c r="AE67" s="3">
        <v>0</v>
      </c>
      <c r="AF67" s="3">
        <v>0</v>
      </c>
      <c r="AG67" s="3">
        <v>0</v>
      </c>
      <c r="AH67" s="3" t="s">
        <v>479</v>
      </c>
      <c r="AI67" s="17">
        <v>3</v>
      </c>
    </row>
    <row r="68" spans="1:35" x14ac:dyDescent="0.2">
      <c r="A68" s="1" t="s">
        <v>154</v>
      </c>
      <c r="B68" s="1" t="s">
        <v>305</v>
      </c>
      <c r="C68" s="1" t="s">
        <v>254</v>
      </c>
      <c r="D68" s="1" t="s">
        <v>179</v>
      </c>
      <c r="E68" s="3">
        <v>45.333333333333336</v>
      </c>
      <c r="F68" s="3">
        <v>0</v>
      </c>
      <c r="G68" s="3">
        <v>0</v>
      </c>
      <c r="H68" s="3">
        <v>0</v>
      </c>
      <c r="I68" s="3">
        <v>0</v>
      </c>
      <c r="J68" s="3">
        <v>0</v>
      </c>
      <c r="K68" s="3">
        <v>0</v>
      </c>
      <c r="L68" s="3">
        <v>0</v>
      </c>
      <c r="M68" s="3">
        <v>6.0194444444444448</v>
      </c>
      <c r="N68" s="3">
        <v>0</v>
      </c>
      <c r="O68" s="3">
        <v>0.13278186274509804</v>
      </c>
      <c r="P68" s="3">
        <v>0</v>
      </c>
      <c r="Q68" s="3">
        <v>43.486111111111114</v>
      </c>
      <c r="R68" s="3">
        <v>0.95925245098039214</v>
      </c>
      <c r="S68" s="3">
        <v>0</v>
      </c>
      <c r="T68" s="3">
        <v>0</v>
      </c>
      <c r="U68" s="3">
        <v>0</v>
      </c>
      <c r="V68" s="3">
        <v>0</v>
      </c>
      <c r="W68" s="3">
        <v>0</v>
      </c>
      <c r="X68" s="3">
        <v>0</v>
      </c>
      <c r="Y68" s="3">
        <v>3.7250000000000001</v>
      </c>
      <c r="Z68" s="3">
        <v>8.2169117647058823E-2</v>
      </c>
      <c r="AA68" s="3">
        <v>0</v>
      </c>
      <c r="AB68" s="3">
        <v>0</v>
      </c>
      <c r="AC68" s="3">
        <v>0</v>
      </c>
      <c r="AD68" s="3">
        <v>0</v>
      </c>
      <c r="AE68" s="3">
        <v>0</v>
      </c>
      <c r="AF68" s="3">
        <v>0</v>
      </c>
      <c r="AG68" s="3">
        <v>0</v>
      </c>
      <c r="AH68" s="3" t="s">
        <v>480</v>
      </c>
      <c r="AI68" s="17">
        <v>3</v>
      </c>
    </row>
    <row r="69" spans="1:35" x14ac:dyDescent="0.2">
      <c r="A69" s="1" t="s">
        <v>154</v>
      </c>
      <c r="B69" s="1" t="s">
        <v>306</v>
      </c>
      <c r="C69" s="1" t="s">
        <v>307</v>
      </c>
      <c r="D69" s="1" t="s">
        <v>308</v>
      </c>
      <c r="E69" s="3">
        <v>80</v>
      </c>
      <c r="F69" s="3">
        <v>5.333333333333333</v>
      </c>
      <c r="G69" s="3">
        <v>0.8</v>
      </c>
      <c r="H69" s="3">
        <v>0.57777777777777772</v>
      </c>
      <c r="I69" s="3">
        <v>1.4</v>
      </c>
      <c r="J69" s="3">
        <v>0</v>
      </c>
      <c r="K69" s="3">
        <v>0.88888888888888884</v>
      </c>
      <c r="L69" s="3">
        <v>3.9815555555555542</v>
      </c>
      <c r="M69" s="3">
        <v>5.4611111111111112</v>
      </c>
      <c r="N69" s="3">
        <v>4.9611111111111112</v>
      </c>
      <c r="O69" s="3">
        <v>0.13027777777777777</v>
      </c>
      <c r="P69" s="3">
        <v>5.0666666666666664</v>
      </c>
      <c r="Q69" s="3">
        <v>16.588888888888889</v>
      </c>
      <c r="R69" s="3">
        <v>0.27069444444444446</v>
      </c>
      <c r="S69" s="3">
        <v>3.136222222222222</v>
      </c>
      <c r="T69" s="3">
        <v>6.9627777777777764</v>
      </c>
      <c r="U69" s="3">
        <v>0</v>
      </c>
      <c r="V69" s="3">
        <v>0.12623749999999997</v>
      </c>
      <c r="W69" s="3">
        <v>1.7647777777777776</v>
      </c>
      <c r="X69" s="3">
        <v>3.0477777777777786</v>
      </c>
      <c r="Y69" s="3">
        <v>0</v>
      </c>
      <c r="Z69" s="3">
        <v>6.015694444444445E-2</v>
      </c>
      <c r="AA69" s="3">
        <v>0</v>
      </c>
      <c r="AB69" s="3">
        <v>0</v>
      </c>
      <c r="AC69" s="3">
        <v>0</v>
      </c>
      <c r="AD69" s="3">
        <v>0</v>
      </c>
      <c r="AE69" s="3">
        <v>0</v>
      </c>
      <c r="AF69" s="3">
        <v>0</v>
      </c>
      <c r="AG69" s="3">
        <v>0</v>
      </c>
      <c r="AH69" s="3" t="s">
        <v>481</v>
      </c>
      <c r="AI69" s="17">
        <v>3</v>
      </c>
    </row>
    <row r="70" spans="1:35" x14ac:dyDescent="0.2">
      <c r="A70" s="1" t="s">
        <v>154</v>
      </c>
      <c r="B70" s="1" t="s">
        <v>309</v>
      </c>
      <c r="C70" s="1" t="s">
        <v>310</v>
      </c>
      <c r="D70" s="1" t="s">
        <v>311</v>
      </c>
      <c r="E70" s="3">
        <v>86.688888888888883</v>
      </c>
      <c r="F70" s="3">
        <v>5.9333333333333336</v>
      </c>
      <c r="G70" s="3">
        <v>1.5222222222222221</v>
      </c>
      <c r="H70" s="3">
        <v>0.51144444444444448</v>
      </c>
      <c r="I70" s="3">
        <v>0.53333333333333333</v>
      </c>
      <c r="J70" s="3">
        <v>0</v>
      </c>
      <c r="K70" s="3">
        <v>0</v>
      </c>
      <c r="L70" s="3">
        <v>5.6638888888888888</v>
      </c>
      <c r="M70" s="3">
        <v>5.4111111111111114</v>
      </c>
      <c r="N70" s="3">
        <v>0</v>
      </c>
      <c r="O70" s="3">
        <v>6.2419892335298648E-2</v>
      </c>
      <c r="P70" s="3">
        <v>0.26666666666666666</v>
      </c>
      <c r="Q70" s="3">
        <v>25.31111111111111</v>
      </c>
      <c r="R70" s="3">
        <v>0.29505255062804409</v>
      </c>
      <c r="S70" s="3">
        <v>0.98055555555555551</v>
      </c>
      <c r="T70" s="3">
        <v>11.113888888888889</v>
      </c>
      <c r="U70" s="3">
        <v>0</v>
      </c>
      <c r="V70" s="3">
        <v>0.13951550884388619</v>
      </c>
      <c r="W70" s="3">
        <v>2.7222222222222223</v>
      </c>
      <c r="X70" s="3">
        <v>12.372222222222222</v>
      </c>
      <c r="Y70" s="3">
        <v>12.183333333333334</v>
      </c>
      <c r="Z70" s="3">
        <v>0.31466290694693672</v>
      </c>
      <c r="AA70" s="3">
        <v>0</v>
      </c>
      <c r="AB70" s="3">
        <v>0</v>
      </c>
      <c r="AC70" s="3">
        <v>0</v>
      </c>
      <c r="AD70" s="3">
        <v>0</v>
      </c>
      <c r="AE70" s="3">
        <v>0</v>
      </c>
      <c r="AF70" s="3">
        <v>0</v>
      </c>
      <c r="AG70" s="3">
        <v>0</v>
      </c>
      <c r="AH70" s="3" t="s">
        <v>482</v>
      </c>
      <c r="AI70" s="17">
        <v>3</v>
      </c>
    </row>
    <row r="71" spans="1:35" x14ac:dyDescent="0.2">
      <c r="A71" s="1" t="s">
        <v>154</v>
      </c>
      <c r="B71" s="1" t="s">
        <v>312</v>
      </c>
      <c r="C71" s="1" t="s">
        <v>269</v>
      </c>
      <c r="D71" s="1" t="s">
        <v>231</v>
      </c>
      <c r="E71" s="3">
        <v>51.088888888888889</v>
      </c>
      <c r="F71" s="3">
        <v>5.5111111111111111</v>
      </c>
      <c r="G71" s="3">
        <v>0.57777777777777772</v>
      </c>
      <c r="H71" s="3">
        <v>0.23333333333333334</v>
      </c>
      <c r="I71" s="3">
        <v>1.0444444444444445</v>
      </c>
      <c r="J71" s="3">
        <v>0</v>
      </c>
      <c r="K71" s="3">
        <v>2.1333333333333333</v>
      </c>
      <c r="L71" s="3">
        <v>5.365444444444444</v>
      </c>
      <c r="M71" s="3">
        <v>5.2777777777777777</v>
      </c>
      <c r="N71" s="3">
        <v>5.4083333333333332</v>
      </c>
      <c r="O71" s="3">
        <v>0.20916702914310567</v>
      </c>
      <c r="P71" s="3">
        <v>5.6472222222222221</v>
      </c>
      <c r="Q71" s="3">
        <v>8.9611111111111104</v>
      </c>
      <c r="R71" s="3">
        <v>0.28593953892996954</v>
      </c>
      <c r="S71" s="3">
        <v>5.0851111111111091</v>
      </c>
      <c r="T71" s="3">
        <v>3.0723333333333325</v>
      </c>
      <c r="U71" s="3">
        <v>0</v>
      </c>
      <c r="V71" s="3">
        <v>0.15967159634623745</v>
      </c>
      <c r="W71" s="3">
        <v>4.6313333333333331</v>
      </c>
      <c r="X71" s="3">
        <v>4.2895555555555562</v>
      </c>
      <c r="Y71" s="3">
        <v>0</v>
      </c>
      <c r="Z71" s="3">
        <v>0.1746150500217486</v>
      </c>
      <c r="AA71" s="3">
        <v>0</v>
      </c>
      <c r="AB71" s="3">
        <v>0</v>
      </c>
      <c r="AC71" s="3">
        <v>0</v>
      </c>
      <c r="AD71" s="3">
        <v>0</v>
      </c>
      <c r="AE71" s="3">
        <v>0</v>
      </c>
      <c r="AF71" s="3">
        <v>0</v>
      </c>
      <c r="AG71" s="3">
        <v>0</v>
      </c>
      <c r="AH71" s="3" t="s">
        <v>483</v>
      </c>
      <c r="AI71" s="17">
        <v>3</v>
      </c>
    </row>
    <row r="72" spans="1:35" x14ac:dyDescent="0.2">
      <c r="A72" s="1" t="s">
        <v>154</v>
      </c>
      <c r="B72" s="1" t="s">
        <v>313</v>
      </c>
      <c r="C72" s="1" t="s">
        <v>314</v>
      </c>
      <c r="D72" s="1" t="s">
        <v>315</v>
      </c>
      <c r="E72" s="3">
        <v>56.544444444444444</v>
      </c>
      <c r="F72" s="3">
        <v>4.9777777777777779</v>
      </c>
      <c r="G72" s="3">
        <v>0.20833333333333334</v>
      </c>
      <c r="H72" s="3">
        <v>0</v>
      </c>
      <c r="I72" s="3">
        <v>0.90888888888888875</v>
      </c>
      <c r="J72" s="3">
        <v>0</v>
      </c>
      <c r="K72" s="3">
        <v>0</v>
      </c>
      <c r="L72" s="3">
        <v>3.8200000000000025</v>
      </c>
      <c r="M72" s="3">
        <v>5.4990000000000006</v>
      </c>
      <c r="N72" s="3">
        <v>0</v>
      </c>
      <c r="O72" s="3">
        <v>9.7250933385733943E-2</v>
      </c>
      <c r="P72" s="3">
        <v>5.4321111111111113</v>
      </c>
      <c r="Q72" s="3">
        <v>56.918666666666667</v>
      </c>
      <c r="R72" s="3">
        <v>1.1026861858911379</v>
      </c>
      <c r="S72" s="3">
        <v>0.27166666666666667</v>
      </c>
      <c r="T72" s="3">
        <v>3.9233333333333338</v>
      </c>
      <c r="U72" s="3">
        <v>0</v>
      </c>
      <c r="V72" s="3">
        <v>7.4189428178424055E-2</v>
      </c>
      <c r="W72" s="3">
        <v>1.2927777777777778</v>
      </c>
      <c r="X72" s="3">
        <v>5.2888888888888888</v>
      </c>
      <c r="Y72" s="3">
        <v>0</v>
      </c>
      <c r="Z72" s="3">
        <v>0.11639811357830615</v>
      </c>
      <c r="AA72" s="3">
        <v>7.7777777777777779E-2</v>
      </c>
      <c r="AB72" s="3">
        <v>0</v>
      </c>
      <c r="AC72" s="3">
        <v>0</v>
      </c>
      <c r="AD72" s="3">
        <v>0</v>
      </c>
      <c r="AE72" s="3">
        <v>0</v>
      </c>
      <c r="AF72" s="3">
        <v>0</v>
      </c>
      <c r="AG72" s="3">
        <v>0</v>
      </c>
      <c r="AH72" s="3" t="s">
        <v>484</v>
      </c>
      <c r="AI72" s="17">
        <v>3</v>
      </c>
    </row>
    <row r="73" spans="1:35" x14ac:dyDescent="0.2">
      <c r="A73" s="1" t="s">
        <v>154</v>
      </c>
      <c r="B73" s="1" t="s">
        <v>316</v>
      </c>
      <c r="C73" s="1" t="s">
        <v>317</v>
      </c>
      <c r="D73" s="1" t="s">
        <v>260</v>
      </c>
      <c r="E73" s="3">
        <v>64.555555555555557</v>
      </c>
      <c r="F73" s="3">
        <v>5.5111111111111111</v>
      </c>
      <c r="G73" s="3">
        <v>0.57777777777777772</v>
      </c>
      <c r="H73" s="3">
        <v>1.1003333333333334</v>
      </c>
      <c r="I73" s="3">
        <v>4.1111111111111107</v>
      </c>
      <c r="J73" s="3">
        <v>0</v>
      </c>
      <c r="K73" s="3">
        <v>2.5777777777777779</v>
      </c>
      <c r="L73" s="3">
        <v>5.2478888888888893</v>
      </c>
      <c r="M73" s="3">
        <v>0</v>
      </c>
      <c r="N73" s="3">
        <v>15.794444444444444</v>
      </c>
      <c r="O73" s="3">
        <v>0.24466437177280551</v>
      </c>
      <c r="P73" s="3">
        <v>5.2777777777777777</v>
      </c>
      <c r="Q73" s="3">
        <v>13.033333333333333</v>
      </c>
      <c r="R73" s="3">
        <v>0.28364888123924265</v>
      </c>
      <c r="S73" s="3">
        <v>3.309444444444444</v>
      </c>
      <c r="T73" s="3">
        <v>6.8952222222222206</v>
      </c>
      <c r="U73" s="3">
        <v>0</v>
      </c>
      <c r="V73" s="3">
        <v>0.15807573149741821</v>
      </c>
      <c r="W73" s="3">
        <v>4.556666666666664</v>
      </c>
      <c r="X73" s="3">
        <v>11.583333333333334</v>
      </c>
      <c r="Y73" s="3">
        <v>0</v>
      </c>
      <c r="Z73" s="3">
        <v>0.25001721170395863</v>
      </c>
      <c r="AA73" s="3">
        <v>0</v>
      </c>
      <c r="AB73" s="3">
        <v>0</v>
      </c>
      <c r="AC73" s="3">
        <v>0</v>
      </c>
      <c r="AD73" s="3">
        <v>0</v>
      </c>
      <c r="AE73" s="3">
        <v>0</v>
      </c>
      <c r="AF73" s="3">
        <v>0</v>
      </c>
      <c r="AG73" s="3">
        <v>0</v>
      </c>
      <c r="AH73" s="3" t="s">
        <v>485</v>
      </c>
      <c r="AI73" s="17">
        <v>3</v>
      </c>
    </row>
    <row r="74" spans="1:35" x14ac:dyDescent="0.2">
      <c r="A74" s="1" t="s">
        <v>154</v>
      </c>
      <c r="B74" s="1" t="s">
        <v>318</v>
      </c>
      <c r="C74" s="1" t="s">
        <v>319</v>
      </c>
      <c r="D74" s="1" t="s">
        <v>179</v>
      </c>
      <c r="E74" s="3">
        <v>81.86666666666666</v>
      </c>
      <c r="F74" s="3">
        <v>5.1555555555555559</v>
      </c>
      <c r="G74" s="3">
        <v>0.51911111111111052</v>
      </c>
      <c r="H74" s="3">
        <v>0.52566666666666662</v>
      </c>
      <c r="I74" s="3">
        <v>2.3083333333333331</v>
      </c>
      <c r="J74" s="3">
        <v>0</v>
      </c>
      <c r="K74" s="3">
        <v>0</v>
      </c>
      <c r="L74" s="3">
        <v>5.0387777777777796</v>
      </c>
      <c r="M74" s="3">
        <v>9.3777777777777782</v>
      </c>
      <c r="N74" s="3">
        <v>0</v>
      </c>
      <c r="O74" s="3">
        <v>0.11454940282301847</v>
      </c>
      <c r="P74" s="3">
        <v>0</v>
      </c>
      <c r="Q74" s="3">
        <v>11.200666666666661</v>
      </c>
      <c r="R74" s="3">
        <v>0.13681596091205206</v>
      </c>
      <c r="S74" s="3">
        <v>4.0146666666666668</v>
      </c>
      <c r="T74" s="3">
        <v>5.1595555555555572</v>
      </c>
      <c r="U74" s="3">
        <v>0</v>
      </c>
      <c r="V74" s="3">
        <v>0.11206297502714443</v>
      </c>
      <c r="W74" s="3">
        <v>3.7722222222222221</v>
      </c>
      <c r="X74" s="3">
        <v>8.6817777777777803</v>
      </c>
      <c r="Y74" s="3">
        <v>0</v>
      </c>
      <c r="Z74" s="3">
        <v>0.15212540716612383</v>
      </c>
      <c r="AA74" s="3">
        <v>0</v>
      </c>
      <c r="AB74" s="3">
        <v>5.5584444444444445</v>
      </c>
      <c r="AC74" s="3">
        <v>0</v>
      </c>
      <c r="AD74" s="3">
        <v>0</v>
      </c>
      <c r="AE74" s="3">
        <v>0</v>
      </c>
      <c r="AF74" s="3">
        <v>0</v>
      </c>
      <c r="AG74" s="3">
        <v>0</v>
      </c>
      <c r="AH74" s="3" t="s">
        <v>486</v>
      </c>
      <c r="AI74" s="17">
        <v>3</v>
      </c>
    </row>
    <row r="75" spans="1:35" x14ac:dyDescent="0.2">
      <c r="A75" s="1" t="s">
        <v>154</v>
      </c>
      <c r="B75" s="1" t="s">
        <v>320</v>
      </c>
      <c r="C75" s="1" t="s">
        <v>321</v>
      </c>
      <c r="D75" s="1" t="s">
        <v>208</v>
      </c>
      <c r="E75" s="3">
        <v>68.666666666666671</v>
      </c>
      <c r="F75" s="3">
        <v>5.0666666666666664</v>
      </c>
      <c r="G75" s="3">
        <v>0.25277777777777777</v>
      </c>
      <c r="H75" s="3">
        <v>0.44977777777777772</v>
      </c>
      <c r="I75" s="3">
        <v>1.7277777777777779</v>
      </c>
      <c r="J75" s="3">
        <v>0</v>
      </c>
      <c r="K75" s="3">
        <v>0</v>
      </c>
      <c r="L75" s="3">
        <v>4.9665555555555549</v>
      </c>
      <c r="M75" s="3">
        <v>5.1555555555555559</v>
      </c>
      <c r="N75" s="3">
        <v>5.2444444444444445</v>
      </c>
      <c r="O75" s="3">
        <v>0.15145631067961166</v>
      </c>
      <c r="P75" s="3">
        <v>0</v>
      </c>
      <c r="Q75" s="3">
        <v>12.159777777777775</v>
      </c>
      <c r="R75" s="3">
        <v>0.17708414239482195</v>
      </c>
      <c r="S75" s="3">
        <v>1.9217777777777783</v>
      </c>
      <c r="T75" s="3">
        <v>8.8052222222222198</v>
      </c>
      <c r="U75" s="3">
        <v>0</v>
      </c>
      <c r="V75" s="3">
        <v>0.1562184466019417</v>
      </c>
      <c r="W75" s="3">
        <v>2.1588888888888889</v>
      </c>
      <c r="X75" s="3">
        <v>7.7948888888888872</v>
      </c>
      <c r="Y75" s="3">
        <v>5.3332222222222221</v>
      </c>
      <c r="Z75" s="3">
        <v>0.22262621359223297</v>
      </c>
      <c r="AA75" s="3">
        <v>0</v>
      </c>
      <c r="AB75" s="3">
        <v>5.5998888888888869</v>
      </c>
      <c r="AC75" s="3">
        <v>0</v>
      </c>
      <c r="AD75" s="3">
        <v>0</v>
      </c>
      <c r="AE75" s="3">
        <v>0</v>
      </c>
      <c r="AF75" s="3">
        <v>0</v>
      </c>
      <c r="AG75" s="3">
        <v>0</v>
      </c>
      <c r="AH75" s="3" t="s">
        <v>487</v>
      </c>
      <c r="AI75" s="17">
        <v>3</v>
      </c>
    </row>
    <row r="76" spans="1:35" x14ac:dyDescent="0.2">
      <c r="A76" s="1" t="s">
        <v>154</v>
      </c>
      <c r="B76" s="1" t="s">
        <v>322</v>
      </c>
      <c r="C76" s="1" t="s">
        <v>323</v>
      </c>
      <c r="D76" s="1" t="s">
        <v>324</v>
      </c>
      <c r="E76" s="3">
        <v>81.955555555555549</v>
      </c>
      <c r="F76" s="3">
        <v>0</v>
      </c>
      <c r="G76" s="3">
        <v>0</v>
      </c>
      <c r="H76" s="3">
        <v>0.31111111111111112</v>
      </c>
      <c r="I76" s="3">
        <v>0.4</v>
      </c>
      <c r="J76" s="3">
        <v>0</v>
      </c>
      <c r="K76" s="3">
        <v>0</v>
      </c>
      <c r="L76" s="3">
        <v>3.8423333333333338</v>
      </c>
      <c r="M76" s="3">
        <v>0</v>
      </c>
      <c r="N76" s="3">
        <v>0</v>
      </c>
      <c r="O76" s="3">
        <v>0</v>
      </c>
      <c r="P76" s="3">
        <v>0</v>
      </c>
      <c r="Q76" s="3">
        <v>14.713888888888889</v>
      </c>
      <c r="R76" s="3">
        <v>0.17953497830802603</v>
      </c>
      <c r="S76" s="3">
        <v>4.9550000000000001</v>
      </c>
      <c r="T76" s="3">
        <v>7.5328888888888894</v>
      </c>
      <c r="U76" s="3">
        <v>0</v>
      </c>
      <c r="V76" s="3">
        <v>0.15237391540130155</v>
      </c>
      <c r="W76" s="3">
        <v>4.291777777777777</v>
      </c>
      <c r="X76" s="3">
        <v>9.45766666666667</v>
      </c>
      <c r="Y76" s="3">
        <v>0</v>
      </c>
      <c r="Z76" s="3">
        <v>0.16776708242950111</v>
      </c>
      <c r="AA76" s="3">
        <v>0</v>
      </c>
      <c r="AB76" s="3">
        <v>0</v>
      </c>
      <c r="AC76" s="3">
        <v>0</v>
      </c>
      <c r="AD76" s="3">
        <v>23.283333333333335</v>
      </c>
      <c r="AE76" s="3">
        <v>0</v>
      </c>
      <c r="AF76" s="3">
        <v>0</v>
      </c>
      <c r="AG76" s="3">
        <v>0</v>
      </c>
      <c r="AH76" s="3" t="s">
        <v>488</v>
      </c>
      <c r="AI76" s="17">
        <v>3</v>
      </c>
    </row>
    <row r="77" spans="1:35" x14ac:dyDescent="0.2">
      <c r="A77" s="1" t="s">
        <v>154</v>
      </c>
      <c r="B77" s="1" t="s">
        <v>325</v>
      </c>
      <c r="C77" s="1" t="s">
        <v>245</v>
      </c>
      <c r="D77" s="1" t="s">
        <v>208</v>
      </c>
      <c r="E77" s="3">
        <v>51.988888888888887</v>
      </c>
      <c r="F77" s="3">
        <v>5.1863333333333337</v>
      </c>
      <c r="G77" s="3">
        <v>3.0444444444444452</v>
      </c>
      <c r="H77" s="3">
        <v>0.2</v>
      </c>
      <c r="I77" s="3">
        <v>0.82555555555555549</v>
      </c>
      <c r="J77" s="3">
        <v>0</v>
      </c>
      <c r="K77" s="3">
        <v>0</v>
      </c>
      <c r="L77" s="3">
        <v>0</v>
      </c>
      <c r="M77" s="3">
        <v>4.8394444444444442</v>
      </c>
      <c r="N77" s="3">
        <v>0</v>
      </c>
      <c r="O77" s="3">
        <v>9.3086129514853594E-2</v>
      </c>
      <c r="P77" s="3">
        <v>5.217777777777779</v>
      </c>
      <c r="Q77" s="3">
        <v>0</v>
      </c>
      <c r="R77" s="3">
        <v>0.10036332549690108</v>
      </c>
      <c r="S77" s="3">
        <v>1.5111111111111111</v>
      </c>
      <c r="T77" s="3">
        <v>7.1166666666666663</v>
      </c>
      <c r="U77" s="3">
        <v>0</v>
      </c>
      <c r="V77" s="3">
        <v>0.16595426373156655</v>
      </c>
      <c r="W77" s="3">
        <v>0.82222222222222219</v>
      </c>
      <c r="X77" s="3">
        <v>7.8555555555555552</v>
      </c>
      <c r="Y77" s="3">
        <v>0</v>
      </c>
      <c r="Z77" s="3">
        <v>0.16691600769395168</v>
      </c>
      <c r="AA77" s="3">
        <v>0</v>
      </c>
      <c r="AB77" s="3">
        <v>0</v>
      </c>
      <c r="AC77" s="3">
        <v>0</v>
      </c>
      <c r="AD77" s="3">
        <v>0</v>
      </c>
      <c r="AE77" s="3">
        <v>0</v>
      </c>
      <c r="AF77" s="3">
        <v>0</v>
      </c>
      <c r="AG77" s="3">
        <v>0</v>
      </c>
      <c r="AH77" s="3" t="s">
        <v>489</v>
      </c>
      <c r="AI77" s="17">
        <v>3</v>
      </c>
    </row>
    <row r="78" spans="1:35" x14ac:dyDescent="0.2">
      <c r="A78" s="1" t="s">
        <v>154</v>
      </c>
      <c r="B78" s="1" t="s">
        <v>326</v>
      </c>
      <c r="C78" s="1" t="s">
        <v>327</v>
      </c>
      <c r="D78" s="1" t="s">
        <v>208</v>
      </c>
      <c r="E78" s="3">
        <v>40.922222222222224</v>
      </c>
      <c r="F78" s="3">
        <v>5.5555555555555554</v>
      </c>
      <c r="G78" s="3">
        <v>2.7777777777777776E-2</v>
      </c>
      <c r="H78" s="3">
        <v>0</v>
      </c>
      <c r="I78" s="3">
        <v>0</v>
      </c>
      <c r="J78" s="3">
        <v>0</v>
      </c>
      <c r="K78" s="3">
        <v>0</v>
      </c>
      <c r="L78" s="3">
        <v>4.966222222222223</v>
      </c>
      <c r="M78" s="3">
        <v>5.7962222222222204</v>
      </c>
      <c r="N78" s="3">
        <v>0</v>
      </c>
      <c r="O78" s="3">
        <v>0.14163996741786583</v>
      </c>
      <c r="P78" s="3">
        <v>8.7856666666666712</v>
      </c>
      <c r="Q78" s="3">
        <v>18.8261111111111</v>
      </c>
      <c r="R78" s="3">
        <v>0.67473798533803941</v>
      </c>
      <c r="S78" s="3">
        <v>0.69566666666666677</v>
      </c>
      <c r="T78" s="3">
        <v>7.8008888888888883</v>
      </c>
      <c r="U78" s="3">
        <v>0</v>
      </c>
      <c r="V78" s="3">
        <v>0.20762693456421391</v>
      </c>
      <c r="W78" s="3">
        <v>1.5619999999999998</v>
      </c>
      <c r="X78" s="3">
        <v>6.1018888888888885</v>
      </c>
      <c r="Y78" s="3">
        <v>0</v>
      </c>
      <c r="Z78" s="3">
        <v>0.18727939180016287</v>
      </c>
      <c r="AA78" s="3">
        <v>0</v>
      </c>
      <c r="AB78" s="3">
        <v>0</v>
      </c>
      <c r="AC78" s="3">
        <v>0</v>
      </c>
      <c r="AD78" s="3">
        <v>0</v>
      </c>
      <c r="AE78" s="3">
        <v>0</v>
      </c>
      <c r="AF78" s="3">
        <v>0</v>
      </c>
      <c r="AG78" s="3">
        <v>0</v>
      </c>
      <c r="AH78" s="3" t="s">
        <v>490</v>
      </c>
      <c r="AI78" s="17">
        <v>3</v>
      </c>
    </row>
    <row r="79" spans="1:35" x14ac:dyDescent="0.2">
      <c r="A79" s="1" t="s">
        <v>154</v>
      </c>
      <c r="B79" s="1" t="s">
        <v>328</v>
      </c>
      <c r="C79" s="1" t="s">
        <v>199</v>
      </c>
      <c r="D79" s="1" t="s">
        <v>166</v>
      </c>
      <c r="E79" s="3">
        <v>94.1</v>
      </c>
      <c r="F79" s="3">
        <v>4.9777777777777779</v>
      </c>
      <c r="G79" s="3">
        <v>0.39111111111111124</v>
      </c>
      <c r="H79" s="3">
        <v>0.4336666666666667</v>
      </c>
      <c r="I79" s="3">
        <v>2.9888888888888889</v>
      </c>
      <c r="J79" s="3">
        <v>0</v>
      </c>
      <c r="K79" s="3">
        <v>4.6222222222222218</v>
      </c>
      <c r="L79" s="3">
        <v>4.3158888888888889</v>
      </c>
      <c r="M79" s="3">
        <v>10.457111111111111</v>
      </c>
      <c r="N79" s="3">
        <v>0</v>
      </c>
      <c r="O79" s="3">
        <v>0.11112764198842839</v>
      </c>
      <c r="P79" s="3">
        <v>0</v>
      </c>
      <c r="Q79" s="3">
        <v>11.931777777777777</v>
      </c>
      <c r="R79" s="3">
        <v>0.12679891368520485</v>
      </c>
      <c r="S79" s="3">
        <v>9.1273333333333344</v>
      </c>
      <c r="T79" s="3">
        <v>3.6703333333333346</v>
      </c>
      <c r="U79" s="3">
        <v>0</v>
      </c>
      <c r="V79" s="3">
        <v>0.13600070846617077</v>
      </c>
      <c r="W79" s="3">
        <v>3.303555555555556</v>
      </c>
      <c r="X79" s="3">
        <v>9.2760000000000016</v>
      </c>
      <c r="Y79" s="3">
        <v>0</v>
      </c>
      <c r="Z79" s="3">
        <v>0.13368284331089861</v>
      </c>
      <c r="AA79" s="3">
        <v>0</v>
      </c>
      <c r="AB79" s="3">
        <v>5.7270000000000003</v>
      </c>
      <c r="AC79" s="3">
        <v>0</v>
      </c>
      <c r="AD79" s="3">
        <v>0</v>
      </c>
      <c r="AE79" s="3">
        <v>0.12777777777777777</v>
      </c>
      <c r="AF79" s="3">
        <v>0.52144444444444449</v>
      </c>
      <c r="AG79" s="3">
        <v>0</v>
      </c>
      <c r="AH79" s="3" t="s">
        <v>491</v>
      </c>
      <c r="AI79" s="17">
        <v>3</v>
      </c>
    </row>
    <row r="80" spans="1:35" x14ac:dyDescent="0.2">
      <c r="A80" s="1" t="s">
        <v>154</v>
      </c>
      <c r="B80" s="1" t="s">
        <v>329</v>
      </c>
      <c r="C80" s="1" t="s">
        <v>330</v>
      </c>
      <c r="D80" s="1" t="s">
        <v>331</v>
      </c>
      <c r="E80" s="3">
        <v>85.066666666666663</v>
      </c>
      <c r="F80" s="3">
        <v>21.244444444444444</v>
      </c>
      <c r="G80" s="3">
        <v>0</v>
      </c>
      <c r="H80" s="3">
        <v>0</v>
      </c>
      <c r="I80" s="3">
        <v>0</v>
      </c>
      <c r="J80" s="3">
        <v>0</v>
      </c>
      <c r="K80" s="3">
        <v>0</v>
      </c>
      <c r="L80" s="3">
        <v>0</v>
      </c>
      <c r="M80" s="3">
        <v>5.1555555555555559</v>
      </c>
      <c r="N80" s="3">
        <v>0</v>
      </c>
      <c r="O80" s="3">
        <v>6.0606060606060615E-2</v>
      </c>
      <c r="P80" s="3">
        <v>6.3016666666666667</v>
      </c>
      <c r="Q80" s="3">
        <v>14.519777777777779</v>
      </c>
      <c r="R80" s="3">
        <v>0.24476619644723094</v>
      </c>
      <c r="S80" s="3">
        <v>0</v>
      </c>
      <c r="T80" s="3">
        <v>0</v>
      </c>
      <c r="U80" s="3">
        <v>0</v>
      </c>
      <c r="V80" s="3">
        <v>0</v>
      </c>
      <c r="W80" s="3">
        <v>0</v>
      </c>
      <c r="X80" s="3">
        <v>0</v>
      </c>
      <c r="Y80" s="3">
        <v>0</v>
      </c>
      <c r="Z80" s="3">
        <v>0</v>
      </c>
      <c r="AA80" s="3">
        <v>0</v>
      </c>
      <c r="AB80" s="3">
        <v>0</v>
      </c>
      <c r="AC80" s="3">
        <v>0</v>
      </c>
      <c r="AD80" s="3">
        <v>0</v>
      </c>
      <c r="AE80" s="3">
        <v>0</v>
      </c>
      <c r="AF80" s="3">
        <v>0</v>
      </c>
      <c r="AG80" s="3">
        <v>0</v>
      </c>
      <c r="AH80" s="3" t="s">
        <v>492</v>
      </c>
      <c r="AI80" s="17">
        <v>3</v>
      </c>
    </row>
    <row r="81" spans="1:35" x14ac:dyDescent="0.2">
      <c r="A81" s="1" t="s">
        <v>154</v>
      </c>
      <c r="B81" s="1" t="s">
        <v>332</v>
      </c>
      <c r="C81" s="1" t="s">
        <v>188</v>
      </c>
      <c r="D81" s="1" t="s">
        <v>189</v>
      </c>
      <c r="E81" s="3">
        <v>85.62222222222222</v>
      </c>
      <c r="F81" s="3">
        <v>5.0666666666666664</v>
      </c>
      <c r="G81" s="3">
        <v>1.3</v>
      </c>
      <c r="H81" s="3">
        <v>0.9988888888888886</v>
      </c>
      <c r="I81" s="3">
        <v>0.62222222222222223</v>
      </c>
      <c r="J81" s="3">
        <v>0</v>
      </c>
      <c r="K81" s="3">
        <v>2.9333333333333331</v>
      </c>
      <c r="L81" s="3">
        <v>3.9613333333333327</v>
      </c>
      <c r="M81" s="3">
        <v>21.6</v>
      </c>
      <c r="N81" s="3">
        <v>0</v>
      </c>
      <c r="O81" s="3">
        <v>0.25227095769530239</v>
      </c>
      <c r="P81" s="3">
        <v>5.2444444444444445</v>
      </c>
      <c r="Q81" s="3">
        <v>40.052777777777777</v>
      </c>
      <c r="R81" s="3">
        <v>0.52903581624708018</v>
      </c>
      <c r="S81" s="3">
        <v>0</v>
      </c>
      <c r="T81" s="3">
        <v>8.2411111111111115</v>
      </c>
      <c r="U81" s="3">
        <v>0</v>
      </c>
      <c r="V81" s="3">
        <v>9.6249675577472105E-2</v>
      </c>
      <c r="W81" s="3">
        <v>7.976222222222221</v>
      </c>
      <c r="X81" s="3">
        <v>8.8799999999999972</v>
      </c>
      <c r="Y81" s="3">
        <v>0</v>
      </c>
      <c r="Z81" s="3">
        <v>0.19686737607059429</v>
      </c>
      <c r="AA81" s="3">
        <v>0</v>
      </c>
      <c r="AB81" s="3">
        <v>0</v>
      </c>
      <c r="AC81" s="3">
        <v>0</v>
      </c>
      <c r="AD81" s="3">
        <v>0</v>
      </c>
      <c r="AE81" s="3">
        <v>0</v>
      </c>
      <c r="AF81" s="3">
        <v>0</v>
      </c>
      <c r="AG81" s="3">
        <v>0</v>
      </c>
      <c r="AH81" s="3" t="s">
        <v>493</v>
      </c>
      <c r="AI81" s="17">
        <v>3</v>
      </c>
    </row>
    <row r="82" spans="1:35" x14ac:dyDescent="0.2">
      <c r="A82" s="1" t="s">
        <v>154</v>
      </c>
      <c r="B82" s="1" t="s">
        <v>333</v>
      </c>
      <c r="C82" s="1" t="s">
        <v>334</v>
      </c>
      <c r="D82" s="1" t="s">
        <v>335</v>
      </c>
      <c r="E82" s="3">
        <v>62.133333333333333</v>
      </c>
      <c r="F82" s="3">
        <v>4.9777777777777779</v>
      </c>
      <c r="G82" s="3">
        <v>3.3333333333333333E-2</v>
      </c>
      <c r="H82" s="3">
        <v>0.2752222222222222</v>
      </c>
      <c r="I82" s="3">
        <v>0.61222222222222211</v>
      </c>
      <c r="J82" s="3">
        <v>0</v>
      </c>
      <c r="K82" s="3">
        <v>0</v>
      </c>
      <c r="L82" s="3">
        <v>4.0733333333333333</v>
      </c>
      <c r="M82" s="3">
        <v>4.4072222222222219</v>
      </c>
      <c r="N82" s="3">
        <v>0</v>
      </c>
      <c r="O82" s="3">
        <v>7.0931688125894135E-2</v>
      </c>
      <c r="P82" s="3">
        <v>5.4666666666666668</v>
      </c>
      <c r="Q82" s="3">
        <v>12.750111111111112</v>
      </c>
      <c r="R82" s="3">
        <v>0.29318848354792565</v>
      </c>
      <c r="S82" s="3">
        <v>4.7305555555555552</v>
      </c>
      <c r="T82" s="3">
        <v>9.8555555555555563E-2</v>
      </c>
      <c r="U82" s="3">
        <v>0</v>
      </c>
      <c r="V82" s="3">
        <v>7.7721745350500707E-2</v>
      </c>
      <c r="W82" s="3">
        <v>0.48788888888888887</v>
      </c>
      <c r="X82" s="3">
        <v>8.8428888888888881</v>
      </c>
      <c r="Y82" s="3">
        <v>9.7444444444444445E-2</v>
      </c>
      <c r="Z82" s="3">
        <v>0.15174177396280403</v>
      </c>
      <c r="AA82" s="3">
        <v>0</v>
      </c>
      <c r="AB82" s="3">
        <v>0</v>
      </c>
      <c r="AC82" s="3">
        <v>0</v>
      </c>
      <c r="AD82" s="3">
        <v>0</v>
      </c>
      <c r="AE82" s="3">
        <v>0</v>
      </c>
      <c r="AF82" s="3">
        <v>0</v>
      </c>
      <c r="AG82" s="3">
        <v>0</v>
      </c>
      <c r="AH82" s="3" t="s">
        <v>494</v>
      </c>
      <c r="AI82" s="17">
        <v>3</v>
      </c>
    </row>
    <row r="83" spans="1:35" x14ac:dyDescent="0.2">
      <c r="A83" s="1" t="s">
        <v>154</v>
      </c>
      <c r="B83" s="1" t="s">
        <v>336</v>
      </c>
      <c r="C83" s="1" t="s">
        <v>337</v>
      </c>
      <c r="D83" s="1" t="s">
        <v>338</v>
      </c>
      <c r="E83" s="3">
        <v>86.13333333333334</v>
      </c>
      <c r="F83" s="3">
        <v>5.333333333333333</v>
      </c>
      <c r="G83" s="3">
        <v>0</v>
      </c>
      <c r="H83" s="3">
        <v>0</v>
      </c>
      <c r="I83" s="3">
        <v>1.2966666666666666</v>
      </c>
      <c r="J83" s="3">
        <v>0</v>
      </c>
      <c r="K83" s="3">
        <v>0</v>
      </c>
      <c r="L83" s="3">
        <v>4.3367777777777778</v>
      </c>
      <c r="M83" s="3">
        <v>10.281666666666666</v>
      </c>
      <c r="N83" s="3">
        <v>0</v>
      </c>
      <c r="O83" s="3">
        <v>0.11936919504643961</v>
      </c>
      <c r="P83" s="3">
        <v>4.6861111111111109</v>
      </c>
      <c r="Q83" s="3">
        <v>106.31377777777773</v>
      </c>
      <c r="R83" s="3">
        <v>1.2886984004127962</v>
      </c>
      <c r="S83" s="3">
        <v>1.8557777777777775</v>
      </c>
      <c r="T83" s="3">
        <v>9.5366666666666671</v>
      </c>
      <c r="U83" s="3">
        <v>0</v>
      </c>
      <c r="V83" s="3">
        <v>0.13226522187822498</v>
      </c>
      <c r="W83" s="3">
        <v>1.5788888888888888</v>
      </c>
      <c r="X83" s="3">
        <v>10.046888888888887</v>
      </c>
      <c r="Y83" s="3">
        <v>0</v>
      </c>
      <c r="Z83" s="3">
        <v>0.1349742002063983</v>
      </c>
      <c r="AA83" s="3">
        <v>0</v>
      </c>
      <c r="AB83" s="3">
        <v>0</v>
      </c>
      <c r="AC83" s="3">
        <v>0</v>
      </c>
      <c r="AD83" s="3">
        <v>0</v>
      </c>
      <c r="AE83" s="3">
        <v>0</v>
      </c>
      <c r="AF83" s="3">
        <v>0</v>
      </c>
      <c r="AG83" s="3">
        <v>0</v>
      </c>
      <c r="AH83" s="3" t="s">
        <v>495</v>
      </c>
      <c r="AI83" s="17">
        <v>3</v>
      </c>
    </row>
    <row r="84" spans="1:35" x14ac:dyDescent="0.2">
      <c r="A84" s="1" t="s">
        <v>154</v>
      </c>
      <c r="B84" s="1" t="s">
        <v>339</v>
      </c>
      <c r="C84" s="1" t="s">
        <v>340</v>
      </c>
      <c r="D84" s="1" t="s">
        <v>285</v>
      </c>
      <c r="E84" s="3">
        <v>56.022222222222226</v>
      </c>
      <c r="F84" s="3">
        <v>6.8444444444444441</v>
      </c>
      <c r="G84" s="3">
        <v>0.38333333333333319</v>
      </c>
      <c r="H84" s="3">
        <v>0.29044444444444439</v>
      </c>
      <c r="I84" s="3">
        <v>1.4666666666666666</v>
      </c>
      <c r="J84" s="3">
        <v>0</v>
      </c>
      <c r="K84" s="3">
        <v>1.5111111111111111</v>
      </c>
      <c r="L84" s="3">
        <v>5.4414444444444436</v>
      </c>
      <c r="M84" s="3">
        <v>5.1567777777777772</v>
      </c>
      <c r="N84" s="3">
        <v>0</v>
      </c>
      <c r="O84" s="3">
        <v>9.2048790162633856E-2</v>
      </c>
      <c r="P84" s="3">
        <v>0</v>
      </c>
      <c r="Q84" s="3">
        <v>6.9545555555555554</v>
      </c>
      <c r="R84" s="3">
        <v>0.12413923046410154</v>
      </c>
      <c r="S84" s="3">
        <v>1.7753333333333337</v>
      </c>
      <c r="T84" s="3">
        <v>8.5716666666666672</v>
      </c>
      <c r="U84" s="3">
        <v>0</v>
      </c>
      <c r="V84" s="3">
        <v>0.18469456564855216</v>
      </c>
      <c r="W84" s="3">
        <v>1.6854444444444445</v>
      </c>
      <c r="X84" s="3">
        <v>5.5675555555555558</v>
      </c>
      <c r="Y84" s="3">
        <v>0</v>
      </c>
      <c r="Z84" s="3">
        <v>0.12946648155493851</v>
      </c>
      <c r="AA84" s="3">
        <v>0</v>
      </c>
      <c r="AB84" s="3">
        <v>5.2127777777777791</v>
      </c>
      <c r="AC84" s="3">
        <v>0</v>
      </c>
      <c r="AD84" s="3">
        <v>0</v>
      </c>
      <c r="AE84" s="3">
        <v>0</v>
      </c>
      <c r="AF84" s="3">
        <v>0</v>
      </c>
      <c r="AG84" s="3">
        <v>0</v>
      </c>
      <c r="AH84" s="3" t="s">
        <v>496</v>
      </c>
      <c r="AI84" s="17">
        <v>3</v>
      </c>
    </row>
    <row r="85" spans="1:35" x14ac:dyDescent="0.2">
      <c r="A85" s="1" t="s">
        <v>154</v>
      </c>
      <c r="B85" s="1" t="s">
        <v>341</v>
      </c>
      <c r="C85" s="1" t="s">
        <v>342</v>
      </c>
      <c r="D85" s="1" t="s">
        <v>343</v>
      </c>
      <c r="E85" s="3">
        <v>40.1</v>
      </c>
      <c r="F85" s="3">
        <v>5.5111111111111111</v>
      </c>
      <c r="G85" s="3">
        <v>7.2222222222222215E-2</v>
      </c>
      <c r="H85" s="3">
        <v>0</v>
      </c>
      <c r="I85" s="3">
        <v>0</v>
      </c>
      <c r="J85" s="3">
        <v>0</v>
      </c>
      <c r="K85" s="3">
        <v>0</v>
      </c>
      <c r="L85" s="3">
        <v>4.4346666666666668</v>
      </c>
      <c r="M85" s="3">
        <v>5.4385555555555563</v>
      </c>
      <c r="N85" s="3">
        <v>0</v>
      </c>
      <c r="O85" s="3">
        <v>0.13562482682183433</v>
      </c>
      <c r="P85" s="3">
        <v>5.1720000000000006</v>
      </c>
      <c r="Q85" s="3">
        <v>44.075111111111106</v>
      </c>
      <c r="R85" s="3">
        <v>1.2281075090052644</v>
      </c>
      <c r="S85" s="3">
        <v>2.8108888888888894</v>
      </c>
      <c r="T85" s="3">
        <v>6.7993333333333315</v>
      </c>
      <c r="U85" s="3">
        <v>0</v>
      </c>
      <c r="V85" s="3">
        <v>0.23965641451925737</v>
      </c>
      <c r="W85" s="3">
        <v>9.2444444444444454E-2</v>
      </c>
      <c r="X85" s="3">
        <v>5.308111111111109</v>
      </c>
      <c r="Y85" s="3">
        <v>0</v>
      </c>
      <c r="Z85" s="3">
        <v>0.13467719589914098</v>
      </c>
      <c r="AA85" s="3">
        <v>0</v>
      </c>
      <c r="AB85" s="3">
        <v>0</v>
      </c>
      <c r="AC85" s="3">
        <v>0</v>
      </c>
      <c r="AD85" s="3">
        <v>0</v>
      </c>
      <c r="AE85" s="3">
        <v>0</v>
      </c>
      <c r="AF85" s="3">
        <v>0</v>
      </c>
      <c r="AG85" s="3">
        <v>0</v>
      </c>
      <c r="AH85" s="3" t="s">
        <v>497</v>
      </c>
      <c r="AI85" s="17">
        <v>3</v>
      </c>
    </row>
    <row r="86" spans="1:35" x14ac:dyDescent="0.2">
      <c r="A86" s="1" t="s">
        <v>154</v>
      </c>
      <c r="B86" s="1" t="s">
        <v>344</v>
      </c>
      <c r="C86" s="1" t="s">
        <v>345</v>
      </c>
      <c r="D86" s="1" t="s">
        <v>346</v>
      </c>
      <c r="E86" s="3">
        <v>57.888888888888886</v>
      </c>
      <c r="F86" s="3">
        <v>5.4222222222222225</v>
      </c>
      <c r="G86" s="3">
        <v>3.3333333333333333E-2</v>
      </c>
      <c r="H86" s="3">
        <v>0</v>
      </c>
      <c r="I86" s="3">
        <v>0.57499999999999996</v>
      </c>
      <c r="J86" s="3">
        <v>0</v>
      </c>
      <c r="K86" s="3">
        <v>0</v>
      </c>
      <c r="L86" s="3">
        <v>4.7365555555555554</v>
      </c>
      <c r="M86" s="3">
        <v>5.266111111111111</v>
      </c>
      <c r="N86" s="3">
        <v>0</v>
      </c>
      <c r="O86" s="3">
        <v>9.0969289827255287E-2</v>
      </c>
      <c r="P86" s="3">
        <v>5.4804444444444451</v>
      </c>
      <c r="Q86" s="3">
        <v>35.553222222222225</v>
      </c>
      <c r="R86" s="3">
        <v>0.70883493282149723</v>
      </c>
      <c r="S86" s="3">
        <v>0.57144444444444453</v>
      </c>
      <c r="T86" s="3">
        <v>5.4666666666666668</v>
      </c>
      <c r="U86" s="3">
        <v>0</v>
      </c>
      <c r="V86" s="3">
        <v>0.10430518234165068</v>
      </c>
      <c r="W86" s="3">
        <v>2.7282222222222221</v>
      </c>
      <c r="X86" s="3">
        <v>5.1063333333333327</v>
      </c>
      <c r="Y86" s="3">
        <v>0</v>
      </c>
      <c r="Z86" s="3">
        <v>0.13533781190019195</v>
      </c>
      <c r="AA86" s="3">
        <v>0</v>
      </c>
      <c r="AB86" s="3">
        <v>0</v>
      </c>
      <c r="AC86" s="3">
        <v>0</v>
      </c>
      <c r="AD86" s="3">
        <v>0</v>
      </c>
      <c r="AE86" s="3">
        <v>0</v>
      </c>
      <c r="AF86" s="3">
        <v>0</v>
      </c>
      <c r="AG86" s="3">
        <v>0</v>
      </c>
      <c r="AH86" s="3" t="s">
        <v>498</v>
      </c>
      <c r="AI86" s="17">
        <v>3</v>
      </c>
    </row>
    <row r="87" spans="1:35" x14ac:dyDescent="0.2">
      <c r="A87" s="1" t="s">
        <v>154</v>
      </c>
      <c r="B87" s="1" t="s">
        <v>347</v>
      </c>
      <c r="C87" s="1" t="s">
        <v>280</v>
      </c>
      <c r="D87" s="1" t="s">
        <v>231</v>
      </c>
      <c r="E87" s="3">
        <v>82.5</v>
      </c>
      <c r="F87" s="3">
        <v>4.6555555555555559</v>
      </c>
      <c r="G87" s="3">
        <v>1.1111111111111112E-2</v>
      </c>
      <c r="H87" s="3">
        <v>0</v>
      </c>
      <c r="I87" s="3">
        <v>0.87444444444444447</v>
      </c>
      <c r="J87" s="3">
        <v>0</v>
      </c>
      <c r="K87" s="3">
        <v>0</v>
      </c>
      <c r="L87" s="3">
        <v>5.3884444444444428</v>
      </c>
      <c r="M87" s="3">
        <v>12.241000000000001</v>
      </c>
      <c r="N87" s="3">
        <v>0</v>
      </c>
      <c r="O87" s="3">
        <v>0.14837575757575761</v>
      </c>
      <c r="P87" s="3">
        <v>6.5605555555555544</v>
      </c>
      <c r="Q87" s="3">
        <v>69.117000000000004</v>
      </c>
      <c r="R87" s="3">
        <v>0.91730370370370373</v>
      </c>
      <c r="S87" s="3">
        <v>4.6051111111111105</v>
      </c>
      <c r="T87" s="3">
        <v>5.256444444444444</v>
      </c>
      <c r="U87" s="3">
        <v>0</v>
      </c>
      <c r="V87" s="3">
        <v>0.11953400673400671</v>
      </c>
      <c r="W87" s="3">
        <v>4.5129999999999999</v>
      </c>
      <c r="X87" s="3">
        <v>5.2437777777777788</v>
      </c>
      <c r="Y87" s="3">
        <v>0</v>
      </c>
      <c r="Z87" s="3">
        <v>0.11826397306397306</v>
      </c>
      <c r="AA87" s="3">
        <v>0</v>
      </c>
      <c r="AB87" s="3">
        <v>0</v>
      </c>
      <c r="AC87" s="3">
        <v>0</v>
      </c>
      <c r="AD87" s="3">
        <v>0</v>
      </c>
      <c r="AE87" s="3">
        <v>0</v>
      </c>
      <c r="AF87" s="3">
        <v>0</v>
      </c>
      <c r="AG87" s="3">
        <v>0</v>
      </c>
      <c r="AH87" s="3" t="s">
        <v>499</v>
      </c>
      <c r="AI87" s="17">
        <v>3</v>
      </c>
    </row>
    <row r="88" spans="1:35" x14ac:dyDescent="0.2">
      <c r="A88" s="1" t="s">
        <v>154</v>
      </c>
      <c r="B88" s="1" t="s">
        <v>348</v>
      </c>
      <c r="C88" s="1" t="s">
        <v>330</v>
      </c>
      <c r="D88" s="1" t="s">
        <v>331</v>
      </c>
      <c r="E88" s="3">
        <v>71.344444444444449</v>
      </c>
      <c r="F88" s="3">
        <v>5.4222222222222225</v>
      </c>
      <c r="G88" s="3">
        <v>0.65555555555555556</v>
      </c>
      <c r="H88" s="3">
        <v>0.41688888888888892</v>
      </c>
      <c r="I88" s="3">
        <v>2.8416666666666668</v>
      </c>
      <c r="J88" s="3">
        <v>0</v>
      </c>
      <c r="K88" s="3">
        <v>4.2666666666666666</v>
      </c>
      <c r="L88" s="3">
        <v>5.2777777777777777</v>
      </c>
      <c r="M88" s="3">
        <v>3.1111111111111112</v>
      </c>
      <c r="N88" s="3">
        <v>0</v>
      </c>
      <c r="O88" s="3">
        <v>4.3606914810777136E-2</v>
      </c>
      <c r="P88" s="3">
        <v>0</v>
      </c>
      <c r="Q88" s="3">
        <v>7.9480000000000022</v>
      </c>
      <c r="R88" s="3">
        <v>0.11140320822301825</v>
      </c>
      <c r="S88" s="3">
        <v>3.7314444444444441</v>
      </c>
      <c r="T88" s="3">
        <v>4.1186666666666678</v>
      </c>
      <c r="U88" s="3">
        <v>0</v>
      </c>
      <c r="V88" s="3">
        <v>0.11003114779629342</v>
      </c>
      <c r="W88" s="3">
        <v>2.0698888888888893</v>
      </c>
      <c r="X88" s="3">
        <v>7.9975555555555529</v>
      </c>
      <c r="Y88" s="3">
        <v>0</v>
      </c>
      <c r="Z88" s="3">
        <v>0.14111041893786011</v>
      </c>
      <c r="AA88" s="3">
        <v>0</v>
      </c>
      <c r="AB88" s="3">
        <v>5.9325555555555578</v>
      </c>
      <c r="AC88" s="3">
        <v>0</v>
      </c>
      <c r="AD88" s="3">
        <v>0</v>
      </c>
      <c r="AE88" s="3">
        <v>0</v>
      </c>
      <c r="AF88" s="3">
        <v>0</v>
      </c>
      <c r="AG88" s="3">
        <v>0</v>
      </c>
      <c r="AH88" s="3" t="s">
        <v>500</v>
      </c>
      <c r="AI88" s="17">
        <v>3</v>
      </c>
    </row>
    <row r="89" spans="1:35" x14ac:dyDescent="0.2">
      <c r="A89" s="1" t="s">
        <v>154</v>
      </c>
      <c r="B89" s="1" t="s">
        <v>349</v>
      </c>
      <c r="C89" s="1" t="s">
        <v>350</v>
      </c>
      <c r="D89" s="1" t="s">
        <v>351</v>
      </c>
      <c r="E89" s="3">
        <v>53.31111111111111</v>
      </c>
      <c r="F89" s="3">
        <v>5.1555555555555559</v>
      </c>
      <c r="G89" s="3">
        <v>0.26666666666666666</v>
      </c>
      <c r="H89" s="3">
        <v>0</v>
      </c>
      <c r="I89" s="3">
        <v>0.72777777777777797</v>
      </c>
      <c r="J89" s="3">
        <v>0</v>
      </c>
      <c r="K89" s="3">
        <v>0</v>
      </c>
      <c r="L89" s="3">
        <v>4.4716666666666667</v>
      </c>
      <c r="M89" s="3">
        <v>5.2521111111111098</v>
      </c>
      <c r="N89" s="3">
        <v>0</v>
      </c>
      <c r="O89" s="3">
        <v>9.8518132555231328E-2</v>
      </c>
      <c r="P89" s="3">
        <v>5.5718888888888882</v>
      </c>
      <c r="Q89" s="3">
        <v>24.044666666666668</v>
      </c>
      <c r="R89" s="3">
        <v>0.5555418924551897</v>
      </c>
      <c r="S89" s="3">
        <v>0.68255555555555558</v>
      </c>
      <c r="T89" s="3">
        <v>3.95088888888889</v>
      </c>
      <c r="U89" s="3">
        <v>0</v>
      </c>
      <c r="V89" s="3">
        <v>8.6913297207169671E-2</v>
      </c>
      <c r="W89" s="3">
        <v>4.1607777777777777</v>
      </c>
      <c r="X89" s="3">
        <v>4.5777777777777775</v>
      </c>
      <c r="Y89" s="3">
        <v>0</v>
      </c>
      <c r="Z89" s="3">
        <v>0.16391621508962068</v>
      </c>
      <c r="AA89" s="3">
        <v>0</v>
      </c>
      <c r="AB89" s="3">
        <v>0</v>
      </c>
      <c r="AC89" s="3">
        <v>0</v>
      </c>
      <c r="AD89" s="3">
        <v>0</v>
      </c>
      <c r="AE89" s="3">
        <v>0</v>
      </c>
      <c r="AF89" s="3">
        <v>0</v>
      </c>
      <c r="AG89" s="3">
        <v>0</v>
      </c>
      <c r="AH89" s="3" t="s">
        <v>501</v>
      </c>
      <c r="AI89" s="17">
        <v>3</v>
      </c>
    </row>
    <row r="90" spans="1:35" x14ac:dyDescent="0.2">
      <c r="A90" s="1" t="s">
        <v>154</v>
      </c>
      <c r="B90" s="1" t="s">
        <v>352</v>
      </c>
      <c r="C90" s="1" t="s">
        <v>353</v>
      </c>
      <c r="D90" s="1" t="s">
        <v>179</v>
      </c>
      <c r="E90" s="3">
        <v>112.6</v>
      </c>
      <c r="F90" s="3">
        <v>5.2444444444444445</v>
      </c>
      <c r="G90" s="3">
        <v>0.78222222222222249</v>
      </c>
      <c r="H90" s="3">
        <v>0.63055555555555554</v>
      </c>
      <c r="I90" s="3">
        <v>4.166666666666667</v>
      </c>
      <c r="J90" s="3">
        <v>0</v>
      </c>
      <c r="K90" s="3">
        <v>5.2444444444444445</v>
      </c>
      <c r="L90" s="3">
        <v>6.5827777777777783</v>
      </c>
      <c r="M90" s="3">
        <v>10.636111111111111</v>
      </c>
      <c r="N90" s="3">
        <v>0</v>
      </c>
      <c r="O90" s="3">
        <v>9.4459246102230124E-2</v>
      </c>
      <c r="P90" s="3">
        <v>0</v>
      </c>
      <c r="Q90" s="3">
        <v>16.618333333333329</v>
      </c>
      <c r="R90" s="3">
        <v>0.14758732978093544</v>
      </c>
      <c r="S90" s="3">
        <v>5.8498888888888905</v>
      </c>
      <c r="T90" s="3">
        <v>8.5823333333333363</v>
      </c>
      <c r="U90" s="3">
        <v>0</v>
      </c>
      <c r="V90" s="3">
        <v>0.12817248865206241</v>
      </c>
      <c r="W90" s="3">
        <v>5.1168888888888908</v>
      </c>
      <c r="X90" s="3">
        <v>10.375222222222227</v>
      </c>
      <c r="Y90" s="3">
        <v>0</v>
      </c>
      <c r="Z90" s="3">
        <v>0.13758535622656412</v>
      </c>
      <c r="AA90" s="3">
        <v>0</v>
      </c>
      <c r="AB90" s="3">
        <v>5.038222222222223</v>
      </c>
      <c r="AC90" s="3">
        <v>0</v>
      </c>
      <c r="AD90" s="3">
        <v>0</v>
      </c>
      <c r="AE90" s="3">
        <v>6.6666666666666666E-2</v>
      </c>
      <c r="AF90" s="3">
        <v>1.5663333333333329</v>
      </c>
      <c r="AG90" s="3">
        <v>0</v>
      </c>
      <c r="AH90" s="3" t="s">
        <v>502</v>
      </c>
      <c r="AI90" s="17">
        <v>3</v>
      </c>
    </row>
    <row r="91" spans="1:35" x14ac:dyDescent="0.2">
      <c r="A91" s="1" t="s">
        <v>154</v>
      </c>
      <c r="B91" s="1" t="s">
        <v>354</v>
      </c>
      <c r="C91" s="1" t="s">
        <v>355</v>
      </c>
      <c r="D91" s="1" t="s">
        <v>356</v>
      </c>
      <c r="E91" s="3">
        <v>81.177777777777777</v>
      </c>
      <c r="F91" s="3">
        <v>4.9333333333333336</v>
      </c>
      <c r="G91" s="3">
        <v>8.8888888888888892E-2</v>
      </c>
      <c r="H91" s="3">
        <v>0</v>
      </c>
      <c r="I91" s="3">
        <v>1.1533333333333333</v>
      </c>
      <c r="J91" s="3">
        <v>0</v>
      </c>
      <c r="K91" s="3">
        <v>0</v>
      </c>
      <c r="L91" s="3">
        <v>4.8424444444444443</v>
      </c>
      <c r="M91" s="3">
        <v>12.278999999999998</v>
      </c>
      <c r="N91" s="3">
        <v>0</v>
      </c>
      <c r="O91" s="3">
        <v>0.15126060771968244</v>
      </c>
      <c r="P91" s="3">
        <v>5.6281111111111111</v>
      </c>
      <c r="Q91" s="3">
        <v>82.384555555555565</v>
      </c>
      <c r="R91" s="3">
        <v>1.0841965507801807</v>
      </c>
      <c r="S91" s="3">
        <v>4.7618888888888886</v>
      </c>
      <c r="T91" s="3">
        <v>10.465555555555556</v>
      </c>
      <c r="U91" s="3">
        <v>0</v>
      </c>
      <c r="V91" s="3">
        <v>0.18758143991240075</v>
      </c>
      <c r="W91" s="3">
        <v>2.6164444444444444</v>
      </c>
      <c r="X91" s="3">
        <v>11.42911111111111</v>
      </c>
      <c r="Y91" s="3">
        <v>0</v>
      </c>
      <c r="Z91" s="3">
        <v>0.17302217355598137</v>
      </c>
      <c r="AA91" s="3">
        <v>0</v>
      </c>
      <c r="AB91" s="3">
        <v>0</v>
      </c>
      <c r="AC91" s="3">
        <v>0</v>
      </c>
      <c r="AD91" s="3">
        <v>0</v>
      </c>
      <c r="AE91" s="3">
        <v>0</v>
      </c>
      <c r="AF91" s="3">
        <v>0</v>
      </c>
      <c r="AG91" s="3">
        <v>0</v>
      </c>
      <c r="AH91" s="3" t="s">
        <v>503</v>
      </c>
      <c r="AI91" s="17">
        <v>3</v>
      </c>
    </row>
    <row r="92" spans="1:35" x14ac:dyDescent="0.2">
      <c r="A92" s="1" t="s">
        <v>154</v>
      </c>
      <c r="B92" s="1" t="s">
        <v>357</v>
      </c>
      <c r="C92" s="1" t="s">
        <v>358</v>
      </c>
      <c r="D92" s="1" t="s">
        <v>359</v>
      </c>
      <c r="E92" s="3">
        <v>55.87777777777778</v>
      </c>
      <c r="F92" s="3">
        <v>4.9777777777777779</v>
      </c>
      <c r="G92" s="3">
        <v>0.12222222222222222</v>
      </c>
      <c r="H92" s="3">
        <v>0</v>
      </c>
      <c r="I92" s="3">
        <v>0</v>
      </c>
      <c r="J92" s="3">
        <v>0</v>
      </c>
      <c r="K92" s="3">
        <v>0</v>
      </c>
      <c r="L92" s="3">
        <v>5.16</v>
      </c>
      <c r="M92" s="3">
        <v>9.0250000000000004</v>
      </c>
      <c r="N92" s="3">
        <v>0</v>
      </c>
      <c r="O92" s="3">
        <v>0.16151322330483198</v>
      </c>
      <c r="P92" s="3">
        <v>5.8948888888888886</v>
      </c>
      <c r="Q92" s="3">
        <v>30.018111111111121</v>
      </c>
      <c r="R92" s="3">
        <v>0.64270630344004787</v>
      </c>
      <c r="S92" s="3">
        <v>0.77811111111111109</v>
      </c>
      <c r="T92" s="3">
        <v>5.5537777777777784</v>
      </c>
      <c r="U92" s="3">
        <v>0</v>
      </c>
      <c r="V92" s="3">
        <v>0.11331676277589979</v>
      </c>
      <c r="W92" s="3">
        <v>3.9432222222222233</v>
      </c>
      <c r="X92" s="3">
        <v>2.798777777777778</v>
      </c>
      <c r="Y92" s="3">
        <v>0</v>
      </c>
      <c r="Z92" s="3">
        <v>0.12065619407436867</v>
      </c>
      <c r="AA92" s="3">
        <v>0</v>
      </c>
      <c r="AB92" s="3">
        <v>0</v>
      </c>
      <c r="AC92" s="3">
        <v>0</v>
      </c>
      <c r="AD92" s="3">
        <v>0</v>
      </c>
      <c r="AE92" s="3">
        <v>0</v>
      </c>
      <c r="AF92" s="3">
        <v>0</v>
      </c>
      <c r="AG92" s="3">
        <v>0</v>
      </c>
      <c r="AH92" s="3" t="s">
        <v>504</v>
      </c>
      <c r="AI92" s="17">
        <v>3</v>
      </c>
    </row>
    <row r="93" spans="1:35" x14ac:dyDescent="0.2">
      <c r="A93" s="1" t="s">
        <v>154</v>
      </c>
      <c r="B93" s="1" t="s">
        <v>360</v>
      </c>
      <c r="C93" s="1" t="s">
        <v>361</v>
      </c>
      <c r="D93" s="1" t="s">
        <v>362</v>
      </c>
      <c r="E93" s="3">
        <v>45.12222222222222</v>
      </c>
      <c r="F93" s="3">
        <v>4.4444444444444446</v>
      </c>
      <c r="G93" s="3">
        <v>0</v>
      </c>
      <c r="H93" s="3">
        <v>0</v>
      </c>
      <c r="I93" s="3">
        <v>0.64777777777777779</v>
      </c>
      <c r="J93" s="3">
        <v>0</v>
      </c>
      <c r="K93" s="3">
        <v>0</v>
      </c>
      <c r="L93" s="3">
        <v>5.6</v>
      </c>
      <c r="M93" s="3">
        <v>5.7708888888888898</v>
      </c>
      <c r="N93" s="3">
        <v>0</v>
      </c>
      <c r="O93" s="3">
        <v>0.1278946072395962</v>
      </c>
      <c r="P93" s="3">
        <v>5.4734444444444463</v>
      </c>
      <c r="Q93" s="3">
        <v>17.674777777777766</v>
      </c>
      <c r="R93" s="3">
        <v>0.5130115735040629</v>
      </c>
      <c r="S93" s="3">
        <v>5.5616666666666665</v>
      </c>
      <c r="T93" s="3">
        <v>1.2962222222222222</v>
      </c>
      <c r="U93" s="3">
        <v>0</v>
      </c>
      <c r="V93" s="3">
        <v>0.15198473282442748</v>
      </c>
      <c r="W93" s="3">
        <v>5.4666666666666668</v>
      </c>
      <c r="X93" s="3">
        <v>0</v>
      </c>
      <c r="Y93" s="3">
        <v>0</v>
      </c>
      <c r="Z93" s="3">
        <v>0.1211524255109579</v>
      </c>
      <c r="AA93" s="3">
        <v>0</v>
      </c>
      <c r="AB93" s="3">
        <v>0</v>
      </c>
      <c r="AC93" s="3">
        <v>0</v>
      </c>
      <c r="AD93" s="3">
        <v>0</v>
      </c>
      <c r="AE93" s="3">
        <v>0</v>
      </c>
      <c r="AF93" s="3">
        <v>0</v>
      </c>
      <c r="AG93" s="3">
        <v>0</v>
      </c>
      <c r="AH93" s="3" t="s">
        <v>505</v>
      </c>
      <c r="AI93" s="17">
        <v>3</v>
      </c>
    </row>
    <row r="94" spans="1:35" x14ac:dyDescent="0.2">
      <c r="A94" s="1" t="s">
        <v>154</v>
      </c>
      <c r="B94" s="1" t="s">
        <v>363</v>
      </c>
      <c r="C94" s="1" t="s">
        <v>254</v>
      </c>
      <c r="D94" s="1" t="s">
        <v>179</v>
      </c>
      <c r="E94" s="3">
        <v>69.477777777777774</v>
      </c>
      <c r="F94" s="3">
        <v>5.2444444444444445</v>
      </c>
      <c r="G94" s="3">
        <v>0.51911111111111052</v>
      </c>
      <c r="H94" s="3">
        <v>0.31111111111111112</v>
      </c>
      <c r="I94" s="3">
        <v>2.0527777777777776</v>
      </c>
      <c r="J94" s="3">
        <v>0</v>
      </c>
      <c r="K94" s="3">
        <v>4.5333333333333332</v>
      </c>
      <c r="L94" s="3">
        <v>5.2157777777777765</v>
      </c>
      <c r="M94" s="3">
        <v>10.666666666666666</v>
      </c>
      <c r="N94" s="3">
        <v>0</v>
      </c>
      <c r="O94" s="3">
        <v>0.15352630737246123</v>
      </c>
      <c r="P94" s="3">
        <v>0</v>
      </c>
      <c r="Q94" s="3">
        <v>12.427444444444445</v>
      </c>
      <c r="R94" s="3">
        <v>0.17886934271549659</v>
      </c>
      <c r="S94" s="3">
        <v>4.8368888888888888</v>
      </c>
      <c r="T94" s="3">
        <v>5.107222222222223</v>
      </c>
      <c r="U94" s="3">
        <v>0</v>
      </c>
      <c r="V94" s="3">
        <v>0.14312649928034546</v>
      </c>
      <c r="W94" s="3">
        <v>5.2444444444444445</v>
      </c>
      <c r="X94" s="3">
        <v>9.6523333333333383</v>
      </c>
      <c r="Y94" s="3">
        <v>5.0720000000000036</v>
      </c>
      <c r="Z94" s="3">
        <v>0.28741244202782673</v>
      </c>
      <c r="AA94" s="3">
        <v>0</v>
      </c>
      <c r="AB94" s="3">
        <v>5.4772222222222222</v>
      </c>
      <c r="AC94" s="3">
        <v>0</v>
      </c>
      <c r="AD94" s="3">
        <v>0</v>
      </c>
      <c r="AE94" s="3">
        <v>0</v>
      </c>
      <c r="AF94" s="3">
        <v>0</v>
      </c>
      <c r="AG94" s="3">
        <v>0</v>
      </c>
      <c r="AH94" s="3" t="s">
        <v>506</v>
      </c>
      <c r="AI94" s="17">
        <v>3</v>
      </c>
    </row>
    <row r="95" spans="1:35" x14ac:dyDescent="0.2">
      <c r="A95" s="1" t="s">
        <v>154</v>
      </c>
      <c r="B95" s="1" t="s">
        <v>364</v>
      </c>
      <c r="C95" s="1" t="s">
        <v>310</v>
      </c>
      <c r="D95" s="1" t="s">
        <v>311</v>
      </c>
      <c r="E95" s="3">
        <v>62.955555555555556</v>
      </c>
      <c r="F95" s="3">
        <v>4.7111111111111112</v>
      </c>
      <c r="G95" s="3">
        <v>0.32711111111111157</v>
      </c>
      <c r="H95" s="3">
        <v>0.35455555555555551</v>
      </c>
      <c r="I95" s="3">
        <v>0.84444444444444444</v>
      </c>
      <c r="J95" s="3">
        <v>0</v>
      </c>
      <c r="K95" s="3">
        <v>0</v>
      </c>
      <c r="L95" s="3">
        <v>4.9789999999999992</v>
      </c>
      <c r="M95" s="3">
        <v>5.4222222222222225</v>
      </c>
      <c r="N95" s="3">
        <v>0</v>
      </c>
      <c r="O95" s="3">
        <v>8.6127779738792806E-2</v>
      </c>
      <c r="P95" s="3">
        <v>0</v>
      </c>
      <c r="Q95" s="3">
        <v>3.8257777777777777</v>
      </c>
      <c r="R95" s="3">
        <v>6.0769502294387573E-2</v>
      </c>
      <c r="S95" s="3">
        <v>3.3643333333333327</v>
      </c>
      <c r="T95" s="3">
        <v>5.0235555555555553</v>
      </c>
      <c r="U95" s="3">
        <v>0</v>
      </c>
      <c r="V95" s="3">
        <v>0.13323508648076243</v>
      </c>
      <c r="W95" s="3">
        <v>5.6383333333333354</v>
      </c>
      <c r="X95" s="3">
        <v>5.6</v>
      </c>
      <c r="Y95" s="3">
        <v>0</v>
      </c>
      <c r="Z95" s="3">
        <v>0.17851217790328278</v>
      </c>
      <c r="AA95" s="3">
        <v>0</v>
      </c>
      <c r="AB95" s="3">
        <v>5.2425555555555556</v>
      </c>
      <c r="AC95" s="3">
        <v>0</v>
      </c>
      <c r="AD95" s="3">
        <v>0</v>
      </c>
      <c r="AE95" s="3">
        <v>0</v>
      </c>
      <c r="AF95" s="3">
        <v>0</v>
      </c>
      <c r="AG95" s="3">
        <v>0</v>
      </c>
      <c r="AH95" s="3" t="s">
        <v>507</v>
      </c>
      <c r="AI95" s="17">
        <v>3</v>
      </c>
    </row>
    <row r="96" spans="1:35" x14ac:dyDescent="0.2">
      <c r="A96" s="1" t="s">
        <v>154</v>
      </c>
      <c r="B96" s="1" t="s">
        <v>365</v>
      </c>
      <c r="C96" s="1" t="s">
        <v>242</v>
      </c>
      <c r="D96" s="1" t="s">
        <v>243</v>
      </c>
      <c r="E96" s="3">
        <v>52.655555555555559</v>
      </c>
      <c r="F96" s="3">
        <v>4.9777777777777779</v>
      </c>
      <c r="G96" s="3">
        <v>0.39866666666666656</v>
      </c>
      <c r="H96" s="3">
        <v>0.31255555555555575</v>
      </c>
      <c r="I96" s="3">
        <v>1.2583333333333333</v>
      </c>
      <c r="J96" s="3">
        <v>0</v>
      </c>
      <c r="K96" s="3">
        <v>0</v>
      </c>
      <c r="L96" s="3">
        <v>4.9764444444444429</v>
      </c>
      <c r="M96" s="3">
        <v>4.5322222222222228</v>
      </c>
      <c r="N96" s="3">
        <v>0</v>
      </c>
      <c r="O96" s="3">
        <v>8.6073011183794054E-2</v>
      </c>
      <c r="P96" s="3">
        <v>0</v>
      </c>
      <c r="Q96" s="3">
        <v>8.9846666666666675</v>
      </c>
      <c r="R96" s="3">
        <v>0.17063093479637054</v>
      </c>
      <c r="S96" s="3">
        <v>3.403777777777778</v>
      </c>
      <c r="T96" s="3">
        <v>5.3386666666666667</v>
      </c>
      <c r="U96" s="3">
        <v>0</v>
      </c>
      <c r="V96" s="3">
        <v>0.16603080818738131</v>
      </c>
      <c r="W96" s="3">
        <v>2.1751111111111112</v>
      </c>
      <c r="X96" s="3">
        <v>4.1863333333333319</v>
      </c>
      <c r="Y96" s="3">
        <v>0</v>
      </c>
      <c r="Z96" s="3">
        <v>0.12081240768094531</v>
      </c>
      <c r="AA96" s="3">
        <v>0</v>
      </c>
      <c r="AB96" s="3">
        <v>4.8694444444444445</v>
      </c>
      <c r="AC96" s="3">
        <v>0</v>
      </c>
      <c r="AD96" s="3">
        <v>0</v>
      </c>
      <c r="AE96" s="3">
        <v>0</v>
      </c>
      <c r="AF96" s="3">
        <v>0</v>
      </c>
      <c r="AG96" s="3">
        <v>0</v>
      </c>
      <c r="AH96" s="3" t="s">
        <v>508</v>
      </c>
      <c r="AI96" s="17">
        <v>3</v>
      </c>
    </row>
    <row r="97" spans="1:35" x14ac:dyDescent="0.2">
      <c r="A97" s="1" t="s">
        <v>154</v>
      </c>
      <c r="B97" s="1" t="s">
        <v>366</v>
      </c>
      <c r="C97" s="1" t="s">
        <v>367</v>
      </c>
      <c r="D97" s="1" t="s">
        <v>217</v>
      </c>
      <c r="E97" s="3">
        <v>53.455555555555556</v>
      </c>
      <c r="F97" s="3">
        <v>4.9777777777777779</v>
      </c>
      <c r="G97" s="3">
        <v>0.51911111111111052</v>
      </c>
      <c r="H97" s="3">
        <v>0.28233333333333338</v>
      </c>
      <c r="I97" s="3">
        <v>1.1611111111111112</v>
      </c>
      <c r="J97" s="3">
        <v>0</v>
      </c>
      <c r="K97" s="3">
        <v>0</v>
      </c>
      <c r="L97" s="3">
        <v>2.6346666666666665</v>
      </c>
      <c r="M97" s="3">
        <v>4.373222222222223</v>
      </c>
      <c r="N97" s="3">
        <v>0</v>
      </c>
      <c r="O97" s="3">
        <v>8.181043442111828E-2</v>
      </c>
      <c r="P97" s="3">
        <v>0</v>
      </c>
      <c r="Q97" s="3">
        <v>3.6333333333333337</v>
      </c>
      <c r="R97" s="3">
        <v>6.7969237164830609E-2</v>
      </c>
      <c r="S97" s="3">
        <v>1.2945555555555557</v>
      </c>
      <c r="T97" s="3">
        <v>5.1753333333333327</v>
      </c>
      <c r="U97" s="3">
        <v>0</v>
      </c>
      <c r="V97" s="3">
        <v>0.12103304926210767</v>
      </c>
      <c r="W97" s="3">
        <v>1.1319999999999999</v>
      </c>
      <c r="X97" s="3">
        <v>7.6418888888888876</v>
      </c>
      <c r="Y97" s="3">
        <v>0</v>
      </c>
      <c r="Z97" s="3">
        <v>0.16413427561837451</v>
      </c>
      <c r="AA97" s="3">
        <v>0</v>
      </c>
      <c r="AB97" s="3">
        <v>5.6384444444444437</v>
      </c>
      <c r="AC97" s="3">
        <v>0</v>
      </c>
      <c r="AD97" s="3">
        <v>0</v>
      </c>
      <c r="AE97" s="3">
        <v>0</v>
      </c>
      <c r="AF97" s="3">
        <v>0</v>
      </c>
      <c r="AG97" s="3">
        <v>0</v>
      </c>
      <c r="AH97" s="3" t="s">
        <v>509</v>
      </c>
      <c r="AI97" s="17">
        <v>3</v>
      </c>
    </row>
    <row r="98" spans="1:35" x14ac:dyDescent="0.2">
      <c r="A98" s="1" t="s">
        <v>154</v>
      </c>
      <c r="B98" s="1" t="s">
        <v>368</v>
      </c>
      <c r="C98" s="1" t="s">
        <v>185</v>
      </c>
      <c r="D98" s="1" t="s">
        <v>186</v>
      </c>
      <c r="E98" s="3">
        <v>59.888888888888886</v>
      </c>
      <c r="F98" s="3">
        <v>6.0444444444444443</v>
      </c>
      <c r="G98" s="3">
        <v>0.65555555555555556</v>
      </c>
      <c r="H98" s="3">
        <v>0.27222222222222231</v>
      </c>
      <c r="I98" s="3">
        <v>2.1805555555555554</v>
      </c>
      <c r="J98" s="3">
        <v>0</v>
      </c>
      <c r="K98" s="3">
        <v>3.911111111111111</v>
      </c>
      <c r="L98" s="3">
        <v>2.673777777777778</v>
      </c>
      <c r="M98" s="3">
        <v>0</v>
      </c>
      <c r="N98" s="3">
        <v>0</v>
      </c>
      <c r="O98" s="3">
        <v>0</v>
      </c>
      <c r="P98" s="3">
        <v>0</v>
      </c>
      <c r="Q98" s="3">
        <v>7.8886666666666647</v>
      </c>
      <c r="R98" s="3">
        <v>0.13172170686456397</v>
      </c>
      <c r="S98" s="3">
        <v>5.0373333333333319</v>
      </c>
      <c r="T98" s="3">
        <v>2.4933333333333336</v>
      </c>
      <c r="U98" s="3">
        <v>0</v>
      </c>
      <c r="V98" s="3">
        <v>0.12574397031539886</v>
      </c>
      <c r="W98" s="3">
        <v>3.5445555555555566</v>
      </c>
      <c r="X98" s="3">
        <v>4.8194444444444446</v>
      </c>
      <c r="Y98" s="3">
        <v>0</v>
      </c>
      <c r="Z98" s="3">
        <v>0.13965862708719853</v>
      </c>
      <c r="AA98" s="3">
        <v>0</v>
      </c>
      <c r="AB98" s="3">
        <v>7.3671111111111092</v>
      </c>
      <c r="AC98" s="3">
        <v>0</v>
      </c>
      <c r="AD98" s="3">
        <v>0</v>
      </c>
      <c r="AE98" s="3">
        <v>0</v>
      </c>
      <c r="AF98" s="3">
        <v>0</v>
      </c>
      <c r="AG98" s="3">
        <v>0</v>
      </c>
      <c r="AH98" s="3" t="s">
        <v>510</v>
      </c>
      <c r="AI98" s="17">
        <v>3</v>
      </c>
    </row>
    <row r="99" spans="1:35" x14ac:dyDescent="0.2">
      <c r="A99" s="1" t="s">
        <v>154</v>
      </c>
      <c r="B99" s="1" t="s">
        <v>369</v>
      </c>
      <c r="C99" s="1" t="s">
        <v>370</v>
      </c>
      <c r="D99" s="1" t="s">
        <v>331</v>
      </c>
      <c r="E99" s="3">
        <v>57.2</v>
      </c>
      <c r="F99" s="3">
        <v>5.1555555555555559</v>
      </c>
      <c r="G99" s="3">
        <v>0.65555555555555556</v>
      </c>
      <c r="H99" s="3">
        <v>0.16444444444444442</v>
      </c>
      <c r="I99" s="3">
        <v>2.1749999999999998</v>
      </c>
      <c r="J99" s="3">
        <v>0</v>
      </c>
      <c r="K99" s="3">
        <v>0</v>
      </c>
      <c r="L99" s="3">
        <v>1.4066666666666667</v>
      </c>
      <c r="M99" s="3">
        <v>4.7111111111111112</v>
      </c>
      <c r="N99" s="3">
        <v>0</v>
      </c>
      <c r="O99" s="3">
        <v>8.2362082362082367E-2</v>
      </c>
      <c r="P99" s="3">
        <v>0</v>
      </c>
      <c r="Q99" s="3">
        <v>11.519444444444444</v>
      </c>
      <c r="R99" s="3">
        <v>0.20138888888888887</v>
      </c>
      <c r="S99" s="3">
        <v>4.0316666666666672</v>
      </c>
      <c r="T99" s="3">
        <v>2.6818888888888903</v>
      </c>
      <c r="U99" s="3">
        <v>0</v>
      </c>
      <c r="V99" s="3">
        <v>0.1173698523698524</v>
      </c>
      <c r="W99" s="3">
        <v>3.7418888888888886</v>
      </c>
      <c r="X99" s="3">
        <v>3.5355555555555553</v>
      </c>
      <c r="Y99" s="3">
        <v>0</v>
      </c>
      <c r="Z99" s="3">
        <v>0.12722804972804971</v>
      </c>
      <c r="AA99" s="3">
        <v>0</v>
      </c>
      <c r="AB99" s="3">
        <v>5.3568888888888893</v>
      </c>
      <c r="AC99" s="3">
        <v>0</v>
      </c>
      <c r="AD99" s="3">
        <v>0</v>
      </c>
      <c r="AE99" s="3">
        <v>0</v>
      </c>
      <c r="AF99" s="3">
        <v>0</v>
      </c>
      <c r="AG99" s="3">
        <v>0</v>
      </c>
      <c r="AH99" s="3" t="s">
        <v>511</v>
      </c>
      <c r="AI99" s="17">
        <v>3</v>
      </c>
    </row>
    <row r="100" spans="1:35" x14ac:dyDescent="0.2">
      <c r="A100" s="1" t="s">
        <v>154</v>
      </c>
      <c r="B100" s="1" t="s">
        <v>371</v>
      </c>
      <c r="C100" s="1" t="s">
        <v>372</v>
      </c>
      <c r="D100" s="1" t="s">
        <v>373</v>
      </c>
      <c r="E100" s="3">
        <v>60.288888888888891</v>
      </c>
      <c r="F100" s="3">
        <v>5.0333333333333332</v>
      </c>
      <c r="G100" s="3">
        <v>0.13333333333333333</v>
      </c>
      <c r="H100" s="3">
        <v>0</v>
      </c>
      <c r="I100" s="3">
        <v>0</v>
      </c>
      <c r="J100" s="3">
        <v>0</v>
      </c>
      <c r="K100" s="3">
        <v>0</v>
      </c>
      <c r="L100" s="3">
        <v>4.0120000000000022</v>
      </c>
      <c r="M100" s="3">
        <v>5.4045555555555556</v>
      </c>
      <c r="N100" s="3">
        <v>0</v>
      </c>
      <c r="O100" s="3">
        <v>8.9644305197198668E-2</v>
      </c>
      <c r="P100" s="3">
        <v>5.0498888888888889</v>
      </c>
      <c r="Q100" s="3">
        <v>39.922888888888885</v>
      </c>
      <c r="R100" s="3">
        <v>0.74595466273497957</v>
      </c>
      <c r="S100" s="3">
        <v>0.55055555555555558</v>
      </c>
      <c r="T100" s="3">
        <v>4.5164444444444447</v>
      </c>
      <c r="U100" s="3">
        <v>0</v>
      </c>
      <c r="V100" s="3">
        <v>8.4045337265020267E-2</v>
      </c>
      <c r="W100" s="3">
        <v>2.0532222222222223</v>
      </c>
      <c r="X100" s="3">
        <v>5.5111111111111111</v>
      </c>
      <c r="Y100" s="3">
        <v>0</v>
      </c>
      <c r="Z100" s="3">
        <v>0.12546811647622558</v>
      </c>
      <c r="AA100" s="3">
        <v>4.4444444444444446E-2</v>
      </c>
      <c r="AB100" s="3">
        <v>0</v>
      </c>
      <c r="AC100" s="3">
        <v>0</v>
      </c>
      <c r="AD100" s="3">
        <v>0</v>
      </c>
      <c r="AE100" s="3">
        <v>0</v>
      </c>
      <c r="AF100" s="3">
        <v>0</v>
      </c>
      <c r="AG100" s="3">
        <v>0</v>
      </c>
      <c r="AH100" s="3" t="s">
        <v>512</v>
      </c>
      <c r="AI100" s="17">
        <v>3</v>
      </c>
    </row>
    <row r="101" spans="1:35" x14ac:dyDescent="0.2">
      <c r="A101" s="1" t="s">
        <v>154</v>
      </c>
      <c r="B101" s="1" t="s">
        <v>374</v>
      </c>
      <c r="C101" s="1" t="s">
        <v>188</v>
      </c>
      <c r="D101" s="1" t="s">
        <v>189</v>
      </c>
      <c r="E101" s="3">
        <v>45</v>
      </c>
      <c r="F101" s="3">
        <v>11.022222222222222</v>
      </c>
      <c r="G101" s="3">
        <v>0.96666666666666667</v>
      </c>
      <c r="H101" s="3">
        <v>0</v>
      </c>
      <c r="I101" s="3">
        <v>0.52222222222222225</v>
      </c>
      <c r="J101" s="3">
        <v>0</v>
      </c>
      <c r="K101" s="3">
        <v>0</v>
      </c>
      <c r="L101" s="3">
        <v>2.8088888888888901</v>
      </c>
      <c r="M101" s="3">
        <v>5.333333333333333</v>
      </c>
      <c r="N101" s="3">
        <v>0</v>
      </c>
      <c r="O101" s="3">
        <v>0.11851851851851851</v>
      </c>
      <c r="P101" s="3">
        <v>6.0288888888888916</v>
      </c>
      <c r="Q101" s="3">
        <v>2.2366666666666668</v>
      </c>
      <c r="R101" s="3">
        <v>0.18367901234567907</v>
      </c>
      <c r="S101" s="3">
        <v>4.794444444444447</v>
      </c>
      <c r="T101" s="3">
        <v>4.0066666666666686</v>
      </c>
      <c r="U101" s="3">
        <v>0</v>
      </c>
      <c r="V101" s="3">
        <v>0.19558024691358034</v>
      </c>
      <c r="W101" s="3">
        <v>1.1388888888888884</v>
      </c>
      <c r="X101" s="3">
        <v>10.879999999999997</v>
      </c>
      <c r="Y101" s="3">
        <v>0</v>
      </c>
      <c r="Z101" s="3">
        <v>0.26708641975308633</v>
      </c>
      <c r="AA101" s="3">
        <v>0</v>
      </c>
      <c r="AB101" s="3">
        <v>0</v>
      </c>
      <c r="AC101" s="3">
        <v>0</v>
      </c>
      <c r="AD101" s="3">
        <v>0</v>
      </c>
      <c r="AE101" s="3">
        <v>0</v>
      </c>
      <c r="AF101" s="3">
        <v>0</v>
      </c>
      <c r="AG101" s="3">
        <v>0</v>
      </c>
      <c r="AH101" s="3" t="s">
        <v>513</v>
      </c>
      <c r="AI101" s="17">
        <v>3</v>
      </c>
    </row>
    <row r="102" spans="1:35" x14ac:dyDescent="0.2">
      <c r="A102" s="1" t="s">
        <v>154</v>
      </c>
      <c r="B102" s="1" t="s">
        <v>375</v>
      </c>
      <c r="C102" s="1" t="s">
        <v>256</v>
      </c>
      <c r="D102" s="1" t="s">
        <v>257</v>
      </c>
      <c r="E102" s="3">
        <v>54.588888888888889</v>
      </c>
      <c r="F102" s="3">
        <v>4.9777777777777779</v>
      </c>
      <c r="G102" s="3">
        <v>0.25599999999999978</v>
      </c>
      <c r="H102" s="3">
        <v>0.29444444444444445</v>
      </c>
      <c r="I102" s="3">
        <v>0.97777777777777775</v>
      </c>
      <c r="J102" s="3">
        <v>0</v>
      </c>
      <c r="K102" s="3">
        <v>0</v>
      </c>
      <c r="L102" s="3">
        <v>4.8682222222222222</v>
      </c>
      <c r="M102" s="3">
        <v>4.201555555555557</v>
      </c>
      <c r="N102" s="3">
        <v>0</v>
      </c>
      <c r="O102" s="3">
        <v>7.6967229798493825E-2</v>
      </c>
      <c r="P102" s="3">
        <v>0</v>
      </c>
      <c r="Q102" s="3">
        <v>3.1385555555555547</v>
      </c>
      <c r="R102" s="3">
        <v>5.7494402605332777E-2</v>
      </c>
      <c r="S102" s="3">
        <v>3.4567777777777784</v>
      </c>
      <c r="T102" s="3">
        <v>0.74222222222222223</v>
      </c>
      <c r="U102" s="3">
        <v>0</v>
      </c>
      <c r="V102" s="3">
        <v>7.692041522491351E-2</v>
      </c>
      <c r="W102" s="3">
        <v>2.0182222222222221</v>
      </c>
      <c r="X102" s="3">
        <v>4.2171111111111115</v>
      </c>
      <c r="Y102" s="3">
        <v>0</v>
      </c>
      <c r="Z102" s="3">
        <v>0.11422348870343985</v>
      </c>
      <c r="AA102" s="3">
        <v>0</v>
      </c>
      <c r="AB102" s="3">
        <v>5.9452222222222204</v>
      </c>
      <c r="AC102" s="3">
        <v>0</v>
      </c>
      <c r="AD102" s="3">
        <v>0</v>
      </c>
      <c r="AE102" s="3">
        <v>0</v>
      </c>
      <c r="AF102" s="3">
        <v>0</v>
      </c>
      <c r="AG102" s="3">
        <v>0</v>
      </c>
      <c r="AH102" s="3" t="s">
        <v>514</v>
      </c>
      <c r="AI102" s="17">
        <v>3</v>
      </c>
    </row>
    <row r="103" spans="1:35" x14ac:dyDescent="0.2">
      <c r="A103" s="1" t="s">
        <v>154</v>
      </c>
      <c r="B103" s="1" t="s">
        <v>376</v>
      </c>
      <c r="C103" s="1" t="s">
        <v>377</v>
      </c>
      <c r="D103" s="1" t="s">
        <v>378</v>
      </c>
      <c r="E103" s="3">
        <v>60.988888888888887</v>
      </c>
      <c r="F103" s="3">
        <v>5.6</v>
      </c>
      <c r="G103" s="3">
        <v>0.25599999999999978</v>
      </c>
      <c r="H103" s="3">
        <v>0.28922222222222221</v>
      </c>
      <c r="I103" s="3">
        <v>1.0666666666666667</v>
      </c>
      <c r="J103" s="3">
        <v>0</v>
      </c>
      <c r="K103" s="3">
        <v>0</v>
      </c>
      <c r="L103" s="3">
        <v>2.0235555555555558</v>
      </c>
      <c r="M103" s="3">
        <v>5.4927777777777758</v>
      </c>
      <c r="N103" s="3">
        <v>0</v>
      </c>
      <c r="O103" s="3">
        <v>9.0061942065950057E-2</v>
      </c>
      <c r="P103" s="3">
        <v>0</v>
      </c>
      <c r="Q103" s="3">
        <v>10.005222222222223</v>
      </c>
      <c r="R103" s="3">
        <v>0.1640499180178539</v>
      </c>
      <c r="S103" s="3">
        <v>0.57211111111111113</v>
      </c>
      <c r="T103" s="3">
        <v>3.7135555555555544</v>
      </c>
      <c r="U103" s="3">
        <v>0</v>
      </c>
      <c r="V103" s="3">
        <v>7.0269630169429761E-2</v>
      </c>
      <c r="W103" s="3">
        <v>1.9684444444444444</v>
      </c>
      <c r="X103" s="3">
        <v>3.6799999999999966</v>
      </c>
      <c r="Y103" s="3">
        <v>0</v>
      </c>
      <c r="Z103" s="3">
        <v>9.2614319548187232E-2</v>
      </c>
      <c r="AA103" s="3">
        <v>0</v>
      </c>
      <c r="AB103" s="3">
        <v>0</v>
      </c>
      <c r="AC103" s="3">
        <v>0</v>
      </c>
      <c r="AD103" s="3">
        <v>0</v>
      </c>
      <c r="AE103" s="3">
        <v>0</v>
      </c>
      <c r="AF103" s="3">
        <v>0</v>
      </c>
      <c r="AG103" s="3">
        <v>0</v>
      </c>
      <c r="AH103" s="3" t="s">
        <v>515</v>
      </c>
      <c r="AI103" s="17">
        <v>3</v>
      </c>
    </row>
    <row r="104" spans="1:35" x14ac:dyDescent="0.2">
      <c r="A104" s="1" t="s">
        <v>154</v>
      </c>
      <c r="B104" s="1" t="s">
        <v>379</v>
      </c>
      <c r="C104" s="1" t="s">
        <v>380</v>
      </c>
      <c r="D104" s="1" t="s">
        <v>381</v>
      </c>
      <c r="E104" s="3">
        <v>26.533333333333335</v>
      </c>
      <c r="F104" s="3">
        <v>1.5694444444444444</v>
      </c>
      <c r="G104" s="3">
        <v>0.73333333333333328</v>
      </c>
      <c r="H104" s="3">
        <v>0.2</v>
      </c>
      <c r="I104" s="3">
        <v>5.9888888888888889</v>
      </c>
      <c r="J104" s="3">
        <v>0</v>
      </c>
      <c r="K104" s="3">
        <v>0</v>
      </c>
      <c r="L104" s="3">
        <v>0.52644444444444449</v>
      </c>
      <c r="M104" s="3">
        <v>2.8344444444444452</v>
      </c>
      <c r="N104" s="3">
        <v>0</v>
      </c>
      <c r="O104" s="3">
        <v>0.10682579564489114</v>
      </c>
      <c r="P104" s="3">
        <v>6.0722222222222237</v>
      </c>
      <c r="Q104" s="3">
        <v>0</v>
      </c>
      <c r="R104" s="3">
        <v>0.22885259631490792</v>
      </c>
      <c r="S104" s="3">
        <v>5.5538888888888884</v>
      </c>
      <c r="T104" s="3">
        <v>0.2283333333333333</v>
      </c>
      <c r="U104" s="3">
        <v>0</v>
      </c>
      <c r="V104" s="3">
        <v>0.21792294807370183</v>
      </c>
      <c r="W104" s="3">
        <v>0.56244444444444452</v>
      </c>
      <c r="X104" s="3">
        <v>4.0459999999999985</v>
      </c>
      <c r="Y104" s="3">
        <v>0</v>
      </c>
      <c r="Z104" s="3">
        <v>0.1736850921273031</v>
      </c>
      <c r="AA104" s="3">
        <v>0</v>
      </c>
      <c r="AB104" s="3">
        <v>0</v>
      </c>
      <c r="AC104" s="3">
        <v>0</v>
      </c>
      <c r="AD104" s="3">
        <v>0</v>
      </c>
      <c r="AE104" s="3">
        <v>0</v>
      </c>
      <c r="AF104" s="3">
        <v>0</v>
      </c>
      <c r="AG104" s="3">
        <v>0</v>
      </c>
      <c r="AH104" s="3" t="s">
        <v>516</v>
      </c>
      <c r="AI104" s="17">
        <v>3</v>
      </c>
    </row>
    <row r="105" spans="1:35" x14ac:dyDescent="0.2">
      <c r="A105" s="1" t="s">
        <v>154</v>
      </c>
      <c r="B105" s="1" t="s">
        <v>382</v>
      </c>
      <c r="C105" s="1" t="s">
        <v>383</v>
      </c>
      <c r="D105" s="1" t="s">
        <v>260</v>
      </c>
      <c r="E105" s="3">
        <v>54.611111111111114</v>
      </c>
      <c r="F105" s="3">
        <v>5.5111111111111111</v>
      </c>
      <c r="G105" s="3">
        <v>5.5555555555555552E-2</v>
      </c>
      <c r="H105" s="3">
        <v>0</v>
      </c>
      <c r="I105" s="3">
        <v>0.53333333333333333</v>
      </c>
      <c r="J105" s="3">
        <v>0</v>
      </c>
      <c r="K105" s="3">
        <v>0</v>
      </c>
      <c r="L105" s="3">
        <v>5.4088888888888889</v>
      </c>
      <c r="M105" s="3">
        <v>6.3682222222222205</v>
      </c>
      <c r="N105" s="3">
        <v>0</v>
      </c>
      <c r="O105" s="3">
        <v>0.11661037639877921</v>
      </c>
      <c r="P105" s="3">
        <v>6.0151111111111115</v>
      </c>
      <c r="Q105" s="3">
        <v>54.269777777777783</v>
      </c>
      <c r="R105" s="3">
        <v>1.1038942014242117</v>
      </c>
      <c r="S105" s="3">
        <v>5.556</v>
      </c>
      <c r="T105" s="3">
        <v>5.5111111111111111</v>
      </c>
      <c r="U105" s="3">
        <v>0</v>
      </c>
      <c r="V105" s="3">
        <v>0.20265310274669376</v>
      </c>
      <c r="W105" s="3">
        <v>1.8666666666666667</v>
      </c>
      <c r="X105" s="3">
        <v>4.9643333333333324</v>
      </c>
      <c r="Y105" s="3">
        <v>0</v>
      </c>
      <c r="Z105" s="3">
        <v>0.12508443540183112</v>
      </c>
      <c r="AA105" s="3">
        <v>0</v>
      </c>
      <c r="AB105" s="3">
        <v>0</v>
      </c>
      <c r="AC105" s="3">
        <v>0</v>
      </c>
      <c r="AD105" s="3">
        <v>0</v>
      </c>
      <c r="AE105" s="3">
        <v>0</v>
      </c>
      <c r="AF105" s="3">
        <v>0</v>
      </c>
      <c r="AG105" s="3">
        <v>0</v>
      </c>
      <c r="AH105" s="3" t="s">
        <v>517</v>
      </c>
      <c r="AI105" s="17">
        <v>3</v>
      </c>
    </row>
    <row r="106" spans="1:35" x14ac:dyDescent="0.2">
      <c r="A106" s="1" t="s">
        <v>154</v>
      </c>
      <c r="B106" s="1" t="s">
        <v>384</v>
      </c>
      <c r="C106" s="1" t="s">
        <v>197</v>
      </c>
      <c r="D106" s="1" t="s">
        <v>173</v>
      </c>
      <c r="E106" s="3">
        <v>38.577777777777776</v>
      </c>
      <c r="F106" s="3">
        <v>5.6366666666666667</v>
      </c>
      <c r="G106" s="3">
        <v>0.32111111111111112</v>
      </c>
      <c r="H106" s="3">
        <v>0.6166666666666667</v>
      </c>
      <c r="I106" s="3">
        <v>0.15111111111111111</v>
      </c>
      <c r="J106" s="3">
        <v>0</v>
      </c>
      <c r="K106" s="3">
        <v>1.2222222222222223</v>
      </c>
      <c r="L106" s="3">
        <v>2.5581111111111108</v>
      </c>
      <c r="M106" s="3">
        <v>5.34577777777778</v>
      </c>
      <c r="N106" s="3">
        <v>0</v>
      </c>
      <c r="O106" s="3">
        <v>0.13857142857142862</v>
      </c>
      <c r="P106" s="3">
        <v>5.1680000000000001</v>
      </c>
      <c r="Q106" s="3">
        <v>9.4687777777777793</v>
      </c>
      <c r="R106" s="3">
        <v>0.37940956221198163</v>
      </c>
      <c r="S106" s="3">
        <v>2.2480000000000007</v>
      </c>
      <c r="T106" s="3">
        <v>4.1203333333333321</v>
      </c>
      <c r="U106" s="3">
        <v>0</v>
      </c>
      <c r="V106" s="3">
        <v>0.1650777649769585</v>
      </c>
      <c r="W106" s="3">
        <v>1.1256666666666666</v>
      </c>
      <c r="X106" s="3">
        <v>5.7981111111111119</v>
      </c>
      <c r="Y106" s="3">
        <v>6.9888888888888889</v>
      </c>
      <c r="Z106" s="3">
        <v>0.36063940092165903</v>
      </c>
      <c r="AA106" s="3">
        <v>0.77777777777777779</v>
      </c>
      <c r="AB106" s="3">
        <v>0</v>
      </c>
      <c r="AC106" s="3">
        <v>0</v>
      </c>
      <c r="AD106" s="3">
        <v>0</v>
      </c>
      <c r="AE106" s="3">
        <v>0</v>
      </c>
      <c r="AF106" s="3">
        <v>0</v>
      </c>
      <c r="AG106" s="3">
        <v>0</v>
      </c>
      <c r="AH106" s="3" t="s">
        <v>518</v>
      </c>
      <c r="AI106" s="17">
        <v>3</v>
      </c>
    </row>
    <row r="107" spans="1:35" x14ac:dyDescent="0.2">
      <c r="A107" s="1" t="s">
        <v>154</v>
      </c>
      <c r="B107" s="1" t="s">
        <v>385</v>
      </c>
      <c r="C107" s="1" t="s">
        <v>172</v>
      </c>
      <c r="D107" s="1" t="s">
        <v>173</v>
      </c>
      <c r="E107" s="3">
        <v>83.722222222222229</v>
      </c>
      <c r="F107" s="3">
        <v>5.4222222222222225</v>
      </c>
      <c r="G107" s="3">
        <v>0.78888888888888886</v>
      </c>
      <c r="H107" s="3">
        <v>0.73333333333333328</v>
      </c>
      <c r="I107" s="3">
        <v>1.3416666666666666</v>
      </c>
      <c r="J107" s="3">
        <v>0</v>
      </c>
      <c r="K107" s="3">
        <v>1.2444444444444445</v>
      </c>
      <c r="L107" s="3">
        <v>8.0977777777777789</v>
      </c>
      <c r="M107" s="3">
        <v>17.411111111111111</v>
      </c>
      <c r="N107" s="3">
        <v>0</v>
      </c>
      <c r="O107" s="3">
        <v>0.2079628400796284</v>
      </c>
      <c r="P107" s="3">
        <v>35.12777777777778</v>
      </c>
      <c r="Q107" s="3">
        <v>12.667</v>
      </c>
      <c r="R107" s="3">
        <v>0.57087325812873257</v>
      </c>
      <c r="S107" s="3">
        <v>3.2484444444444445</v>
      </c>
      <c r="T107" s="3">
        <v>15.682666666666673</v>
      </c>
      <c r="U107" s="3">
        <v>0</v>
      </c>
      <c r="V107" s="3">
        <v>0.22611811546118121</v>
      </c>
      <c r="W107" s="3">
        <v>2.8676666666666666</v>
      </c>
      <c r="X107" s="3">
        <v>11.191000000000003</v>
      </c>
      <c r="Y107" s="3">
        <v>0</v>
      </c>
      <c r="Z107" s="3">
        <v>0.16792037159920373</v>
      </c>
      <c r="AA107" s="3">
        <v>0</v>
      </c>
      <c r="AB107" s="3">
        <v>0</v>
      </c>
      <c r="AC107" s="3">
        <v>0</v>
      </c>
      <c r="AD107" s="3">
        <v>0</v>
      </c>
      <c r="AE107" s="3">
        <v>0</v>
      </c>
      <c r="AF107" s="3">
        <v>0</v>
      </c>
      <c r="AG107" s="3">
        <v>6.6666666666666666E-2</v>
      </c>
      <c r="AH107" s="3" t="s">
        <v>519</v>
      </c>
      <c r="AI107" s="17">
        <v>3</v>
      </c>
    </row>
    <row r="108" spans="1:35" x14ac:dyDescent="0.2">
      <c r="A108" s="1" t="s">
        <v>154</v>
      </c>
      <c r="B108" s="1" t="s">
        <v>386</v>
      </c>
      <c r="C108" s="1" t="s">
        <v>387</v>
      </c>
      <c r="D108" s="1" t="s">
        <v>388</v>
      </c>
      <c r="E108" s="3">
        <v>48.988888888888887</v>
      </c>
      <c r="F108" s="3">
        <v>5.5111111111111111</v>
      </c>
      <c r="G108" s="3">
        <v>0.57777777777777772</v>
      </c>
      <c r="H108" s="3">
        <v>0.61844444444444446</v>
      </c>
      <c r="I108" s="3">
        <v>0.65833333333333333</v>
      </c>
      <c r="J108" s="3">
        <v>0</v>
      </c>
      <c r="K108" s="3">
        <v>0</v>
      </c>
      <c r="L108" s="3">
        <v>3.7555555555555555</v>
      </c>
      <c r="M108" s="3">
        <v>0</v>
      </c>
      <c r="N108" s="3">
        <v>5.6361111111111111</v>
      </c>
      <c r="O108" s="3">
        <v>0.11504876389203901</v>
      </c>
      <c r="P108" s="3">
        <v>3.0194444444444444</v>
      </c>
      <c r="Q108" s="3">
        <v>10.580555555555556</v>
      </c>
      <c r="R108" s="3">
        <v>0.27761397142209115</v>
      </c>
      <c r="S108" s="3">
        <v>4.288555555555555</v>
      </c>
      <c r="T108" s="3">
        <v>4.9328888888888889</v>
      </c>
      <c r="U108" s="3">
        <v>0</v>
      </c>
      <c r="V108" s="3">
        <v>0.18823542753458833</v>
      </c>
      <c r="W108" s="3">
        <v>1.7012222222222224</v>
      </c>
      <c r="X108" s="3">
        <v>8.4245555555555534</v>
      </c>
      <c r="Y108" s="3">
        <v>0</v>
      </c>
      <c r="Z108" s="3">
        <v>0.20669539578135629</v>
      </c>
      <c r="AA108" s="3">
        <v>0</v>
      </c>
      <c r="AB108" s="3">
        <v>0</v>
      </c>
      <c r="AC108" s="3">
        <v>0</v>
      </c>
      <c r="AD108" s="3">
        <v>0</v>
      </c>
      <c r="AE108" s="3">
        <v>0</v>
      </c>
      <c r="AF108" s="3">
        <v>0</v>
      </c>
      <c r="AG108" s="3">
        <v>0</v>
      </c>
      <c r="AH108" s="3" t="s">
        <v>520</v>
      </c>
      <c r="AI108" s="17">
        <v>3</v>
      </c>
    </row>
    <row r="109" spans="1:35" x14ac:dyDescent="0.2">
      <c r="A109" s="1" t="s">
        <v>154</v>
      </c>
      <c r="B109" s="1" t="s">
        <v>389</v>
      </c>
      <c r="C109" s="1" t="s">
        <v>199</v>
      </c>
      <c r="D109" s="1" t="s">
        <v>166</v>
      </c>
      <c r="E109" s="3">
        <v>104.34444444444445</v>
      </c>
      <c r="F109" s="3">
        <v>5.333333333333333</v>
      </c>
      <c r="G109" s="3">
        <v>1.0666666666666667</v>
      </c>
      <c r="H109" s="3">
        <v>0.3</v>
      </c>
      <c r="I109" s="3">
        <v>3.0377777777777784</v>
      </c>
      <c r="J109" s="3">
        <v>0</v>
      </c>
      <c r="K109" s="3">
        <v>0</v>
      </c>
      <c r="L109" s="3">
        <v>8.0185555555555581</v>
      </c>
      <c r="M109" s="3">
        <v>4.9777777777777779</v>
      </c>
      <c r="N109" s="3">
        <v>0</v>
      </c>
      <c r="O109" s="3">
        <v>4.7705249707166435E-2</v>
      </c>
      <c r="P109" s="3">
        <v>11.411111111111111</v>
      </c>
      <c r="Q109" s="3">
        <v>0</v>
      </c>
      <c r="R109" s="3">
        <v>0.10936002555638377</v>
      </c>
      <c r="S109" s="3">
        <v>9.9092222222222208</v>
      </c>
      <c r="T109" s="3">
        <v>8.7716666666666665</v>
      </c>
      <c r="U109" s="3">
        <v>0</v>
      </c>
      <c r="V109" s="3">
        <v>0.17903098711532317</v>
      </c>
      <c r="W109" s="3">
        <v>4.6432222222222235</v>
      </c>
      <c r="X109" s="3">
        <v>10.937333333333331</v>
      </c>
      <c r="Y109" s="3">
        <v>0</v>
      </c>
      <c r="Z109" s="3">
        <v>0.14931849643275477</v>
      </c>
      <c r="AA109" s="3">
        <v>0</v>
      </c>
      <c r="AB109" s="3">
        <v>0</v>
      </c>
      <c r="AC109" s="3">
        <v>0</v>
      </c>
      <c r="AD109" s="3">
        <v>0</v>
      </c>
      <c r="AE109" s="3">
        <v>0</v>
      </c>
      <c r="AF109" s="3">
        <v>0</v>
      </c>
      <c r="AG109" s="3">
        <v>0</v>
      </c>
      <c r="AH109" s="3" t="s">
        <v>521</v>
      </c>
      <c r="AI109" s="17">
        <v>3</v>
      </c>
    </row>
    <row r="110" spans="1:35" x14ac:dyDescent="0.2">
      <c r="A110" s="1" t="s">
        <v>154</v>
      </c>
      <c r="B110" s="1" t="s">
        <v>390</v>
      </c>
      <c r="C110" s="1" t="s">
        <v>391</v>
      </c>
      <c r="D110" s="1" t="s">
        <v>392</v>
      </c>
      <c r="E110" s="3">
        <v>60.911111111111111</v>
      </c>
      <c r="F110" s="3">
        <v>5.5111111111111111</v>
      </c>
      <c r="G110" s="3">
        <v>0.57777777777777772</v>
      </c>
      <c r="H110" s="3">
        <v>0.36944444444444446</v>
      </c>
      <c r="I110" s="3">
        <v>0.44444444444444442</v>
      </c>
      <c r="J110" s="3">
        <v>0</v>
      </c>
      <c r="K110" s="3">
        <v>2.5777777777777779</v>
      </c>
      <c r="L110" s="3">
        <v>0.35855555555555557</v>
      </c>
      <c r="M110" s="3">
        <v>10.46111111111111</v>
      </c>
      <c r="N110" s="3">
        <v>0</v>
      </c>
      <c r="O110" s="3">
        <v>0.1717438890915724</v>
      </c>
      <c r="P110" s="3">
        <v>5.5111111111111111</v>
      </c>
      <c r="Q110" s="3">
        <v>15.716666666666667</v>
      </c>
      <c r="R110" s="3">
        <v>0.3485041955490697</v>
      </c>
      <c r="S110" s="3">
        <v>3.6952222222222226</v>
      </c>
      <c r="T110" s="3">
        <v>0.23844444444444446</v>
      </c>
      <c r="U110" s="3">
        <v>0</v>
      </c>
      <c r="V110" s="3">
        <v>6.4580445093031749E-2</v>
      </c>
      <c r="W110" s="3">
        <v>1.5917777777777777</v>
      </c>
      <c r="X110" s="3">
        <v>8.2823333333333302</v>
      </c>
      <c r="Y110" s="3">
        <v>0</v>
      </c>
      <c r="Z110" s="3">
        <v>0.16210689529368841</v>
      </c>
      <c r="AA110" s="3">
        <v>0</v>
      </c>
      <c r="AB110" s="3">
        <v>0</v>
      </c>
      <c r="AC110" s="3">
        <v>0</v>
      </c>
      <c r="AD110" s="3">
        <v>0</v>
      </c>
      <c r="AE110" s="3">
        <v>0</v>
      </c>
      <c r="AF110" s="3">
        <v>0</v>
      </c>
      <c r="AG110" s="3">
        <v>0</v>
      </c>
      <c r="AH110" s="3" t="s">
        <v>522</v>
      </c>
      <c r="AI110" s="17">
        <v>3</v>
      </c>
    </row>
    <row r="111" spans="1:35" x14ac:dyDescent="0.2">
      <c r="A111" s="1" t="s">
        <v>154</v>
      </c>
      <c r="B111" s="1" t="s">
        <v>393</v>
      </c>
      <c r="C111" s="1" t="s">
        <v>394</v>
      </c>
      <c r="D111" s="1" t="s">
        <v>163</v>
      </c>
      <c r="E111" s="3">
        <v>82.322222222222223</v>
      </c>
      <c r="F111" s="3">
        <v>4.8888888888888893</v>
      </c>
      <c r="G111" s="3">
        <v>0</v>
      </c>
      <c r="H111" s="3">
        <v>0</v>
      </c>
      <c r="I111" s="3">
        <v>1.1011111111111112</v>
      </c>
      <c r="J111" s="3">
        <v>0</v>
      </c>
      <c r="K111" s="3">
        <v>0</v>
      </c>
      <c r="L111" s="3">
        <v>6.6395555555555577</v>
      </c>
      <c r="M111" s="3">
        <v>9.2684444444444427</v>
      </c>
      <c r="N111" s="3">
        <v>0</v>
      </c>
      <c r="O111" s="3">
        <v>0.11258739371035226</v>
      </c>
      <c r="P111" s="3">
        <v>4.6887777777777782</v>
      </c>
      <c r="Q111" s="3">
        <v>78.721888888888898</v>
      </c>
      <c r="R111" s="3">
        <v>1.0132217573221758</v>
      </c>
      <c r="S111" s="3">
        <v>4.6151111111111112</v>
      </c>
      <c r="T111" s="3">
        <v>4.3179999999999996</v>
      </c>
      <c r="U111" s="3">
        <v>0</v>
      </c>
      <c r="V111" s="3">
        <v>0.10851396949655823</v>
      </c>
      <c r="W111" s="3">
        <v>5.0666666666666664</v>
      </c>
      <c r="X111" s="3">
        <v>4.3678888888888894</v>
      </c>
      <c r="Y111" s="3">
        <v>0</v>
      </c>
      <c r="Z111" s="3">
        <v>0.11460520987987582</v>
      </c>
      <c r="AA111" s="3">
        <v>0</v>
      </c>
      <c r="AB111" s="3">
        <v>0</v>
      </c>
      <c r="AC111" s="3">
        <v>0</v>
      </c>
      <c r="AD111" s="3">
        <v>0</v>
      </c>
      <c r="AE111" s="3">
        <v>0</v>
      </c>
      <c r="AF111" s="3">
        <v>0</v>
      </c>
      <c r="AG111" s="3">
        <v>0</v>
      </c>
      <c r="AH111" s="3" t="s">
        <v>523</v>
      </c>
      <c r="AI111" s="17">
        <v>3</v>
      </c>
    </row>
    <row r="112" spans="1:35" x14ac:dyDescent="0.2">
      <c r="A112" s="1" t="s">
        <v>154</v>
      </c>
      <c r="B112" s="1" t="s">
        <v>395</v>
      </c>
      <c r="C112" s="1" t="s">
        <v>254</v>
      </c>
      <c r="D112" s="1" t="s">
        <v>179</v>
      </c>
      <c r="E112" s="3">
        <v>17.122222222222224</v>
      </c>
      <c r="F112" s="3">
        <v>5.4222222222222225</v>
      </c>
      <c r="G112" s="3">
        <v>0.55555555555555558</v>
      </c>
      <c r="H112" s="3">
        <v>0</v>
      </c>
      <c r="I112" s="3">
        <v>0</v>
      </c>
      <c r="J112" s="3">
        <v>0</v>
      </c>
      <c r="K112" s="3">
        <v>0</v>
      </c>
      <c r="L112" s="3">
        <v>1.550333333333334</v>
      </c>
      <c r="M112" s="3">
        <v>5.333333333333333</v>
      </c>
      <c r="N112" s="3">
        <v>0</v>
      </c>
      <c r="O112" s="3">
        <v>0.31148604802076568</v>
      </c>
      <c r="P112" s="3">
        <v>0</v>
      </c>
      <c r="Q112" s="3">
        <v>13.530555555555555</v>
      </c>
      <c r="R112" s="3">
        <v>0.79023361453601548</v>
      </c>
      <c r="S112" s="3">
        <v>0.3611111111111111</v>
      </c>
      <c r="T112" s="3">
        <v>1.5361111111111112</v>
      </c>
      <c r="U112" s="3">
        <v>0</v>
      </c>
      <c r="V112" s="3">
        <v>0.11080467229072032</v>
      </c>
      <c r="W112" s="3">
        <v>2.2888888888888888</v>
      </c>
      <c r="X112" s="3">
        <v>0</v>
      </c>
      <c r="Y112" s="3">
        <v>0</v>
      </c>
      <c r="Z112" s="3">
        <v>0.13367942894224527</v>
      </c>
      <c r="AA112" s="3">
        <v>0</v>
      </c>
      <c r="AB112" s="3">
        <v>0</v>
      </c>
      <c r="AC112" s="3">
        <v>0</v>
      </c>
      <c r="AD112" s="3">
        <v>4.6222222222222218</v>
      </c>
      <c r="AE112" s="3">
        <v>0</v>
      </c>
      <c r="AF112" s="3">
        <v>6.455555555555556E-2</v>
      </c>
      <c r="AG112" s="3">
        <v>0</v>
      </c>
      <c r="AH112" s="3" t="s">
        <v>524</v>
      </c>
      <c r="AI112" s="17">
        <v>3</v>
      </c>
    </row>
    <row r="113" spans="1:35" x14ac:dyDescent="0.2">
      <c r="A113" s="1" t="s">
        <v>154</v>
      </c>
      <c r="B113" s="1" t="s">
        <v>396</v>
      </c>
      <c r="C113" s="1" t="s">
        <v>269</v>
      </c>
      <c r="D113" s="1" t="s">
        <v>231</v>
      </c>
      <c r="E113" s="3">
        <v>68.2</v>
      </c>
      <c r="F113" s="3">
        <v>5.6</v>
      </c>
      <c r="G113" s="3">
        <v>2.2222222222222223E-2</v>
      </c>
      <c r="H113" s="3">
        <v>0</v>
      </c>
      <c r="I113" s="3">
        <v>1.1972222222222222</v>
      </c>
      <c r="J113" s="3">
        <v>0</v>
      </c>
      <c r="K113" s="3">
        <v>0</v>
      </c>
      <c r="L113" s="3">
        <v>5.5453333333333328</v>
      </c>
      <c r="M113" s="3">
        <v>4.4333333333333336</v>
      </c>
      <c r="N113" s="3">
        <v>0</v>
      </c>
      <c r="O113" s="3">
        <v>6.5004887585532745E-2</v>
      </c>
      <c r="P113" s="3">
        <v>0.19166666666666668</v>
      </c>
      <c r="Q113" s="3">
        <v>32.145222222222216</v>
      </c>
      <c r="R113" s="3">
        <v>0.47414793092212443</v>
      </c>
      <c r="S113" s="3">
        <v>5.0296666666666665</v>
      </c>
      <c r="T113" s="3">
        <v>5.059444444444444</v>
      </c>
      <c r="U113" s="3">
        <v>0</v>
      </c>
      <c r="V113" s="3">
        <v>0.14793418051482565</v>
      </c>
      <c r="W113" s="3">
        <v>5.1276666666666664</v>
      </c>
      <c r="X113" s="3">
        <v>4.753333333333333</v>
      </c>
      <c r="Y113" s="3">
        <v>0</v>
      </c>
      <c r="Z113" s="3">
        <v>0.14488269794721406</v>
      </c>
      <c r="AA113" s="3">
        <v>0</v>
      </c>
      <c r="AB113" s="3">
        <v>0</v>
      </c>
      <c r="AC113" s="3">
        <v>0</v>
      </c>
      <c r="AD113" s="3">
        <v>0</v>
      </c>
      <c r="AE113" s="3">
        <v>0</v>
      </c>
      <c r="AF113" s="3">
        <v>0</v>
      </c>
      <c r="AG113" s="3">
        <v>0</v>
      </c>
      <c r="AH113" s="3" t="s">
        <v>525</v>
      </c>
      <c r="AI113" s="17">
        <v>3</v>
      </c>
    </row>
    <row r="114" spans="1:35" x14ac:dyDescent="0.2">
      <c r="A114" s="1" t="s">
        <v>154</v>
      </c>
      <c r="B114" s="1" t="s">
        <v>397</v>
      </c>
      <c r="C114" s="1" t="s">
        <v>398</v>
      </c>
      <c r="D114" s="1" t="s">
        <v>399</v>
      </c>
      <c r="E114" s="3">
        <v>28.9</v>
      </c>
      <c r="F114" s="3">
        <v>8.1017777777777784</v>
      </c>
      <c r="G114" s="3">
        <v>0</v>
      </c>
      <c r="H114" s="3">
        <v>0</v>
      </c>
      <c r="I114" s="3">
        <v>24.217777777777773</v>
      </c>
      <c r="J114" s="3">
        <v>0</v>
      </c>
      <c r="K114" s="3">
        <v>0</v>
      </c>
      <c r="L114" s="3">
        <v>1.4623333333333335</v>
      </c>
      <c r="M114" s="3">
        <v>4.5777777777777784</v>
      </c>
      <c r="N114" s="3">
        <v>0</v>
      </c>
      <c r="O114" s="3">
        <v>0.15840061514802001</v>
      </c>
      <c r="P114" s="3">
        <v>0</v>
      </c>
      <c r="Q114" s="3">
        <v>9.0915555555555549</v>
      </c>
      <c r="R114" s="3">
        <v>0.31458669742406764</v>
      </c>
      <c r="S114" s="3">
        <v>4.088333333333332</v>
      </c>
      <c r="T114" s="3">
        <v>0</v>
      </c>
      <c r="U114" s="3">
        <v>0</v>
      </c>
      <c r="V114" s="3">
        <v>0.14146482122260665</v>
      </c>
      <c r="W114" s="3">
        <v>0.71144444444444443</v>
      </c>
      <c r="X114" s="3">
        <v>5.8620000000000001</v>
      </c>
      <c r="Y114" s="3">
        <v>0</v>
      </c>
      <c r="Z114" s="3">
        <v>0.22745482506728182</v>
      </c>
      <c r="AA114" s="3">
        <v>0</v>
      </c>
      <c r="AB114" s="3">
        <v>0</v>
      </c>
      <c r="AC114" s="3">
        <v>0</v>
      </c>
      <c r="AD114" s="3">
        <v>3.7877777777777788</v>
      </c>
      <c r="AE114" s="3">
        <v>0</v>
      </c>
      <c r="AF114" s="3">
        <v>0</v>
      </c>
      <c r="AG114" s="3">
        <v>0</v>
      </c>
      <c r="AH114" s="3" t="s">
        <v>526</v>
      </c>
      <c r="AI114" s="17">
        <v>3</v>
      </c>
    </row>
    <row r="115" spans="1:35" x14ac:dyDescent="0.2">
      <c r="A115" s="1" t="s">
        <v>154</v>
      </c>
      <c r="B115" s="1" t="s">
        <v>400</v>
      </c>
      <c r="C115" s="1" t="s">
        <v>401</v>
      </c>
      <c r="D115" s="1" t="s">
        <v>338</v>
      </c>
      <c r="E115" s="3">
        <v>18.68888888888889</v>
      </c>
      <c r="F115" s="3">
        <v>5.6888888888888891</v>
      </c>
      <c r="G115" s="3">
        <v>1.4222222222222223</v>
      </c>
      <c r="H115" s="3">
        <v>6.6666666666666666E-2</v>
      </c>
      <c r="I115" s="3">
        <v>1.1555555555555554</v>
      </c>
      <c r="J115" s="3">
        <v>0</v>
      </c>
      <c r="K115" s="3">
        <v>0</v>
      </c>
      <c r="L115" s="3">
        <v>0</v>
      </c>
      <c r="M115" s="3">
        <v>0</v>
      </c>
      <c r="N115" s="3">
        <v>0</v>
      </c>
      <c r="O115" s="3">
        <v>0</v>
      </c>
      <c r="P115" s="3">
        <v>3.786111111111111</v>
      </c>
      <c r="Q115" s="3">
        <v>1.9166666666666667</v>
      </c>
      <c r="R115" s="3">
        <v>0.30514268727705107</v>
      </c>
      <c r="S115" s="3">
        <v>0</v>
      </c>
      <c r="T115" s="3">
        <v>0</v>
      </c>
      <c r="U115" s="3">
        <v>0</v>
      </c>
      <c r="V115" s="3">
        <v>0</v>
      </c>
      <c r="W115" s="3">
        <v>8.8888888888888892E-2</v>
      </c>
      <c r="X115" s="3">
        <v>0</v>
      </c>
      <c r="Y115" s="3">
        <v>0</v>
      </c>
      <c r="Z115" s="3">
        <v>4.7562425683709865E-3</v>
      </c>
      <c r="AA115" s="3">
        <v>0</v>
      </c>
      <c r="AB115" s="3">
        <v>0</v>
      </c>
      <c r="AC115" s="3">
        <v>0</v>
      </c>
      <c r="AD115" s="3">
        <v>0</v>
      </c>
      <c r="AE115" s="3">
        <v>0</v>
      </c>
      <c r="AF115" s="3">
        <v>0</v>
      </c>
      <c r="AG115" s="3">
        <v>0</v>
      </c>
      <c r="AH115" s="3" t="s">
        <v>527</v>
      </c>
      <c r="AI115" s="17">
        <v>3</v>
      </c>
    </row>
    <row r="116" spans="1:35" x14ac:dyDescent="0.2">
      <c r="A116" s="1" t="s">
        <v>154</v>
      </c>
      <c r="B116" s="1" t="s">
        <v>402</v>
      </c>
      <c r="C116" s="1" t="s">
        <v>169</v>
      </c>
      <c r="D116" s="1" t="s">
        <v>170</v>
      </c>
      <c r="E116" s="3">
        <v>67.24444444444444</v>
      </c>
      <c r="F116" s="3">
        <v>11.013333333333335</v>
      </c>
      <c r="G116" s="3">
        <v>0</v>
      </c>
      <c r="H116" s="3">
        <v>0</v>
      </c>
      <c r="I116" s="3">
        <v>0</v>
      </c>
      <c r="J116" s="3">
        <v>0</v>
      </c>
      <c r="K116" s="3">
        <v>0</v>
      </c>
      <c r="L116" s="3">
        <v>0</v>
      </c>
      <c r="M116" s="3">
        <v>4.4455555555555542</v>
      </c>
      <c r="N116" s="3">
        <v>0</v>
      </c>
      <c r="O116" s="3">
        <v>6.611037673496363E-2</v>
      </c>
      <c r="P116" s="3">
        <v>9.325555555555562</v>
      </c>
      <c r="Q116" s="3">
        <v>7.2700000000000022</v>
      </c>
      <c r="R116" s="3">
        <v>0.24679444811632531</v>
      </c>
      <c r="S116" s="3">
        <v>0</v>
      </c>
      <c r="T116" s="3">
        <v>0</v>
      </c>
      <c r="U116" s="3">
        <v>0</v>
      </c>
      <c r="V116" s="3">
        <v>0</v>
      </c>
      <c r="W116" s="3">
        <v>0</v>
      </c>
      <c r="X116" s="3">
        <v>0</v>
      </c>
      <c r="Y116" s="3">
        <v>0</v>
      </c>
      <c r="Z116" s="3">
        <v>0</v>
      </c>
      <c r="AA116" s="3">
        <v>0</v>
      </c>
      <c r="AB116" s="3">
        <v>0</v>
      </c>
      <c r="AC116" s="3">
        <v>0</v>
      </c>
      <c r="AD116" s="3">
        <v>0</v>
      </c>
      <c r="AE116" s="3">
        <v>0</v>
      </c>
      <c r="AF116" s="3">
        <v>0</v>
      </c>
      <c r="AG116" s="3">
        <v>0</v>
      </c>
      <c r="AH116" s="3" t="s">
        <v>528</v>
      </c>
      <c r="AI116" s="17">
        <v>3</v>
      </c>
    </row>
    <row r="117" spans="1:35" x14ac:dyDescent="0.2">
      <c r="A117" s="1" t="s">
        <v>154</v>
      </c>
      <c r="B117" s="1" t="s">
        <v>403</v>
      </c>
      <c r="C117" s="1" t="s">
        <v>404</v>
      </c>
      <c r="D117" s="1" t="s">
        <v>405</v>
      </c>
      <c r="E117" s="3">
        <v>21.155555555555555</v>
      </c>
      <c r="F117" s="3">
        <v>0.48888888888888887</v>
      </c>
      <c r="G117" s="3">
        <v>7.7777777777777779E-2</v>
      </c>
      <c r="H117" s="3">
        <v>0.62222222222222223</v>
      </c>
      <c r="I117" s="3">
        <v>0.50000000000000011</v>
      </c>
      <c r="J117" s="3">
        <v>0</v>
      </c>
      <c r="K117" s="3">
        <v>6.6666666666666666E-2</v>
      </c>
      <c r="L117" s="3">
        <v>0.11666666666666667</v>
      </c>
      <c r="M117" s="3">
        <v>2.5611111111111109</v>
      </c>
      <c r="N117" s="3">
        <v>0</v>
      </c>
      <c r="O117" s="3">
        <v>0.12106092436974789</v>
      </c>
      <c r="P117" s="3">
        <v>5.427777777777778</v>
      </c>
      <c r="Q117" s="3">
        <v>1.875</v>
      </c>
      <c r="R117" s="3">
        <v>0.34519432773109243</v>
      </c>
      <c r="S117" s="3">
        <v>0.21333333333333332</v>
      </c>
      <c r="T117" s="3">
        <v>0.44722222222222224</v>
      </c>
      <c r="U117" s="3">
        <v>0</v>
      </c>
      <c r="V117" s="3">
        <v>3.1223739495798319E-2</v>
      </c>
      <c r="W117" s="3">
        <v>0.10888888888888888</v>
      </c>
      <c r="X117" s="3">
        <v>0</v>
      </c>
      <c r="Y117" s="3">
        <v>0</v>
      </c>
      <c r="Z117" s="3">
        <v>5.1470588235294117E-3</v>
      </c>
      <c r="AA117" s="3">
        <v>0</v>
      </c>
      <c r="AB117" s="3">
        <v>0</v>
      </c>
      <c r="AC117" s="3">
        <v>0</v>
      </c>
      <c r="AD117" s="3">
        <v>0</v>
      </c>
      <c r="AE117" s="3">
        <v>0</v>
      </c>
      <c r="AF117" s="3">
        <v>0</v>
      </c>
      <c r="AG117" s="3">
        <v>0.1111111111111111</v>
      </c>
      <c r="AH117" s="3" t="s">
        <v>529</v>
      </c>
      <c r="AI117" s="17">
        <v>3</v>
      </c>
    </row>
    <row r="118" spans="1:35" x14ac:dyDescent="0.2">
      <c r="A118" s="1" t="s">
        <v>154</v>
      </c>
      <c r="B118" s="1" t="s">
        <v>406</v>
      </c>
      <c r="C118" s="1" t="s">
        <v>169</v>
      </c>
      <c r="D118" s="1" t="s">
        <v>170</v>
      </c>
      <c r="E118" s="3">
        <v>53.12222222222222</v>
      </c>
      <c r="F118" s="3">
        <v>6.1325555555555553</v>
      </c>
      <c r="G118" s="3">
        <v>0</v>
      </c>
      <c r="H118" s="3">
        <v>0</v>
      </c>
      <c r="I118" s="3">
        <v>0</v>
      </c>
      <c r="J118" s="3">
        <v>0</v>
      </c>
      <c r="K118" s="3">
        <v>0</v>
      </c>
      <c r="L118" s="3">
        <v>0</v>
      </c>
      <c r="M118" s="3">
        <v>0</v>
      </c>
      <c r="N118" s="3">
        <v>0</v>
      </c>
      <c r="O118" s="3">
        <v>0</v>
      </c>
      <c r="P118" s="3">
        <v>4.3488888888888901</v>
      </c>
      <c r="Q118" s="3">
        <v>12.702222222222231</v>
      </c>
      <c r="R118" s="3">
        <v>0.32097887471240344</v>
      </c>
      <c r="S118" s="3">
        <v>0</v>
      </c>
      <c r="T118" s="3">
        <v>0</v>
      </c>
      <c r="U118" s="3">
        <v>0</v>
      </c>
      <c r="V118" s="3">
        <v>0</v>
      </c>
      <c r="W118" s="3">
        <v>0</v>
      </c>
      <c r="X118" s="3">
        <v>0</v>
      </c>
      <c r="Y118" s="3">
        <v>0</v>
      </c>
      <c r="Z118" s="3">
        <v>0</v>
      </c>
      <c r="AA118" s="3">
        <v>0</v>
      </c>
      <c r="AB118" s="3">
        <v>0</v>
      </c>
      <c r="AC118" s="3">
        <v>0</v>
      </c>
      <c r="AD118" s="3">
        <v>0</v>
      </c>
      <c r="AE118" s="3">
        <v>0</v>
      </c>
      <c r="AF118" s="3">
        <v>0</v>
      </c>
      <c r="AG118" s="3">
        <v>0</v>
      </c>
      <c r="AH118" s="3" t="s">
        <v>530</v>
      </c>
      <c r="AI118" s="17">
        <v>3</v>
      </c>
    </row>
    <row r="119" spans="1:35" x14ac:dyDescent="0.2">
      <c r="A119" s="1" t="s">
        <v>154</v>
      </c>
      <c r="B119" s="1" t="s">
        <v>407</v>
      </c>
      <c r="C119" s="1" t="s">
        <v>156</v>
      </c>
      <c r="D119" s="1" t="s">
        <v>157</v>
      </c>
      <c r="E119" s="3">
        <v>65.988888888888894</v>
      </c>
      <c r="F119" s="3">
        <v>9.5833333333333339</v>
      </c>
      <c r="G119" s="3">
        <v>1.413888888888889</v>
      </c>
      <c r="H119" s="3">
        <v>0</v>
      </c>
      <c r="I119" s="3">
        <v>1.1277777777777778</v>
      </c>
      <c r="J119" s="3">
        <v>0</v>
      </c>
      <c r="K119" s="3">
        <v>1.2661111111111112</v>
      </c>
      <c r="L119" s="3">
        <v>0.55000000000000004</v>
      </c>
      <c r="M119" s="3">
        <v>8.1722222222222225</v>
      </c>
      <c r="N119" s="3">
        <v>0</v>
      </c>
      <c r="O119" s="3">
        <v>0.12384239771005219</v>
      </c>
      <c r="P119" s="3">
        <v>4.25</v>
      </c>
      <c r="Q119" s="3">
        <v>4.2833333333333332</v>
      </c>
      <c r="R119" s="3">
        <v>0.12931469944435089</v>
      </c>
      <c r="S119" s="3">
        <v>0</v>
      </c>
      <c r="T119" s="3">
        <v>0</v>
      </c>
      <c r="U119" s="3">
        <v>0</v>
      </c>
      <c r="V119" s="3">
        <v>0</v>
      </c>
      <c r="W119" s="3">
        <v>1.0361111111111112</v>
      </c>
      <c r="X119" s="3">
        <v>0</v>
      </c>
      <c r="Y119" s="3">
        <v>0</v>
      </c>
      <c r="Z119" s="3">
        <v>1.5701296514564742E-2</v>
      </c>
      <c r="AA119" s="3">
        <v>6.8861111111111111</v>
      </c>
      <c r="AB119" s="3">
        <v>0</v>
      </c>
      <c r="AC119" s="3">
        <v>0</v>
      </c>
      <c r="AD119" s="3">
        <v>0</v>
      </c>
      <c r="AE119" s="3">
        <v>0</v>
      </c>
      <c r="AF119" s="3">
        <v>0</v>
      </c>
      <c r="AG119" s="3">
        <v>0</v>
      </c>
      <c r="AH119" s="3" t="s">
        <v>531</v>
      </c>
      <c r="AI119" s="17">
        <v>3</v>
      </c>
    </row>
    <row r="120" spans="1:35" x14ac:dyDescent="0.2">
      <c r="A120" s="1" t="s">
        <v>154</v>
      </c>
      <c r="B120" s="1" t="s">
        <v>408</v>
      </c>
      <c r="C120" s="1" t="s">
        <v>409</v>
      </c>
      <c r="D120" s="1" t="s">
        <v>214</v>
      </c>
      <c r="E120" s="3">
        <v>54.111111111111114</v>
      </c>
      <c r="F120" s="3">
        <v>4.9833333333333334</v>
      </c>
      <c r="G120" s="3">
        <v>0.33333333333333331</v>
      </c>
      <c r="H120" s="3">
        <v>0</v>
      </c>
      <c r="I120" s="3">
        <v>0.53333333333333333</v>
      </c>
      <c r="J120" s="3">
        <v>0</v>
      </c>
      <c r="K120" s="3">
        <v>0</v>
      </c>
      <c r="L120" s="3">
        <v>9.166666666666666E-2</v>
      </c>
      <c r="M120" s="3">
        <v>13.391666666666667</v>
      </c>
      <c r="N120" s="3">
        <v>0</v>
      </c>
      <c r="O120" s="3">
        <v>0.2474845995893224</v>
      </c>
      <c r="P120" s="3">
        <v>3.8472222222222223</v>
      </c>
      <c r="Q120" s="3">
        <v>24.211111111111112</v>
      </c>
      <c r="R120" s="3">
        <v>0.51853182751540039</v>
      </c>
      <c r="S120" s="3">
        <v>0.15833333333333333</v>
      </c>
      <c r="T120" s="3">
        <v>0</v>
      </c>
      <c r="U120" s="3">
        <v>0</v>
      </c>
      <c r="V120" s="3">
        <v>2.9260780287474327E-3</v>
      </c>
      <c r="W120" s="3">
        <v>0.22500000000000001</v>
      </c>
      <c r="X120" s="3">
        <v>0</v>
      </c>
      <c r="Y120" s="3">
        <v>0</v>
      </c>
      <c r="Z120" s="3">
        <v>4.1581108829568791E-3</v>
      </c>
      <c r="AA120" s="3">
        <v>0</v>
      </c>
      <c r="AB120" s="3">
        <v>0</v>
      </c>
      <c r="AC120" s="3">
        <v>0</v>
      </c>
      <c r="AD120" s="3">
        <v>0</v>
      </c>
      <c r="AE120" s="3">
        <v>0</v>
      </c>
      <c r="AF120" s="3">
        <v>0</v>
      </c>
      <c r="AG120" s="3">
        <v>0.18055555555555555</v>
      </c>
      <c r="AH120" s="3" t="s">
        <v>532</v>
      </c>
      <c r="AI120" s="17">
        <v>3</v>
      </c>
    </row>
    <row r="121" spans="1:35" x14ac:dyDescent="0.2">
      <c r="A121" s="1" t="s">
        <v>154</v>
      </c>
      <c r="B121" s="1" t="s">
        <v>410</v>
      </c>
      <c r="C121" s="1" t="s">
        <v>411</v>
      </c>
      <c r="D121" s="1" t="s">
        <v>234</v>
      </c>
      <c r="E121" s="3">
        <v>46.166666666666664</v>
      </c>
      <c r="F121" s="3">
        <v>4.708333333333333</v>
      </c>
      <c r="G121" s="3">
        <v>2.5194444444444444</v>
      </c>
      <c r="H121" s="3">
        <v>0</v>
      </c>
      <c r="I121" s="3">
        <v>0</v>
      </c>
      <c r="J121" s="3">
        <v>0.16944444444444445</v>
      </c>
      <c r="K121" s="3">
        <v>0</v>
      </c>
      <c r="L121" s="3">
        <v>0</v>
      </c>
      <c r="M121" s="3">
        <v>9.6777777777777771</v>
      </c>
      <c r="N121" s="3">
        <v>0</v>
      </c>
      <c r="O121" s="3">
        <v>0.20962695547533092</v>
      </c>
      <c r="P121" s="3">
        <v>31.222222222222221</v>
      </c>
      <c r="Q121" s="3">
        <v>4.4555555555555557</v>
      </c>
      <c r="R121" s="3">
        <v>0.77280385078219016</v>
      </c>
      <c r="S121" s="3">
        <v>0</v>
      </c>
      <c r="T121" s="3">
        <v>0</v>
      </c>
      <c r="U121" s="3">
        <v>0</v>
      </c>
      <c r="V121" s="3">
        <v>0</v>
      </c>
      <c r="W121" s="3">
        <v>0</v>
      </c>
      <c r="X121" s="3">
        <v>14.7</v>
      </c>
      <c r="Y121" s="3">
        <v>4.3944444444444448</v>
      </c>
      <c r="Z121" s="3">
        <v>0.41359807460890496</v>
      </c>
      <c r="AA121" s="3">
        <v>0</v>
      </c>
      <c r="AB121" s="3">
        <v>0</v>
      </c>
      <c r="AC121" s="3">
        <v>0</v>
      </c>
      <c r="AD121" s="3">
        <v>0</v>
      </c>
      <c r="AE121" s="3">
        <v>0</v>
      </c>
      <c r="AF121" s="3">
        <v>0</v>
      </c>
      <c r="AG121" s="3">
        <v>0</v>
      </c>
      <c r="AH121" s="3" t="s">
        <v>533</v>
      </c>
      <c r="AI121" s="17">
        <v>3</v>
      </c>
    </row>
    <row r="122" spans="1:35" x14ac:dyDescent="0.2">
      <c r="A122" s="1" t="s">
        <v>154</v>
      </c>
      <c r="B122" s="1" t="s">
        <v>412</v>
      </c>
      <c r="C122" s="1" t="s">
        <v>307</v>
      </c>
      <c r="D122" s="1" t="s">
        <v>308</v>
      </c>
      <c r="E122" s="3">
        <v>15.822222222222223</v>
      </c>
      <c r="F122" s="3">
        <v>0</v>
      </c>
      <c r="G122" s="3">
        <v>0.13333333333333333</v>
      </c>
      <c r="H122" s="3">
        <v>0.15</v>
      </c>
      <c r="I122" s="3">
        <v>0.62222222222222223</v>
      </c>
      <c r="J122" s="3">
        <v>0</v>
      </c>
      <c r="K122" s="3">
        <v>0</v>
      </c>
      <c r="L122" s="3">
        <v>2.9666666666666668E-2</v>
      </c>
      <c r="M122" s="3">
        <v>0</v>
      </c>
      <c r="N122" s="3">
        <v>0</v>
      </c>
      <c r="O122" s="3">
        <v>0</v>
      </c>
      <c r="P122" s="3">
        <v>0</v>
      </c>
      <c r="Q122" s="3">
        <v>0</v>
      </c>
      <c r="R122" s="3">
        <v>0</v>
      </c>
      <c r="S122" s="3">
        <v>2.0666666666666667E-2</v>
      </c>
      <c r="T122" s="3">
        <v>0</v>
      </c>
      <c r="U122" s="3">
        <v>0</v>
      </c>
      <c r="V122" s="3">
        <v>1.3061797752808989E-3</v>
      </c>
      <c r="W122" s="3">
        <v>0</v>
      </c>
      <c r="X122" s="3">
        <v>0</v>
      </c>
      <c r="Y122" s="3">
        <v>0</v>
      </c>
      <c r="Z122" s="3">
        <v>0</v>
      </c>
      <c r="AA122" s="3">
        <v>0</v>
      </c>
      <c r="AB122" s="3">
        <v>0</v>
      </c>
      <c r="AC122" s="3">
        <v>0.6</v>
      </c>
      <c r="AD122" s="3">
        <v>0</v>
      </c>
      <c r="AE122" s="3">
        <v>0</v>
      </c>
      <c r="AF122" s="3">
        <v>0</v>
      </c>
      <c r="AG122" s="3">
        <v>0</v>
      </c>
      <c r="AH122" s="3" t="s">
        <v>534</v>
      </c>
      <c r="AI122" s="17">
        <v>3</v>
      </c>
    </row>
    <row r="123" spans="1:35" x14ac:dyDescent="0.2">
      <c r="A123" s="1" t="s">
        <v>154</v>
      </c>
      <c r="B123" s="1" t="s">
        <v>413</v>
      </c>
      <c r="C123" s="1" t="s">
        <v>355</v>
      </c>
      <c r="D123" s="1" t="s">
        <v>356</v>
      </c>
      <c r="E123" s="3">
        <v>28.477777777777778</v>
      </c>
      <c r="F123" s="3">
        <v>5.6888888888888891</v>
      </c>
      <c r="G123" s="3">
        <v>0.57777777777777772</v>
      </c>
      <c r="H123" s="3">
        <v>0.2</v>
      </c>
      <c r="I123" s="3">
        <v>0.57777777777777772</v>
      </c>
      <c r="J123" s="3">
        <v>0</v>
      </c>
      <c r="K123" s="3">
        <v>0</v>
      </c>
      <c r="L123" s="3">
        <v>0</v>
      </c>
      <c r="M123" s="3">
        <v>0</v>
      </c>
      <c r="N123" s="3">
        <v>0</v>
      </c>
      <c r="O123" s="3">
        <v>0</v>
      </c>
      <c r="P123" s="3">
        <v>5.4111111111111114</v>
      </c>
      <c r="Q123" s="3">
        <v>7.4444444444444446</v>
      </c>
      <c r="R123" s="3">
        <v>0.45142411236831842</v>
      </c>
      <c r="S123" s="3">
        <v>0</v>
      </c>
      <c r="T123" s="3">
        <v>0</v>
      </c>
      <c r="U123" s="3">
        <v>0</v>
      </c>
      <c r="V123" s="3">
        <v>0</v>
      </c>
      <c r="W123" s="3">
        <v>0</v>
      </c>
      <c r="X123" s="3">
        <v>0</v>
      </c>
      <c r="Y123" s="3">
        <v>0</v>
      </c>
      <c r="Z123" s="3">
        <v>0</v>
      </c>
      <c r="AA123" s="3">
        <v>0</v>
      </c>
      <c r="AB123" s="3">
        <v>0</v>
      </c>
      <c r="AC123" s="3">
        <v>0</v>
      </c>
      <c r="AD123" s="3">
        <v>0</v>
      </c>
      <c r="AE123" s="3">
        <v>0</v>
      </c>
      <c r="AF123" s="3">
        <v>0</v>
      </c>
      <c r="AG123" s="3">
        <v>0</v>
      </c>
      <c r="AH123" s="3" t="s">
        <v>535</v>
      </c>
      <c r="AI123" s="17">
        <v>3</v>
      </c>
    </row>
  </sheetData>
  <pageMargins left="0.7" right="0.7" top="0.75" bottom="0.75" header="0.3" footer="0.3"/>
  <pageSetup orientation="portrait" horizontalDpi="1200" verticalDpi="1200" r:id="rId1"/>
  <ignoredErrors>
    <ignoredError sqref="AH2:AH12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activeCell="B5" sqref="B5"/>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0</v>
      </c>
      <c r="C2" s="15" t="s">
        <v>79</v>
      </c>
      <c r="D2" s="16"/>
      <c r="F2" s="2" t="s">
        <v>99</v>
      </c>
      <c r="G2" s="2" t="s">
        <v>115</v>
      </c>
      <c r="H2" s="25" t="s">
        <v>112</v>
      </c>
      <c r="I2" s="25" t="s">
        <v>16</v>
      </c>
    </row>
    <row r="3" spans="2:15" ht="15" customHeight="1" x14ac:dyDescent="0.2">
      <c r="B3" s="8" t="s">
        <v>86</v>
      </c>
      <c r="C3" s="7">
        <f>AVERAGE(Nurse!E:E)</f>
        <v>67.618032786885266</v>
      </c>
      <c r="D3" s="7"/>
      <c r="F3" s="28" t="s">
        <v>92</v>
      </c>
      <c r="G3" s="21">
        <f>SUM(Table3[Total Hours Nurse Staffing])</f>
        <v>33055.878000000004</v>
      </c>
      <c r="H3" s="24" t="s">
        <v>85</v>
      </c>
      <c r="I3" s="22">
        <f>Table30[[#This Row],[State Total]]/C7</f>
        <v>4.0070645137828196</v>
      </c>
    </row>
    <row r="4" spans="2:15" ht="15" customHeight="1" x14ac:dyDescent="0.2">
      <c r="B4" s="9" t="s">
        <v>27</v>
      </c>
      <c r="C4" s="7">
        <f>SUM(Nurse!J:J)/SUM(Nurse!E:E)</f>
        <v>4.0070645137828196</v>
      </c>
      <c r="D4" s="7"/>
      <c r="F4" s="12" t="s">
        <v>152</v>
      </c>
      <c r="G4" s="21">
        <f>SUM(Table3[Total Direct Care Staff Hours])</f>
        <v>30556.80844444445</v>
      </c>
      <c r="H4" s="24">
        <f>Table30[[#This Row],[State Total]]/G3</f>
        <v>0.9243986332610632</v>
      </c>
      <c r="I4" s="22">
        <f>Table30[[#This Row],[State Total]]/C7</f>
        <v>3.7041249599297448</v>
      </c>
    </row>
    <row r="5" spans="2:15" ht="15" customHeight="1" thickBot="1" x14ac:dyDescent="0.25">
      <c r="B5" s="10" t="s">
        <v>153</v>
      </c>
      <c r="C5" s="11">
        <f>SUM(Nurse!L:L)/SUM(Nurse!E:E)</f>
        <v>0.7051149713245134</v>
      </c>
      <c r="D5" s="14"/>
      <c r="F5" s="28" t="s">
        <v>77</v>
      </c>
      <c r="G5" s="21">
        <f>SUM(Table3[Total RN Hours (w/ Admin, DON)])</f>
        <v>5816.7754444444427</v>
      </c>
      <c r="H5" s="24">
        <f>Table30[[#This Row],[State Total]]/G3</f>
        <v>0.17596796081000909</v>
      </c>
      <c r="I5" s="22">
        <f>Table30[[#This Row],[State Total]]/C7</f>
        <v>0.7051149713245134</v>
      </c>
      <c r="J5" s="20"/>
      <c r="K5" s="20"/>
      <c r="L5" s="20"/>
      <c r="M5" s="20"/>
      <c r="N5" s="20"/>
      <c r="O5" s="20"/>
    </row>
    <row r="6" spans="2:15" ht="15" customHeight="1" x14ac:dyDescent="0.2">
      <c r="B6" s="18" t="s">
        <v>80</v>
      </c>
      <c r="C6" s="19">
        <f>COUNTA(Nurse!A:A)-1</f>
        <v>122</v>
      </c>
      <c r="D6" s="1"/>
      <c r="F6" s="27" t="s">
        <v>93</v>
      </c>
      <c r="G6" s="21">
        <f>SUM(Table3[RN Hours (excl. Admin, DON)])</f>
        <v>3545.9502222222218</v>
      </c>
      <c r="H6" s="24">
        <f>Table30[[#This Row],[State Total]]/G3</f>
        <v>0.10727139730556307</v>
      </c>
      <c r="I6" s="22">
        <f>Table30[[#This Row],[State Total]]/C7</f>
        <v>0.42984340948701971</v>
      </c>
      <c r="J6" s="20"/>
      <c r="K6" s="20"/>
      <c r="L6" s="20"/>
      <c r="M6" s="20"/>
      <c r="N6" s="20"/>
      <c r="O6" s="20"/>
    </row>
    <row r="7" spans="2:15" ht="15" customHeight="1" x14ac:dyDescent="0.2">
      <c r="B7" s="18" t="s">
        <v>81</v>
      </c>
      <c r="C7" s="19">
        <f>SUM(Nurse!E:E)</f>
        <v>8249.4000000000033</v>
      </c>
      <c r="D7" s="1"/>
      <c r="F7" s="27" t="s">
        <v>94</v>
      </c>
      <c r="G7" s="21">
        <f>SUM(Table3[RN Admin Hours])</f>
        <v>1653.2436666666654</v>
      </c>
      <c r="H7" s="24">
        <f>Table30[[#This Row],[State Total]]/G3</f>
        <v>5.0013606253830716E-2</v>
      </c>
      <c r="I7" s="22">
        <f>Table30[[#This Row],[State Total]]/C7</f>
        <v>0.20040774682603155</v>
      </c>
      <c r="J7" s="20"/>
      <c r="K7" s="20"/>
      <c r="L7" s="20"/>
      <c r="M7" s="20"/>
      <c r="N7" s="20"/>
      <c r="O7" s="20"/>
    </row>
    <row r="8" spans="2:15" ht="15" customHeight="1" x14ac:dyDescent="0.2">
      <c r="F8" s="27" t="s">
        <v>95</v>
      </c>
      <c r="G8" s="21">
        <f>SUM(Table3[RN DON Hours])</f>
        <v>617.58155555555584</v>
      </c>
      <c r="H8" s="24">
        <f>Table30[[#This Row],[State Total]]/G3</f>
        <v>1.8682957250615331E-2</v>
      </c>
      <c r="I8" s="22">
        <f>Table30[[#This Row],[State Total]]/C7</f>
        <v>7.4863815011462123E-2</v>
      </c>
      <c r="J8" s="20"/>
      <c r="K8" s="20"/>
      <c r="L8" s="20"/>
      <c r="M8" s="20"/>
      <c r="N8" s="20"/>
      <c r="O8" s="20"/>
    </row>
    <row r="9" spans="2:15" ht="15" customHeight="1" x14ac:dyDescent="0.2">
      <c r="F9" s="12" t="s">
        <v>96</v>
      </c>
      <c r="G9" s="21">
        <f>SUM(Table3[Total LPN Hours (w/ Admin)])</f>
        <v>8282.6357777777775</v>
      </c>
      <c r="H9" s="24">
        <f>Table30[[#This Row],[State Total]]/G3</f>
        <v>0.25056468860932318</v>
      </c>
      <c r="I9" s="22">
        <f>Table30[[#This Row],[State Total]]/C7</f>
        <v>1.0040288721334611</v>
      </c>
      <c r="J9" s="20"/>
      <c r="K9" s="20"/>
      <c r="L9" s="20"/>
      <c r="M9" s="20"/>
      <c r="N9" s="20"/>
      <c r="O9" s="20"/>
    </row>
    <row r="10" spans="2:15" ht="15" customHeight="1" x14ac:dyDescent="0.2">
      <c r="F10" s="27" t="s">
        <v>100</v>
      </c>
      <c r="G10" s="21">
        <f>SUM(Table3[LPN Hours (excl. Admin)])</f>
        <v>8054.3914444444445</v>
      </c>
      <c r="H10" s="24">
        <f>Table30[[#This Row],[State Total]]/G3</f>
        <v>0.24365988537483238</v>
      </c>
      <c r="I10" s="22">
        <f>Table30[[#This Row],[State Total]]/C7</f>
        <v>0.97636088011788025</v>
      </c>
      <c r="J10" s="20"/>
      <c r="K10" s="20"/>
      <c r="L10" s="20"/>
      <c r="M10" s="20"/>
      <c r="N10" s="20"/>
      <c r="O10" s="20"/>
    </row>
    <row r="11" spans="2:15" ht="15" customHeight="1" x14ac:dyDescent="0.2">
      <c r="F11" s="27" t="s">
        <v>97</v>
      </c>
      <c r="G11" s="21">
        <f>SUM(Table3[LPN Admin Hours])</f>
        <v>228.24433333333329</v>
      </c>
      <c r="H11" s="24">
        <f>Table30[[#This Row],[State Total]]/G3</f>
        <v>6.9048032344907993E-3</v>
      </c>
      <c r="I11" s="22">
        <f>Table30[[#This Row],[State Total]]/C7</f>
        <v>2.7667992015580914E-2</v>
      </c>
      <c r="J11" s="20"/>
      <c r="K11" s="20"/>
      <c r="L11" s="20"/>
      <c r="M11" s="20"/>
      <c r="N11" s="20"/>
      <c r="O11" s="20"/>
    </row>
    <row r="12" spans="2:15" ht="15" customHeight="1" x14ac:dyDescent="0.2">
      <c r="F12" s="12" t="s">
        <v>101</v>
      </c>
      <c r="G12" s="21">
        <f>SUM(Table3[Total CNA, NA TR, Med Aide/Tech Hours])</f>
        <v>18956.466777777779</v>
      </c>
      <c r="H12" s="24">
        <f>Table30[[#This Row],[State Total]]/G3</f>
        <v>0.57346735058066756</v>
      </c>
      <c r="I12" s="22">
        <f>Table30[[#This Row],[State Total]]/C7</f>
        <v>2.2979206703248445</v>
      </c>
      <c r="J12" s="20"/>
      <c r="K12" s="20"/>
      <c r="L12" s="20"/>
      <c r="M12" s="20"/>
      <c r="N12" s="20"/>
      <c r="O12" s="20"/>
    </row>
    <row r="13" spans="2:15" ht="15" customHeight="1" x14ac:dyDescent="0.2">
      <c r="F13" s="27" t="s">
        <v>15</v>
      </c>
      <c r="G13" s="21">
        <f>SUM(Table3[CNA Hours])</f>
        <v>17627.111666666668</v>
      </c>
      <c r="H13" s="24">
        <f>Table30[[#This Row],[State Total]]/G3</f>
        <v>0.53325195799266523</v>
      </c>
      <c r="I13" s="22">
        <f>Table30[[#This Row],[State Total]]/C7</f>
        <v>2.1367749977776156</v>
      </c>
      <c r="J13" s="20"/>
      <c r="K13" s="20"/>
      <c r="L13" s="20"/>
      <c r="M13" s="20"/>
      <c r="N13" s="20"/>
      <c r="O13" s="20"/>
    </row>
    <row r="14" spans="2:15" ht="15" customHeight="1" x14ac:dyDescent="0.2">
      <c r="F14" s="27" t="s">
        <v>82</v>
      </c>
      <c r="G14" s="21">
        <f>SUM(Table3[NA TR Hours])</f>
        <v>1329.3551111111112</v>
      </c>
      <c r="H14" s="24">
        <f>Table30[[#This Row],[State Total]]/G3</f>
        <v>4.0215392588002385E-2</v>
      </c>
      <c r="I14" s="22">
        <f>Table30[[#This Row],[State Total]]/C7</f>
        <v>0.16114567254722897</v>
      </c>
    </row>
    <row r="15" spans="2:15" ht="15" customHeight="1" x14ac:dyDescent="0.2">
      <c r="F15" s="29" t="s">
        <v>74</v>
      </c>
      <c r="G15" s="23">
        <f>SUM(Table3[Med Aide/Tech Hours])</f>
        <v>0</v>
      </c>
      <c r="H15" s="24">
        <f>Table30[[#This Row],[State Total]]/G3</f>
        <v>0</v>
      </c>
      <c r="I15" s="22">
        <f>Table30[[#This Row],[State Total]]/C7</f>
        <v>0</v>
      </c>
    </row>
    <row r="16" spans="2:15" ht="15" customHeight="1" x14ac:dyDescent="0.2"/>
    <row r="17" spans="6:7" ht="15" customHeight="1" x14ac:dyDescent="0.2"/>
    <row r="18" spans="6:7" ht="15" customHeight="1" x14ac:dyDescent="0.2">
      <c r="F18" s="2" t="s">
        <v>110</v>
      </c>
      <c r="G18" s="2" t="s">
        <v>115</v>
      </c>
    </row>
    <row r="19" spans="6:7" ht="15" customHeight="1" x14ac:dyDescent="0.2">
      <c r="F19" s="2" t="s">
        <v>102</v>
      </c>
      <c r="G19" s="12">
        <f>SUM(Table3[RN Hours Contract])</f>
        <v>157.6573333333333</v>
      </c>
    </row>
    <row r="20" spans="6:7" ht="15" customHeight="1" x14ac:dyDescent="0.2">
      <c r="F20" s="2" t="s">
        <v>103</v>
      </c>
      <c r="G20" s="12">
        <f>SUM(Table3[RN Admin Hours Contract])</f>
        <v>2.7638888888888888</v>
      </c>
    </row>
    <row r="21" spans="6:7" ht="15" customHeight="1" x14ac:dyDescent="0.2">
      <c r="F21" s="2" t="s">
        <v>104</v>
      </c>
      <c r="G21" s="12">
        <f>SUM(Table3[RN DON Hours Contract])</f>
        <v>6.4</v>
      </c>
    </row>
    <row r="22" spans="6:7" ht="15" customHeight="1" x14ac:dyDescent="0.2">
      <c r="F22" s="2" t="s">
        <v>105</v>
      </c>
      <c r="G22" s="12">
        <f>SUM(Table3[LPN Hours Contract])</f>
        <v>951.98866666666652</v>
      </c>
    </row>
    <row r="23" spans="6:7" ht="15" customHeight="1" x14ac:dyDescent="0.2">
      <c r="F23" s="2" t="s">
        <v>106</v>
      </c>
      <c r="G23" s="12">
        <f>SUM(Table3[LPN Admin Hours Contract])</f>
        <v>12.361111111111111</v>
      </c>
    </row>
    <row r="24" spans="6:7" ht="15" customHeight="1" x14ac:dyDescent="0.2">
      <c r="F24" s="2" t="s">
        <v>107</v>
      </c>
      <c r="G24" s="12">
        <f>SUM(Table3[CNA Hours Contract])</f>
        <v>1354.681</v>
      </c>
    </row>
    <row r="25" spans="6:7" ht="15" customHeight="1" x14ac:dyDescent="0.2">
      <c r="F25" s="2" t="s">
        <v>108</v>
      </c>
      <c r="G25" s="12">
        <f>SUM(Table3[NA TR Hours Contract])</f>
        <v>0.15555555555555556</v>
      </c>
    </row>
    <row r="26" spans="6:7" ht="15" customHeight="1" x14ac:dyDescent="0.2">
      <c r="F26" s="2" t="s">
        <v>109</v>
      </c>
      <c r="G26" s="12">
        <f>SUM(Table3[Med Aide Hours Contract])</f>
        <v>0</v>
      </c>
    </row>
    <row r="27" spans="6:7" ht="15" customHeight="1" x14ac:dyDescent="0.2">
      <c r="F27" s="2" t="s">
        <v>98</v>
      </c>
      <c r="G27" s="12">
        <f>SUM(G19:G26)</f>
        <v>2486.0075555555554</v>
      </c>
    </row>
    <row r="28" spans="6:7" ht="15" customHeight="1" x14ac:dyDescent="0.2">
      <c r="F28" s="2" t="s">
        <v>113</v>
      </c>
      <c r="G28" s="12">
        <f>G3-G27</f>
        <v>30569.870444444448</v>
      </c>
    </row>
    <row r="29" spans="6:7" ht="15" customHeight="1" x14ac:dyDescent="0.2">
      <c r="F29" s="2" t="s">
        <v>114</v>
      </c>
      <c r="G29" s="26">
        <f>G27/G3</f>
        <v>7.5206217652290311E-2</v>
      </c>
    </row>
    <row r="30" spans="6:7" ht="15" customHeight="1" x14ac:dyDescent="0.2"/>
    <row r="31" spans="6:7" ht="15" customHeight="1" x14ac:dyDescent="0.2">
      <c r="G31" s="12"/>
    </row>
    <row r="32" spans="6:7" ht="15" customHeight="1" x14ac:dyDescent="0.2"/>
    <row r="33" spans="6:7" ht="15" customHeight="1" x14ac:dyDescent="0.2">
      <c r="F33" s="2" t="s">
        <v>99</v>
      </c>
      <c r="G33" s="25" t="s">
        <v>16</v>
      </c>
    </row>
    <row r="34" spans="6:7" ht="15" customHeight="1" x14ac:dyDescent="0.2">
      <c r="F34" s="28" t="s">
        <v>78</v>
      </c>
      <c r="G34" s="22">
        <f>I3</f>
        <v>4.0070645137828196</v>
      </c>
    </row>
    <row r="35" spans="6:7" ht="15" customHeight="1" x14ac:dyDescent="0.2">
      <c r="F35" s="12" t="s">
        <v>111</v>
      </c>
      <c r="G35" s="22">
        <f>I5</f>
        <v>0.7051149713245134</v>
      </c>
    </row>
    <row r="36" spans="6:7" ht="15" customHeight="1" x14ac:dyDescent="0.2">
      <c r="F36" s="12" t="s">
        <v>17</v>
      </c>
      <c r="G36" s="22">
        <f>I9</f>
        <v>1.0040288721334611</v>
      </c>
    </row>
    <row r="37" spans="6:7" ht="15" customHeight="1" x14ac:dyDescent="0.2">
      <c r="F37" s="12" t="s">
        <v>116</v>
      </c>
      <c r="G37" s="22">
        <f>I12</f>
        <v>2.2979206703248445</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85" zoomScaleNormal="85" workbookViewId="0"/>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1FEC-FCD8-410E-96FA-8BEEED6406D1}">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118</v>
      </c>
      <c r="D2" s="31"/>
    </row>
    <row r="3" spans="2:4" x14ac:dyDescent="0.2">
      <c r="C3" s="32" t="s">
        <v>15</v>
      </c>
      <c r="D3" s="33" t="s">
        <v>119</v>
      </c>
    </row>
    <row r="4" spans="2:4" x14ac:dyDescent="0.2">
      <c r="C4" s="34" t="s">
        <v>16</v>
      </c>
      <c r="D4" s="35" t="s">
        <v>120</v>
      </c>
    </row>
    <row r="5" spans="2:4" x14ac:dyDescent="0.2">
      <c r="C5" s="34" t="s">
        <v>17</v>
      </c>
      <c r="D5" s="35" t="s">
        <v>121</v>
      </c>
    </row>
    <row r="6" spans="2:4" ht="15.75" customHeight="1" x14ac:dyDescent="0.2">
      <c r="C6" s="34" t="s">
        <v>74</v>
      </c>
      <c r="D6" s="35" t="s">
        <v>122</v>
      </c>
    </row>
    <row r="7" spans="2:4" ht="15.5" customHeight="1" x14ac:dyDescent="0.2">
      <c r="C7" s="34" t="s">
        <v>82</v>
      </c>
      <c r="D7" s="35" t="s">
        <v>123</v>
      </c>
    </row>
    <row r="8" spans="2:4" x14ac:dyDescent="0.2">
      <c r="C8" s="34" t="s">
        <v>124</v>
      </c>
      <c r="D8" s="35" t="s">
        <v>125</v>
      </c>
    </row>
    <row r="9" spans="2:4" x14ac:dyDescent="0.2">
      <c r="C9" s="36" t="s">
        <v>126</v>
      </c>
      <c r="D9" s="34" t="s">
        <v>127</v>
      </c>
    </row>
    <row r="10" spans="2:4" x14ac:dyDescent="0.2">
      <c r="B10" s="37"/>
      <c r="C10" s="34" t="s">
        <v>128</v>
      </c>
      <c r="D10" s="35" t="s">
        <v>129</v>
      </c>
    </row>
    <row r="11" spans="2:4" x14ac:dyDescent="0.2">
      <c r="C11" s="34" t="s">
        <v>130</v>
      </c>
      <c r="D11" s="35" t="s">
        <v>131</v>
      </c>
    </row>
    <row r="12" spans="2:4" x14ac:dyDescent="0.2">
      <c r="C12" s="34" t="s">
        <v>132</v>
      </c>
      <c r="D12" s="35" t="s">
        <v>133</v>
      </c>
    </row>
    <row r="13" spans="2:4" x14ac:dyDescent="0.2">
      <c r="C13" s="34" t="s">
        <v>128</v>
      </c>
      <c r="D13" s="35" t="s">
        <v>129</v>
      </c>
    </row>
    <row r="14" spans="2:4" x14ac:dyDescent="0.2">
      <c r="C14" s="34" t="s">
        <v>130</v>
      </c>
      <c r="D14" s="35" t="s">
        <v>134</v>
      </c>
    </row>
    <row r="15" spans="2:4" x14ac:dyDescent="0.2">
      <c r="C15" s="38" t="s">
        <v>132</v>
      </c>
      <c r="D15" s="39" t="s">
        <v>133</v>
      </c>
    </row>
    <row r="17" spans="3:4" ht="24" x14ac:dyDescent="0.3">
      <c r="C17" s="30" t="s">
        <v>135</v>
      </c>
      <c r="D17" s="31"/>
    </row>
    <row r="18" spans="3:4" x14ac:dyDescent="0.2">
      <c r="C18" s="34" t="s">
        <v>16</v>
      </c>
      <c r="D18" s="35" t="s">
        <v>136</v>
      </c>
    </row>
    <row r="19" spans="3:4" x14ac:dyDescent="0.2">
      <c r="C19" s="34" t="s">
        <v>78</v>
      </c>
      <c r="D19" s="35" t="s">
        <v>137</v>
      </c>
    </row>
    <row r="20" spans="3:4" x14ac:dyDescent="0.2">
      <c r="C20" s="36" t="s">
        <v>138</v>
      </c>
      <c r="D20" s="34" t="s">
        <v>139</v>
      </c>
    </row>
    <row r="21" spans="3:4" x14ac:dyDescent="0.2">
      <c r="C21" s="34" t="s">
        <v>140</v>
      </c>
      <c r="D21" s="35" t="s">
        <v>141</v>
      </c>
    </row>
    <row r="22" spans="3:4" x14ac:dyDescent="0.2">
      <c r="C22" s="34" t="s">
        <v>142</v>
      </c>
      <c r="D22" s="35" t="s">
        <v>143</v>
      </c>
    </row>
    <row r="23" spans="3:4" x14ac:dyDescent="0.2">
      <c r="C23" s="34" t="s">
        <v>144</v>
      </c>
      <c r="D23" s="35" t="s">
        <v>145</v>
      </c>
    </row>
    <row r="24" spans="3:4" x14ac:dyDescent="0.2">
      <c r="C24" s="34" t="s">
        <v>146</v>
      </c>
      <c r="D24" s="35" t="s">
        <v>147</v>
      </c>
    </row>
    <row r="25" spans="3:4" x14ac:dyDescent="0.2">
      <c r="C25" s="34" t="s">
        <v>77</v>
      </c>
      <c r="D25" s="35" t="s">
        <v>148</v>
      </c>
    </row>
    <row r="26" spans="3:4" x14ac:dyDescent="0.2">
      <c r="C26" s="34" t="s">
        <v>142</v>
      </c>
      <c r="D26" s="35" t="s">
        <v>143</v>
      </c>
    </row>
    <row r="27" spans="3:4" x14ac:dyDescent="0.2">
      <c r="C27" s="34" t="s">
        <v>144</v>
      </c>
      <c r="D27" s="35" t="s">
        <v>145</v>
      </c>
    </row>
    <row r="28" spans="3:4" x14ac:dyDescent="0.2">
      <c r="C28" s="38" t="s">
        <v>146</v>
      </c>
      <c r="D28" s="39" t="s">
        <v>147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1 6 " ? > < D a t a M a s h u p   s q m i d = " 2 2 7 a d c 4 6 - e 6 7 d - 4 4 3 9 - 9 9 f 0 - 5 f b e 7 0 9 a f 9 5 c "   x m l n s = " h t t p : / / s c h e m a s . m i c r o s o f t . c o m / D a t a M a s h u p " > A A A A A B Q D A A B Q S w M E F A A C A A g A f W 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f W 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m B F M o i k e 4 D g A A A B E A A A A T A B w A R m 9 y b X V s Y X M v U 2 V j d G l v b j E u b S C i G A A o o B Q A A A A A A A A A A A A A A A A A A A A A A A A A A A A r T k 0 u y c z P U w i G 0 I b W A F B L A Q I t A B Q A A g A I A H 1 m B F N + K R 6 K p A A A A P U A A A A S A A A A A A A A A A A A A A A A A A A A A A B D b 2 5 m a W c v U G F j a 2 F n Z S 5 4 b W x Q S w E C L Q A U A A I A C A B 9 Z g R T D 8 r p q 6 Q A A A D p A A A A E w A A A A A A A A A A A A A A A A D w A A A A W 0 N v b n R l b n R f V H l w Z X N d L n h t b F B L A Q I t A B Q A A g A I A H 1 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B w K s 6 D t k P 0 E 8 2 C F E g G E g q U f v 3 x Y X O j + g Y O F I R D e e o j 4 w A A A A A O g A A A A A I A A C A A A A A Y a V Q K 7 E 3 B l c V l q B P 3 F f S c J y 2 x w s 0 y Y W 7 L k h 4 y w r 0 Y v V A A A A D o x 8 1 c O 2 l O t m u f t U b f H B U 0 3 H 5 B 6 L a J R K H u i A V x + c c 7 N N H O T a h Z x A 6 z c 6 c M h P e j Z / Y y A L 6 H 8 t B l q i g 6 8 Z D z G 0 1 e / p i c i X + 1 g f / + + v 5 C 6 6 1 3 9 U A A A A D W j c o u / f Z V B 4 v k c d q l k L r l 5 R 6 H A X p D S h A 4 P l x 4 6 e S S Y j 5 4 K D T Q z s b Y H u Z 7 7 u 8 Y W g V 7 n X F w 8 F u l f R e 3 O s w e 2 / P y < / 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F90438F-65AC-4696-B849-6BA41A9EDB64}">
  <ds:schemaRefs>
    <ds:schemaRef ds:uri="http://schemas.microsoft.com/DataMashup"/>
  </ds:schemaRefs>
</ds:datastoreItem>
</file>

<file path=customXml/itemProps4.xml><?xml version="1.0" encoding="utf-8"?>
<ds:datastoreItem xmlns:ds="http://schemas.openxmlformats.org/officeDocument/2006/customXml" ds:itemID="{7D8F2965-B12E-452A-8843-79FC2160E3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2021-08-13T19:20:46Z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