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webextensions/webextension1.xml" ContentType="application/vnd.ms-office.webextension+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hidePivotFieldList="1" defaultThemeVersion="166925"/>
  <mc:AlternateContent xmlns:mc="http://schemas.openxmlformats.org/markup-compatibility/2006">
    <mc:Choice Requires="x15">
      <x15ac:absPath xmlns:x15ac="http://schemas.microsoft.com/office/spreadsheetml/2010/11/ac" url="/Users/hayleycronquist/Desktop/"/>
    </mc:Choice>
  </mc:AlternateContent>
  <xr:revisionPtr revIDLastSave="0" documentId="13_ncr:1_{D3569EC9-95A9-B445-8056-7B3FCADF1747}" xr6:coauthVersionLast="47" xr6:coauthVersionMax="47" xr10:uidLastSave="{00000000-0000-0000-0000-000000000000}"/>
  <bookViews>
    <workbookView xWindow="0" yWindow="500" windowWidth="28800" windowHeight="17500" xr2:uid="{67A66CE9-00D2-4A3F-AF07-D49C2DF022CA}"/>
  </bookViews>
  <sheets>
    <sheet name="Nurse" sheetId="6" r:id="rId1"/>
    <sheet name="Contract" sheetId="7" r:id="rId2"/>
    <sheet name="Non-Nurse" sheetId="8" r:id="rId3"/>
    <sheet name="Summary Data" sheetId="10" r:id="rId4"/>
    <sheet name="Charts" sheetId="11" r:id="rId5"/>
    <sheet name="Notes &amp; Glossary" sheetId="12" r:id="rId6"/>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10" l="1"/>
  <c r="G25" i="10"/>
  <c r="G24" i="10"/>
  <c r="G23" i="10"/>
  <c r="G22" i="10"/>
  <c r="G21" i="10"/>
  <c r="G20" i="10"/>
  <c r="G19" i="10"/>
  <c r="G15" i="10"/>
  <c r="G14" i="10"/>
  <c r="G13" i="10"/>
  <c r="G11" i="10"/>
  <c r="G10" i="10"/>
  <c r="G8" i="10"/>
  <c r="G7" i="10"/>
  <c r="G6" i="10"/>
  <c r="C7" i="10"/>
  <c r="C6" i="10"/>
  <c r="C3" i="10"/>
  <c r="G12" i="10" l="1"/>
  <c r="I12" i="10" s="1"/>
  <c r="G37" i="10" s="1"/>
  <c r="I8" i="10"/>
  <c r="I7" i="10"/>
  <c r="I10" i="10"/>
  <c r="I11" i="10"/>
  <c r="I13" i="10"/>
  <c r="I14" i="10"/>
  <c r="I15" i="10"/>
  <c r="I6" i="10"/>
  <c r="G27" i="10"/>
  <c r="G4" i="10" l="1"/>
  <c r="I4" i="10" s="1"/>
  <c r="G5" i="10" l="1"/>
  <c r="I5" i="10" s="1"/>
  <c r="G35" i="10" s="1"/>
  <c r="G9" i="10"/>
  <c r="I9" i="10" s="1"/>
  <c r="G36" i="10" s="1"/>
  <c r="C5" i="10"/>
  <c r="G3" i="10" l="1"/>
  <c r="C4" i="10"/>
  <c r="I3" i="10" l="1"/>
  <c r="H4" i="10"/>
  <c r="G29" i="10"/>
  <c r="G28" i="10"/>
  <c r="G34" i="10"/>
  <c r="H7" i="10"/>
  <c r="H6" i="10"/>
  <c r="H8" i="10"/>
  <c r="H10" i="10"/>
  <c r="H11" i="10"/>
  <c r="H13" i="10"/>
  <c r="H14" i="10"/>
  <c r="H12" i="10"/>
  <c r="H15" i="10"/>
  <c r="H5" i="10"/>
  <c r="H9" i="10"/>
</calcChain>
</file>

<file path=xl/sharedStrings.xml><?xml version="1.0" encoding="utf-8"?>
<sst xmlns="http://schemas.openxmlformats.org/spreadsheetml/2006/main" count="715" uniqueCount="257">
  <si>
    <t>State</t>
  </si>
  <si>
    <t>Provider Number</t>
  </si>
  <si>
    <t>Provider</t>
  </si>
  <si>
    <t>County</t>
  </si>
  <si>
    <t>MDS Census</t>
  </si>
  <si>
    <t>RN Hours</t>
  </si>
  <si>
    <t>LPN Hours</t>
  </si>
  <si>
    <t>CNA Hours</t>
  </si>
  <si>
    <t>RN Admin Hours</t>
  </si>
  <si>
    <t>RN DON Hours</t>
  </si>
  <si>
    <t>RN Hours Contract</t>
  </si>
  <si>
    <t>LPN Hours Contract</t>
  </si>
  <si>
    <t>CNA Hours Contract</t>
  </si>
  <si>
    <t>Percent CNA Contract</t>
  </si>
  <si>
    <t>Percent RN Contract</t>
  </si>
  <si>
    <t>CNA</t>
  </si>
  <si>
    <t>HPRD</t>
  </si>
  <si>
    <t>LPN</t>
  </si>
  <si>
    <t>City</t>
  </si>
  <si>
    <t>Total Hours Nurse Staffing</t>
  </si>
  <si>
    <t>RN Hours (w/ Admin, DON)</t>
  </si>
  <si>
    <t>LPN Hours (w/ Admin)</t>
  </si>
  <si>
    <t>LPN Admin Hours</t>
  </si>
  <si>
    <t>Med Aide/Tech Hours</t>
  </si>
  <si>
    <t>Total CNA, NA in Training, Med Aide/Tech Hours</t>
  </si>
  <si>
    <t>NA in Training Hours</t>
  </si>
  <si>
    <t>Total Contract Hours</t>
  </si>
  <si>
    <t>Total Nurse Staff HPRD</t>
  </si>
  <si>
    <t>Percent Contract Hours</t>
  </si>
  <si>
    <t>Percent Med Aide/Tech Contract</t>
  </si>
  <si>
    <t>Percent NA in Training Contract</t>
  </si>
  <si>
    <t>Percent LPN Admin Contract</t>
  </si>
  <si>
    <t>Percent LPN Only Contract</t>
  </si>
  <si>
    <t>LPN Contract Hours (w/ Admin)</t>
  </si>
  <si>
    <t>Percent CNA/NA/Med Aide Contract</t>
  </si>
  <si>
    <t>CNA/NA/Med Aide Contract Hours</t>
  </si>
  <si>
    <t>Percent LPN ALL Contract</t>
  </si>
  <si>
    <t>Percent RN DON Contract</t>
  </si>
  <si>
    <t>Percent RN Admin Contract</t>
  </si>
  <si>
    <t>RN Hours Contract (W/ Admin, DON)</t>
  </si>
  <si>
    <t>Percent RN Contract ALL</t>
  </si>
  <si>
    <t>RN DON Hours Contract</t>
  </si>
  <si>
    <t>LPN Admin Hours Contract</t>
  </si>
  <si>
    <t>RN Admin Hours Contract</t>
  </si>
  <si>
    <t>Med Aide Hours Contract</t>
  </si>
  <si>
    <t>Region Number</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</si>
  <si>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</si>
  <si>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</si>
  <si>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</si>
  <si>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</si>
  <si>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</si>
  <si>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</si>
  <si>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</si>
  <si>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</si>
  <si>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</si>
  <si>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Total Social Work HPRD</t>
  </si>
  <si>
    <t>Qualified Activities Professional Hours</t>
  </si>
  <si>
    <t>Other Activities Professional Hours</t>
  </si>
  <si>
    <t>Combined Activities HPRD</t>
  </si>
  <si>
    <t>Occupational Therapist Hours</t>
  </si>
  <si>
    <t>OT Assistant Hours</t>
  </si>
  <si>
    <t>OT Aide Hours</t>
  </si>
  <si>
    <t>OT HPRD (incl. Assistant &amp; Aide)</t>
  </si>
  <si>
    <t>Physical Therapist (PT) Hours</t>
  </si>
  <si>
    <t>PT Assistant Hours</t>
  </si>
  <si>
    <t>PT Aide Hours</t>
  </si>
  <si>
    <r>
      <t>PT HPRD (incl. Assis</t>
    </r>
    <r>
      <rPr>
        <sz val="11"/>
        <color theme="1"/>
        <rFont val="Calibri"/>
        <family val="2"/>
        <scheme val="minor"/>
      </rPr>
      <t>tant &amp; Aide)</t>
    </r>
  </si>
  <si>
    <t>Mental Health Service Worker Hours</t>
  </si>
  <si>
    <t>Therapeutic Recreation Specialist</t>
  </si>
  <si>
    <t>Clinical Nurse Specialist Hours</t>
  </si>
  <si>
    <t>Feeding Assistant Hours</t>
  </si>
  <si>
    <t>Respiratory Therapy Technician Hours</t>
  </si>
  <si>
    <t>Respiratory Therapist Hours</t>
  </si>
  <si>
    <t>Other Physician Hours</t>
  </si>
  <si>
    <t>Med Aide/Tech</t>
  </si>
  <si>
    <t>NA in Training Hours Contract</t>
  </si>
  <si>
    <t>Med Aide/Tech Hours Contract</t>
  </si>
  <si>
    <t>Total RN</t>
  </si>
  <si>
    <t>Total Nurse Staff</t>
  </si>
  <si>
    <t>Average</t>
  </si>
  <si>
    <t>Total Facilities</t>
  </si>
  <si>
    <t>Total Residents</t>
  </si>
  <si>
    <t>NA TR</t>
  </si>
  <si>
    <t>NA TR Hours</t>
  </si>
  <si>
    <t>NA TR Hours Contract</t>
  </si>
  <si>
    <t>*</t>
  </si>
  <si>
    <t>Facility MDS Census Average</t>
  </si>
  <si>
    <t>RN Hours (excl. Admin, DON)</t>
  </si>
  <si>
    <t>LPN Hours (excl. Admin)</t>
  </si>
  <si>
    <t>Total CNA, NA TR, Med Aide/Tech Hours</t>
  </si>
  <si>
    <t>Total RN Hours (w/ Admin, DON)</t>
  </si>
  <si>
    <t>Total LPN Hours (w/ Admin)</t>
  </si>
  <si>
    <t>Total Nurse Staffing</t>
  </si>
  <si>
    <t>RN (excl. Admin, DON)</t>
  </si>
  <si>
    <t>RN Admin</t>
  </si>
  <si>
    <t>RN DON</t>
  </si>
  <si>
    <t>Total LPN</t>
  </si>
  <si>
    <t>LPN Admin</t>
  </si>
  <si>
    <t>Total Contract</t>
  </si>
  <si>
    <t>Staffing Category</t>
  </si>
  <si>
    <t>LPN (excl. Admin)</t>
  </si>
  <si>
    <t>Total CNA, NA TR, Med Aide/Tech</t>
  </si>
  <si>
    <t xml:space="preserve">RN </t>
  </si>
  <si>
    <t xml:space="preserve">RN Admin </t>
  </si>
  <si>
    <t xml:space="preserve">RN DON </t>
  </si>
  <si>
    <t xml:space="preserve">LPN </t>
  </si>
  <si>
    <t xml:space="preserve">LPN Admin </t>
  </si>
  <si>
    <t xml:space="preserve">CNA </t>
  </si>
  <si>
    <t xml:space="preserve">NA TR </t>
  </si>
  <si>
    <t xml:space="preserve">Med Aide </t>
  </si>
  <si>
    <t>Contract Hours</t>
  </si>
  <si>
    <t>RN</t>
  </si>
  <si>
    <t>Percentage of Total</t>
  </si>
  <si>
    <t>Total Non-Contract</t>
  </si>
  <si>
    <t>Total Contract %</t>
  </si>
  <si>
    <t>State Total</t>
  </si>
  <si>
    <t>Combined CNA, NA TR, Med Aide/Tech</t>
  </si>
  <si>
    <t>Total Direct Care Staff Hours</t>
  </si>
  <si>
    <t>Glossary</t>
  </si>
  <si>
    <t>Certified Nursing Assistant</t>
  </si>
  <si>
    <t>Hours Per Resident Day</t>
  </si>
  <si>
    <t>Licensed Practical Nurse</t>
  </si>
  <si>
    <t>Medication Aide</t>
  </si>
  <si>
    <t>Nurse Aide in Training</t>
  </si>
  <si>
    <t>NP</t>
  </si>
  <si>
    <t>Nurse Practitioner</t>
  </si>
  <si>
    <t>Nurse Aides</t>
  </si>
  <si>
    <t>Includes CNA, Nurse Aide in Training, Med Aide/Tech</t>
  </si>
  <si>
    <t>OT</t>
  </si>
  <si>
    <t>Occupational Therapist</t>
  </si>
  <si>
    <t>PA</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</si>
  <si>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</si>
  <si>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</si>
  <si>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</si>
  <si>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</si>
  <si>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</si>
  <si>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</si>
  <si>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</si>
  <si>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</si>
  <si>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</si>
  <si>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</si>
  <si>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</si>
  <si>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</si>
  <si>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</si>
  <si>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</si>
  <si>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</si>
  <si>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</si>
  <si>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</si>
  <si>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</si>
  <si>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Total Direct Care Staff HPRD</t>
  </si>
  <si>
    <t>Total RN Staff HPRD</t>
  </si>
  <si>
    <t>Total RN Care Staff HPRD (excl. Admin/DON)</t>
  </si>
  <si>
    <t>Total Direct Care Staffing</t>
  </si>
  <si>
    <t>Total RN HPRD</t>
  </si>
  <si>
    <t>VT</t>
  </si>
  <si>
    <t>BIRCHWOOD TERRACE REHAB &amp; HEALTHCARE</t>
  </si>
  <si>
    <t>BURLINGTON</t>
  </si>
  <si>
    <t>Chittenden</t>
  </si>
  <si>
    <t>MOUNTAIN VIEW CENTER GENESIS HEALTHCARE</t>
  </si>
  <si>
    <t>RUTLAND</t>
  </si>
  <si>
    <t>Rutland</t>
  </si>
  <si>
    <t>BURLINGTON HEALTH &amp; REHAB</t>
  </si>
  <si>
    <t>HELEN PORTER HEALTHCARE &amp; REHAB</t>
  </si>
  <si>
    <t>MIDDLEBURY</t>
  </si>
  <si>
    <t>Addison</t>
  </si>
  <si>
    <t>THE PINES AT RUTLAND CENTER FOR NURSING AND REHABI</t>
  </si>
  <si>
    <t>ST JOHNSBURY HEALTH &amp; REHAB</t>
  </si>
  <si>
    <t>SAINT JOHNSBURY</t>
  </si>
  <si>
    <t>Caledonia</t>
  </si>
  <si>
    <t>BERLIN HEALTH &amp; REHAB CTR</t>
  </si>
  <si>
    <t>BARRE</t>
  </si>
  <si>
    <t>Washington</t>
  </si>
  <si>
    <t>SAINT ALBANS HEALTHCARE AND REHABILITATION CENTER</t>
  </si>
  <si>
    <t>SAINT ALBANS</t>
  </si>
  <si>
    <t>Franklin</t>
  </si>
  <si>
    <t>PINE HEIGHTS AT BRATTLEBORO CENTER FOR NURSING &amp; R</t>
  </si>
  <si>
    <t>BRATTLEBORO</t>
  </si>
  <si>
    <t>Windham</t>
  </si>
  <si>
    <t>SPRINGFIELD HEALTH &amp; REHAB</t>
  </si>
  <si>
    <t>SPRINGFIELD</t>
  </si>
  <si>
    <t>Windsor</t>
  </si>
  <si>
    <t>NEWPORT HEALTH CARE CENTER</t>
  </si>
  <si>
    <t>NEWPORT</t>
  </si>
  <si>
    <t>Orleans</t>
  </si>
  <si>
    <t>BENNINGTON HEALTH &amp; REHAB</t>
  </si>
  <si>
    <t>BENNINGTON</t>
  </si>
  <si>
    <t>Bennington</t>
  </si>
  <si>
    <t>SVHC CENTERS FOR LIVING AND REHABILITATION</t>
  </si>
  <si>
    <t>ELDERWOOD AT BURLINGTON</t>
  </si>
  <si>
    <t>VERMONT VETERANS' HOME</t>
  </si>
  <si>
    <t>CRESCENT MANOR CARE CTRS</t>
  </si>
  <si>
    <t>UNION HOUSE NURSING HOME</t>
  </si>
  <si>
    <t>GLOVER</t>
  </si>
  <si>
    <t>BARRE GARDENS NURSING AND REHAB LLC</t>
  </si>
  <si>
    <t>RUTLAND HEALTHCARE AND REHABILITATION CENTER</t>
  </si>
  <si>
    <t>GREEN MOUNTAIN NURSING AND REHABILITATION</t>
  </si>
  <si>
    <t>COLCHESTER</t>
  </si>
  <si>
    <t>MAPLE LANE NURSING HOME</t>
  </si>
  <si>
    <t>BARTON</t>
  </si>
  <si>
    <t>GREENSBORO NURSING HOME</t>
  </si>
  <si>
    <t>GREENSBORO</t>
  </si>
  <si>
    <t>PINES REHAB &amp; HEALTH CTR</t>
  </si>
  <si>
    <t>LYNDONVILLE</t>
  </si>
  <si>
    <t>WOODRIDGE NURSING HOME</t>
  </si>
  <si>
    <t>CEDAR HILL HEALTH CARE CENTER</t>
  </si>
  <si>
    <t>WINDSOR</t>
  </si>
  <si>
    <t>FRANKLIN COUNTY REHAB CENTER LLC</t>
  </si>
  <si>
    <t>ST ALBANS</t>
  </si>
  <si>
    <t>BEL AIRE CENTER</t>
  </si>
  <si>
    <t>THOMPSON HOUSE NURSING HOME</t>
  </si>
  <si>
    <t>GILL ODD FELLOWS HOME</t>
  </si>
  <si>
    <t>LUDLOW</t>
  </si>
  <si>
    <t>MAYO HEALTHCARE INC.</t>
  </si>
  <si>
    <t>NORTHFIELD</t>
  </si>
  <si>
    <t>THE VILLA REHAB</t>
  </si>
  <si>
    <t>WAKE ROBIN-LINDEN NURSING HOME</t>
  </si>
  <si>
    <t>SHELBURNE</t>
  </si>
  <si>
    <t>THE MANOR, INC</t>
  </si>
  <si>
    <t>MORRISVILLE</t>
  </si>
  <si>
    <t>Lamoille</t>
  </si>
  <si>
    <t>MENIG NURSING HOME</t>
  </si>
  <si>
    <t>RANDOLPH CENTER</t>
  </si>
  <si>
    <t>Orange</t>
  </si>
  <si>
    <t>475003</t>
  </si>
  <si>
    <t>475012</t>
  </si>
  <si>
    <t>475014</t>
  </si>
  <si>
    <t>475017</t>
  </si>
  <si>
    <t>475018</t>
  </si>
  <si>
    <t>475019</t>
  </si>
  <si>
    <t>475020</t>
  </si>
  <si>
    <t>475021</t>
  </si>
  <si>
    <t>475023</t>
  </si>
  <si>
    <t>475025</t>
  </si>
  <si>
    <t>475026</t>
  </si>
  <si>
    <t>475027</t>
  </si>
  <si>
    <t>475029</t>
  </si>
  <si>
    <t>475030</t>
  </si>
  <si>
    <t>475032</t>
  </si>
  <si>
    <t>475033</t>
  </si>
  <si>
    <t>475036</t>
  </si>
  <si>
    <t>475037</t>
  </si>
  <si>
    <t>475039</t>
  </si>
  <si>
    <t>475040</t>
  </si>
  <si>
    <t>475042</t>
  </si>
  <si>
    <t>475043</t>
  </si>
  <si>
    <t>475044</t>
  </si>
  <si>
    <t>475045</t>
  </si>
  <si>
    <t>475046</t>
  </si>
  <si>
    <t>475047</t>
  </si>
  <si>
    <t>475049</t>
  </si>
  <si>
    <t>475050</t>
  </si>
  <si>
    <t>475052</t>
  </si>
  <si>
    <t>475053</t>
  </si>
  <si>
    <t>475055</t>
  </si>
  <si>
    <t>475056</t>
  </si>
  <si>
    <t>475057</t>
  </si>
  <si>
    <t>475058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</si>
</sst>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color rgb="FF000000"/>
      <name val="Calibri"/>
      <family val="2"/>
    </font>
    <font>
      <sz val="11"/>
      <color rgb="FF000000"/>
      <name val="Calibri"/>
      <family val="2"/>
    </font>
    <font>
      <sz val="8"/>
      <name val="Calibri"/>
      <family val="2"/>
      <scheme val="minor"/>
    </font>
    <font>
      <b/>
      <sz val="11"/>
      <color theme="1"/>
      <name val="Calibri"/>
      <family val="2"/>
    </font>
    <font>
      <sz val="11"/>
      <color theme="1"/>
      <name val="Calibri"/>
      <family val="2"/>
    </font>
    <font>
      <b/>
      <sz val="11"/>
      <color theme="1"/>
      <name val="Calibri"/>
      <family val="2"/>
      <scheme val="minor"/>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40">
    <xf numFmtId="0" fontId="0" fillId="0" borderId="0" xfId="0"/>
    <xf numFmtId="0" fontId="0" fillId="0" borderId="0" xfId="0"/>
    <xf numFmtId="0" fontId="2" fillId="0" borderId="0" xfId="0" applyFont="1"/>
    <xf numFmtId="4" fontId="0" fillId="0" borderId="0" xfId="0" applyNumberFormat="1"/>
    <xf numFmtId="10" fontId="0" fillId="0" borderId="0" xfId="0" applyNumberFormat="1"/>
    <xf numFmtId="0" fontId="0" fillId="0" borderId="0" xfId="0" applyAlignment="1">
      <alignment wrapText="1"/>
    </xf>
    <xf numFmtId="10" fontId="0" fillId="0" borderId="0" xfId="0" applyNumberFormat="1" applyAlignment="1">
      <alignment wrapText="1"/>
    </xf>
    <xf numFmtId="2" fontId="5" fillId="0" borderId="0" xfId="1" applyNumberFormat="1" applyFont="1" applyFill="1" applyBorder="1" applyAlignment="1">
      <alignment vertical="top"/>
    </xf>
    <xf numFmtId="0" fontId="4" fillId="0" borderId="1" xfId="1" applyFont="1" applyFill="1" applyBorder="1" applyAlignment="1">
      <alignment vertical="top" wrapText="1"/>
    </xf>
    <xf numFmtId="0" fontId="7" fillId="0" borderId="1" xfId="1" applyFont="1" applyFill="1" applyBorder="1" applyAlignment="1">
      <alignment vertical="top" wrapText="1"/>
    </xf>
    <xf numFmtId="0" fontId="7" fillId="0" borderId="3" xfId="1" applyFont="1" applyFill="1" applyBorder="1" applyAlignment="1">
      <alignment vertical="top" wrapText="1"/>
    </xf>
    <xf numFmtId="2" fontId="8" fillId="0" borderId="2" xfId="1" applyNumberFormat="1" applyFont="1" applyFill="1" applyBorder="1" applyAlignment="1">
      <alignment vertical="top"/>
    </xf>
    <xf numFmtId="3" fontId="2" fillId="0" borderId="0" xfId="0" applyNumberFormat="1" applyFont="1"/>
    <xf numFmtId="0" fontId="0" fillId="0" borderId="0" xfId="0" applyNumberFormat="1"/>
    <xf numFmtId="2" fontId="8" fillId="0" borderId="0" xfId="1" applyNumberFormat="1" applyFont="1" applyFill="1" applyBorder="1" applyAlignment="1">
      <alignment vertical="top"/>
    </xf>
    <xf numFmtId="2" fontId="3" fillId="2" borderId="0" xfId="0" applyNumberFormat="1" applyFont="1" applyFill="1" applyBorder="1" applyAlignment="1">
      <alignment horizontal="left" wrapText="1"/>
    </xf>
    <xf numFmtId="0" fontId="0" fillId="0" borderId="0" xfId="0" applyAlignment="1">
      <alignment horizontal="left" wrapText="1"/>
    </xf>
    <xf numFmtId="3" fontId="0" fillId="0" borderId="0" xfId="0" applyNumberFormat="1"/>
    <xf numFmtId="0" fontId="9" fillId="0" borderId="1" xfId="0" applyFont="1" applyFill="1" applyBorder="1"/>
    <xf numFmtId="3" fontId="5" fillId="0" borderId="4" xfId="1" applyNumberFormat="1" applyFont="1" applyFill="1" applyBorder="1" applyAlignment="1">
      <alignment vertical="top"/>
    </xf>
    <xf numFmtId="0" fontId="2" fillId="0" borderId="0" xfId="0" applyFont="1" applyAlignment="1">
      <alignment vertical="top" wrapText="1"/>
    </xf>
    <xf numFmtId="3" fontId="2" fillId="0" borderId="0" xfId="0" applyNumberFormat="1" applyFont="1" applyBorder="1"/>
    <xf numFmtId="4" fontId="2" fillId="0" borderId="0" xfId="0" applyNumberFormat="1" applyFont="1" applyBorder="1"/>
    <xf numFmtId="3" fontId="2" fillId="0" borderId="6" xfId="0" applyNumberFormat="1" applyFont="1" applyBorder="1"/>
    <xf numFmtId="10" fontId="2" fillId="0" borderId="0" xfId="0" applyNumberFormat="1" applyFont="1" applyBorder="1"/>
    <xf numFmtId="0" fontId="2" fillId="0" borderId="0" xfId="0" applyFont="1" applyAlignment="1">
      <alignment wrapText="1"/>
    </xf>
    <xf numFmtId="164" fontId="3" fillId="0" borderId="0" xfId="0" applyNumberFormat="1" applyFont="1"/>
    <xf numFmtId="3" fontId="10" fillId="0" borderId="0" xfId="0" applyNumberFormat="1" applyFont="1"/>
    <xf numFmtId="3" fontId="3" fillId="0" borderId="0" xfId="0" applyNumberFormat="1" applyFont="1"/>
    <xf numFmtId="3" fontId="10" fillId="0" borderId="5" xfId="0" applyNumberFormat="1" applyFont="1" applyBorder="1"/>
    <xf numFmtId="0" fontId="11" fillId="3" borderId="7" xfId="0" applyFont="1" applyFill="1" applyBorder="1"/>
    <xf numFmtId="0" fontId="2" fillId="3" borderId="8" xfId="0" applyFont="1" applyFill="1" applyBorder="1"/>
    <xf numFmtId="0" fontId="2" fillId="0" borderId="9" xfId="0" applyFont="1" applyBorder="1"/>
    <xf numFmtId="0" fontId="2" fillId="0" borderId="10" xfId="0" applyFont="1" applyBorder="1"/>
    <xf numFmtId="0" fontId="2" fillId="0" borderId="11" xfId="0" applyFont="1" applyBorder="1"/>
    <xf numFmtId="0" fontId="2" fillId="0" borderId="1" xfId="0" applyFont="1" applyBorder="1"/>
    <xf numFmtId="0" fontId="2" fillId="0" borderId="4" xfId="0" applyFont="1" applyBorder="1"/>
    <xf numFmtId="0" fontId="12" fillId="0" borderId="0" xfId="1" applyFont="1" applyAlignment="1">
      <alignment horizontal="left" vertical="top" wrapText="1"/>
    </xf>
    <xf numFmtId="0" fontId="2" fillId="0" borderId="12" xfId="0" applyFont="1" applyBorder="1"/>
    <xf numFmtId="0" fontId="2" fillId="0" borderId="13" xfId="0" applyFont="1" applyBorder="1"/>
  </cellXfs>
  <cellStyles count="3">
    <cellStyle name="Normal" xfId="0" builtinId="0"/>
    <cellStyle name="Normal 2 2" xfId="1" xr:uid="{952B52B9-4FE2-47DC-AB61-CD1941C163DC}"/>
    <cellStyle name="Normal 4" xfId="2" xr:uid="{9C2EC031-98F8-4804-98A7-7A9C0B276BFF}"/>
  </cellStyles>
  <dxfs count="119">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3"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colors>
    <mruColors>
      <color rgb="FFA22E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State Staff Time by Position</a:t>
            </a:r>
          </a:p>
        </c:rich>
      </c:tx>
      <c:layout>
        <c:manualLayout>
          <c:xMode val="edge"/>
          <c:yMode val="edge"/>
          <c:x val="0.1689610212905365"/>
          <c:y val="2.649667465242860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8.7016704240439183E-2"/>
          <c:y val="0.18764735994959614"/>
          <c:w val="0.55104876215913534"/>
          <c:h val="0.79028568756491224"/>
        </c:manualLayout>
      </c:layout>
      <c:doughnutChart>
        <c:varyColors val="1"/>
        <c:ser>
          <c:idx val="0"/>
          <c:order val="0"/>
          <c:explosion val="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6E2-4BA2-9EEB-BB9557D50147}"/>
              </c:ext>
            </c:extLst>
          </c:dPt>
          <c:dPt>
            <c:idx val="1"/>
            <c:bubble3D val="0"/>
            <c:spPr>
              <a:solidFill>
                <a:schemeClr val="accent1">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6E2-4BA2-9EEB-BB9557D50147}"/>
              </c:ext>
            </c:extLst>
          </c:dPt>
          <c:dPt>
            <c:idx val="2"/>
            <c:bubble3D val="0"/>
            <c:spPr>
              <a:solidFill>
                <a:schemeClr val="accent1">
                  <a:lumMod val="20000"/>
                  <a:lumOff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6E2-4BA2-9EEB-BB9557D50147}"/>
              </c:ext>
            </c:extLst>
          </c:dPt>
          <c:dPt>
            <c:idx val="3"/>
            <c:bubble3D val="0"/>
            <c:spPr>
              <a:solidFill>
                <a:schemeClr val="tx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6E2-4BA2-9EEB-BB9557D50147}"/>
              </c:ext>
            </c:extLst>
          </c:dPt>
          <c:dPt>
            <c:idx val="4"/>
            <c:bubble3D val="0"/>
            <c:spPr>
              <a:solidFill>
                <a:schemeClr val="tx1">
                  <a:lumMod val="50000"/>
                  <a:lumOff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6E2-4BA2-9EEB-BB9557D50147}"/>
              </c:ext>
            </c:extLst>
          </c:dPt>
          <c:dPt>
            <c:idx val="5"/>
            <c:bubble3D val="0"/>
            <c:spPr>
              <a:solidFill>
                <a:schemeClr val="accent6">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6E2-4BA2-9EEB-BB9557D50147}"/>
              </c:ext>
            </c:extLst>
          </c:dPt>
          <c:dPt>
            <c:idx val="6"/>
            <c:bubble3D val="0"/>
            <c:spPr>
              <a:solidFill>
                <a:schemeClr val="accent6">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86E2-4BA2-9EEB-BB9557D50147}"/>
              </c:ext>
            </c:extLst>
          </c:dPt>
          <c:dPt>
            <c:idx val="7"/>
            <c:bubble3D val="0"/>
            <c:spPr>
              <a:solidFill>
                <a:schemeClr val="accent6">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86E2-4BA2-9EEB-BB9557D5014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('Summary Data'!$F$6,'Summary Data'!$F$7,'Summary Data'!$F$8,'Summary Data'!$F$10,'Summary Data'!$F$11,'Summary Data'!$F$13,'Summary Data'!$F$14,'Summary Data'!$F$15)</c:f>
              <c:strCache>
                <c:ptCount val="8"/>
                <c:pt idx="0">
                  <c:v>RN (excl. Admin, DON)</c:v>
                </c:pt>
                <c:pt idx="1">
                  <c:v>RN Admin</c:v>
                </c:pt>
                <c:pt idx="2">
                  <c:v>RN DON</c:v>
                </c:pt>
                <c:pt idx="3">
                  <c:v>LPN (excl. Admin)</c:v>
                </c:pt>
                <c:pt idx="4">
                  <c:v>LPN Admin</c:v>
                </c:pt>
                <c:pt idx="5">
                  <c:v>CNA</c:v>
                </c:pt>
                <c:pt idx="6">
                  <c:v>NA TR</c:v>
                </c:pt>
                <c:pt idx="7">
                  <c:v>Med Aide/Tech</c:v>
                </c:pt>
              </c:strCache>
            </c:strRef>
          </c:cat>
          <c:val>
            <c:numRef>
              <c:f>('Summary Data'!$G$6,'Summary Data'!$G$7,'Summary Data'!$G$8,'Summary Data'!$G$10,'Summary Data'!$G$11,'Summary Data'!$G$13,'Summary Data'!$G$14,'Summary Data'!$G$15)</c:f>
              <c:numCache>
                <c:formatCode>#,##0</c:formatCode>
                <c:ptCount val="8"/>
                <c:pt idx="0">
                  <c:v>1329.76</c:v>
                </c:pt>
                <c:pt idx="1">
                  <c:v>293.0676666666667</c:v>
                </c:pt>
                <c:pt idx="2">
                  <c:v>159.32588888888887</c:v>
                </c:pt>
                <c:pt idx="3">
                  <c:v>1925.4723333333332</c:v>
                </c:pt>
                <c:pt idx="4">
                  <c:v>95.654999999999987</c:v>
                </c:pt>
                <c:pt idx="5">
                  <c:v>5080.29</c:v>
                </c:pt>
                <c:pt idx="6">
                  <c:v>111.42366666666666</c:v>
                </c:pt>
                <c:pt idx="7">
                  <c:v>36.334444444444443</c:v>
                </c:pt>
              </c:numCache>
            </c:numRef>
          </c:val>
          <c:extLst>
            <c:ext xmlns:c16="http://schemas.microsoft.com/office/drawing/2014/chart" uri="{C3380CC4-5D6E-409C-BE32-E72D297353CC}">
              <c16:uniqueId val="{00000010-86E2-4BA2-9EEB-BB9557D5014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4225250089965988"/>
          <c:y val="0.46905408392917908"/>
          <c:w val="0.24113970287288772"/>
          <c:h val="0.52137183845462154"/>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microsoft.com/office/2011/relationships/webextension" Target="../webextensions/webextension1.xml"/></Relationships>
</file>

<file path=xl/drawings/drawing1.xml><?xml version="1.0" encoding="utf-8"?>
<xdr:wsDr xmlns:xdr="http://schemas.openxmlformats.org/drawingml/2006/spreadsheetDrawing" xmlns:a="http://schemas.openxmlformats.org/drawingml/2006/main">
  <xdr:twoCellAnchor>
    <xdr:from>
      <xdr:col>9</xdr:col>
      <xdr:colOff>888999</xdr:colOff>
      <xdr:row>0</xdr:row>
      <xdr:rowOff>87309</xdr:rowOff>
    </xdr:from>
    <xdr:to>
      <xdr:col>32</xdr:col>
      <xdr:colOff>314327</xdr:colOff>
      <xdr:row>0</xdr:row>
      <xdr:rowOff>555622</xdr:rowOff>
    </xdr:to>
    <xdr:sp macro="" textlink="">
      <xdr:nvSpPr>
        <xdr:cNvPr id="8" name="TextBox 7">
          <a:extLst>
            <a:ext uri="{FF2B5EF4-FFF2-40B4-BE49-F238E27FC236}">
              <a16:creationId xmlns:a16="http://schemas.microsoft.com/office/drawing/2014/main" id="{59CA6649-D78C-4311-9958-9D83F2FCF0B6}"/>
            </a:ext>
          </a:extLst>
        </xdr:cNvPr>
        <xdr:cNvSpPr txBox="1"/>
      </xdr:nvSpPr>
      <xdr:spPr>
        <a:xfrm>
          <a:off x="8374062" y="87309"/>
          <a:ext cx="2132015" cy="46831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xdr:from>
      <xdr:col>4</xdr:col>
      <xdr:colOff>79374</xdr:colOff>
      <xdr:row>0</xdr:row>
      <xdr:rowOff>39679</xdr:rowOff>
    </xdr:from>
    <xdr:to>
      <xdr:col>9</xdr:col>
      <xdr:colOff>650874</xdr:colOff>
      <xdr:row>0</xdr:row>
      <xdr:rowOff>1063625</xdr:rowOff>
    </xdr:to>
    <xdr:sp macro="" textlink="">
      <xdr:nvSpPr>
        <xdr:cNvPr id="5" name="TextBox 4">
          <a:extLst>
            <a:ext uri="{FF2B5EF4-FFF2-40B4-BE49-F238E27FC236}">
              <a16:creationId xmlns:a16="http://schemas.microsoft.com/office/drawing/2014/main" id="{7B6B7176-2DE2-4ADB-87B2-03A3E16B9B13}"/>
            </a:ext>
          </a:extLst>
        </xdr:cNvPr>
        <xdr:cNvSpPr txBox="1"/>
      </xdr:nvSpPr>
      <xdr:spPr>
        <a:xfrm>
          <a:off x="5072062" y="39679"/>
          <a:ext cx="3667125" cy="1023946"/>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br>
            <a:rPr lang="en-US" sz="1100" b="0" baseline="0"/>
          </a:br>
          <a:r>
            <a:rPr lang="en-US" sz="1100" b="0" i="1" baseline="0"/>
            <a:t>Example: A nursing home averaging 300 total nurse staff hours and 100 residents per day would have a 3.0 Total Nurse Staff HPRD (300/100 = 3.0)</a:t>
          </a:r>
          <a:endParaRPr lang="en-US" sz="1100" i="1"/>
        </a:p>
      </xdr:txBody>
    </xdr:sp>
    <xdr:clientData/>
  </xdr:twoCellAnchor>
  <xdr:twoCellAnchor editAs="absolute">
    <xdr:from>
      <xdr:col>1</xdr:col>
      <xdr:colOff>28575</xdr:colOff>
      <xdr:row>0</xdr:row>
      <xdr:rowOff>79374</xdr:rowOff>
    </xdr:from>
    <xdr:to>
      <xdr:col>1</xdr:col>
      <xdr:colOff>1702595</xdr:colOff>
      <xdr:row>0</xdr:row>
      <xdr:rowOff>1524000</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63B596C3-D495-4B1D-8FA5-D8CC5AE71F21}"/>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560389" y="79374"/>
              <a:ext cx="1392238" cy="140493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202406</xdr:colOff>
      <xdr:row>0</xdr:row>
      <xdr:rowOff>154781</xdr:rowOff>
    </xdr:from>
    <xdr:to>
      <xdr:col>42</xdr:col>
      <xdr:colOff>738188</xdr:colOff>
      <xdr:row>0</xdr:row>
      <xdr:rowOff>440531</xdr:rowOff>
    </xdr:to>
    <xdr:sp macro="" textlink="">
      <xdr:nvSpPr>
        <xdr:cNvPr id="6" name="TextBox 5">
          <a:extLst>
            <a:ext uri="{FF2B5EF4-FFF2-40B4-BE49-F238E27FC236}">
              <a16:creationId xmlns:a16="http://schemas.microsoft.com/office/drawing/2014/main" id="{B4CFACC9-897D-4F47-8A5D-B9481886B9CC}"/>
            </a:ext>
          </a:extLst>
        </xdr:cNvPr>
        <xdr:cNvSpPr txBox="1"/>
      </xdr:nvSpPr>
      <xdr:spPr>
        <a:xfrm>
          <a:off x="9600406" y="154781"/>
          <a:ext cx="3178970" cy="285750"/>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p>
        <a:p>
          <a:r>
            <a:rPr lang="en-US" sz="1100" baseline="0"/>
            <a:t>.</a:t>
          </a:r>
          <a:endParaRPr lang="en-US" sz="1100"/>
        </a:p>
      </xdr:txBody>
    </xdr:sp>
    <xdr:clientData/>
  </xdr:twoCellAnchor>
  <xdr:twoCellAnchor editAs="absolute">
    <xdr:from>
      <xdr:col>1</xdr:col>
      <xdr:colOff>9524</xdr:colOff>
      <xdr:row>0</xdr:row>
      <xdr:rowOff>103188</xdr:rowOff>
    </xdr:from>
    <xdr:to>
      <xdr:col>1</xdr:col>
      <xdr:colOff>1714500</xdr:colOff>
      <xdr:row>0</xdr:row>
      <xdr:rowOff>1531938</xdr:rowOff>
    </xdr:to>
    <mc:AlternateContent xmlns:mc="http://schemas.openxmlformats.org/markup-compatibility/2006" xmlns:sle15="http://schemas.microsoft.com/office/drawing/2012/slicer">
      <mc:Choice Requires="sle15">
        <xdr:graphicFrame macro="">
          <xdr:nvGraphicFramePr>
            <xdr:cNvPr id="2" name="County 1">
              <a:extLst>
                <a:ext uri="{FF2B5EF4-FFF2-40B4-BE49-F238E27FC236}">
                  <a16:creationId xmlns:a16="http://schemas.microsoft.com/office/drawing/2014/main" id="{BD82DE43-63C7-45F9-B4D9-56B532DE2D3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48480" y="106363"/>
              <a:ext cx="1701801" cy="14287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217485</xdr:colOff>
      <xdr:row>0</xdr:row>
      <xdr:rowOff>330201</xdr:rowOff>
    </xdr:from>
    <xdr:to>
      <xdr:col>25</xdr:col>
      <xdr:colOff>833436</xdr:colOff>
      <xdr:row>0</xdr:row>
      <xdr:rowOff>595312</xdr:rowOff>
    </xdr:to>
    <xdr:sp macro="" textlink="">
      <xdr:nvSpPr>
        <xdr:cNvPr id="5" name="TextBox 4">
          <a:extLst>
            <a:ext uri="{FF2B5EF4-FFF2-40B4-BE49-F238E27FC236}">
              <a16:creationId xmlns:a16="http://schemas.microsoft.com/office/drawing/2014/main" id="{ED0FBAA7-B83D-4430-9AF3-348DCE85AB17}"/>
            </a:ext>
          </a:extLst>
        </xdr:cNvPr>
        <xdr:cNvSpPr txBox="1"/>
      </xdr:nvSpPr>
      <xdr:spPr>
        <a:xfrm>
          <a:off x="11516516" y="330201"/>
          <a:ext cx="3259139" cy="265111"/>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absolute">
    <xdr:from>
      <xdr:col>0</xdr:col>
      <xdr:colOff>535780</xdr:colOff>
      <xdr:row>0</xdr:row>
      <xdr:rowOff>142875</xdr:rowOff>
    </xdr:from>
    <xdr:to>
      <xdr:col>1</xdr:col>
      <xdr:colOff>1723231</xdr:colOff>
      <xdr:row>0</xdr:row>
      <xdr:rowOff>1579563</xdr:rowOff>
    </xdr:to>
    <mc:AlternateContent xmlns:mc="http://schemas.openxmlformats.org/markup-compatibility/2006" xmlns:sle15="http://schemas.microsoft.com/office/drawing/2012/slicer">
      <mc:Choice Requires="sle15">
        <xdr:graphicFrame macro="">
          <xdr:nvGraphicFramePr>
            <xdr:cNvPr id="2" name="County 2">
              <a:extLst>
                <a:ext uri="{FF2B5EF4-FFF2-40B4-BE49-F238E27FC236}">
                  <a16:creationId xmlns:a16="http://schemas.microsoft.com/office/drawing/2014/main" id="{974FE6BA-A04F-4A6E-9133-FC0D33418DA8}"/>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31812" y="142875"/>
              <a:ext cx="1785938" cy="143668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202825</xdr:colOff>
      <xdr:row>0</xdr:row>
      <xdr:rowOff>76200</xdr:rowOff>
    </xdr:from>
    <xdr:to>
      <xdr:col>10</xdr:col>
      <xdr:colOff>285750</xdr:colOff>
      <xdr:row>22</xdr:row>
      <xdr:rowOff>2985</xdr:rowOff>
    </xdr:to>
    <mc:AlternateContent xmlns:mc="http://schemas.openxmlformats.org/markup-compatibility/2006">
      <mc:Choice xmlns:we="http://schemas.microsoft.com/office/webextensions/webextension/2010/11" Requires="we">
        <xdr:graphicFrame macro="">
          <xdr:nvGraphicFramePr>
            <xdr:cNvPr id="2" name="Add-in 1" title="People Graph">
              <a:extLst>
                <a:ext uri="{FF2B5EF4-FFF2-40B4-BE49-F238E27FC236}">
                  <a16:creationId xmlns:a16="http://schemas.microsoft.com/office/drawing/2014/main" id="{2A5CF55E-C8AB-46AF-8527-CEFB5615391D}"/>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2" name="Add-in 1" title="People Graph">
              <a:extLst>
                <a:ext uri="{FF2B5EF4-FFF2-40B4-BE49-F238E27FC236}">
                  <a16:creationId xmlns:a16="http://schemas.microsoft.com/office/drawing/2014/main" id="{2A5CF55E-C8AB-46AF-8527-CEFB5615391D}"/>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5</xdr:col>
      <xdr:colOff>190262</xdr:colOff>
      <xdr:row>10</xdr:row>
      <xdr:rowOff>30960</xdr:rowOff>
    </xdr:from>
    <xdr:to>
      <xdr:col>10</xdr:col>
      <xdr:colOff>47272</xdr:colOff>
      <xdr:row>17</xdr:row>
      <xdr:rowOff>44801</xdr:rowOff>
    </xdr:to>
    <xdr:sp macro="" textlink="">
      <xdr:nvSpPr>
        <xdr:cNvPr id="5" name="TextBox 4">
          <a:extLst>
            <a:ext uri="{FF2B5EF4-FFF2-40B4-BE49-F238E27FC236}">
              <a16:creationId xmlns:a16="http://schemas.microsoft.com/office/drawing/2014/main" id="{A156E356-492A-4426-B996-8C02636262BC}"/>
            </a:ext>
          </a:extLst>
        </xdr:cNvPr>
        <xdr:cNvSpPr txBox="1"/>
      </xdr:nvSpPr>
      <xdr:spPr>
        <a:xfrm>
          <a:off x="3238262" y="1840710"/>
          <a:ext cx="2905010" cy="1280666"/>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200"/>
            <a:t>Nursing home residents require </a:t>
          </a:r>
          <a:r>
            <a:rPr lang="en-US" sz="1200" b="0" i="0">
              <a:solidFill>
                <a:schemeClr val="dk1"/>
              </a:solidFill>
              <a:effectLst/>
              <a:latin typeface="+mn-lt"/>
              <a:ea typeface="+mn-ea"/>
              <a:cs typeface="+mn-cs"/>
            </a:rPr>
            <a:t>at least </a:t>
          </a:r>
          <a:r>
            <a:rPr lang="en-US" sz="2000" b="1" i="0">
              <a:solidFill>
                <a:srgbClr val="A22E65"/>
              </a:solidFill>
              <a:effectLst/>
              <a:latin typeface="+mn-lt"/>
              <a:ea typeface="+mn-ea"/>
              <a:cs typeface="+mn-cs"/>
            </a:rPr>
            <a:t>4.10 total nurse staff hours and</a:t>
          </a:r>
          <a:r>
            <a:rPr lang="en-US" sz="2000" b="0" i="0">
              <a:solidFill>
                <a:srgbClr val="A22E65"/>
              </a:solidFill>
              <a:effectLst/>
              <a:latin typeface="+mn-lt"/>
              <a:ea typeface="+mn-ea"/>
              <a:cs typeface="+mn-cs"/>
            </a:rPr>
            <a:t> </a:t>
          </a:r>
          <a:r>
            <a:rPr lang="en-US" sz="2000" b="1" i="0">
              <a:solidFill>
                <a:srgbClr val="A22E65"/>
              </a:solidFill>
              <a:effectLst/>
              <a:latin typeface="+mn-lt"/>
              <a:ea typeface="+mn-ea"/>
              <a:cs typeface="+mn-cs"/>
            </a:rPr>
            <a:t>0.75 RN hours</a:t>
          </a:r>
          <a:r>
            <a:rPr lang="en-US" sz="2000" b="0" i="0">
              <a:solidFill>
                <a:srgbClr val="A22E65"/>
              </a:solidFill>
              <a:effectLst/>
              <a:latin typeface="+mn-lt"/>
              <a:ea typeface="+mn-ea"/>
              <a:cs typeface="+mn-cs"/>
            </a:rPr>
            <a:t> </a:t>
          </a:r>
          <a:r>
            <a:rPr lang="en-US" sz="1200" b="0" i="0">
              <a:solidFill>
                <a:schemeClr val="dk1"/>
              </a:solidFill>
              <a:effectLst/>
              <a:latin typeface="+mn-lt"/>
              <a:ea typeface="+mn-ea"/>
              <a:cs typeface="+mn-cs"/>
            </a:rPr>
            <a:t>t</a:t>
          </a:r>
          <a:r>
            <a:rPr lang="en-US" sz="1200" b="0" i="0" baseline="0">
              <a:solidFill>
                <a:schemeClr val="dk1"/>
              </a:solidFill>
              <a:effectLst/>
              <a:latin typeface="+mn-lt"/>
              <a:ea typeface="+mn-ea"/>
              <a:cs typeface="+mn-cs"/>
            </a:rPr>
            <a:t>o receive </a:t>
          </a:r>
          <a:r>
            <a:rPr lang="en-US" sz="1200" b="0" i="0">
              <a:solidFill>
                <a:schemeClr val="dk1"/>
              </a:solidFill>
              <a:effectLst/>
              <a:latin typeface="+mn-lt"/>
              <a:ea typeface="+mn-ea"/>
              <a:cs typeface="+mn-cs"/>
            </a:rPr>
            <a:t>sufficient clinical care, according to a landmark 2001 federal study.</a:t>
          </a:r>
          <a:endParaRPr lang="en-US" sz="1200"/>
        </a:p>
      </xdr:txBody>
    </xdr:sp>
    <xdr:clientData/>
  </xdr:twoCellAnchor>
  <xdr:twoCellAnchor>
    <xdr:from>
      <xdr:col>0</xdr:col>
      <xdr:colOff>221588</xdr:colOff>
      <xdr:row>22</xdr:row>
      <xdr:rowOff>158752</xdr:rowOff>
    </xdr:from>
    <xdr:to>
      <xdr:col>9</xdr:col>
      <xdr:colOff>465667</xdr:colOff>
      <xdr:row>25</xdr:row>
      <xdr:rowOff>135469</xdr:rowOff>
    </xdr:to>
    <xdr:sp macro="" textlink="">
      <xdr:nvSpPr>
        <xdr:cNvPr id="8" name="TextBox 7">
          <a:extLst>
            <a:ext uri="{FF2B5EF4-FFF2-40B4-BE49-F238E27FC236}">
              <a16:creationId xmlns:a16="http://schemas.microsoft.com/office/drawing/2014/main" id="{B55B1D12-AB2C-40C4-A54B-381393530453}"/>
            </a:ext>
          </a:extLst>
        </xdr:cNvPr>
        <xdr:cNvSpPr txBox="1"/>
      </xdr:nvSpPr>
      <xdr:spPr>
        <a:xfrm>
          <a:off x="221588" y="4116919"/>
          <a:ext cx="5768579" cy="51646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t>HPRD</a:t>
          </a:r>
          <a:r>
            <a:rPr lang="en-US" sz="900" b="0" baseline="0"/>
            <a:t> (Hours Per Resident Day) is calculated by dividing daily staff hours by resident census. </a:t>
          </a:r>
          <a:br>
            <a:rPr lang="en-US" sz="900" b="0" i="1" baseline="0"/>
          </a:br>
          <a:r>
            <a:rPr lang="en-US" sz="900" b="0" i="1" baseline="0"/>
            <a:t>Example: A nursing home averaging 300 total nurse staff hours and 100 residents would have 3.0 total nurse staff HPRD (300/100 = 3.0).</a:t>
          </a:r>
          <a:endParaRPr lang="en-US" sz="900" i="1"/>
        </a:p>
      </xdr:txBody>
    </xdr:sp>
    <xdr:clientData/>
  </xdr:twoCellAnchor>
  <xdr:twoCellAnchor>
    <xdr:from>
      <xdr:col>0</xdr:col>
      <xdr:colOff>226481</xdr:colOff>
      <xdr:row>26</xdr:row>
      <xdr:rowOff>56653</xdr:rowOff>
    </xdr:from>
    <xdr:to>
      <xdr:col>9</xdr:col>
      <xdr:colOff>448732</xdr:colOff>
      <xdr:row>29</xdr:row>
      <xdr:rowOff>49917</xdr:rowOff>
    </xdr:to>
    <xdr:sp macro="" textlink="">
      <xdr:nvSpPr>
        <xdr:cNvPr id="10" name="TextBox 9">
          <a:extLst>
            <a:ext uri="{FF2B5EF4-FFF2-40B4-BE49-F238E27FC236}">
              <a16:creationId xmlns:a16="http://schemas.microsoft.com/office/drawing/2014/main" id="{4203CC6C-8975-4DBD-A22E-26B5BE2B02E8}"/>
            </a:ext>
          </a:extLst>
        </xdr:cNvPr>
        <xdr:cNvSpPr txBox="1"/>
      </xdr:nvSpPr>
      <xdr:spPr>
        <a:xfrm>
          <a:off x="226481" y="4762003"/>
          <a:ext cx="5708651" cy="53618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i="0">
              <a:solidFill>
                <a:schemeClr val="dk1"/>
              </a:solidFill>
              <a:effectLst/>
              <a:latin typeface="+mn-lt"/>
              <a:ea typeface="+mn-ea"/>
              <a:cs typeface="+mn-cs"/>
            </a:rPr>
            <a:t>Note: Total Nurse Staff hours combine hours from RNs (incl. Admin &amp; DON), LPNs (incl. Admin), CNAs, Med Aide/Tech, and NA in Training. RN Staff HPRD includes RN Admin &amp; RN DON unless indicated otherwise.</a:t>
          </a:r>
          <a:r>
            <a:rPr lang="en-US" sz="900" b="0" i="0" baseline="0">
              <a:solidFill>
                <a:schemeClr val="dk1"/>
              </a:solidFill>
              <a:effectLst/>
              <a:latin typeface="+mn-lt"/>
              <a:ea typeface="+mn-ea"/>
              <a:cs typeface="+mn-cs"/>
            </a:rPr>
            <a:t> </a:t>
          </a:r>
          <a:r>
            <a:rPr lang="en-US" sz="900" b="0" i="0">
              <a:solidFill>
                <a:schemeClr val="dk1"/>
              </a:solidFill>
              <a:effectLst/>
              <a:latin typeface="+mn-lt"/>
              <a:ea typeface="+mn-ea"/>
              <a:cs typeface="+mn-cs"/>
            </a:rPr>
            <a:t>Previous LTCCC staffing reports cited "Direct Care Staff HPRD" which excluded Admin &amp; DON, Med Aide/Tech, and NA in Training.</a:t>
          </a:r>
          <a:endParaRPr lang="en-US" sz="900" b="0"/>
        </a:p>
      </xdr:txBody>
    </xdr:sp>
    <xdr:clientData/>
  </xdr:twoCellAnchor>
  <xdr:twoCellAnchor>
    <xdr:from>
      <xdr:col>11</xdr:col>
      <xdr:colOff>602171</xdr:colOff>
      <xdr:row>0</xdr:row>
      <xdr:rowOff>105595</xdr:rowOff>
    </xdr:from>
    <xdr:to>
      <xdr:col>21</xdr:col>
      <xdr:colOff>295274</xdr:colOff>
      <xdr:row>23</xdr:row>
      <xdr:rowOff>29634</xdr:rowOff>
    </xdr:to>
    <xdr:grpSp>
      <xdr:nvGrpSpPr>
        <xdr:cNvPr id="6" name="Group 5">
          <a:extLst>
            <a:ext uri="{FF2B5EF4-FFF2-40B4-BE49-F238E27FC236}">
              <a16:creationId xmlns:a16="http://schemas.microsoft.com/office/drawing/2014/main" id="{CE1B8786-1340-462A-B428-7587AFACAD65}"/>
            </a:ext>
          </a:extLst>
        </xdr:cNvPr>
        <xdr:cNvGrpSpPr/>
      </xdr:nvGrpSpPr>
      <xdr:grpSpPr>
        <a:xfrm>
          <a:off x="7998053" y="105595"/>
          <a:ext cx="6416633" cy="4391451"/>
          <a:chOff x="7304596" y="102205"/>
          <a:chExt cx="5795453" cy="4089641"/>
        </a:xfrm>
      </xdr:grpSpPr>
      <xdr:graphicFrame macro="">
        <xdr:nvGraphicFramePr>
          <xdr:cNvPr id="9" name="Chart 8">
            <a:extLst>
              <a:ext uri="{FF2B5EF4-FFF2-40B4-BE49-F238E27FC236}">
                <a16:creationId xmlns:a16="http://schemas.microsoft.com/office/drawing/2014/main" id="{F3026CC1-2A2E-498F-901B-483D6D6E5434}"/>
              </a:ext>
            </a:extLst>
          </xdr:cNvPr>
          <xdr:cNvGraphicFramePr>
            <a:graphicFrameLocks/>
          </xdr:cNvGraphicFramePr>
        </xdr:nvGraphicFramePr>
        <xdr:xfrm>
          <a:off x="7304596" y="102205"/>
          <a:ext cx="5795453" cy="4089641"/>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1" name="TextBox 1">
            <a:extLst>
              <a:ext uri="{FF2B5EF4-FFF2-40B4-BE49-F238E27FC236}">
                <a16:creationId xmlns:a16="http://schemas.microsoft.com/office/drawing/2014/main" id="{95B1FA83-A512-463B-AB46-DBB74A4A81D1}"/>
              </a:ext>
            </a:extLst>
          </xdr:cNvPr>
          <xdr:cNvSpPr txBox="1"/>
        </xdr:nvSpPr>
        <xdr:spPr>
          <a:xfrm>
            <a:off x="11554128" y="989543"/>
            <a:ext cx="1515534" cy="6455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solidFill>
                  <a:schemeClr val="accent1"/>
                </a:solidFill>
              </a:rPr>
              <a:t>All RN - Blue</a:t>
            </a:r>
            <a:br>
              <a:rPr lang="en-US" sz="1100" b="1">
                <a:solidFill>
                  <a:schemeClr val="accent6">
                    <a:lumMod val="50000"/>
                  </a:schemeClr>
                </a:solidFill>
              </a:rPr>
            </a:br>
            <a:r>
              <a:rPr lang="en-US" sz="1100" b="1">
                <a:solidFill>
                  <a:schemeClr val="tx1"/>
                </a:solidFill>
              </a:rPr>
              <a:t>All LPN - Black/Grey</a:t>
            </a:r>
            <a:br>
              <a:rPr lang="en-US" sz="1100" b="1">
                <a:solidFill>
                  <a:schemeClr val="accent6">
                    <a:lumMod val="50000"/>
                  </a:schemeClr>
                </a:solidFill>
              </a:rPr>
            </a:br>
            <a:r>
              <a:rPr lang="en-US" sz="1100" b="1">
                <a:solidFill>
                  <a:schemeClr val="accent6">
                    <a:lumMod val="50000"/>
                  </a:schemeClr>
                </a:solidFill>
              </a:rPr>
              <a:t>CNA/NA/Med - Green</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142420</xdr:colOff>
      <xdr:row>0</xdr:row>
      <xdr:rowOff>112938</xdr:rowOff>
    </xdr:from>
    <xdr:to>
      <xdr:col>0</xdr:col>
      <xdr:colOff>6744379</xdr:colOff>
      <xdr:row>42</xdr:row>
      <xdr:rowOff>29595</xdr:rowOff>
    </xdr:to>
    <xdr:sp macro="" textlink="">
      <xdr:nvSpPr>
        <xdr:cNvPr id="3" name="TextBox 2">
          <a:extLst>
            <a:ext uri="{FF2B5EF4-FFF2-40B4-BE49-F238E27FC236}">
              <a16:creationId xmlns:a16="http://schemas.microsoft.com/office/drawing/2014/main" id="{18BF68AE-24C4-4CF5-AB09-25967B6A44A2}"/>
            </a:ext>
          </a:extLst>
        </xdr:cNvPr>
        <xdr:cNvSpPr txBox="1"/>
      </xdr:nvSpPr>
      <xdr:spPr>
        <a:xfrm>
          <a:off x="142420" y="112938"/>
          <a:ext cx="6601959" cy="867965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has been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offices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2021 staffing report, visit https://nursinghome411.org/staffing-q1-2021/.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Q1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Q1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 Instruments/NursingHomeQualityInits/Downloads/PBJ-Policy-Manual-Final-V25-11-19-2018.pdf</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83DE04E-40D4-4337-919B-B64335B4995B}" sourceName="County">
  <extLst>
    <x:ext xmlns:x15="http://schemas.microsoft.com/office/spreadsheetml/2010/11/main" uri="{2F2917AC-EB37-4324-AD4E-5DD8C200BD13}">
      <x15:tableSlicerCache tableId="3"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7083A313-A703-4C8C-B837-B10941335828}" sourceName="County">
  <extLst>
    <x:ext xmlns:x15="http://schemas.microsoft.com/office/spreadsheetml/2010/11/main" uri="{2F2917AC-EB37-4324-AD4E-5DD8C200BD13}">
      <x15:tableSlicerCache tableId="8"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A5DE06E-BF00-45F8-A8C2-5B8565D5A624}" sourceName="County">
  <extLst>
    <x:ext xmlns:x15="http://schemas.microsoft.com/office/spreadsheetml/2010/11/main" uri="{2F2917AC-EB37-4324-AD4E-5DD8C200BD13}">
      <x15:tableSlicerCache tableId="9"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81062842-403B-4168-AB4E-F17B70115713}" cache="Slicer_County" caption="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9BC920D2-DFE3-4A03-9BE7-BC0D080ABDC1}" cache="Slicer_County1" caption="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C4F064B8-CCCC-452D-822A-E7E34191A948}" cache="Slicer_County2" caption="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536FF5-3BBC-41F9-96AD-E204452DCD02}" name="Table3" displayName="Table3" ref="A1:AG35" totalsRowShown="0" headerRowDxfId="118">
  <autoFilter ref="A1:AG35" xr:uid="{09536FF5-3BBC-41F9-96AD-E204452DCD02}"/>
  <tableColumns count="33">
    <tableColumn id="1" xr3:uid="{06E4F740-452B-4BCF-B8D3-B15889B509D1}" name="State"/>
    <tableColumn id="3" xr3:uid="{F97657CA-329B-429A-9FE4-2B13E2CFF5AB}" name="Provider"/>
    <tableColumn id="4" xr3:uid="{86F17C1B-9203-4A61-8937-61D9A95BE0F8}" name="City"/>
    <tableColumn id="5" xr3:uid="{40B53FFB-DABE-4901-B441-4A60B0C25724}" name="County"/>
    <tableColumn id="6" xr3:uid="{9CA9DE4D-E403-4E7B-BC8B-BF78F8F01E79}" name="MDS Census" dataDxfId="117"/>
    <tableColumn id="30" xr3:uid="{627E180D-419B-40F5-8066-824329085F3B}" name="Total Nurse Staff HPRD" dataDxfId="116"/>
    <tableColumn id="24" xr3:uid="{83292318-6EF5-445D-BFCE-59C7A60DCF15}" name="Total Direct Care Staff HPRD" dataDxfId="115"/>
    <tableColumn id="31" xr3:uid="{A95C0F09-DE66-4354-94BD-61768990513C}" name="Total RN Staff HPRD" dataDxfId="114"/>
    <tableColumn id="33" xr3:uid="{2AA7D108-5D85-495E-97AD-FA272B1E7631}" name="Total RN Care Staff HPRD (excl. Admin/DON)" dataDxfId="113"/>
    <tableColumn id="29" xr3:uid="{6F76298A-C7D7-4BE0-8623-294427217C26}" name="Total Hours Nurse Staffing" dataDxfId="112"/>
    <tableColumn id="25" xr3:uid="{76D80A8A-3FC0-44DB-BD31-568A2D242B91}" name="Total Direct Care Staff Hours" dataDxfId="111"/>
    <tableColumn id="23" xr3:uid="{756CB329-33D9-4F84-973A-006C4542D7BF}" name="Total RN Hours (w/ Admin, DON)" dataDxfId="110"/>
    <tableColumn id="9" xr3:uid="{502CF4A0-8F7D-4587-812E-77778A226BDF}" name="RN Hours (excl. Admin, DON)" dataDxfId="109"/>
    <tableColumn id="8" xr3:uid="{2E57BB13-53C3-4EC7-93E7-E58DF773D73B}" name="RN Admin Hours" dataDxfId="108"/>
    <tableColumn id="7" xr3:uid="{C51E47EF-2A48-4961-82AB-AE58B64502E5}" name="RN DON Hours" dataDxfId="107"/>
    <tableColumn id="27" xr3:uid="{BB89040C-0EC9-418D-A894-58069DF16F37}" name="Total LPN Hours (w/ Admin)" dataDxfId="106"/>
    <tableColumn id="11" xr3:uid="{1E8419CD-0FA8-4AFE-8E4D-D794CED0C7B4}" name="LPN Hours (excl. Admin)" dataDxfId="105"/>
    <tableColumn id="19" xr3:uid="{9D29B1E6-632B-4322-A5A1-5BA56964A17F}" name="LPN Admin Hours" dataDxfId="104"/>
    <tableColumn id="28" xr3:uid="{017F9483-9714-4E1E-AFC8-28EB7CBB78BB}" name="Total CNA, NA TR, Med Aide/Tech Hours" dataDxfId="103"/>
    <tableColumn id="13" xr3:uid="{EEDFD5CB-0276-47CD-8985-7E534C98E6A7}" name="CNA Hours" dataDxfId="102"/>
    <tableColumn id="15" xr3:uid="{CCF9B0D5-9A35-4758-A6FB-F3EB8350DF75}" name="NA TR Hours" dataDxfId="101"/>
    <tableColumn id="21" xr3:uid="{BE0AF679-44B6-4B58-8CC7-030D60B3563A}" name="Med Aide/Tech Hours" dataDxfId="100"/>
    <tableColumn id="26" xr3:uid="{E34F1CA0-A87A-4C62-8632-F4FEA904139D}" name="Total Contract Hours" dataDxfId="99"/>
    <tableColumn id="10" xr3:uid="{CB459D4A-4B79-451F-BD66-5EE33B28DB77}" name="RN Hours Contract" dataDxfId="98"/>
    <tableColumn id="20" xr3:uid="{E2209211-9FDF-49A4-A689-D46F9DE1CA38}" name="RN Admin Hours Contract" dataDxfId="97"/>
    <tableColumn id="22" xr3:uid="{8F951206-33E7-421B-A0DF-9CEBA90B696F}" name="RN DON Hours Contract" dataDxfId="96"/>
    <tableColumn id="12" xr3:uid="{4853F394-88FF-4789-A71C-5372D01B194F}" name="LPN Hours Contract" dataDxfId="95"/>
    <tableColumn id="18" xr3:uid="{AEA7A833-E19D-427E-93F0-50FD28734C68}" name="LPN Admin Hours Contract" dataDxfId="94"/>
    <tableColumn id="14" xr3:uid="{F3015C32-C3EE-4B02-8D0D-9F643575B2EE}" name="CNA Hours Contract" dataDxfId="93"/>
    <tableColumn id="16" xr3:uid="{7F821D40-17ED-4E9C-90EA-D495B14E952F}" name="NA TR Hours Contract" dataDxfId="92"/>
    <tableColumn id="17" xr3:uid="{B9506578-92F9-41CD-92A7-DC6C815CF9A2}" name="Med Aide Hours Contract" dataDxfId="91"/>
    <tableColumn id="2" xr3:uid="{D30F26D2-9DE6-4E67-A87E-BAF76BE6A003}" name="Provider Number" dataDxfId="90"/>
    <tableColumn id="32" xr3:uid="{41ED9CBB-018E-4FD0-A7D9-32C7BDB87C33}" name="Region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7D472E6-0039-48B1-870C-FB625903C368}" name="Table39" displayName="Table39" ref="A1:AQ35" totalsRowShown="0" headerRowDxfId="89">
  <autoFilter ref="A1:AQ35" xr:uid="{09536FF5-3BBC-41F9-96AD-E204452DCD02}"/>
  <tableColumns count="43">
    <tableColumn id="1" xr3:uid="{CC8B46D9-1EEE-4937-9953-ADBBE9A5BB40}" name="State"/>
    <tableColumn id="3" xr3:uid="{128A75AE-25D3-484F-BE1E-23098DC73E78}" name="Provider"/>
    <tableColumn id="4" xr3:uid="{5852F418-2DF1-448E-8508-7785ACA349BA}" name="City"/>
    <tableColumn id="5" xr3:uid="{FCF7B72E-AB6B-49C8-9BCD-FB119427E074}" name="County"/>
    <tableColumn id="6" xr3:uid="{88E32E0D-6998-4C68-BAF0-417D978B6B95}" name="MDS Census" dataDxfId="88"/>
    <tableColumn id="29" xr3:uid="{9A096EC6-E0EC-49A5-B8CE-DE572147F061}" name="Total Hours Nurse Staffing" dataDxfId="87"/>
    <tableColumn id="26" xr3:uid="{0D502EA3-8B73-4E53-B9C7-26F240A87575}" name="Total Contract Hours" dataDxfId="86"/>
    <tableColumn id="33" xr3:uid="{590BA50A-40A3-48BC-9110-88700F13FF18}" name="Percent Contract Hours" dataDxfId="85"/>
    <tableColumn id="23" xr3:uid="{B02D4CD1-018F-4B81-BBA7-F799E34C453E}" name="RN Hours (w/ Admin, DON)" dataDxfId="84"/>
    <tableColumn id="50" xr3:uid="{D99951CB-6DDC-4FF6-9C20-A8D02896E17A}" name="RN Hours Contract (W/ Admin, DON)" dataDxfId="83"/>
    <tableColumn id="51" xr3:uid="{85A13AF0-E305-46CD-AD37-58866044F50E}" name="Percent RN Contract ALL" dataDxfId="82"/>
    <tableColumn id="9" xr3:uid="{B35C4F8E-D214-49B0-B14C-4B9EA2C1EE29}" name="RN Hours" dataDxfId="81"/>
    <tableColumn id="10" xr3:uid="{E2B2F6C1-3AFE-405F-A4E7-C8B1CC2654A1}" name="RN Hours Contract" dataDxfId="80"/>
    <tableColumn id="49" xr3:uid="{91A29E08-E8F1-4A19-AED2-FF5AE1FB2C61}" name="Percent RN Contract" dataDxfId="79"/>
    <tableColumn id="8" xr3:uid="{ABF1E93F-C7CF-48CC-91D8-134F0B1DF4D9}" name="RN Admin Hours" dataDxfId="78"/>
    <tableColumn id="20" xr3:uid="{3E56146B-6249-46EB-8AA4-4DBE0B9B5421}" name="RN Admin Hours Contract" dataDxfId="77"/>
    <tableColumn id="48" xr3:uid="{80B9191D-7447-4260-9CAD-DB9AA9A86A0F}" name="Percent RN Admin Contract" dataDxfId="76"/>
    <tableColumn id="7" xr3:uid="{BAC2970C-BDD1-462D-9123-25C541A0D5E0}" name="RN DON Hours" dataDxfId="75"/>
    <tableColumn id="22" xr3:uid="{3833517D-2316-4C62-A456-4293F1C02CAA}" name="RN DON Hours Contract" dataDxfId="74"/>
    <tableColumn id="47" xr3:uid="{ED3DE9AB-4398-4BF2-BD4F-8D0BCEA9F330}" name="Percent RN DON Contract" dataDxfId="73"/>
    <tableColumn id="27" xr3:uid="{F06ED4A0-2FE2-4220-8A5F-09FEF2AAB9E6}" name="LPN Hours (w/ Admin)" dataDxfId="72"/>
    <tableColumn id="40" xr3:uid="{9979EEE7-5D52-4C36-A8E4-E87F776355E0}" name="LPN Contract Hours (w/ Admin)" dataDxfId="71"/>
    <tableColumn id="41" xr3:uid="{BECB4C08-07E6-4C10-A68A-AA5BB7539817}" name="Percent LPN ALL Contract" dataDxfId="70"/>
    <tableColumn id="11" xr3:uid="{B950DE52-183E-4249-8EE7-C0BA1FE8EDE5}" name="LPN Hours" dataDxfId="69"/>
    <tableColumn id="12" xr3:uid="{1BCCBB0C-1923-4B6E-8C18-8E82CE184E85}" name="LPN Hours Contract" dataDxfId="68"/>
    <tableColumn id="39" xr3:uid="{B8E7B840-747D-4268-AB96-5E91F63E3295}" name="Percent LPN Only Contract" dataDxfId="67"/>
    <tableColumn id="19" xr3:uid="{9C42E2E7-2F11-49A3-9624-EBA3F5361220}" name="LPN Admin Hours" dataDxfId="66"/>
    <tableColumn id="18" xr3:uid="{32DB0C07-27D1-4EC0-9115-4877B3539EAE}" name="LPN Admin Hours Contract" dataDxfId="65"/>
    <tableColumn id="38" xr3:uid="{7B1524E5-E42F-404F-9D4A-4FA34C41913F}" name="Percent LPN Admin Contract" dataDxfId="64"/>
    <tableColumn id="28" xr3:uid="{D0E62840-DD37-4480-BE0C-9E835D873FD6}" name="Total CNA, NA in Training, Med Aide/Tech Hours" dataDxfId="63"/>
    <tableColumn id="42" xr3:uid="{EFE23B84-8ABE-490A-9ABD-5A9130793F53}" name="CNA/NA/Med Aide Contract Hours" dataDxfId="62"/>
    <tableColumn id="37" xr3:uid="{157E4A30-0A42-49E6-A607-1EDF2966CC31}" name="Percent CNA/NA/Med Aide Contract" dataDxfId="61"/>
    <tableColumn id="13" xr3:uid="{18C3245F-B7D5-4358-AF85-6FB1BBDCAC07}" name="CNA Hours" dataDxfId="60"/>
    <tableColumn id="14" xr3:uid="{07B97013-452C-44AF-9AD8-FC02288C357A}" name="CNA Hours Contract" dataDxfId="59"/>
    <tableColumn id="36" xr3:uid="{CF02D1D7-82D8-4218-B6A7-7C578177669E}" name="Percent CNA Contract" dataDxfId="58"/>
    <tableColumn id="15" xr3:uid="{FFE6A969-D693-4555-88AA-D3797B0501BA}" name="NA in Training Hours" dataDxfId="57"/>
    <tableColumn id="16" xr3:uid="{46A4EC38-DA1B-4C5E-9CEC-B3D221CBBAC0}" name="NA in Training Hours Contract" dataDxfId="56"/>
    <tableColumn id="35" xr3:uid="{0CE0981A-9E06-4B22-A744-51AE4F872F2D}" name="Percent NA in Training Contract" dataDxfId="55"/>
    <tableColumn id="21" xr3:uid="{375DFFDF-2B62-4C86-900F-C4755CE38B1F}" name="Med Aide/Tech Hours" dataDxfId="54"/>
    <tableColumn id="17" xr3:uid="{17526C45-E9B6-4AAC-97AB-F1C395F72323}" name="Med Aide/Tech Hours Contract" dataDxfId="53"/>
    <tableColumn id="34" xr3:uid="{CB1688E2-9917-4F58-83D3-D9B2DA01F8FD}" name="Percent Med Aide/Tech Contract" dataDxfId="52"/>
    <tableColumn id="2" xr3:uid="{10757BCE-E124-41A3-92B7-99EA227A050F}" name="Provider Number" dataDxfId="51"/>
    <tableColumn id="25" xr3:uid="{2DCB068E-C1CA-4E1D-9189-57AB09B91079}" name="Region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838F827-3BF5-44ED-9B10-F2058E8B8E8E}" name="Table2" displayName="Table2" ref="A1:AI35" totalsRowShown="0" headerRowDxfId="50">
  <autoFilter ref="A1:AI35" xr:uid="{0BC5ADF1-15D4-4F74-902E-CBC634AC45F1}"/>
  <tableColumns count="35">
    <tableColumn id="1" xr3:uid="{D91033D2-40AA-471E-9569-FE721E269898}" name="State"/>
    <tableColumn id="3" xr3:uid="{71841179-9722-44FF-96EF-BF9D59E87D8C}" name="Provider"/>
    <tableColumn id="4" xr3:uid="{CD954CE6-F373-495B-9746-D299EE9A7C29}" name="City"/>
    <tableColumn id="5" xr3:uid="{08E6C66F-D933-4B25-B7F8-1E3BF75BAFFE}" name="County"/>
    <tableColumn id="6" xr3:uid="{5811E772-76B6-4F16-B3D1-75619F778370}" name="MDS Census" dataDxfId="49"/>
    <tableColumn id="7" xr3:uid="{D6BB8869-5DAE-4A06-B1A1-0BFA7C9CA5F7}" name="Admin Hours" dataDxfId="48"/>
    <tableColumn id="30" xr3:uid="{640DA1D9-EFC2-440B-9960-2B23A46C4053}" name="Medical Director Hours" dataDxfId="47"/>
    <tableColumn id="8" xr3:uid="{2B840D74-2E92-4BBB-BC87-81B31604C65D}" name="Pharmacist Hours" dataDxfId="46"/>
    <tableColumn id="10" xr3:uid="{0447F5DE-755A-4649-9B47-34DA90345B62}" name="Dietician Hours" dataDxfId="45"/>
    <tableColumn id="28" xr3:uid="{624A65DC-33A9-4162-BA51-5266B2D8BF13}" name="Physician Assistant Hours" dataDxfId="44"/>
    <tableColumn id="29" xr3:uid="{805E7444-5A74-481E-9252-44ADB03D2091}" name="Nurse Practictioner Hours" dataDxfId="43"/>
    <tableColumn id="20" xr3:uid="{04E53EED-CFE8-4BF6-A84C-FBCFA9F3D822}" name="Speech/Language Pathologist Hours" dataDxfId="42"/>
    <tableColumn id="17" xr3:uid="{D9B8FDA2-93C3-44A6-910A-056756CEFD9F}" name="Qualified Social Work Staff Hours" dataDxfId="41"/>
    <tableColumn id="15" xr3:uid="{F7B0519A-62CC-4060-B770-E364BBDBED9B}" name="Other Social Work Staff Hours" dataDxfId="40"/>
    <tableColumn id="34" xr3:uid="{D18CB644-8D21-4D5D-A419-759E1869D3C0}" name="Total Social Work HPRD" dataDxfId="39"/>
    <tableColumn id="18" xr3:uid="{621D9A7E-2988-442B-A9E8-5663A7488A26}" name="Qualified Activities Professional Hours" dataDxfId="38"/>
    <tableColumn id="16" xr3:uid="{E4C4A2C7-0F95-4650-ADF8-3C92A54C39AD}" name="Other Activities Professional Hours" dataDxfId="37"/>
    <tableColumn id="33" xr3:uid="{664F35D2-2D81-4ED5-9F7C-8A13A2BE96BD}" name="Combined Activities HPRD" dataDxfId="36"/>
    <tableColumn id="12" xr3:uid="{263E9C5E-8FF7-4F73-8F52-5E8DB1BBC4DD}" name="Occupational Therapist Hours" dataDxfId="35"/>
    <tableColumn id="13" xr3:uid="{9E68089E-EDA2-466D-ADE5-9FCFB07B3EA5}" name="OT Assistant Hours" dataDxfId="34"/>
    <tableColumn id="22" xr3:uid="{902D76C7-AFE6-4733-B53D-A02B86FF4001}" name="OT Aide Hours" dataDxfId="33"/>
    <tableColumn id="35" xr3:uid="{A024FD52-882C-4C0C-A564-724A0E862380}" name="OT HPRD (incl. Assistant &amp; Aide)" dataDxfId="32"/>
    <tableColumn id="23" xr3:uid="{C9A90AA3-7EDE-4DF1-9D18-43394111EF94}" name="Physical Therapist (PT) Hours" dataDxfId="31"/>
    <tableColumn id="24" xr3:uid="{23ABF890-A0D3-4D5C-8643-2B10738FAAC4}" name="PT Assistant Hours" dataDxfId="30"/>
    <tableColumn id="25" xr3:uid="{3037F839-B242-4ECB-8BD9-E2AAC1ACB427}" name="PT Aide Hours" dataDxfId="29"/>
    <tableColumn id="36" xr3:uid="{C80073E2-A5FF-4B53-A423-37429F8CD824}" name="PT HPRD (incl. Assistant &amp; Aide)" dataDxfId="28"/>
    <tableColumn id="14" xr3:uid="{86581BD0-C783-4EBA-8CAF-438FA0EC56A2}" name="Mental Health Service Worker Hours" dataDxfId="27"/>
    <tableColumn id="21" xr3:uid="{48B058D5-EF5B-4FD1-9D0E-C53B14906DB7}" name="Therapeutic Recreation Specialist" dataDxfId="26"/>
    <tableColumn id="9" xr3:uid="{CBB25F5F-4EA4-46CB-901E-C3EEF9CF155E}" name="Clinical Nurse Specialist Hours" dataDxfId="25"/>
    <tableColumn id="11" xr3:uid="{5360BF40-71F0-4504-B6C1-B90BB1DB7B1A}" name="Feeding Assistant Hours" dataDxfId="24"/>
    <tableColumn id="26" xr3:uid="{36846341-75B3-4156-84D0-789269AE6E2E}" name="Respiratory Therapy Technician Hours" dataDxfId="23"/>
    <tableColumn id="27" xr3:uid="{A22205CE-B325-46C9-8D59-515A3EC09B62}" name="Respiratory Therapist Hours" dataDxfId="22"/>
    <tableColumn id="31" xr3:uid="{ADCEE907-E18E-441F-AE91-D008BE89AFD9}" name="Other Physician Hours" dataDxfId="21"/>
    <tableColumn id="2" xr3:uid="{4856001E-0ECE-47A2-84B5-E71E0673BA66}" name="Provider Number" dataDxfId="20"/>
    <tableColumn id="32" xr3:uid="{EAFCCBB7-A320-4F54-9826-8B5BD3A768CF}" name="Region Number" dataDxfId="19"/>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78FC4A-F94C-47E7-8D13-70ED53F2845C}" name="Table411" displayName="Table411" ref="B2:C7" totalsRowShown="0" headerRowDxfId="18" dataDxfId="17" tableBorderDxfId="16">
  <autoFilter ref="B2:C7" xr:uid="{1ED771D8-DBF2-4B5C-9F7D-A59FBB047463}"/>
  <tableColumns count="2">
    <tableColumn id="1" xr3:uid="{C48EEB28-AEA0-44C2-A207-A1C3BC6BE8A9}" name="State" dataDxfId="15"/>
    <tableColumn id="2" xr3:uid="{155D7A67-C610-435A-8E87-D26DDA10B607}" name="Average" dataDxfId="14" dataCellStyle="Normal 2 2">
      <calculatedColumnFormula>SUM(Nurse!J:J)/SUM(Nurse!E:E)</calculatedColumnFormula>
    </tableColumn>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65E5F01-F55D-4423-8221-FE9537902289}" name="Table30" displayName="Table30" ref="F2:I15" totalsRowShown="0" headerRowDxfId="13" dataDxfId="12">
  <autoFilter ref="F2:I15" xr:uid="{565E5F01-F55D-4423-8221-FE9537902289}"/>
  <tableColumns count="4">
    <tableColumn id="1" xr3:uid="{C6D51445-7A0D-4791-B84E-B5449F87A69D}" name="Staffing Category" dataDxfId="11"/>
    <tableColumn id="2" xr3:uid="{AF4AE62F-8BF2-4900-B967-B70C6E269591}" name="State Total" dataDxfId="10"/>
    <tableColumn id="3" xr3:uid="{0A3B9502-B25C-4004-BD6B-75049F63ECD6}" name="Percentage of Total" dataDxfId="9">
      <calculatedColumnFormula>Table30[[#This Row],[State Total]]/G1</calculatedColumnFormula>
    </tableColumn>
    <tableColumn id="4" xr3:uid="{59FECD1F-9FDC-43CA-A744-CFC4B6372A0A}" name="HPRD" dataDxfId="8">
      <calculatedColumnFormula>Table30[[#This Row],[State Total]]/C6</calculatedColumnFormula>
    </tableColum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11C2622-9CCC-48CE-821F-F51D1E505E95}" name="Table32" displayName="Table32" ref="F18:G29" totalsRowShown="0" headerRowDxfId="7" dataDxfId="6">
  <autoFilter ref="F18:G29" xr:uid="{611C2622-9CCC-48CE-821F-F51D1E505E95}"/>
  <tableColumns count="2">
    <tableColumn id="1" xr3:uid="{AD214111-7A4C-4C91-9E95-37D8C1B3DAE7}" name="Contract Hours" dataDxfId="5"/>
    <tableColumn id="2" xr3:uid="{C83DFDBA-9027-4E10-96A9-5BAFC796767D}" name="State Total" dataDxfId="4"/>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3106FE6-CCEA-42AA-9F14-64FFC94AC8E0}" name="Table3036" displayName="Table3036" ref="F33:G37" totalsRowShown="0" headerRowDxfId="3" dataDxfId="2">
  <autoFilter ref="F33:G37" xr:uid="{03106FE6-CCEA-42AA-9F14-64FFC94AC8E0}"/>
  <tableColumns count="2">
    <tableColumn id="1" xr3:uid="{175A2CC1-8D4F-4462-AB4F-C1E2392DCA19}" name="Staffing Category" dataDxfId="1"/>
    <tableColumn id="4" xr3:uid="{5629E345-4C3E-45BD-84A7-A11A6B77424F}"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webextension1.xml><?xml version="1.0" encoding="utf-8"?>
<we:webextension xmlns:we="http://schemas.microsoft.com/office/webextensions/webextension/2010/11" id="{2A5CF55E-C8AB-46AF-8527-CEFB5615391D}">
  <we:reference id="wa104104476" version="1.3.0.0" store="en-US" storeType="OMEX"/>
  <we:alternateReferences/>
  <we:properties>
    <we:property name="layout-element-title" value="&quot;State Staff HPRD (Q1 2021)&quot;"/>
    <we:property name="shape" value="&quot;clock&quot;"/>
    <we:property name="sku" value="&quot;peoplebar-giant&quot;"/>
    <we:property name="theme" value="&quot;giant-roseblue&quot;"/>
  </we:properties>
  <we:bindings>
    <we:binding id="dataVizBinding" type="matrix" appref="{A6DDE8EF-38AE-4F9B-B97D-BA0FCED26231}"/>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41F9C-D1C0-43E1-9226-66C9FC896607}">
  <sheetPr>
    <outlinePr summaryRight="0"/>
  </sheetPr>
  <dimension ref="A1:AQ36"/>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8.83203125" defaultRowHeight="15" outlineLevelCol="1" x14ac:dyDescent="0.2"/>
  <cols>
    <col min="1" max="1" width="7.6640625" bestFit="1" customWidth="1"/>
    <col min="2" max="2" width="30.6640625" customWidth="1"/>
    <col min="3" max="4" width="16.6640625" customWidth="1"/>
    <col min="5" max="5" width="13" customWidth="1"/>
    <col min="6" max="6" width="15.6640625" customWidth="1"/>
    <col min="7" max="7" width="15.6640625" style="1" customWidth="1"/>
    <col min="8" max="8" width="15.6640625" customWidth="1"/>
    <col min="9" max="9" width="15.6640625" style="1" customWidth="1"/>
    <col min="10" max="10" width="15.6640625" style="1" customWidth="1" collapsed="1"/>
    <col min="11" max="11" width="28.33203125" style="1" hidden="1" customWidth="1" outlineLevel="1"/>
    <col min="12" max="12" width="25.1640625" hidden="1" customWidth="1" outlineLevel="1"/>
    <col min="13" max="13" width="12.6640625" style="1" hidden="1" customWidth="1" outlineLevel="1"/>
    <col min="14" max="14" width="16.33203125" style="1" hidden="1" customWidth="1" outlineLevel="1"/>
    <col min="15" max="15" width="15.1640625" style="1" hidden="1" customWidth="1" outlineLevel="1"/>
    <col min="16" max="16" width="15.83203125" hidden="1" customWidth="1" outlineLevel="1"/>
    <col min="17" max="17" width="12.6640625" hidden="1" customWidth="1" outlineLevel="1"/>
    <col min="18" max="18" width="13.1640625" hidden="1" customWidth="1" outlineLevel="1"/>
    <col min="19" max="19" width="16.5" style="1" hidden="1" customWidth="1" outlineLevel="1"/>
    <col min="20" max="20" width="12.6640625" hidden="1" customWidth="1" outlineLevel="1"/>
    <col min="21" max="21" width="13.33203125" hidden="1" customWidth="1" outlineLevel="1"/>
    <col min="22" max="22" width="13.1640625" hidden="1" customWidth="1" outlineLevel="1"/>
    <col min="23" max="23" width="15.6640625" style="1" customWidth="1" collapsed="1"/>
    <col min="24" max="31" width="15.6640625" hidden="1" customWidth="1" outlineLevel="1"/>
    <col min="32" max="32" width="15.6640625" customWidth="1"/>
    <col min="33" max="33" width="15.6640625" style="1" customWidth="1"/>
    <col min="34" max="34" width="11.5" customWidth="1"/>
    <col min="35" max="35" width="8.6640625" customWidth="1"/>
    <col min="36" max="36" width="15.83203125" customWidth="1"/>
    <col min="37" max="37" width="8.6640625" customWidth="1"/>
    <col min="38" max="38" width="29.5" customWidth="1"/>
    <col min="41" max="41" width="31.33203125" customWidth="1"/>
    <col min="42" max="42" width="17.1640625" customWidth="1"/>
    <col min="43" max="43" width="17.1640625" style="1" customWidth="1"/>
    <col min="44" max="44" width="30.5" customWidth="1"/>
    <col min="46" max="46" width="18.6640625" customWidth="1"/>
    <col min="47" max="47" width="26.6640625" customWidth="1"/>
    <col min="48" max="49" width="26.1640625" customWidth="1"/>
    <col min="50" max="50" width="24.1640625" bestFit="1" customWidth="1"/>
    <col min="51" max="51" width="22.6640625" customWidth="1"/>
    <col min="53" max="53" width="23.33203125" bestFit="1" customWidth="1"/>
    <col min="54" max="54" width="22.6640625" customWidth="1"/>
    <col min="55" max="55" width="24.1640625" customWidth="1"/>
    <col min="56" max="56" width="26.1640625" bestFit="1" customWidth="1"/>
    <col min="60" max="60" width="24.33203125" customWidth="1"/>
    <col min="61" max="61" width="26.83203125" customWidth="1"/>
    <col min="62" max="62" width="23.5" customWidth="1"/>
    <col min="63" max="63" width="25.5" customWidth="1"/>
  </cols>
  <sheetData>
    <row r="1" spans="1:43" s="5" customFormat="1" ht="150" customHeight="1" x14ac:dyDescent="0.2">
      <c r="A1" s="5" t="s">
        <v>0</v>
      </c>
      <c r="B1" s="5" t="s">
        <v>2</v>
      </c>
      <c r="C1" s="5" t="s">
        <v>18</v>
      </c>
      <c r="D1" s="5" t="s">
        <v>3</v>
      </c>
      <c r="E1" s="5" t="s">
        <v>4</v>
      </c>
      <c r="F1" s="5" t="s">
        <v>27</v>
      </c>
      <c r="G1" s="5" t="s">
        <v>149</v>
      </c>
      <c r="H1" s="5" t="s">
        <v>150</v>
      </c>
      <c r="I1" s="5" t="s">
        <v>151</v>
      </c>
      <c r="J1" s="5" t="s">
        <v>19</v>
      </c>
      <c r="K1" s="5" t="s">
        <v>117</v>
      </c>
      <c r="L1" s="5" t="s">
        <v>90</v>
      </c>
      <c r="M1" s="5" t="s">
        <v>87</v>
      </c>
      <c r="N1" s="5" t="s">
        <v>8</v>
      </c>
      <c r="O1" s="5" t="s">
        <v>9</v>
      </c>
      <c r="P1" s="5" t="s">
        <v>91</v>
      </c>
      <c r="Q1" s="5" t="s">
        <v>88</v>
      </c>
      <c r="R1" s="5" t="s">
        <v>22</v>
      </c>
      <c r="S1" s="5" t="s">
        <v>89</v>
      </c>
      <c r="T1" s="5" t="s">
        <v>7</v>
      </c>
      <c r="U1" s="5" t="s">
        <v>83</v>
      </c>
      <c r="V1" s="5" t="s">
        <v>23</v>
      </c>
      <c r="W1" s="5" t="s">
        <v>26</v>
      </c>
      <c r="X1" s="5" t="s">
        <v>10</v>
      </c>
      <c r="Y1" s="5" t="s">
        <v>43</v>
      </c>
      <c r="Z1" s="5" t="s">
        <v>41</v>
      </c>
      <c r="AA1" s="5" t="s">
        <v>11</v>
      </c>
      <c r="AB1" s="5" t="s">
        <v>42</v>
      </c>
      <c r="AC1" s="5" t="s">
        <v>12</v>
      </c>
      <c r="AD1" s="5" t="s">
        <v>84</v>
      </c>
      <c r="AE1" s="5" t="s">
        <v>44</v>
      </c>
      <c r="AF1" s="5" t="s">
        <v>1</v>
      </c>
      <c r="AG1" s="5" t="s">
        <v>45</v>
      </c>
    </row>
    <row r="2" spans="1:43" x14ac:dyDescent="0.2">
      <c r="A2" t="s">
        <v>154</v>
      </c>
      <c r="B2" t="s">
        <v>155</v>
      </c>
      <c r="C2" t="s">
        <v>156</v>
      </c>
      <c r="D2" t="s">
        <v>157</v>
      </c>
      <c r="E2" s="3">
        <v>112.22222222222223</v>
      </c>
      <c r="F2" s="3">
        <v>3.6337623762376237</v>
      </c>
      <c r="G2" s="3">
        <v>3.6337623762376237</v>
      </c>
      <c r="H2" s="3">
        <v>0.87824257425742569</v>
      </c>
      <c r="I2" s="3">
        <v>0.87824257425742569</v>
      </c>
      <c r="J2" s="3">
        <v>407.78888888888889</v>
      </c>
      <c r="K2" s="3">
        <v>407.78888888888889</v>
      </c>
      <c r="L2" s="3">
        <v>98.558333333333337</v>
      </c>
      <c r="M2" s="3">
        <v>98.558333333333337</v>
      </c>
      <c r="N2" s="3">
        <v>0</v>
      </c>
      <c r="O2" s="3">
        <v>0</v>
      </c>
      <c r="P2" s="3">
        <v>81.055555555555557</v>
      </c>
      <c r="Q2" s="3">
        <v>81.055555555555557</v>
      </c>
      <c r="R2" s="3">
        <v>0</v>
      </c>
      <c r="S2" s="3">
        <v>228.17500000000001</v>
      </c>
      <c r="T2" s="3">
        <v>228.17500000000001</v>
      </c>
      <c r="U2" s="3">
        <v>0</v>
      </c>
      <c r="V2" s="3">
        <v>0</v>
      </c>
      <c r="W2" s="3">
        <v>53.902777777777779</v>
      </c>
      <c r="X2" s="3">
        <v>0.14722222222222223</v>
      </c>
      <c r="Y2" s="3">
        <v>0</v>
      </c>
      <c r="Z2" s="3">
        <v>0</v>
      </c>
      <c r="AA2" s="3">
        <v>8.7638888888888893</v>
      </c>
      <c r="AB2" s="3">
        <v>0</v>
      </c>
      <c r="AC2" s="3">
        <v>44.991666666666667</v>
      </c>
      <c r="AD2" s="3">
        <v>0</v>
      </c>
      <c r="AE2" s="3">
        <v>0</v>
      </c>
      <c r="AF2" s="3" t="s">
        <v>223</v>
      </c>
      <c r="AG2" s="13">
        <v>1</v>
      </c>
      <c r="AQ2"/>
    </row>
    <row r="3" spans="1:43" s="1" customFormat="1" x14ac:dyDescent="0.2">
      <c r="A3" s="1" t="s">
        <v>154</v>
      </c>
      <c r="B3" s="1" t="s">
        <v>158</v>
      </c>
      <c r="C3" s="1" t="s">
        <v>159</v>
      </c>
      <c r="D3" s="1" t="s">
        <v>160</v>
      </c>
      <c r="E3" s="3">
        <v>112.23333333333333</v>
      </c>
      <c r="F3" s="3">
        <v>4.2345411345411348</v>
      </c>
      <c r="G3" s="3">
        <v>3.9737719037719037</v>
      </c>
      <c r="H3" s="3">
        <v>0.81681714681714668</v>
      </c>
      <c r="I3" s="3">
        <v>0.60527274527274522</v>
      </c>
      <c r="J3" s="3">
        <v>475.25666666666666</v>
      </c>
      <c r="K3" s="3">
        <v>445.98966666666666</v>
      </c>
      <c r="L3" s="3">
        <v>91.674111111111102</v>
      </c>
      <c r="M3" s="3">
        <v>67.931777777777768</v>
      </c>
      <c r="N3" s="3">
        <v>17.964555555555556</v>
      </c>
      <c r="O3" s="3">
        <v>5.7777777777777777</v>
      </c>
      <c r="P3" s="3">
        <v>109.85077777777778</v>
      </c>
      <c r="Q3" s="3">
        <v>104.32611111111112</v>
      </c>
      <c r="R3" s="3">
        <v>5.5246666666666666</v>
      </c>
      <c r="S3" s="3">
        <v>273.73177777777778</v>
      </c>
      <c r="T3" s="3">
        <v>273.73177777777778</v>
      </c>
      <c r="U3" s="3">
        <v>0</v>
      </c>
      <c r="V3" s="3">
        <v>0</v>
      </c>
      <c r="W3" s="3">
        <v>48.558000000000021</v>
      </c>
      <c r="X3" s="3">
        <v>3.5146666666666673</v>
      </c>
      <c r="Y3" s="3">
        <v>0</v>
      </c>
      <c r="Z3" s="3">
        <v>0</v>
      </c>
      <c r="AA3" s="3">
        <v>32.404555555555568</v>
      </c>
      <c r="AB3" s="3">
        <v>0</v>
      </c>
      <c r="AC3" s="3">
        <v>12.638777777777781</v>
      </c>
      <c r="AD3" s="3">
        <v>0</v>
      </c>
      <c r="AE3" s="3">
        <v>0</v>
      </c>
      <c r="AF3" s="3" t="s">
        <v>224</v>
      </c>
      <c r="AG3" s="13">
        <v>1</v>
      </c>
    </row>
    <row r="4" spans="1:43" x14ac:dyDescent="0.2">
      <c r="A4" s="1" t="s">
        <v>154</v>
      </c>
      <c r="B4" s="1" t="s">
        <v>161</v>
      </c>
      <c r="C4" s="1" t="s">
        <v>156</v>
      </c>
      <c r="D4" s="1" t="s">
        <v>157</v>
      </c>
      <c r="E4" s="3">
        <v>85.077777777777783</v>
      </c>
      <c r="F4" s="3">
        <v>4.1804910539375735</v>
      </c>
      <c r="G4" s="3">
        <v>3.7264294109964733</v>
      </c>
      <c r="H4" s="3">
        <v>0.52967872534935356</v>
      </c>
      <c r="I4" s="3">
        <v>0.24588611727830742</v>
      </c>
      <c r="J4" s="3">
        <v>355.66688888888893</v>
      </c>
      <c r="K4" s="3">
        <v>317.03633333333329</v>
      </c>
      <c r="L4" s="3">
        <v>45.06388888888889</v>
      </c>
      <c r="M4" s="3">
        <v>20.919444444444444</v>
      </c>
      <c r="N4" s="3">
        <v>18.588888888888889</v>
      </c>
      <c r="O4" s="3">
        <v>5.5555555555555554</v>
      </c>
      <c r="P4" s="3">
        <v>128.25555555555556</v>
      </c>
      <c r="Q4" s="3">
        <v>113.76944444444445</v>
      </c>
      <c r="R4" s="3">
        <v>14.486111111111111</v>
      </c>
      <c r="S4" s="3">
        <v>182.34744444444445</v>
      </c>
      <c r="T4" s="3">
        <v>178.678</v>
      </c>
      <c r="U4" s="3">
        <v>3.6694444444444443</v>
      </c>
      <c r="V4" s="3">
        <v>0</v>
      </c>
      <c r="W4" s="3">
        <v>177.49722222222221</v>
      </c>
      <c r="X4" s="3">
        <v>0</v>
      </c>
      <c r="Y4" s="3">
        <v>0</v>
      </c>
      <c r="Z4" s="3">
        <v>0</v>
      </c>
      <c r="AA4" s="3">
        <v>93.677777777777777</v>
      </c>
      <c r="AB4" s="3">
        <v>0</v>
      </c>
      <c r="AC4" s="3">
        <v>83.819444444444443</v>
      </c>
      <c r="AD4" s="3">
        <v>0</v>
      </c>
      <c r="AE4" s="3">
        <v>0</v>
      </c>
      <c r="AF4" s="3" t="s">
        <v>225</v>
      </c>
      <c r="AG4" s="13">
        <v>1</v>
      </c>
    </row>
    <row r="5" spans="1:43" x14ac:dyDescent="0.2">
      <c r="A5" s="1" t="s">
        <v>154</v>
      </c>
      <c r="B5" s="1" t="s">
        <v>162</v>
      </c>
      <c r="C5" s="1" t="s">
        <v>163</v>
      </c>
      <c r="D5" s="1" t="s">
        <v>164</v>
      </c>
      <c r="E5" s="3">
        <v>78.011111111111106</v>
      </c>
      <c r="F5" s="3">
        <v>4.867647058823529</v>
      </c>
      <c r="G5" s="3">
        <v>4.6805298390542669</v>
      </c>
      <c r="H5" s="3">
        <v>1.1840549779233727</v>
      </c>
      <c r="I5" s="3">
        <v>0.99693775815410923</v>
      </c>
      <c r="J5" s="3">
        <v>379.7305555555555</v>
      </c>
      <c r="K5" s="3">
        <v>365.13333333333338</v>
      </c>
      <c r="L5" s="3">
        <v>92.36944444444444</v>
      </c>
      <c r="M5" s="3">
        <v>77.772222222222226</v>
      </c>
      <c r="N5" s="3">
        <v>9.5138888888888893</v>
      </c>
      <c r="O5" s="3">
        <v>5.083333333333333</v>
      </c>
      <c r="P5" s="3">
        <v>59.488888888888887</v>
      </c>
      <c r="Q5" s="3">
        <v>59.488888888888887</v>
      </c>
      <c r="R5" s="3">
        <v>0</v>
      </c>
      <c r="S5" s="3">
        <v>227.87222222222221</v>
      </c>
      <c r="T5" s="3">
        <v>224.11944444444444</v>
      </c>
      <c r="U5" s="3">
        <v>3.7527777777777778</v>
      </c>
      <c r="V5" s="3">
        <v>0</v>
      </c>
      <c r="W5" s="3">
        <v>15.061111111111112</v>
      </c>
      <c r="X5" s="3">
        <v>6.9194444444444443</v>
      </c>
      <c r="Y5" s="3">
        <v>0</v>
      </c>
      <c r="Z5" s="3">
        <v>0</v>
      </c>
      <c r="AA5" s="3">
        <v>2.1388888888888888</v>
      </c>
      <c r="AB5" s="3">
        <v>0</v>
      </c>
      <c r="AC5" s="3">
        <v>6.0027777777777782</v>
      </c>
      <c r="AD5" s="3">
        <v>0</v>
      </c>
      <c r="AE5" s="3">
        <v>0</v>
      </c>
      <c r="AF5" s="3" t="s">
        <v>226</v>
      </c>
      <c r="AG5" s="13">
        <v>1</v>
      </c>
    </row>
    <row r="6" spans="1:43" x14ac:dyDescent="0.2">
      <c r="A6" s="1" t="s">
        <v>154</v>
      </c>
      <c r="B6" s="1" t="s">
        <v>165</v>
      </c>
      <c r="C6" s="1" t="s">
        <v>159</v>
      </c>
      <c r="D6" s="1" t="s">
        <v>160</v>
      </c>
      <c r="E6" s="3">
        <v>109.25555555555556</v>
      </c>
      <c r="F6" s="3">
        <v>3.6924916098850811</v>
      </c>
      <c r="G6" s="3">
        <v>3.5341981084104543</v>
      </c>
      <c r="H6" s="3">
        <v>0.68445743923522839</v>
      </c>
      <c r="I6" s="3">
        <v>0.52616393776060211</v>
      </c>
      <c r="J6" s="3">
        <v>403.42522222222226</v>
      </c>
      <c r="K6" s="3">
        <v>386.13077777777778</v>
      </c>
      <c r="L6" s="3">
        <v>74.780777777777786</v>
      </c>
      <c r="M6" s="3">
        <v>57.486333333333341</v>
      </c>
      <c r="N6" s="3">
        <v>12.316666666666666</v>
      </c>
      <c r="O6" s="3">
        <v>4.9777777777777779</v>
      </c>
      <c r="P6" s="3">
        <v>117.98055555555555</v>
      </c>
      <c r="Q6" s="3">
        <v>117.98055555555555</v>
      </c>
      <c r="R6" s="3">
        <v>0</v>
      </c>
      <c r="S6" s="3">
        <v>210.66388888888889</v>
      </c>
      <c r="T6" s="3">
        <v>210.66388888888889</v>
      </c>
      <c r="U6" s="3">
        <v>0</v>
      </c>
      <c r="V6" s="3">
        <v>0</v>
      </c>
      <c r="W6" s="3">
        <v>98.87777777777778</v>
      </c>
      <c r="X6" s="3">
        <v>7.1694444444444443</v>
      </c>
      <c r="Y6" s="3">
        <v>0</v>
      </c>
      <c r="Z6" s="3">
        <v>0</v>
      </c>
      <c r="AA6" s="3">
        <v>48.305555555555557</v>
      </c>
      <c r="AB6" s="3">
        <v>0</v>
      </c>
      <c r="AC6" s="3">
        <v>43.402777777777779</v>
      </c>
      <c r="AD6" s="3">
        <v>0</v>
      </c>
      <c r="AE6" s="3">
        <v>0</v>
      </c>
      <c r="AF6" s="3" t="s">
        <v>227</v>
      </c>
      <c r="AG6" s="13">
        <v>1</v>
      </c>
    </row>
    <row r="7" spans="1:43" x14ac:dyDescent="0.2">
      <c r="A7" s="1" t="s">
        <v>154</v>
      </c>
      <c r="B7" s="1" t="s">
        <v>166</v>
      </c>
      <c r="C7" s="1" t="s">
        <v>167</v>
      </c>
      <c r="D7" s="1" t="s">
        <v>168</v>
      </c>
      <c r="E7" s="3">
        <v>70.422222222222217</v>
      </c>
      <c r="F7" s="3">
        <v>3.9427579678131903</v>
      </c>
      <c r="G7" s="3">
        <v>3.5402256232249925</v>
      </c>
      <c r="H7" s="3">
        <v>0.58109813821394762</v>
      </c>
      <c r="I7" s="3">
        <v>0.17856579362574945</v>
      </c>
      <c r="J7" s="3">
        <v>277.65777777777777</v>
      </c>
      <c r="K7" s="3">
        <v>249.31055555555557</v>
      </c>
      <c r="L7" s="3">
        <v>40.922222222222217</v>
      </c>
      <c r="M7" s="3">
        <v>12.574999999999999</v>
      </c>
      <c r="N7" s="3">
        <v>21.591666666666665</v>
      </c>
      <c r="O7" s="3">
        <v>6.7555555555555555</v>
      </c>
      <c r="P7" s="3">
        <v>82.557777777777773</v>
      </c>
      <c r="Q7" s="3">
        <v>82.557777777777773</v>
      </c>
      <c r="R7" s="3">
        <v>0</v>
      </c>
      <c r="S7" s="3">
        <v>154.17777777777778</v>
      </c>
      <c r="T7" s="3">
        <v>151.01944444444445</v>
      </c>
      <c r="U7" s="3">
        <v>3.1583333333333332</v>
      </c>
      <c r="V7" s="3">
        <v>0</v>
      </c>
      <c r="W7" s="3">
        <v>85.027222222222207</v>
      </c>
      <c r="X7" s="3">
        <v>7.4083333333333332</v>
      </c>
      <c r="Y7" s="3">
        <v>0</v>
      </c>
      <c r="Z7" s="3">
        <v>0</v>
      </c>
      <c r="AA7" s="3">
        <v>51.882777777777768</v>
      </c>
      <c r="AB7" s="3">
        <v>0</v>
      </c>
      <c r="AC7" s="3">
        <v>25.736111111111111</v>
      </c>
      <c r="AD7" s="3">
        <v>0</v>
      </c>
      <c r="AE7" s="3">
        <v>0</v>
      </c>
      <c r="AF7" s="3" t="s">
        <v>228</v>
      </c>
      <c r="AG7" s="13">
        <v>1</v>
      </c>
    </row>
    <row r="8" spans="1:43" x14ac:dyDescent="0.2">
      <c r="A8" s="1" t="s">
        <v>154</v>
      </c>
      <c r="B8" s="1" t="s">
        <v>169</v>
      </c>
      <c r="C8" s="1" t="s">
        <v>170</v>
      </c>
      <c r="D8" s="1" t="s">
        <v>171</v>
      </c>
      <c r="E8" s="3">
        <v>81.7</v>
      </c>
      <c r="F8" s="3">
        <v>3.9229906160750714</v>
      </c>
      <c r="G8" s="3">
        <v>3.5664354685162518</v>
      </c>
      <c r="H8" s="3">
        <v>0.59258125934992523</v>
      </c>
      <c r="I8" s="3">
        <v>0.35087719298245612</v>
      </c>
      <c r="J8" s="3">
        <v>320.50833333333333</v>
      </c>
      <c r="K8" s="3">
        <v>291.37777777777779</v>
      </c>
      <c r="L8" s="3">
        <v>48.413888888888891</v>
      </c>
      <c r="M8" s="3">
        <v>28.666666666666668</v>
      </c>
      <c r="N8" s="3">
        <v>14.694444444444445</v>
      </c>
      <c r="O8" s="3">
        <v>5.052777777777778</v>
      </c>
      <c r="P8" s="3">
        <v>86.147222222222211</v>
      </c>
      <c r="Q8" s="3">
        <v>76.763888888888886</v>
      </c>
      <c r="R8" s="3">
        <v>9.3833333333333329</v>
      </c>
      <c r="S8" s="3">
        <v>185.94722222222222</v>
      </c>
      <c r="T8" s="3">
        <v>145.35555555555555</v>
      </c>
      <c r="U8" s="3">
        <v>34.486111111111114</v>
      </c>
      <c r="V8" s="3">
        <v>6.1055555555555552</v>
      </c>
      <c r="W8" s="3">
        <v>111.19166666666666</v>
      </c>
      <c r="X8" s="3">
        <v>27.102777777777778</v>
      </c>
      <c r="Y8" s="3">
        <v>0</v>
      </c>
      <c r="Z8" s="3">
        <v>0</v>
      </c>
      <c r="AA8" s="3">
        <v>49.336111111111109</v>
      </c>
      <c r="AB8" s="3">
        <v>0</v>
      </c>
      <c r="AC8" s="3">
        <v>34.75277777777778</v>
      </c>
      <c r="AD8" s="3">
        <v>0</v>
      </c>
      <c r="AE8" s="3">
        <v>0</v>
      </c>
      <c r="AF8" s="3" t="s">
        <v>229</v>
      </c>
      <c r="AG8" s="13">
        <v>1</v>
      </c>
    </row>
    <row r="9" spans="1:43" x14ac:dyDescent="0.2">
      <c r="A9" s="1" t="s">
        <v>154</v>
      </c>
      <c r="B9" s="1" t="s">
        <v>172</v>
      </c>
      <c r="C9" s="1" t="s">
        <v>173</v>
      </c>
      <c r="D9" s="1" t="s">
        <v>174</v>
      </c>
      <c r="E9" s="3">
        <v>57.93333333333333</v>
      </c>
      <c r="F9" s="3">
        <v>4.6816551591868052</v>
      </c>
      <c r="G9" s="3">
        <v>4.3690007671653248</v>
      </c>
      <c r="H9" s="3">
        <v>0.79821825853471429</v>
      </c>
      <c r="I9" s="3">
        <v>0.52606635980053706</v>
      </c>
      <c r="J9" s="3">
        <v>271.22388888888889</v>
      </c>
      <c r="K9" s="3">
        <v>253.1107777777778</v>
      </c>
      <c r="L9" s="3">
        <v>46.243444444444442</v>
      </c>
      <c r="M9" s="3">
        <v>30.476777777777777</v>
      </c>
      <c r="N9" s="3">
        <v>10.222222222222221</v>
      </c>
      <c r="O9" s="3">
        <v>5.5444444444444443</v>
      </c>
      <c r="P9" s="3">
        <v>88.137777777777785</v>
      </c>
      <c r="Q9" s="3">
        <v>85.791333333333341</v>
      </c>
      <c r="R9" s="3">
        <v>2.3464444444444443</v>
      </c>
      <c r="S9" s="3">
        <v>136.84266666666667</v>
      </c>
      <c r="T9" s="3">
        <v>136.84266666666667</v>
      </c>
      <c r="U9" s="3">
        <v>0</v>
      </c>
      <c r="V9" s="3">
        <v>0</v>
      </c>
      <c r="W9" s="3">
        <v>3.2194444444444446</v>
      </c>
      <c r="X9" s="3">
        <v>0</v>
      </c>
      <c r="Y9" s="3">
        <v>0</v>
      </c>
      <c r="Z9" s="3">
        <v>0</v>
      </c>
      <c r="AA9" s="3">
        <v>1.0435555555555553</v>
      </c>
      <c r="AB9" s="3">
        <v>0</v>
      </c>
      <c r="AC9" s="3">
        <v>2.1758888888888892</v>
      </c>
      <c r="AD9" s="3">
        <v>0</v>
      </c>
      <c r="AE9" s="3">
        <v>0</v>
      </c>
      <c r="AF9" s="3" t="s">
        <v>230</v>
      </c>
      <c r="AG9" s="13">
        <v>1</v>
      </c>
    </row>
    <row r="10" spans="1:43" x14ac:dyDescent="0.2">
      <c r="A10" s="1" t="s">
        <v>154</v>
      </c>
      <c r="B10" s="1" t="s">
        <v>175</v>
      </c>
      <c r="C10" s="1" t="s">
        <v>176</v>
      </c>
      <c r="D10" s="1" t="s">
        <v>177</v>
      </c>
      <c r="E10" s="3">
        <v>72.066666666666663</v>
      </c>
      <c r="F10" s="3">
        <v>3.6872494603761949</v>
      </c>
      <c r="G10" s="3">
        <v>3.5552728954671609</v>
      </c>
      <c r="H10" s="3">
        <v>0.85711532531606538</v>
      </c>
      <c r="I10" s="3">
        <v>0.72513876040703051</v>
      </c>
      <c r="J10" s="3">
        <v>265.72777777777776</v>
      </c>
      <c r="K10" s="3">
        <v>256.2166666666667</v>
      </c>
      <c r="L10" s="3">
        <v>61.769444444444439</v>
      </c>
      <c r="M10" s="3">
        <v>52.258333333333333</v>
      </c>
      <c r="N10" s="3">
        <v>4.7111111111111112</v>
      </c>
      <c r="O10" s="3">
        <v>4.8</v>
      </c>
      <c r="P10" s="3">
        <v>47.8</v>
      </c>
      <c r="Q10" s="3">
        <v>47.8</v>
      </c>
      <c r="R10" s="3">
        <v>0</v>
      </c>
      <c r="S10" s="3">
        <v>156.15833333333333</v>
      </c>
      <c r="T10" s="3">
        <v>156.15833333333333</v>
      </c>
      <c r="U10" s="3">
        <v>0</v>
      </c>
      <c r="V10" s="3">
        <v>0</v>
      </c>
      <c r="W10" s="3">
        <v>13.797222222222222</v>
      </c>
      <c r="X10" s="3">
        <v>2.1361111111111111</v>
      </c>
      <c r="Y10" s="3">
        <v>0</v>
      </c>
      <c r="Z10" s="3">
        <v>0</v>
      </c>
      <c r="AA10" s="3">
        <v>11.661111111111111</v>
      </c>
      <c r="AB10" s="3">
        <v>0</v>
      </c>
      <c r="AC10" s="3">
        <v>0</v>
      </c>
      <c r="AD10" s="3">
        <v>0</v>
      </c>
      <c r="AE10" s="3">
        <v>0</v>
      </c>
      <c r="AF10" s="3" t="s">
        <v>231</v>
      </c>
      <c r="AG10" s="13">
        <v>1</v>
      </c>
    </row>
    <row r="11" spans="1:43" x14ac:dyDescent="0.2">
      <c r="A11" s="1" t="s">
        <v>154</v>
      </c>
      <c r="B11" s="1" t="s">
        <v>178</v>
      </c>
      <c r="C11" s="1" t="s">
        <v>179</v>
      </c>
      <c r="D11" s="1" t="s">
        <v>180</v>
      </c>
      <c r="E11" s="3">
        <v>72.75555555555556</v>
      </c>
      <c r="F11" s="3">
        <v>3.5306963958460589</v>
      </c>
      <c r="G11" s="3">
        <v>3.173488087965791</v>
      </c>
      <c r="H11" s="3">
        <v>0.65027489309712883</v>
      </c>
      <c r="I11" s="3">
        <v>0.36965485644471596</v>
      </c>
      <c r="J11" s="3">
        <v>256.87777777777774</v>
      </c>
      <c r="K11" s="3">
        <v>230.88888888888889</v>
      </c>
      <c r="L11" s="3">
        <v>47.31111111111111</v>
      </c>
      <c r="M11" s="3">
        <v>26.894444444444446</v>
      </c>
      <c r="N11" s="3">
        <v>15.21111111111111</v>
      </c>
      <c r="O11" s="3">
        <v>5.2055555555555557</v>
      </c>
      <c r="P11" s="3">
        <v>64.48888888888888</v>
      </c>
      <c r="Q11" s="3">
        <v>58.916666666666664</v>
      </c>
      <c r="R11" s="3">
        <v>5.572222222222222</v>
      </c>
      <c r="S11" s="3">
        <v>145.07777777777778</v>
      </c>
      <c r="T11" s="3">
        <v>140</v>
      </c>
      <c r="U11" s="3">
        <v>0</v>
      </c>
      <c r="V11" s="3">
        <v>5.0777777777777775</v>
      </c>
      <c r="W11" s="3">
        <v>73.030555555555566</v>
      </c>
      <c r="X11" s="3">
        <v>13.122222222222222</v>
      </c>
      <c r="Y11" s="3">
        <v>0</v>
      </c>
      <c r="Z11" s="3">
        <v>0</v>
      </c>
      <c r="AA11" s="3">
        <v>27.691666666666666</v>
      </c>
      <c r="AB11" s="3">
        <v>0</v>
      </c>
      <c r="AC11" s="3">
        <v>32.216666666666669</v>
      </c>
      <c r="AD11" s="3">
        <v>0</v>
      </c>
      <c r="AE11" s="3">
        <v>0</v>
      </c>
      <c r="AF11" s="3" t="s">
        <v>232</v>
      </c>
      <c r="AG11" s="13">
        <v>1</v>
      </c>
    </row>
    <row r="12" spans="1:43" x14ac:dyDescent="0.2">
      <c r="A12" s="1" t="s">
        <v>154</v>
      </c>
      <c r="B12" s="1" t="s">
        <v>181</v>
      </c>
      <c r="C12" s="1" t="s">
        <v>182</v>
      </c>
      <c r="D12" s="1" t="s">
        <v>183</v>
      </c>
      <c r="E12" s="3">
        <v>34.06666666666667</v>
      </c>
      <c r="F12" s="3">
        <v>3.8882093933463788</v>
      </c>
      <c r="G12" s="3">
        <v>3.6538649706457922</v>
      </c>
      <c r="H12" s="3">
        <v>0.73173515981735149</v>
      </c>
      <c r="I12" s="3">
        <v>0.4973907371167644</v>
      </c>
      <c r="J12" s="3">
        <v>132.45833333333331</v>
      </c>
      <c r="K12" s="3">
        <v>124.47499999999999</v>
      </c>
      <c r="L12" s="3">
        <v>24.927777777777777</v>
      </c>
      <c r="M12" s="3">
        <v>16.944444444444443</v>
      </c>
      <c r="N12" s="3">
        <v>3.4305555555555554</v>
      </c>
      <c r="O12" s="3">
        <v>4.552777777777778</v>
      </c>
      <c r="P12" s="3">
        <v>27.925000000000001</v>
      </c>
      <c r="Q12" s="3">
        <v>27.925000000000001</v>
      </c>
      <c r="R12" s="3">
        <v>0</v>
      </c>
      <c r="S12" s="3">
        <v>79.605555555555554</v>
      </c>
      <c r="T12" s="3">
        <v>78.227777777777774</v>
      </c>
      <c r="U12" s="3">
        <v>0</v>
      </c>
      <c r="V12" s="3">
        <v>1.3777777777777778</v>
      </c>
      <c r="W12" s="3">
        <v>13.780555555555555</v>
      </c>
      <c r="X12" s="3">
        <v>0</v>
      </c>
      <c r="Y12" s="3">
        <v>0</v>
      </c>
      <c r="Z12" s="3">
        <v>0</v>
      </c>
      <c r="AA12" s="3">
        <v>3.9888888888888889</v>
      </c>
      <c r="AB12" s="3">
        <v>0</v>
      </c>
      <c r="AC12" s="3">
        <v>9.7916666666666661</v>
      </c>
      <c r="AD12" s="3">
        <v>0</v>
      </c>
      <c r="AE12" s="3">
        <v>0</v>
      </c>
      <c r="AF12" s="3" t="s">
        <v>233</v>
      </c>
      <c r="AG12" s="13">
        <v>1</v>
      </c>
    </row>
    <row r="13" spans="1:43" x14ac:dyDescent="0.2">
      <c r="A13" s="1" t="s">
        <v>154</v>
      </c>
      <c r="B13" s="1" t="s">
        <v>184</v>
      </c>
      <c r="C13" s="1" t="s">
        <v>185</v>
      </c>
      <c r="D13" s="1" t="s">
        <v>186</v>
      </c>
      <c r="E13" s="3">
        <v>64.433333333333337</v>
      </c>
      <c r="F13" s="3">
        <v>3.8792464217968612</v>
      </c>
      <c r="G13" s="3">
        <v>3.4163217796171752</v>
      </c>
      <c r="H13" s="3">
        <v>0.61320917399551644</v>
      </c>
      <c r="I13" s="3">
        <v>0.15028453181583032</v>
      </c>
      <c r="J13" s="3">
        <v>249.95277777777778</v>
      </c>
      <c r="K13" s="3">
        <v>220.125</v>
      </c>
      <c r="L13" s="3">
        <v>39.511111111111113</v>
      </c>
      <c r="M13" s="3">
        <v>9.6833333333333336</v>
      </c>
      <c r="N13" s="3">
        <v>24.494444444444444</v>
      </c>
      <c r="O13" s="3">
        <v>5.333333333333333</v>
      </c>
      <c r="P13" s="3">
        <v>73.338888888888889</v>
      </c>
      <c r="Q13" s="3">
        <v>73.338888888888889</v>
      </c>
      <c r="R13" s="3">
        <v>0</v>
      </c>
      <c r="S13" s="3">
        <v>137.10277777777779</v>
      </c>
      <c r="T13" s="3">
        <v>137.10277777777779</v>
      </c>
      <c r="U13" s="3">
        <v>0</v>
      </c>
      <c r="V13" s="3">
        <v>0</v>
      </c>
      <c r="W13" s="3">
        <v>31.863888888888891</v>
      </c>
      <c r="X13" s="3">
        <v>0</v>
      </c>
      <c r="Y13" s="3">
        <v>0</v>
      </c>
      <c r="Z13" s="3">
        <v>0</v>
      </c>
      <c r="AA13" s="3">
        <v>16.975000000000001</v>
      </c>
      <c r="AB13" s="3">
        <v>0</v>
      </c>
      <c r="AC13" s="3">
        <v>14.888888888888889</v>
      </c>
      <c r="AD13" s="3">
        <v>0</v>
      </c>
      <c r="AE13" s="3">
        <v>0</v>
      </c>
      <c r="AF13" s="3" t="s">
        <v>234</v>
      </c>
      <c r="AG13" s="13">
        <v>1</v>
      </c>
    </row>
    <row r="14" spans="1:43" x14ac:dyDescent="0.2">
      <c r="A14" s="1" t="s">
        <v>154</v>
      </c>
      <c r="B14" s="1" t="s">
        <v>187</v>
      </c>
      <c r="C14" s="1" t="s">
        <v>185</v>
      </c>
      <c r="D14" s="1" t="s">
        <v>186</v>
      </c>
      <c r="E14" s="3">
        <v>94.466666666666669</v>
      </c>
      <c r="F14" s="3">
        <v>4.6438238061632555</v>
      </c>
      <c r="G14" s="3">
        <v>4.361043283933193</v>
      </c>
      <c r="H14" s="3">
        <v>1.0014196659609502</v>
      </c>
      <c r="I14" s="3">
        <v>0.87903669724770639</v>
      </c>
      <c r="J14" s="3">
        <v>438.68655555555557</v>
      </c>
      <c r="K14" s="3">
        <v>411.97322222222226</v>
      </c>
      <c r="L14" s="3">
        <v>94.600777777777765</v>
      </c>
      <c r="M14" s="3">
        <v>83.039666666666662</v>
      </c>
      <c r="N14" s="3">
        <v>5.3861111111111111</v>
      </c>
      <c r="O14" s="3">
        <v>6.1749999999999998</v>
      </c>
      <c r="P14" s="3">
        <v>109.00933333333333</v>
      </c>
      <c r="Q14" s="3">
        <v>93.857111111111109</v>
      </c>
      <c r="R14" s="3">
        <v>15.152222222222223</v>
      </c>
      <c r="S14" s="3">
        <v>235.07644444444446</v>
      </c>
      <c r="T14" s="3">
        <v>235.07644444444446</v>
      </c>
      <c r="U14" s="3">
        <v>0</v>
      </c>
      <c r="V14" s="3">
        <v>0</v>
      </c>
      <c r="W14" s="3">
        <v>20.883444444444446</v>
      </c>
      <c r="X14" s="3">
        <v>0</v>
      </c>
      <c r="Y14" s="3">
        <v>0</v>
      </c>
      <c r="Z14" s="3">
        <v>0</v>
      </c>
      <c r="AA14" s="3">
        <v>20.883444444444446</v>
      </c>
      <c r="AB14" s="3">
        <v>0</v>
      </c>
      <c r="AC14" s="3">
        <v>0</v>
      </c>
      <c r="AD14" s="3">
        <v>0</v>
      </c>
      <c r="AE14" s="3">
        <v>0</v>
      </c>
      <c r="AF14" s="3" t="s">
        <v>235</v>
      </c>
      <c r="AG14" s="13">
        <v>1</v>
      </c>
    </row>
    <row r="15" spans="1:43" x14ac:dyDescent="0.2">
      <c r="A15" s="1" t="s">
        <v>154</v>
      </c>
      <c r="B15" s="1" t="s">
        <v>188</v>
      </c>
      <c r="C15" s="1" t="s">
        <v>156</v>
      </c>
      <c r="D15" s="1" t="s">
        <v>157</v>
      </c>
      <c r="E15" s="3">
        <v>90.711111111111109</v>
      </c>
      <c r="F15" s="3">
        <v>3.7573958843704069</v>
      </c>
      <c r="G15" s="3">
        <v>3.6200244977951983</v>
      </c>
      <c r="H15" s="3">
        <v>0.51484321411073009</v>
      </c>
      <c r="I15" s="3">
        <v>0.37747182753552183</v>
      </c>
      <c r="J15" s="3">
        <v>340.83755555555558</v>
      </c>
      <c r="K15" s="3">
        <v>328.37644444444442</v>
      </c>
      <c r="L15" s="3">
        <v>46.702000000000005</v>
      </c>
      <c r="M15" s="3">
        <v>34.24088888888889</v>
      </c>
      <c r="N15" s="3">
        <v>7.6277777777777782</v>
      </c>
      <c r="O15" s="3">
        <v>4.833333333333333</v>
      </c>
      <c r="P15" s="3">
        <v>88.727888888888884</v>
      </c>
      <c r="Q15" s="3">
        <v>88.727888888888884</v>
      </c>
      <c r="R15" s="3">
        <v>0</v>
      </c>
      <c r="S15" s="3">
        <v>205.4076666666667</v>
      </c>
      <c r="T15" s="3">
        <v>201.7837777777778</v>
      </c>
      <c r="U15" s="3">
        <v>3.6238888888888887</v>
      </c>
      <c r="V15" s="3">
        <v>0</v>
      </c>
      <c r="W15" s="3">
        <v>0</v>
      </c>
      <c r="X15" s="3">
        <v>0</v>
      </c>
      <c r="Y15" s="3">
        <v>0</v>
      </c>
      <c r="Z15" s="3">
        <v>0</v>
      </c>
      <c r="AA15" s="3">
        <v>0</v>
      </c>
      <c r="AB15" s="3">
        <v>0</v>
      </c>
      <c r="AC15" s="3">
        <v>0</v>
      </c>
      <c r="AD15" s="3">
        <v>0</v>
      </c>
      <c r="AE15" s="3">
        <v>0</v>
      </c>
      <c r="AF15" s="3" t="s">
        <v>236</v>
      </c>
      <c r="AG15" s="13">
        <v>1</v>
      </c>
    </row>
    <row r="16" spans="1:43" x14ac:dyDescent="0.2">
      <c r="A16" s="1" t="s">
        <v>154</v>
      </c>
      <c r="B16" s="1" t="s">
        <v>189</v>
      </c>
      <c r="C16" s="1" t="s">
        <v>185</v>
      </c>
      <c r="D16" s="1" t="s">
        <v>186</v>
      </c>
      <c r="E16" s="3">
        <v>91.666666666666671</v>
      </c>
      <c r="F16" s="3">
        <v>5.6257696969696962</v>
      </c>
      <c r="G16" s="3">
        <v>5.4975393939393937</v>
      </c>
      <c r="H16" s="3">
        <v>1.3959878787878788</v>
      </c>
      <c r="I16" s="3">
        <v>1.2677575757575756</v>
      </c>
      <c r="J16" s="3">
        <v>515.69555555555553</v>
      </c>
      <c r="K16" s="3">
        <v>503.94111111111113</v>
      </c>
      <c r="L16" s="3">
        <v>127.96555555555555</v>
      </c>
      <c r="M16" s="3">
        <v>116.21111111111111</v>
      </c>
      <c r="N16" s="3">
        <v>6.2233333333333345</v>
      </c>
      <c r="O16" s="3">
        <v>5.5311111111111098</v>
      </c>
      <c r="P16" s="3">
        <v>90.592222222222219</v>
      </c>
      <c r="Q16" s="3">
        <v>90.592222222222219</v>
      </c>
      <c r="R16" s="3">
        <v>0</v>
      </c>
      <c r="S16" s="3">
        <v>297.13777777777779</v>
      </c>
      <c r="T16" s="3">
        <v>297.13777777777779</v>
      </c>
      <c r="U16" s="3">
        <v>0</v>
      </c>
      <c r="V16" s="3">
        <v>0</v>
      </c>
      <c r="W16" s="3">
        <v>95.087777777777774</v>
      </c>
      <c r="X16" s="3">
        <v>8.8199999999999967</v>
      </c>
      <c r="Y16" s="3">
        <v>0</v>
      </c>
      <c r="Z16" s="3">
        <v>0</v>
      </c>
      <c r="AA16" s="3">
        <v>49.904444444444444</v>
      </c>
      <c r="AB16" s="3">
        <v>0</v>
      </c>
      <c r="AC16" s="3">
        <v>36.363333333333337</v>
      </c>
      <c r="AD16" s="3">
        <v>0</v>
      </c>
      <c r="AE16" s="3">
        <v>0</v>
      </c>
      <c r="AF16" s="3" t="s">
        <v>237</v>
      </c>
      <c r="AG16" s="13">
        <v>1</v>
      </c>
    </row>
    <row r="17" spans="1:33" x14ac:dyDescent="0.2">
      <c r="A17" s="1" t="s">
        <v>154</v>
      </c>
      <c r="B17" s="1" t="s">
        <v>190</v>
      </c>
      <c r="C17" s="1" t="s">
        <v>185</v>
      </c>
      <c r="D17" s="1" t="s">
        <v>186</v>
      </c>
      <c r="E17" s="3">
        <v>62.711111111111109</v>
      </c>
      <c r="F17" s="3">
        <v>3.4157990786676118</v>
      </c>
      <c r="G17" s="3">
        <v>3.2468621545003549</v>
      </c>
      <c r="H17" s="3">
        <v>0.79415839829907875</v>
      </c>
      <c r="I17" s="3">
        <v>0.6252214741318215</v>
      </c>
      <c r="J17" s="3">
        <v>214.20855555555556</v>
      </c>
      <c r="K17" s="3">
        <v>203.61433333333335</v>
      </c>
      <c r="L17" s="3">
        <v>49.802555555555557</v>
      </c>
      <c r="M17" s="3">
        <v>39.208333333333336</v>
      </c>
      <c r="N17" s="3">
        <v>10.238666666666667</v>
      </c>
      <c r="O17" s="3">
        <v>0.35555555555555557</v>
      </c>
      <c r="P17" s="3">
        <v>32.536111111111111</v>
      </c>
      <c r="Q17" s="3">
        <v>32.536111111111111</v>
      </c>
      <c r="R17" s="3">
        <v>0</v>
      </c>
      <c r="S17" s="3">
        <v>131.86988888888891</v>
      </c>
      <c r="T17" s="3">
        <v>131.86988888888891</v>
      </c>
      <c r="U17" s="3">
        <v>0</v>
      </c>
      <c r="V17" s="3">
        <v>0</v>
      </c>
      <c r="W17" s="3">
        <v>0</v>
      </c>
      <c r="X17" s="3">
        <v>0</v>
      </c>
      <c r="Y17" s="3">
        <v>0</v>
      </c>
      <c r="Z17" s="3">
        <v>0</v>
      </c>
      <c r="AA17" s="3">
        <v>0</v>
      </c>
      <c r="AB17" s="3">
        <v>0</v>
      </c>
      <c r="AC17" s="3">
        <v>0</v>
      </c>
      <c r="AD17" s="3">
        <v>0</v>
      </c>
      <c r="AE17" s="3">
        <v>0</v>
      </c>
      <c r="AF17" s="3" t="s">
        <v>238</v>
      </c>
      <c r="AG17" s="13">
        <v>1</v>
      </c>
    </row>
    <row r="18" spans="1:33" x14ac:dyDescent="0.2">
      <c r="A18" s="1" t="s">
        <v>154</v>
      </c>
      <c r="B18" s="1" t="s">
        <v>191</v>
      </c>
      <c r="C18" s="1" t="s">
        <v>192</v>
      </c>
      <c r="D18" s="1" t="s">
        <v>183</v>
      </c>
      <c r="E18" s="3">
        <v>39.544444444444444</v>
      </c>
      <c r="F18" s="3">
        <v>4.3790446754706371</v>
      </c>
      <c r="G18" s="3">
        <v>4.0623855015453785</v>
      </c>
      <c r="H18" s="3">
        <v>0.8551559426805283</v>
      </c>
      <c r="I18" s="3">
        <v>0.57279572913739818</v>
      </c>
      <c r="J18" s="3">
        <v>173.16688888888888</v>
      </c>
      <c r="K18" s="3">
        <v>160.64477777777779</v>
      </c>
      <c r="L18" s="3">
        <v>33.81666666666667</v>
      </c>
      <c r="M18" s="3">
        <v>22.65088888888889</v>
      </c>
      <c r="N18" s="3">
        <v>5.7435555555555577</v>
      </c>
      <c r="O18" s="3">
        <v>5.4222222222222225</v>
      </c>
      <c r="P18" s="3">
        <v>31.140111111111111</v>
      </c>
      <c r="Q18" s="3">
        <v>29.783777777777779</v>
      </c>
      <c r="R18" s="3">
        <v>1.3563333333333332</v>
      </c>
      <c r="S18" s="3">
        <v>108.21011111111112</v>
      </c>
      <c r="T18" s="3">
        <v>100.86411111111111</v>
      </c>
      <c r="U18" s="3">
        <v>7.3459999999999983</v>
      </c>
      <c r="V18" s="3">
        <v>0</v>
      </c>
      <c r="W18" s="3">
        <v>39.152777777777786</v>
      </c>
      <c r="X18" s="3">
        <v>9.3442222222222195</v>
      </c>
      <c r="Y18" s="3">
        <v>0</v>
      </c>
      <c r="Z18" s="3">
        <v>0</v>
      </c>
      <c r="AA18" s="3">
        <v>9.3395555555555561</v>
      </c>
      <c r="AB18" s="3">
        <v>0</v>
      </c>
      <c r="AC18" s="3">
        <v>20.469000000000012</v>
      </c>
      <c r="AD18" s="3">
        <v>0</v>
      </c>
      <c r="AE18" s="3">
        <v>0</v>
      </c>
      <c r="AF18" s="3" t="s">
        <v>239</v>
      </c>
      <c r="AG18" s="13">
        <v>1</v>
      </c>
    </row>
    <row r="19" spans="1:33" x14ac:dyDescent="0.2">
      <c r="A19" s="1" t="s">
        <v>154</v>
      </c>
      <c r="B19" s="1" t="s">
        <v>193</v>
      </c>
      <c r="C19" s="1" t="s">
        <v>170</v>
      </c>
      <c r="D19" s="1" t="s">
        <v>171</v>
      </c>
      <c r="E19" s="3">
        <v>80.277777777777771</v>
      </c>
      <c r="F19" s="3">
        <v>3.3916608996539792</v>
      </c>
      <c r="G19" s="3">
        <v>3.1197923875432525</v>
      </c>
      <c r="H19" s="3">
        <v>0.6604498269896194</v>
      </c>
      <c r="I19" s="3">
        <v>0.45224913494809693</v>
      </c>
      <c r="J19" s="3">
        <v>272.27499999999998</v>
      </c>
      <c r="K19" s="3">
        <v>250.45</v>
      </c>
      <c r="L19" s="3">
        <v>53.019444444444446</v>
      </c>
      <c r="M19" s="3">
        <v>36.305555555555557</v>
      </c>
      <c r="N19" s="3">
        <v>11.291666666666666</v>
      </c>
      <c r="O19" s="3">
        <v>5.4222222222222225</v>
      </c>
      <c r="P19" s="3">
        <v>50.897222222222226</v>
      </c>
      <c r="Q19" s="3">
        <v>45.786111111111111</v>
      </c>
      <c r="R19" s="3">
        <v>5.1111111111111107</v>
      </c>
      <c r="S19" s="3">
        <v>168.35833333333332</v>
      </c>
      <c r="T19" s="3">
        <v>167.36388888888888</v>
      </c>
      <c r="U19" s="3">
        <v>0.99444444444444446</v>
      </c>
      <c r="V19" s="3">
        <v>0</v>
      </c>
      <c r="W19" s="3">
        <v>60.055555555555557</v>
      </c>
      <c r="X19" s="3">
        <v>2.4166666666666665</v>
      </c>
      <c r="Y19" s="3">
        <v>0</v>
      </c>
      <c r="Z19" s="3">
        <v>0</v>
      </c>
      <c r="AA19" s="3">
        <v>19.447222222222223</v>
      </c>
      <c r="AB19" s="3">
        <v>0</v>
      </c>
      <c r="AC19" s="3">
        <v>38.19166666666667</v>
      </c>
      <c r="AD19" s="3">
        <v>0</v>
      </c>
      <c r="AE19" s="3">
        <v>0</v>
      </c>
      <c r="AF19" s="3" t="s">
        <v>240</v>
      </c>
      <c r="AG19" s="13">
        <v>1</v>
      </c>
    </row>
    <row r="20" spans="1:33" x14ac:dyDescent="0.2">
      <c r="A20" s="1" t="s">
        <v>154</v>
      </c>
      <c r="B20" s="1" t="s">
        <v>194</v>
      </c>
      <c r="C20" s="1" t="s">
        <v>159</v>
      </c>
      <c r="D20" s="1" t="s">
        <v>160</v>
      </c>
      <c r="E20" s="3">
        <v>63.977777777777774</v>
      </c>
      <c r="F20" s="3">
        <v>3.9497238624522404</v>
      </c>
      <c r="G20" s="3">
        <v>3.7111392844737758</v>
      </c>
      <c r="H20" s="3">
        <v>0.68715699895797144</v>
      </c>
      <c r="I20" s="3">
        <v>0.46781000347342833</v>
      </c>
      <c r="J20" s="3">
        <v>252.69455555555555</v>
      </c>
      <c r="K20" s="3">
        <v>237.43044444444445</v>
      </c>
      <c r="L20" s="3">
        <v>43.962777777777774</v>
      </c>
      <c r="M20" s="3">
        <v>29.929444444444446</v>
      </c>
      <c r="N20" s="3">
        <v>8.9666666666666668</v>
      </c>
      <c r="O20" s="3">
        <v>5.0666666666666664</v>
      </c>
      <c r="P20" s="3">
        <v>63.062666666666672</v>
      </c>
      <c r="Q20" s="3">
        <v>61.831888888888891</v>
      </c>
      <c r="R20" s="3">
        <v>1.230777777777778</v>
      </c>
      <c r="S20" s="3">
        <v>145.66911111111111</v>
      </c>
      <c r="T20" s="3">
        <v>145.65522222222222</v>
      </c>
      <c r="U20" s="3">
        <v>1.3888888888888888E-2</v>
      </c>
      <c r="V20" s="3">
        <v>0</v>
      </c>
      <c r="W20" s="3">
        <v>13.353555555555555</v>
      </c>
      <c r="X20" s="3">
        <v>0</v>
      </c>
      <c r="Y20" s="3">
        <v>0</v>
      </c>
      <c r="Z20" s="3">
        <v>0</v>
      </c>
      <c r="AA20" s="3">
        <v>11.140666666666666</v>
      </c>
      <c r="AB20" s="3">
        <v>0</v>
      </c>
      <c r="AC20" s="3">
        <v>2.2128888888888891</v>
      </c>
      <c r="AD20" s="3">
        <v>0</v>
      </c>
      <c r="AE20" s="3">
        <v>0</v>
      </c>
      <c r="AF20" s="3" t="s">
        <v>241</v>
      </c>
      <c r="AG20" s="13">
        <v>1</v>
      </c>
    </row>
    <row r="21" spans="1:33" x14ac:dyDescent="0.2">
      <c r="A21" s="1" t="s">
        <v>154</v>
      </c>
      <c r="B21" s="1" t="s">
        <v>195</v>
      </c>
      <c r="C21" s="1" t="s">
        <v>196</v>
      </c>
      <c r="D21" s="1" t="s">
        <v>157</v>
      </c>
      <c r="E21" s="3">
        <v>46.166666666666664</v>
      </c>
      <c r="F21" s="3">
        <v>5.331903730445247</v>
      </c>
      <c r="G21" s="3">
        <v>5.1166714801444053</v>
      </c>
      <c r="H21" s="3">
        <v>0.69599518652226233</v>
      </c>
      <c r="I21" s="3">
        <v>0.48076293622141997</v>
      </c>
      <c r="J21" s="3">
        <v>246.15622222222223</v>
      </c>
      <c r="K21" s="3">
        <v>236.21966666666668</v>
      </c>
      <c r="L21" s="3">
        <v>32.131777777777778</v>
      </c>
      <c r="M21" s="3">
        <v>22.19522222222222</v>
      </c>
      <c r="N21" s="3">
        <v>4.5362222222222233</v>
      </c>
      <c r="O21" s="3">
        <v>5.4003333333333359</v>
      </c>
      <c r="P21" s="3">
        <v>77.169777777777782</v>
      </c>
      <c r="Q21" s="3">
        <v>77.169777777777782</v>
      </c>
      <c r="R21" s="3">
        <v>0</v>
      </c>
      <c r="S21" s="3">
        <v>136.85466666666667</v>
      </c>
      <c r="T21" s="3">
        <v>136.85466666666667</v>
      </c>
      <c r="U21" s="3">
        <v>0</v>
      </c>
      <c r="V21" s="3">
        <v>0</v>
      </c>
      <c r="W21" s="3">
        <v>16.960000000000004</v>
      </c>
      <c r="X21" s="3">
        <v>0</v>
      </c>
      <c r="Y21" s="3">
        <v>0</v>
      </c>
      <c r="Z21" s="3">
        <v>0</v>
      </c>
      <c r="AA21" s="3">
        <v>12.126111111111115</v>
      </c>
      <c r="AB21" s="3">
        <v>0</v>
      </c>
      <c r="AC21" s="3">
        <v>4.8338888888888887</v>
      </c>
      <c r="AD21" s="3">
        <v>0</v>
      </c>
      <c r="AE21" s="3">
        <v>0</v>
      </c>
      <c r="AF21" s="3" t="s">
        <v>242</v>
      </c>
      <c r="AG21" s="13">
        <v>1</v>
      </c>
    </row>
    <row r="22" spans="1:33" x14ac:dyDescent="0.2">
      <c r="A22" s="1" t="s">
        <v>154</v>
      </c>
      <c r="B22" s="1" t="s">
        <v>197</v>
      </c>
      <c r="C22" s="1" t="s">
        <v>198</v>
      </c>
      <c r="D22" s="1" t="s">
        <v>183</v>
      </c>
      <c r="E22" s="3">
        <v>55.222222222222221</v>
      </c>
      <c r="F22" s="3">
        <v>4.3773138832997995</v>
      </c>
      <c r="G22" s="3">
        <v>4.1381287726358158</v>
      </c>
      <c r="H22" s="3">
        <v>0.49195171026156942</v>
      </c>
      <c r="I22" s="3">
        <v>0.33380281690140845</v>
      </c>
      <c r="J22" s="3">
        <v>241.72500000000002</v>
      </c>
      <c r="K22" s="3">
        <v>228.51666666666671</v>
      </c>
      <c r="L22" s="3">
        <v>27.166666666666668</v>
      </c>
      <c r="M22" s="3">
        <v>18.433333333333334</v>
      </c>
      <c r="N22" s="3">
        <v>3.3166666666666669</v>
      </c>
      <c r="O22" s="3">
        <v>5.416666666666667</v>
      </c>
      <c r="P22" s="3">
        <v>60.511111111111113</v>
      </c>
      <c r="Q22" s="3">
        <v>56.036111111111111</v>
      </c>
      <c r="R22" s="3">
        <v>4.4749999999999996</v>
      </c>
      <c r="S22" s="3">
        <v>154.04722222222225</v>
      </c>
      <c r="T22" s="3">
        <v>142.37222222222223</v>
      </c>
      <c r="U22" s="3">
        <v>11.675000000000001</v>
      </c>
      <c r="V22" s="3">
        <v>0</v>
      </c>
      <c r="W22" s="3">
        <v>61.097222222222214</v>
      </c>
      <c r="X22" s="3">
        <v>3.9888888888888889</v>
      </c>
      <c r="Y22" s="3">
        <v>0</v>
      </c>
      <c r="Z22" s="3">
        <v>0</v>
      </c>
      <c r="AA22" s="3">
        <v>27.68611111111111</v>
      </c>
      <c r="AB22" s="3">
        <v>0</v>
      </c>
      <c r="AC22" s="3">
        <v>29.422222222222221</v>
      </c>
      <c r="AD22" s="3">
        <v>0</v>
      </c>
      <c r="AE22" s="3">
        <v>0</v>
      </c>
      <c r="AF22" s="3" t="s">
        <v>243</v>
      </c>
      <c r="AG22" s="13">
        <v>1</v>
      </c>
    </row>
    <row r="23" spans="1:33" x14ac:dyDescent="0.2">
      <c r="A23" s="1" t="s">
        <v>154</v>
      </c>
      <c r="B23" s="1" t="s">
        <v>199</v>
      </c>
      <c r="C23" s="1" t="s">
        <v>200</v>
      </c>
      <c r="D23" s="1" t="s">
        <v>183</v>
      </c>
      <c r="E23" s="3">
        <v>24.088888888888889</v>
      </c>
      <c r="F23" s="3">
        <v>4.3995618081180812</v>
      </c>
      <c r="G23" s="3">
        <v>3.7691420664206645</v>
      </c>
      <c r="H23" s="3">
        <v>0.49677121771217714</v>
      </c>
      <c r="I23" s="3">
        <v>0.30754151291512916</v>
      </c>
      <c r="J23" s="3">
        <v>105.98055555555555</v>
      </c>
      <c r="K23" s="3">
        <v>90.794444444444451</v>
      </c>
      <c r="L23" s="3">
        <v>11.966666666666667</v>
      </c>
      <c r="M23" s="3">
        <v>7.4083333333333332</v>
      </c>
      <c r="N23" s="3">
        <v>0</v>
      </c>
      <c r="O23" s="3">
        <v>4.5583333333333336</v>
      </c>
      <c r="P23" s="3">
        <v>29.511111111111113</v>
      </c>
      <c r="Q23" s="3">
        <v>18.883333333333333</v>
      </c>
      <c r="R23" s="3">
        <v>10.627777777777778</v>
      </c>
      <c r="S23" s="3">
        <v>64.50277777777778</v>
      </c>
      <c r="T23" s="3">
        <v>64.50277777777778</v>
      </c>
      <c r="U23" s="3">
        <v>0</v>
      </c>
      <c r="V23" s="3">
        <v>0</v>
      </c>
      <c r="W23" s="3">
        <v>0</v>
      </c>
      <c r="X23" s="3">
        <v>0</v>
      </c>
      <c r="Y23" s="3">
        <v>0</v>
      </c>
      <c r="Z23" s="3">
        <v>0</v>
      </c>
      <c r="AA23" s="3">
        <v>0</v>
      </c>
      <c r="AB23" s="3">
        <v>0</v>
      </c>
      <c r="AC23" s="3">
        <v>0</v>
      </c>
      <c r="AD23" s="3">
        <v>0</v>
      </c>
      <c r="AE23" s="3">
        <v>0</v>
      </c>
      <c r="AF23" s="3" t="s">
        <v>244</v>
      </c>
      <c r="AG23" s="13">
        <v>1</v>
      </c>
    </row>
    <row r="24" spans="1:33" x14ac:dyDescent="0.2">
      <c r="A24" s="1" t="s">
        <v>154</v>
      </c>
      <c r="B24" s="1" t="s">
        <v>201</v>
      </c>
      <c r="C24" s="1" t="s">
        <v>202</v>
      </c>
      <c r="D24" s="1" t="s">
        <v>168</v>
      </c>
      <c r="E24" s="3">
        <v>41.255555555555553</v>
      </c>
      <c r="F24" s="3">
        <v>5.2517398330191227</v>
      </c>
      <c r="G24" s="3">
        <v>4.8091731753299225</v>
      </c>
      <c r="H24" s="3">
        <v>0.77289792620522491</v>
      </c>
      <c r="I24" s="3">
        <v>0.33033126851602479</v>
      </c>
      <c r="J24" s="3">
        <v>216.66344444444445</v>
      </c>
      <c r="K24" s="3">
        <v>198.40511111111113</v>
      </c>
      <c r="L24" s="3">
        <v>31.886333333333333</v>
      </c>
      <c r="M24" s="3">
        <v>13.628</v>
      </c>
      <c r="N24" s="3">
        <v>13.102777777777778</v>
      </c>
      <c r="O24" s="3">
        <v>5.1555555555555559</v>
      </c>
      <c r="P24" s="3">
        <v>42.022444444444446</v>
      </c>
      <c r="Q24" s="3">
        <v>42.022444444444446</v>
      </c>
      <c r="R24" s="3">
        <v>0</v>
      </c>
      <c r="S24" s="3">
        <v>142.75466666666668</v>
      </c>
      <c r="T24" s="3">
        <v>129.29922222222223</v>
      </c>
      <c r="U24" s="3">
        <v>8.6268888888888888</v>
      </c>
      <c r="V24" s="3">
        <v>4.8285555555555559</v>
      </c>
      <c r="W24" s="3">
        <v>37.450222222222223</v>
      </c>
      <c r="X24" s="3">
        <v>12.365555555555554</v>
      </c>
      <c r="Y24" s="3">
        <v>0</v>
      </c>
      <c r="Z24" s="3">
        <v>0</v>
      </c>
      <c r="AA24" s="3">
        <v>18.424000000000003</v>
      </c>
      <c r="AB24" s="3">
        <v>0</v>
      </c>
      <c r="AC24" s="3">
        <v>6.6606666666666667</v>
      </c>
      <c r="AD24" s="3">
        <v>0</v>
      </c>
      <c r="AE24" s="3">
        <v>0</v>
      </c>
      <c r="AF24" s="3" t="s">
        <v>245</v>
      </c>
      <c r="AG24" s="13">
        <v>1</v>
      </c>
    </row>
    <row r="25" spans="1:33" x14ac:dyDescent="0.2">
      <c r="A25" s="1" t="s">
        <v>154</v>
      </c>
      <c r="B25" s="1" t="s">
        <v>203</v>
      </c>
      <c r="C25" s="1" t="s">
        <v>170</v>
      </c>
      <c r="D25" s="1" t="s">
        <v>171</v>
      </c>
      <c r="E25" s="3">
        <v>106.41111111111111</v>
      </c>
      <c r="F25" s="3">
        <v>4.5387438655111199</v>
      </c>
      <c r="G25" s="3">
        <v>4.273765270961678</v>
      </c>
      <c r="H25" s="3">
        <v>1.3371880547144199</v>
      </c>
      <c r="I25" s="3">
        <v>1.0722094601649785</v>
      </c>
      <c r="J25" s="3">
        <v>482.97277777777776</v>
      </c>
      <c r="K25" s="3">
        <v>454.77611111111105</v>
      </c>
      <c r="L25" s="3">
        <v>142.29166666666666</v>
      </c>
      <c r="M25" s="3">
        <v>114.095</v>
      </c>
      <c r="N25" s="3">
        <v>22.596666666666668</v>
      </c>
      <c r="O25" s="3">
        <v>5.6</v>
      </c>
      <c r="P25" s="3">
        <v>66.223333333333343</v>
      </c>
      <c r="Q25" s="3">
        <v>66.223333333333343</v>
      </c>
      <c r="R25" s="3">
        <v>0</v>
      </c>
      <c r="S25" s="3">
        <v>274.45777777777778</v>
      </c>
      <c r="T25" s="3">
        <v>255.44277777777776</v>
      </c>
      <c r="U25" s="3">
        <v>19.015000000000008</v>
      </c>
      <c r="V25" s="3">
        <v>0</v>
      </c>
      <c r="W25" s="3">
        <v>0</v>
      </c>
      <c r="X25" s="3">
        <v>0</v>
      </c>
      <c r="Y25" s="3">
        <v>0</v>
      </c>
      <c r="Z25" s="3">
        <v>0</v>
      </c>
      <c r="AA25" s="3">
        <v>0</v>
      </c>
      <c r="AB25" s="3">
        <v>0</v>
      </c>
      <c r="AC25" s="3">
        <v>0</v>
      </c>
      <c r="AD25" s="3">
        <v>0</v>
      </c>
      <c r="AE25" s="3">
        <v>0</v>
      </c>
      <c r="AF25" s="3" t="s">
        <v>246</v>
      </c>
      <c r="AG25" s="13">
        <v>1</v>
      </c>
    </row>
    <row r="26" spans="1:33" x14ac:dyDescent="0.2">
      <c r="A26" s="1" t="s">
        <v>154</v>
      </c>
      <c r="B26" s="1" t="s">
        <v>204</v>
      </c>
      <c r="C26" s="1" t="s">
        <v>205</v>
      </c>
      <c r="D26" s="1" t="s">
        <v>180</v>
      </c>
      <c r="E26" s="3">
        <v>33.12222222222222</v>
      </c>
      <c r="F26" s="3">
        <v>4.4355182824555524</v>
      </c>
      <c r="G26" s="3">
        <v>4.1596041596779605</v>
      </c>
      <c r="H26" s="3">
        <v>0.94204964776920497</v>
      </c>
      <c r="I26" s="3">
        <v>0.7850553505535055</v>
      </c>
      <c r="J26" s="3">
        <v>146.91422222222224</v>
      </c>
      <c r="K26" s="3">
        <v>137.77533333333332</v>
      </c>
      <c r="L26" s="3">
        <v>31.202777777777776</v>
      </c>
      <c r="M26" s="3">
        <v>26.002777777777776</v>
      </c>
      <c r="N26" s="3">
        <v>0</v>
      </c>
      <c r="O26" s="3">
        <v>5.2</v>
      </c>
      <c r="P26" s="3">
        <v>23.677777777777777</v>
      </c>
      <c r="Q26" s="3">
        <v>19.738888888888887</v>
      </c>
      <c r="R26" s="3">
        <v>3.9388888888888891</v>
      </c>
      <c r="S26" s="3">
        <v>92.033666666666676</v>
      </c>
      <c r="T26" s="3">
        <v>92.033666666666676</v>
      </c>
      <c r="U26" s="3">
        <v>0</v>
      </c>
      <c r="V26" s="3">
        <v>0</v>
      </c>
      <c r="W26" s="3">
        <v>6.0361111111111105</v>
      </c>
      <c r="X26" s="3">
        <v>1.2944444444444445</v>
      </c>
      <c r="Y26" s="3">
        <v>0</v>
      </c>
      <c r="Z26" s="3">
        <v>0</v>
      </c>
      <c r="AA26" s="3">
        <v>0</v>
      </c>
      <c r="AB26" s="3">
        <v>0</v>
      </c>
      <c r="AC26" s="3">
        <v>4.7416666666666663</v>
      </c>
      <c r="AD26" s="3">
        <v>0</v>
      </c>
      <c r="AE26" s="3">
        <v>0</v>
      </c>
      <c r="AF26" s="3" t="s">
        <v>247</v>
      </c>
      <c r="AG26" s="13">
        <v>1</v>
      </c>
    </row>
    <row r="27" spans="1:33" x14ac:dyDescent="0.2">
      <c r="A27" s="1" t="s">
        <v>154</v>
      </c>
      <c r="B27" s="1" t="s">
        <v>206</v>
      </c>
      <c r="C27" s="1" t="s">
        <v>207</v>
      </c>
      <c r="D27" s="1" t="s">
        <v>174</v>
      </c>
      <c r="E27" s="3">
        <v>50.144444444444446</v>
      </c>
      <c r="F27" s="3">
        <v>5.2848925326833589</v>
      </c>
      <c r="G27" s="3">
        <v>5.2383359184577873</v>
      </c>
      <c r="H27" s="3">
        <v>1.0510857522712163</v>
      </c>
      <c r="I27" s="3">
        <v>1.0045291380456458</v>
      </c>
      <c r="J27" s="3">
        <v>265.00799999999998</v>
      </c>
      <c r="K27" s="3">
        <v>262.67344444444439</v>
      </c>
      <c r="L27" s="3">
        <v>52.706111111111106</v>
      </c>
      <c r="M27" s="3">
        <v>50.371555555555553</v>
      </c>
      <c r="N27" s="3">
        <v>2.3345555555555557</v>
      </c>
      <c r="O27" s="3">
        <v>0</v>
      </c>
      <c r="P27" s="3">
        <v>55.718333333333327</v>
      </c>
      <c r="Q27" s="3">
        <v>55.718333333333327</v>
      </c>
      <c r="R27" s="3">
        <v>0</v>
      </c>
      <c r="S27" s="3">
        <v>156.58355555555553</v>
      </c>
      <c r="T27" s="3">
        <v>153.58666666666664</v>
      </c>
      <c r="U27" s="3">
        <v>2.9968888888888885</v>
      </c>
      <c r="V27" s="3">
        <v>0</v>
      </c>
      <c r="W27" s="3">
        <v>19.210666666666668</v>
      </c>
      <c r="X27" s="3">
        <v>0</v>
      </c>
      <c r="Y27" s="3">
        <v>0</v>
      </c>
      <c r="Z27" s="3">
        <v>0</v>
      </c>
      <c r="AA27" s="3">
        <v>0</v>
      </c>
      <c r="AB27" s="3">
        <v>0</v>
      </c>
      <c r="AC27" s="3">
        <v>19.210666666666668</v>
      </c>
      <c r="AD27" s="3">
        <v>0</v>
      </c>
      <c r="AE27" s="3">
        <v>0</v>
      </c>
      <c r="AF27" s="3" t="s">
        <v>248</v>
      </c>
      <c r="AG27" s="13">
        <v>1</v>
      </c>
    </row>
    <row r="28" spans="1:33" x14ac:dyDescent="0.2">
      <c r="A28" s="1" t="s">
        <v>154</v>
      </c>
      <c r="B28" s="1" t="s">
        <v>208</v>
      </c>
      <c r="C28" s="1" t="s">
        <v>182</v>
      </c>
      <c r="D28" s="1" t="s">
        <v>183</v>
      </c>
      <c r="E28" s="3">
        <v>49.43333333333333</v>
      </c>
      <c r="F28" s="3">
        <v>3.9140863115306814</v>
      </c>
      <c r="G28" s="3">
        <v>3.652957968082716</v>
      </c>
      <c r="H28" s="3">
        <v>0.58888739042481464</v>
      </c>
      <c r="I28" s="3">
        <v>0.40165430433805349</v>
      </c>
      <c r="J28" s="3">
        <v>193.48633333333333</v>
      </c>
      <c r="K28" s="3">
        <v>180.57788888888891</v>
      </c>
      <c r="L28" s="3">
        <v>29.110666666666667</v>
      </c>
      <c r="M28" s="3">
        <v>19.85511111111111</v>
      </c>
      <c r="N28" s="3">
        <v>4.4888888888888889</v>
      </c>
      <c r="O28" s="3">
        <v>4.7666666666666666</v>
      </c>
      <c r="P28" s="3">
        <v>48.169222222222217</v>
      </c>
      <c r="Q28" s="3">
        <v>44.516333333333328</v>
      </c>
      <c r="R28" s="3">
        <v>3.6528888888888882</v>
      </c>
      <c r="S28" s="3">
        <v>116.20644444444446</v>
      </c>
      <c r="T28" s="3">
        <v>107.38555555555557</v>
      </c>
      <c r="U28" s="3">
        <v>3.6396666666666659</v>
      </c>
      <c r="V28" s="3">
        <v>5.1812222222222228</v>
      </c>
      <c r="W28" s="3">
        <v>0</v>
      </c>
      <c r="X28" s="3">
        <v>0</v>
      </c>
      <c r="Y28" s="3">
        <v>0</v>
      </c>
      <c r="Z28" s="3">
        <v>0</v>
      </c>
      <c r="AA28" s="3">
        <v>0</v>
      </c>
      <c r="AB28" s="3">
        <v>0</v>
      </c>
      <c r="AC28" s="3">
        <v>0</v>
      </c>
      <c r="AD28" s="3">
        <v>0</v>
      </c>
      <c r="AE28" s="3">
        <v>0</v>
      </c>
      <c r="AF28" s="3" t="s">
        <v>249</v>
      </c>
      <c r="AG28" s="13">
        <v>1</v>
      </c>
    </row>
    <row r="29" spans="1:33" x14ac:dyDescent="0.2">
      <c r="A29" s="1" t="s">
        <v>154</v>
      </c>
      <c r="B29" s="1" t="s">
        <v>209</v>
      </c>
      <c r="C29" s="1" t="s">
        <v>176</v>
      </c>
      <c r="D29" s="1" t="s">
        <v>177</v>
      </c>
      <c r="E29" s="3">
        <v>38.833333333333336</v>
      </c>
      <c r="F29" s="3">
        <v>5.0979885550786834</v>
      </c>
      <c r="G29" s="3">
        <v>4.9514935622317591</v>
      </c>
      <c r="H29" s="3">
        <v>0.92142203147353352</v>
      </c>
      <c r="I29" s="3">
        <v>0.77492703862660939</v>
      </c>
      <c r="J29" s="3">
        <v>197.97188888888888</v>
      </c>
      <c r="K29" s="3">
        <v>192.28299999999999</v>
      </c>
      <c r="L29" s="3">
        <v>35.781888888888886</v>
      </c>
      <c r="M29" s="3">
        <v>30.093</v>
      </c>
      <c r="N29" s="3">
        <v>0</v>
      </c>
      <c r="O29" s="3">
        <v>5.6888888888888891</v>
      </c>
      <c r="P29" s="3">
        <v>33.94488888888889</v>
      </c>
      <c r="Q29" s="3">
        <v>33.94488888888889</v>
      </c>
      <c r="R29" s="3">
        <v>0</v>
      </c>
      <c r="S29" s="3">
        <v>128.2451111111111</v>
      </c>
      <c r="T29" s="3">
        <v>114.48155555555556</v>
      </c>
      <c r="U29" s="3">
        <v>0</v>
      </c>
      <c r="V29" s="3">
        <v>13.763555555555554</v>
      </c>
      <c r="W29" s="3">
        <v>2.4083333333333332</v>
      </c>
      <c r="X29" s="3">
        <v>0</v>
      </c>
      <c r="Y29" s="3">
        <v>0</v>
      </c>
      <c r="Z29" s="3">
        <v>0</v>
      </c>
      <c r="AA29" s="3">
        <v>0</v>
      </c>
      <c r="AB29" s="3">
        <v>0</v>
      </c>
      <c r="AC29" s="3">
        <v>2.4083333333333332</v>
      </c>
      <c r="AD29" s="3">
        <v>0</v>
      </c>
      <c r="AE29" s="3">
        <v>0</v>
      </c>
      <c r="AF29" s="3" t="s">
        <v>250</v>
      </c>
      <c r="AG29" s="13">
        <v>1</v>
      </c>
    </row>
    <row r="30" spans="1:33" x14ac:dyDescent="0.2">
      <c r="A30" s="1" t="s">
        <v>154</v>
      </c>
      <c r="B30" s="1" t="s">
        <v>210</v>
      </c>
      <c r="C30" s="1" t="s">
        <v>211</v>
      </c>
      <c r="D30" s="1" t="s">
        <v>180</v>
      </c>
      <c r="E30" s="3">
        <v>29.033333333333335</v>
      </c>
      <c r="F30" s="3">
        <v>4.9894986605434362</v>
      </c>
      <c r="G30" s="3">
        <v>4.4663451970914663</v>
      </c>
      <c r="H30" s="3">
        <v>1.2747187141216993</v>
      </c>
      <c r="I30" s="3">
        <v>1.0967623421354764</v>
      </c>
      <c r="J30" s="3">
        <v>144.86177777777777</v>
      </c>
      <c r="K30" s="3">
        <v>129.67288888888891</v>
      </c>
      <c r="L30" s="3">
        <v>37.009333333333338</v>
      </c>
      <c r="M30" s="3">
        <v>31.84266666666667</v>
      </c>
      <c r="N30" s="3">
        <v>0</v>
      </c>
      <c r="O30" s="3">
        <v>5.166666666666667</v>
      </c>
      <c r="P30" s="3">
        <v>18.904777777777777</v>
      </c>
      <c r="Q30" s="3">
        <v>8.8825555555555553</v>
      </c>
      <c r="R30" s="3">
        <v>10.022222222222222</v>
      </c>
      <c r="S30" s="3">
        <v>88.947666666666663</v>
      </c>
      <c r="T30" s="3">
        <v>88.947666666666663</v>
      </c>
      <c r="U30" s="3">
        <v>0</v>
      </c>
      <c r="V30" s="3">
        <v>0</v>
      </c>
      <c r="W30" s="3">
        <v>0</v>
      </c>
      <c r="X30" s="3">
        <v>0</v>
      </c>
      <c r="Y30" s="3">
        <v>0</v>
      </c>
      <c r="Z30" s="3">
        <v>0</v>
      </c>
      <c r="AA30" s="3">
        <v>0</v>
      </c>
      <c r="AB30" s="3">
        <v>0</v>
      </c>
      <c r="AC30" s="3">
        <v>0</v>
      </c>
      <c r="AD30" s="3">
        <v>0</v>
      </c>
      <c r="AE30" s="3">
        <v>0</v>
      </c>
      <c r="AF30" s="3" t="s">
        <v>251</v>
      </c>
      <c r="AG30" s="13">
        <v>1</v>
      </c>
    </row>
    <row r="31" spans="1:33" x14ac:dyDescent="0.2">
      <c r="A31" s="1" t="s">
        <v>154</v>
      </c>
      <c r="B31" s="1" t="s">
        <v>212</v>
      </c>
      <c r="C31" s="1" t="s">
        <v>213</v>
      </c>
      <c r="D31" s="1" t="s">
        <v>171</v>
      </c>
      <c r="E31" s="3">
        <v>33.511111111111113</v>
      </c>
      <c r="F31" s="3">
        <v>5.4926989389920413</v>
      </c>
      <c r="G31" s="3">
        <v>5.1708322281167103</v>
      </c>
      <c r="H31" s="3">
        <v>1.0902685676392572</v>
      </c>
      <c r="I31" s="3">
        <v>0.76840185676392569</v>
      </c>
      <c r="J31" s="3">
        <v>184.06644444444441</v>
      </c>
      <c r="K31" s="3">
        <v>173.28033333333332</v>
      </c>
      <c r="L31" s="3">
        <v>36.536111111111111</v>
      </c>
      <c r="M31" s="3">
        <v>25.75</v>
      </c>
      <c r="N31" s="3">
        <v>5.5388888888888888</v>
      </c>
      <c r="O31" s="3">
        <v>5.2472222222222218</v>
      </c>
      <c r="P31" s="3">
        <v>38.919444444444444</v>
      </c>
      <c r="Q31" s="3">
        <v>38.919444444444444</v>
      </c>
      <c r="R31" s="3">
        <v>0</v>
      </c>
      <c r="S31" s="3">
        <v>108.61088888888888</v>
      </c>
      <c r="T31" s="3">
        <v>108.61088888888888</v>
      </c>
      <c r="U31" s="3">
        <v>0</v>
      </c>
      <c r="V31" s="3">
        <v>0</v>
      </c>
      <c r="W31" s="3">
        <v>29.727777777777781</v>
      </c>
      <c r="X31" s="3">
        <v>5.416666666666667</v>
      </c>
      <c r="Y31" s="3">
        <v>0</v>
      </c>
      <c r="Z31" s="3">
        <v>0</v>
      </c>
      <c r="AA31" s="3">
        <v>13.5</v>
      </c>
      <c r="AB31" s="3">
        <v>0</v>
      </c>
      <c r="AC31" s="3">
        <v>10.811111111111112</v>
      </c>
      <c r="AD31" s="3">
        <v>0</v>
      </c>
      <c r="AE31" s="3">
        <v>0</v>
      </c>
      <c r="AF31" s="3" t="s">
        <v>252</v>
      </c>
      <c r="AG31" s="13">
        <v>1</v>
      </c>
    </row>
    <row r="32" spans="1:33" x14ac:dyDescent="0.2">
      <c r="A32" s="1" t="s">
        <v>154</v>
      </c>
      <c r="B32" s="1" t="s">
        <v>214</v>
      </c>
      <c r="C32" s="1" t="s">
        <v>207</v>
      </c>
      <c r="D32" s="1" t="s">
        <v>174</v>
      </c>
      <c r="E32" s="3">
        <v>18.755555555555556</v>
      </c>
      <c r="F32" s="3">
        <v>5.2954206161137432</v>
      </c>
      <c r="G32" s="3">
        <v>5.0484834123222733</v>
      </c>
      <c r="H32" s="3">
        <v>1.1694372037914691</v>
      </c>
      <c r="I32" s="3">
        <v>0.92249999999999999</v>
      </c>
      <c r="J32" s="3">
        <v>99.318555555555548</v>
      </c>
      <c r="K32" s="3">
        <v>94.687111111111093</v>
      </c>
      <c r="L32" s="3">
        <v>21.933444444444444</v>
      </c>
      <c r="M32" s="3">
        <v>17.302</v>
      </c>
      <c r="N32" s="3">
        <v>4.4647777777777753</v>
      </c>
      <c r="O32" s="3">
        <v>0.16666666666666666</v>
      </c>
      <c r="P32" s="3">
        <v>15.702</v>
      </c>
      <c r="Q32" s="3">
        <v>15.702</v>
      </c>
      <c r="R32" s="3">
        <v>0</v>
      </c>
      <c r="S32" s="3">
        <v>61.68311111111111</v>
      </c>
      <c r="T32" s="3">
        <v>60.974777777777774</v>
      </c>
      <c r="U32" s="3">
        <v>0.70833333333333337</v>
      </c>
      <c r="V32" s="3">
        <v>0</v>
      </c>
      <c r="W32" s="3">
        <v>4.4888888888888889</v>
      </c>
      <c r="X32" s="3">
        <v>0</v>
      </c>
      <c r="Y32" s="3">
        <v>0</v>
      </c>
      <c r="Z32" s="3">
        <v>0</v>
      </c>
      <c r="AA32" s="3">
        <v>0</v>
      </c>
      <c r="AB32" s="3">
        <v>0</v>
      </c>
      <c r="AC32" s="3">
        <v>4.4888888888888889</v>
      </c>
      <c r="AD32" s="3">
        <v>0</v>
      </c>
      <c r="AE32" s="3">
        <v>0</v>
      </c>
      <c r="AF32" s="3" t="s">
        <v>253</v>
      </c>
      <c r="AG32" s="13">
        <v>1</v>
      </c>
    </row>
    <row r="33" spans="1:33" x14ac:dyDescent="0.2">
      <c r="A33" s="1" t="s">
        <v>154</v>
      </c>
      <c r="B33" s="1" t="s">
        <v>215</v>
      </c>
      <c r="C33" s="1" t="s">
        <v>216</v>
      </c>
      <c r="D33" s="1" t="s">
        <v>157</v>
      </c>
      <c r="E33" s="3">
        <v>23.233333333333334</v>
      </c>
      <c r="F33" s="3">
        <v>6.7583931133428967</v>
      </c>
      <c r="G33" s="3">
        <v>5.7607412721186035</v>
      </c>
      <c r="H33" s="3">
        <v>2.5379483500717357</v>
      </c>
      <c r="I33" s="3">
        <v>1.5402965088474414</v>
      </c>
      <c r="J33" s="3">
        <v>157.01999999999998</v>
      </c>
      <c r="K33" s="3">
        <v>133.84122222222223</v>
      </c>
      <c r="L33" s="3">
        <v>58.964999999999996</v>
      </c>
      <c r="M33" s="3">
        <v>35.786222222222221</v>
      </c>
      <c r="N33" s="3">
        <v>17.667666666666662</v>
      </c>
      <c r="O33" s="3">
        <v>5.5111111111111111</v>
      </c>
      <c r="P33" s="3">
        <v>14.935777777777778</v>
      </c>
      <c r="Q33" s="3">
        <v>14.935777777777778</v>
      </c>
      <c r="R33" s="3">
        <v>0</v>
      </c>
      <c r="S33" s="3">
        <v>83.11922222222222</v>
      </c>
      <c r="T33" s="3">
        <v>75.402222222222221</v>
      </c>
      <c r="U33" s="3">
        <v>7.7170000000000023</v>
      </c>
      <c r="V33" s="3">
        <v>0</v>
      </c>
      <c r="W33" s="3">
        <v>0.6333333333333333</v>
      </c>
      <c r="X33" s="3">
        <v>0</v>
      </c>
      <c r="Y33" s="3">
        <v>0</v>
      </c>
      <c r="Z33" s="3">
        <v>0</v>
      </c>
      <c r="AA33" s="3">
        <v>0.6333333333333333</v>
      </c>
      <c r="AB33" s="3">
        <v>0</v>
      </c>
      <c r="AC33" s="3">
        <v>0</v>
      </c>
      <c r="AD33" s="3">
        <v>0</v>
      </c>
      <c r="AE33" s="3">
        <v>0</v>
      </c>
      <c r="AF33" s="3" t="s">
        <v>254</v>
      </c>
      <c r="AG33" s="13">
        <v>1</v>
      </c>
    </row>
    <row r="34" spans="1:33" x14ac:dyDescent="0.2">
      <c r="A34" s="1" t="s">
        <v>154</v>
      </c>
      <c r="B34" s="1" t="s">
        <v>217</v>
      </c>
      <c r="C34" s="1" t="s">
        <v>218</v>
      </c>
      <c r="D34" s="1" t="s">
        <v>219</v>
      </c>
      <c r="E34" s="3">
        <v>62.055555555555557</v>
      </c>
      <c r="F34" s="3">
        <v>3.484956132497762</v>
      </c>
      <c r="G34" s="3">
        <v>3.2850832587287373</v>
      </c>
      <c r="H34" s="3">
        <v>0.84471441360787825</v>
      </c>
      <c r="I34" s="3">
        <v>0.64484153983885406</v>
      </c>
      <c r="J34" s="3">
        <v>216.2608888888889</v>
      </c>
      <c r="K34" s="3">
        <v>203.85766666666666</v>
      </c>
      <c r="L34" s="3">
        <v>52.419222222222224</v>
      </c>
      <c r="M34" s="3">
        <v>40.015999999999998</v>
      </c>
      <c r="N34" s="3">
        <v>6.8032222222222227</v>
      </c>
      <c r="O34" s="3">
        <v>5.6</v>
      </c>
      <c r="P34" s="3">
        <v>29.197111111111109</v>
      </c>
      <c r="Q34" s="3">
        <v>29.197111111111109</v>
      </c>
      <c r="R34" s="3">
        <v>0</v>
      </c>
      <c r="S34" s="3">
        <v>134.64455555555557</v>
      </c>
      <c r="T34" s="3">
        <v>134.64455555555557</v>
      </c>
      <c r="U34" s="3">
        <v>0</v>
      </c>
      <c r="V34" s="3">
        <v>0</v>
      </c>
      <c r="W34" s="3">
        <v>3.3444444444444446</v>
      </c>
      <c r="X34" s="3">
        <v>0</v>
      </c>
      <c r="Y34" s="3">
        <v>0</v>
      </c>
      <c r="Z34" s="3">
        <v>0</v>
      </c>
      <c r="AA34" s="3">
        <v>0</v>
      </c>
      <c r="AB34" s="3">
        <v>0</v>
      </c>
      <c r="AC34" s="3">
        <v>3.3444444444444446</v>
      </c>
      <c r="AD34" s="3">
        <v>0</v>
      </c>
      <c r="AE34" s="3">
        <v>0</v>
      </c>
      <c r="AF34" s="3" t="s">
        <v>255</v>
      </c>
      <c r="AG34" s="13">
        <v>1</v>
      </c>
    </row>
    <row r="35" spans="1:33" x14ac:dyDescent="0.2">
      <c r="A35" s="1" t="s">
        <v>154</v>
      </c>
      <c r="B35" s="1" t="s">
        <v>220</v>
      </c>
      <c r="C35" s="1" t="s">
        <v>221</v>
      </c>
      <c r="D35" s="1" t="s">
        <v>222</v>
      </c>
      <c r="E35" s="3">
        <v>28.044444444444444</v>
      </c>
      <c r="F35" s="3">
        <v>4.6028129952456416</v>
      </c>
      <c r="G35" s="3">
        <v>4.3468700475435815</v>
      </c>
      <c r="H35" s="3">
        <v>0.69998019017432656</v>
      </c>
      <c r="I35" s="3">
        <v>0.54298732171156894</v>
      </c>
      <c r="J35" s="3">
        <v>129.08333333333331</v>
      </c>
      <c r="K35" s="3">
        <v>121.90555555555555</v>
      </c>
      <c r="L35" s="3">
        <v>19.630555555555556</v>
      </c>
      <c r="M35" s="3">
        <v>15.227777777777778</v>
      </c>
      <c r="N35" s="3">
        <v>0</v>
      </c>
      <c r="O35" s="3">
        <v>4.4027777777777777</v>
      </c>
      <c r="P35" s="3">
        <v>33.527777777777779</v>
      </c>
      <c r="Q35" s="3">
        <v>30.752777777777776</v>
      </c>
      <c r="R35" s="3">
        <v>2.7749999999999999</v>
      </c>
      <c r="S35" s="3">
        <v>75.924999999999997</v>
      </c>
      <c r="T35" s="3">
        <v>75.924999999999997</v>
      </c>
      <c r="U35" s="3">
        <v>0</v>
      </c>
      <c r="V35" s="3">
        <v>0</v>
      </c>
      <c r="W35" s="3">
        <v>10.319444444444445</v>
      </c>
      <c r="X35" s="3">
        <v>0</v>
      </c>
      <c r="Y35" s="3">
        <v>0</v>
      </c>
      <c r="Z35" s="3">
        <v>0</v>
      </c>
      <c r="AA35" s="3">
        <v>5.1611111111111114</v>
      </c>
      <c r="AB35" s="3">
        <v>0</v>
      </c>
      <c r="AC35" s="3">
        <v>5.1583333333333332</v>
      </c>
      <c r="AD35" s="3">
        <v>0</v>
      </c>
      <c r="AE35" s="3">
        <v>0</v>
      </c>
      <c r="AF35" s="3" t="s">
        <v>256</v>
      </c>
      <c r="AG35" s="13">
        <v>1</v>
      </c>
    </row>
    <row r="36" spans="1:33" x14ac:dyDescent="0.2">
      <c r="A36" s="1"/>
      <c r="B36" s="1"/>
      <c r="C36" s="1"/>
      <c r="D36" s="1"/>
      <c r="E36" s="1"/>
      <c r="F36" s="1"/>
      <c r="H36" s="1"/>
      <c r="K36" s="3"/>
      <c r="L36" s="3"/>
      <c r="P36" s="1"/>
      <c r="Q36" s="1"/>
      <c r="R36" s="1"/>
      <c r="T36" s="1"/>
      <c r="U36" s="1"/>
      <c r="V36" s="1"/>
      <c r="X36" s="1"/>
      <c r="Y36" s="1"/>
      <c r="Z36" s="1"/>
      <c r="AA36" s="1"/>
      <c r="AB36" s="1"/>
      <c r="AC36" s="1"/>
      <c r="AD36" s="1"/>
      <c r="AE36" s="1"/>
      <c r="AF36" s="1"/>
    </row>
  </sheetData>
  <dataConsolidate>
    <dataRefs count="1">
      <dataRef ref="H1:J1048576" sheet="Nurse"/>
    </dataRefs>
  </dataConsolidate>
  <phoneticPr fontId="6" type="noConversion"/>
  <pageMargins left="0.7" right="0.7" top="0.75" bottom="0.75" header="0.3" footer="0.3"/>
  <pageSetup orientation="portrait" horizontalDpi="1200" verticalDpi="1200" r:id="rId1"/>
  <ignoredErrors>
    <ignoredError sqref="AF2:AF35"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3B643-60F5-4B07-B156-A949D42D0480}">
  <sheetPr>
    <outlinePr summaryRight="0"/>
  </sheetPr>
  <dimension ref="A1:AQ35"/>
  <sheetViews>
    <sheetView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12.6640625" defaultRowHeight="15" outlineLevelCol="1" x14ac:dyDescent="0.2"/>
  <cols>
    <col min="1" max="1" width="7.6640625" style="1" customWidth="1"/>
    <col min="2" max="2" width="30.6640625" style="1" customWidth="1"/>
    <col min="3" max="4" width="16.6640625" style="1" customWidth="1"/>
    <col min="5" max="7" width="12.6640625" style="1"/>
    <col min="8" max="8" width="12.6640625" style="4"/>
    <col min="9" max="10" width="12.6640625" style="1"/>
    <col min="11" max="11" width="12.6640625" style="4" collapsed="1"/>
    <col min="12" max="12" width="12.6640625" style="1" hidden="1" customWidth="1" outlineLevel="1"/>
    <col min="13" max="13" width="12.6640625" hidden="1" customWidth="1" outlineLevel="1"/>
    <col min="14" max="14" width="12.6640625" style="4" hidden="1" customWidth="1" outlineLevel="1"/>
    <col min="15" max="16" width="12.6640625" style="1" hidden="1" customWidth="1" outlineLevel="1"/>
    <col min="17" max="17" width="12.6640625" style="4" hidden="1" customWidth="1" outlineLevel="1"/>
    <col min="18" max="18" width="12.6640625" style="1" hidden="1" customWidth="1" outlineLevel="1"/>
    <col min="19" max="19" width="12.6640625" hidden="1" customWidth="1" outlineLevel="1"/>
    <col min="20" max="20" width="12.6640625" style="1" hidden="1" customWidth="1" outlineLevel="1"/>
    <col min="21" max="21" width="12.6640625" hidden="1" customWidth="1" outlineLevel="1"/>
    <col min="22" max="22" width="12.6640625" style="1" hidden="1" customWidth="1" outlineLevel="1"/>
    <col min="23" max="23" width="12.6640625" style="4" hidden="1" customWidth="1" outlineLevel="1"/>
    <col min="24" max="25" width="12.6640625" style="1" hidden="1" customWidth="1" outlineLevel="1"/>
    <col min="26" max="26" width="12.6640625" style="4" hidden="1" customWidth="1" outlineLevel="1"/>
    <col min="27" max="27" width="12.6640625" style="1" hidden="1" customWidth="1" outlineLevel="1"/>
    <col min="28" max="28" width="12.6640625" hidden="1" customWidth="1" outlineLevel="1"/>
    <col min="29" max="29" width="12.6640625" style="4" hidden="1" customWidth="1" outlineLevel="1"/>
    <col min="30" max="31" width="12.6640625" style="1" hidden="1" customWidth="1" outlineLevel="1"/>
    <col min="32" max="32" width="12.6640625" style="4" hidden="1" customWidth="1" outlineLevel="1"/>
    <col min="33" max="33" width="12.6640625" style="1" hidden="1" customWidth="1" outlineLevel="1"/>
    <col min="34" max="34" width="12.6640625" hidden="1" customWidth="1" outlineLevel="1"/>
    <col min="35" max="35" width="12.6640625" style="4" hidden="1" customWidth="1" outlineLevel="1"/>
    <col min="36" max="36" width="12.6640625" style="1" hidden="1" customWidth="1" outlineLevel="1"/>
    <col min="37" max="37" width="12.6640625" hidden="1" customWidth="1" outlineLevel="1"/>
    <col min="38" max="38" width="12.6640625" style="4" hidden="1" customWidth="1" outlineLevel="1"/>
    <col min="39" max="39" width="12.6640625" style="1" hidden="1" customWidth="1" outlineLevel="1"/>
    <col min="40" max="40" width="12.6640625" hidden="1" customWidth="1" outlineLevel="1"/>
    <col min="41" max="41" width="12.6640625" style="4" hidden="1" customWidth="1" outlineLevel="1"/>
    <col min="43" max="16384" width="12.6640625" style="1"/>
  </cols>
  <sheetData>
    <row r="1" spans="1:43" s="5" customFormat="1" ht="150" customHeight="1" x14ac:dyDescent="0.2">
      <c r="A1" s="5" t="s">
        <v>0</v>
      </c>
      <c r="B1" s="5" t="s">
        <v>2</v>
      </c>
      <c r="C1" s="5" t="s">
        <v>18</v>
      </c>
      <c r="D1" s="5" t="s">
        <v>3</v>
      </c>
      <c r="E1" s="5" t="s">
        <v>4</v>
      </c>
      <c r="F1" s="5" t="s">
        <v>19</v>
      </c>
      <c r="G1" s="5" t="s">
        <v>26</v>
      </c>
      <c r="H1" s="6" t="s">
        <v>28</v>
      </c>
      <c r="I1" s="5" t="s">
        <v>20</v>
      </c>
      <c r="J1" s="5" t="s">
        <v>39</v>
      </c>
      <c r="K1" s="6" t="s">
        <v>40</v>
      </c>
      <c r="L1" s="5" t="s">
        <v>5</v>
      </c>
      <c r="M1" s="5" t="s">
        <v>10</v>
      </c>
      <c r="N1" s="6" t="s">
        <v>14</v>
      </c>
      <c r="O1" s="5" t="s">
        <v>8</v>
      </c>
      <c r="P1" s="5" t="s">
        <v>43</v>
      </c>
      <c r="Q1" s="6" t="s">
        <v>38</v>
      </c>
      <c r="R1" s="5" t="s">
        <v>9</v>
      </c>
      <c r="S1" s="5" t="s">
        <v>41</v>
      </c>
      <c r="T1" s="5" t="s">
        <v>37</v>
      </c>
      <c r="U1" s="5" t="s">
        <v>21</v>
      </c>
      <c r="V1" s="5" t="s">
        <v>33</v>
      </c>
      <c r="W1" s="6" t="s">
        <v>36</v>
      </c>
      <c r="X1" s="5" t="s">
        <v>6</v>
      </c>
      <c r="Y1" s="5" t="s">
        <v>11</v>
      </c>
      <c r="Z1" s="6" t="s">
        <v>32</v>
      </c>
      <c r="AA1" s="5" t="s">
        <v>22</v>
      </c>
      <c r="AB1" s="5" t="s">
        <v>42</v>
      </c>
      <c r="AC1" s="6" t="s">
        <v>31</v>
      </c>
      <c r="AD1" s="5" t="s">
        <v>24</v>
      </c>
      <c r="AE1" s="5" t="s">
        <v>35</v>
      </c>
      <c r="AF1" s="6" t="s">
        <v>34</v>
      </c>
      <c r="AG1" s="5" t="s">
        <v>7</v>
      </c>
      <c r="AH1" s="5" t="s">
        <v>12</v>
      </c>
      <c r="AI1" s="6" t="s">
        <v>13</v>
      </c>
      <c r="AJ1" s="5" t="s">
        <v>25</v>
      </c>
      <c r="AK1" s="5" t="s">
        <v>75</v>
      </c>
      <c r="AL1" s="6" t="s">
        <v>30</v>
      </c>
      <c r="AM1" s="5" t="s">
        <v>23</v>
      </c>
      <c r="AN1" s="5" t="s">
        <v>76</v>
      </c>
      <c r="AO1" s="6" t="s">
        <v>29</v>
      </c>
      <c r="AP1" s="5" t="s">
        <v>1</v>
      </c>
      <c r="AQ1" s="5" t="s">
        <v>45</v>
      </c>
    </row>
    <row r="2" spans="1:43" x14ac:dyDescent="0.2">
      <c r="A2" s="1" t="s">
        <v>154</v>
      </c>
      <c r="B2" s="1" t="s">
        <v>155</v>
      </c>
      <c r="C2" s="1" t="s">
        <v>156</v>
      </c>
      <c r="D2" s="1" t="s">
        <v>157</v>
      </c>
      <c r="E2" s="3">
        <v>112.22222222222223</v>
      </c>
      <c r="F2" s="3">
        <v>407.79</v>
      </c>
      <c r="G2" s="3">
        <v>53.902777777777779</v>
      </c>
      <c r="H2" s="4">
        <v>0.13220000000000001</v>
      </c>
      <c r="I2" s="3">
        <v>98.558333333333337</v>
      </c>
      <c r="J2" s="3">
        <v>0.14722222222222223</v>
      </c>
      <c r="K2" s="4">
        <v>1.5E-3</v>
      </c>
      <c r="L2" s="3">
        <v>98.558333333333337</v>
      </c>
      <c r="M2" s="3">
        <v>0.14722222222222223</v>
      </c>
      <c r="N2" s="4">
        <v>1.4937572221752488E-3</v>
      </c>
      <c r="O2" s="3">
        <v>0</v>
      </c>
      <c r="P2" s="3">
        <v>0</v>
      </c>
      <c r="Q2" s="4">
        <v>0</v>
      </c>
      <c r="R2" s="3">
        <v>0</v>
      </c>
      <c r="S2" s="3">
        <v>0</v>
      </c>
      <c r="T2" s="4">
        <v>0</v>
      </c>
      <c r="U2" s="3">
        <v>81.055555555555557</v>
      </c>
      <c r="V2" s="3">
        <v>8.7638888888888893</v>
      </c>
      <c r="W2" s="4">
        <v>0.10812200137080193</v>
      </c>
      <c r="X2" s="3">
        <v>81.055555555555557</v>
      </c>
      <c r="Y2" s="3">
        <v>8.7638888888888893</v>
      </c>
      <c r="Z2" s="4">
        <v>0.10812200137080193</v>
      </c>
      <c r="AA2" s="3">
        <v>0</v>
      </c>
      <c r="AB2" s="3">
        <v>0</v>
      </c>
      <c r="AC2" s="4">
        <v>0</v>
      </c>
      <c r="AD2" s="3">
        <v>228.17500000000001</v>
      </c>
      <c r="AE2" s="3">
        <v>44.991666666666667</v>
      </c>
      <c r="AF2" s="4">
        <v>0.19718052664256236</v>
      </c>
      <c r="AG2" s="3">
        <v>228.17500000000001</v>
      </c>
      <c r="AH2" s="3">
        <v>44.991666666666667</v>
      </c>
      <c r="AI2" s="4">
        <v>0.19718052664256236</v>
      </c>
      <c r="AJ2" s="3">
        <v>0</v>
      </c>
      <c r="AK2" s="3">
        <v>0</v>
      </c>
      <c r="AL2" s="4">
        <v>0</v>
      </c>
      <c r="AM2" s="3">
        <v>0</v>
      </c>
      <c r="AN2" s="3">
        <v>0</v>
      </c>
      <c r="AO2" s="4">
        <v>0</v>
      </c>
      <c r="AP2" s="3" t="s">
        <v>223</v>
      </c>
      <c r="AQ2" s="1">
        <v>1</v>
      </c>
    </row>
    <row r="3" spans="1:43" x14ac:dyDescent="0.2">
      <c r="A3" s="1" t="s">
        <v>154</v>
      </c>
      <c r="B3" s="1" t="s">
        <v>158</v>
      </c>
      <c r="C3" s="1" t="s">
        <v>159</v>
      </c>
      <c r="D3" s="1" t="s">
        <v>160</v>
      </c>
      <c r="E3" s="3">
        <v>112.23333333333333</v>
      </c>
      <c r="F3" s="3">
        <v>475.25666666666666</v>
      </c>
      <c r="G3" s="3">
        <v>48.558000000000021</v>
      </c>
      <c r="H3" s="4">
        <v>0.10217215960498542</v>
      </c>
      <c r="I3" s="3">
        <v>91.674111111111102</v>
      </c>
      <c r="J3" s="3">
        <v>3.5146666666666673</v>
      </c>
      <c r="K3" s="4">
        <v>3.8338704614291938E-2</v>
      </c>
      <c r="L3" s="3">
        <v>67.931777777777768</v>
      </c>
      <c r="M3" s="3">
        <v>3.5146666666666673</v>
      </c>
      <c r="N3" s="4">
        <v>5.1738181770599932E-2</v>
      </c>
      <c r="O3" s="3">
        <v>17.964555555555556</v>
      </c>
      <c r="P3" s="3">
        <v>0</v>
      </c>
      <c r="Q3" s="4">
        <v>0</v>
      </c>
      <c r="R3" s="3">
        <v>5.7777777777777777</v>
      </c>
      <c r="S3" s="3">
        <v>0</v>
      </c>
      <c r="T3" s="4">
        <v>0</v>
      </c>
      <c r="U3" s="3">
        <v>109.85077777777778</v>
      </c>
      <c r="V3" s="3">
        <v>32.404555555555568</v>
      </c>
      <c r="W3" s="4">
        <v>0.29498703797171327</v>
      </c>
      <c r="X3" s="3">
        <v>104.32611111111112</v>
      </c>
      <c r="Y3" s="3">
        <v>32.404555555555568</v>
      </c>
      <c r="Z3" s="4">
        <v>0.31060829556891595</v>
      </c>
      <c r="AA3" s="3">
        <v>5.5246666666666666</v>
      </c>
      <c r="AB3" s="3">
        <v>0</v>
      </c>
      <c r="AC3" s="4">
        <v>0</v>
      </c>
      <c r="AD3" s="3">
        <v>273.73177777777778</v>
      </c>
      <c r="AE3" s="3">
        <v>12.638777777777781</v>
      </c>
      <c r="AF3" s="4">
        <v>4.6172124699523392E-2</v>
      </c>
      <c r="AG3" s="3">
        <v>273.73177777777778</v>
      </c>
      <c r="AH3" s="3">
        <v>12.638777777777781</v>
      </c>
      <c r="AI3" s="4">
        <v>4.6172124699523392E-2</v>
      </c>
      <c r="AJ3" s="3">
        <v>0</v>
      </c>
      <c r="AK3" s="3">
        <v>0</v>
      </c>
      <c r="AL3" s="4">
        <v>0</v>
      </c>
      <c r="AM3" s="3">
        <v>0</v>
      </c>
      <c r="AN3" s="3">
        <v>0</v>
      </c>
      <c r="AO3" s="4">
        <v>0</v>
      </c>
      <c r="AP3" s="3" t="s">
        <v>224</v>
      </c>
      <c r="AQ3" s="1">
        <v>1</v>
      </c>
    </row>
    <row r="4" spans="1:43" x14ac:dyDescent="0.2">
      <c r="A4" s="1" t="s">
        <v>154</v>
      </c>
      <c r="B4" s="1" t="s">
        <v>161</v>
      </c>
      <c r="C4" s="1" t="s">
        <v>156</v>
      </c>
      <c r="D4" s="1" t="s">
        <v>157</v>
      </c>
      <c r="E4" s="3">
        <v>85.077777777777783</v>
      </c>
      <c r="F4" s="3">
        <v>355.66688888888893</v>
      </c>
      <c r="G4" s="3">
        <v>177.49722222222221</v>
      </c>
      <c r="H4" s="4">
        <v>0.49905467100614109</v>
      </c>
      <c r="I4" s="3">
        <v>45.06388888888889</v>
      </c>
      <c r="J4" s="3">
        <v>0</v>
      </c>
      <c r="K4" s="4">
        <v>0</v>
      </c>
      <c r="L4" s="3">
        <v>20.919444444444444</v>
      </c>
      <c r="M4" s="3">
        <v>0</v>
      </c>
      <c r="N4" s="4">
        <v>0</v>
      </c>
      <c r="O4" s="3">
        <v>18.588888888888889</v>
      </c>
      <c r="P4" s="3">
        <v>0</v>
      </c>
      <c r="Q4" s="4">
        <v>0</v>
      </c>
      <c r="R4" s="3">
        <v>5.5555555555555554</v>
      </c>
      <c r="S4" s="3">
        <v>0</v>
      </c>
      <c r="T4" s="4">
        <v>0</v>
      </c>
      <c r="U4" s="3">
        <v>128.25555555555556</v>
      </c>
      <c r="V4" s="3">
        <v>93.677777777777777</v>
      </c>
      <c r="W4" s="4">
        <v>0.73039937624534346</v>
      </c>
      <c r="X4" s="3">
        <v>113.76944444444445</v>
      </c>
      <c r="Y4" s="3">
        <v>93.677777777777777</v>
      </c>
      <c r="Z4" s="4">
        <v>0.82340015137827471</v>
      </c>
      <c r="AA4" s="3">
        <v>14.486111111111111</v>
      </c>
      <c r="AB4" s="3">
        <v>0</v>
      </c>
      <c r="AC4" s="4">
        <v>0</v>
      </c>
      <c r="AD4" s="3">
        <v>182.34744444444445</v>
      </c>
      <c r="AE4" s="3">
        <v>83.819444444444443</v>
      </c>
      <c r="AF4" s="4">
        <v>0.45966887388971112</v>
      </c>
      <c r="AG4" s="3">
        <v>178.678</v>
      </c>
      <c r="AH4" s="3">
        <v>83.819444444444443</v>
      </c>
      <c r="AI4" s="4">
        <v>0.46910892468263826</v>
      </c>
      <c r="AJ4" s="3">
        <v>3.6694444444444443</v>
      </c>
      <c r="AK4" s="3">
        <v>0</v>
      </c>
      <c r="AL4" s="4">
        <v>0</v>
      </c>
      <c r="AM4" s="3">
        <v>0</v>
      </c>
      <c r="AN4" s="3">
        <v>0</v>
      </c>
      <c r="AO4" s="4">
        <v>0</v>
      </c>
      <c r="AP4" s="3" t="s">
        <v>225</v>
      </c>
      <c r="AQ4" s="1">
        <v>1</v>
      </c>
    </row>
    <row r="5" spans="1:43" x14ac:dyDescent="0.2">
      <c r="A5" s="1" t="s">
        <v>154</v>
      </c>
      <c r="B5" s="1" t="s">
        <v>162</v>
      </c>
      <c r="C5" s="1" t="s">
        <v>163</v>
      </c>
      <c r="D5" s="1" t="s">
        <v>164</v>
      </c>
      <c r="E5" s="3">
        <v>78.011111111111106</v>
      </c>
      <c r="F5" s="3">
        <v>379.7305555555555</v>
      </c>
      <c r="G5" s="3">
        <v>15.061111111111112</v>
      </c>
      <c r="H5" s="4">
        <v>3.9662626277404307E-2</v>
      </c>
      <c r="I5" s="3">
        <v>92.36944444444444</v>
      </c>
      <c r="J5" s="3">
        <v>6.9194444444444443</v>
      </c>
      <c r="K5" s="4">
        <v>7.4910534387874775E-2</v>
      </c>
      <c r="L5" s="3">
        <v>77.772222222222226</v>
      </c>
      <c r="M5" s="3">
        <v>6.9194444444444443</v>
      </c>
      <c r="N5" s="4">
        <v>8.8970640760054287E-2</v>
      </c>
      <c r="O5" s="3">
        <v>9.5138888888888893</v>
      </c>
      <c r="P5" s="3">
        <v>0</v>
      </c>
      <c r="Q5" s="4">
        <v>0</v>
      </c>
      <c r="R5" s="3">
        <v>5.083333333333333</v>
      </c>
      <c r="S5" s="3">
        <v>0</v>
      </c>
      <c r="T5" s="4">
        <v>0</v>
      </c>
      <c r="U5" s="3">
        <v>59.488888888888887</v>
      </c>
      <c r="V5" s="3">
        <v>2.1388888888888888</v>
      </c>
      <c r="W5" s="4">
        <v>3.5954426596936873E-2</v>
      </c>
      <c r="X5" s="3">
        <v>59.488888888888887</v>
      </c>
      <c r="Y5" s="3">
        <v>2.1388888888888888</v>
      </c>
      <c r="Z5" s="4">
        <v>3.5954426596936873E-2</v>
      </c>
      <c r="AA5" s="3">
        <v>0</v>
      </c>
      <c r="AB5" s="3">
        <v>0</v>
      </c>
      <c r="AC5" s="4">
        <v>0</v>
      </c>
      <c r="AD5" s="3">
        <v>227.87222222222221</v>
      </c>
      <c r="AE5" s="3">
        <v>6.0027777777777782</v>
      </c>
      <c r="AF5" s="4">
        <v>2.6342735938757106E-2</v>
      </c>
      <c r="AG5" s="3">
        <v>224.11944444444444</v>
      </c>
      <c r="AH5" s="3">
        <v>6.0027777777777782</v>
      </c>
      <c r="AI5" s="4">
        <v>2.6783833025544417E-2</v>
      </c>
      <c r="AJ5" s="3">
        <v>3.7527777777777778</v>
      </c>
      <c r="AK5" s="3">
        <v>0</v>
      </c>
      <c r="AL5" s="4">
        <v>0</v>
      </c>
      <c r="AM5" s="3">
        <v>0</v>
      </c>
      <c r="AN5" s="3">
        <v>0</v>
      </c>
      <c r="AO5" s="4">
        <v>0</v>
      </c>
      <c r="AP5" s="3" t="s">
        <v>226</v>
      </c>
      <c r="AQ5" s="1">
        <v>1</v>
      </c>
    </row>
    <row r="6" spans="1:43" x14ac:dyDescent="0.2">
      <c r="A6" s="1" t="s">
        <v>154</v>
      </c>
      <c r="B6" s="1" t="s">
        <v>165</v>
      </c>
      <c r="C6" s="1" t="s">
        <v>159</v>
      </c>
      <c r="D6" s="1" t="s">
        <v>160</v>
      </c>
      <c r="E6" s="3">
        <v>109.25555555555556</v>
      </c>
      <c r="F6" s="3">
        <v>403.42522222222226</v>
      </c>
      <c r="G6" s="3">
        <v>98.87777777777778</v>
      </c>
      <c r="H6" s="4">
        <v>0.24509567654972267</v>
      </c>
      <c r="I6" s="3">
        <v>74.780777777777786</v>
      </c>
      <c r="J6" s="3">
        <v>7.1694444444444443</v>
      </c>
      <c r="K6" s="4">
        <v>9.5872825310128709E-2</v>
      </c>
      <c r="L6" s="3">
        <v>57.486333333333341</v>
      </c>
      <c r="M6" s="3">
        <v>7.1694444444444443</v>
      </c>
      <c r="N6" s="4">
        <v>0.1247156328943884</v>
      </c>
      <c r="O6" s="3">
        <v>12.316666666666666</v>
      </c>
      <c r="P6" s="3">
        <v>0</v>
      </c>
      <c r="Q6" s="4">
        <v>0</v>
      </c>
      <c r="R6" s="3">
        <v>4.9777777777777779</v>
      </c>
      <c r="S6" s="3">
        <v>0</v>
      </c>
      <c r="T6" s="4">
        <v>0</v>
      </c>
      <c r="U6" s="3">
        <v>117.98055555555555</v>
      </c>
      <c r="V6" s="3">
        <v>48.305555555555557</v>
      </c>
      <c r="W6" s="4">
        <v>0.40943658324111792</v>
      </c>
      <c r="X6" s="3">
        <v>117.98055555555555</v>
      </c>
      <c r="Y6" s="3">
        <v>48.305555555555557</v>
      </c>
      <c r="Z6" s="4">
        <v>0.40943658324111792</v>
      </c>
      <c r="AA6" s="3">
        <v>0</v>
      </c>
      <c r="AB6" s="3">
        <v>0</v>
      </c>
      <c r="AC6" s="4">
        <v>0</v>
      </c>
      <c r="AD6" s="3">
        <v>210.66388888888889</v>
      </c>
      <c r="AE6" s="3">
        <v>43.402777777777779</v>
      </c>
      <c r="AF6" s="4">
        <v>0.2060285605031712</v>
      </c>
      <c r="AG6" s="3">
        <v>210.66388888888889</v>
      </c>
      <c r="AH6" s="3">
        <v>43.402777777777779</v>
      </c>
      <c r="AI6" s="4">
        <v>0.2060285605031712</v>
      </c>
      <c r="AJ6" s="3">
        <v>0</v>
      </c>
      <c r="AK6" s="3">
        <v>0</v>
      </c>
      <c r="AL6" s="4">
        <v>0</v>
      </c>
      <c r="AM6" s="3">
        <v>0</v>
      </c>
      <c r="AN6" s="3">
        <v>0</v>
      </c>
      <c r="AO6" s="4">
        <v>0</v>
      </c>
      <c r="AP6" s="3" t="s">
        <v>227</v>
      </c>
      <c r="AQ6" s="1">
        <v>1</v>
      </c>
    </row>
    <row r="7" spans="1:43" x14ac:dyDescent="0.2">
      <c r="A7" s="1" t="s">
        <v>154</v>
      </c>
      <c r="B7" s="1" t="s">
        <v>166</v>
      </c>
      <c r="C7" s="1" t="s">
        <v>167</v>
      </c>
      <c r="D7" s="1" t="s">
        <v>168</v>
      </c>
      <c r="E7" s="3">
        <v>70.422222222222217</v>
      </c>
      <c r="F7" s="3">
        <v>277.65777777777777</v>
      </c>
      <c r="G7" s="3">
        <v>85.027222222222207</v>
      </c>
      <c r="H7" s="4">
        <v>0.3062302914859219</v>
      </c>
      <c r="I7" s="3">
        <v>40.922222222222217</v>
      </c>
      <c r="J7" s="3">
        <v>7.4083333333333332</v>
      </c>
      <c r="K7" s="4">
        <v>0.18103448275862072</v>
      </c>
      <c r="L7" s="3">
        <v>12.574999999999999</v>
      </c>
      <c r="M7" s="3">
        <v>7.4083333333333332</v>
      </c>
      <c r="N7" s="4">
        <v>0.58913187541418155</v>
      </c>
      <c r="O7" s="3">
        <v>21.591666666666665</v>
      </c>
      <c r="P7" s="3">
        <v>0</v>
      </c>
      <c r="Q7" s="4">
        <v>0</v>
      </c>
      <c r="R7" s="3">
        <v>6.7555555555555555</v>
      </c>
      <c r="S7" s="3">
        <v>0</v>
      </c>
      <c r="T7" s="4">
        <v>0</v>
      </c>
      <c r="U7" s="3">
        <v>82.557777777777773</v>
      </c>
      <c r="V7" s="3">
        <v>51.882777777777768</v>
      </c>
      <c r="W7" s="4">
        <v>0.62844203386180719</v>
      </c>
      <c r="X7" s="3">
        <v>82.557777777777773</v>
      </c>
      <c r="Y7" s="3">
        <v>51.882777777777768</v>
      </c>
      <c r="Z7" s="4">
        <v>0.62844203386180719</v>
      </c>
      <c r="AA7" s="3">
        <v>0</v>
      </c>
      <c r="AB7" s="3">
        <v>0</v>
      </c>
      <c r="AC7" s="4">
        <v>0</v>
      </c>
      <c r="AD7" s="3">
        <v>154.17777777777778</v>
      </c>
      <c r="AE7" s="3">
        <v>25.736111111111111</v>
      </c>
      <c r="AF7" s="4">
        <v>0.16692490631305851</v>
      </c>
      <c r="AG7" s="3">
        <v>151.01944444444445</v>
      </c>
      <c r="AH7" s="3">
        <v>25.736111111111111</v>
      </c>
      <c r="AI7" s="4">
        <v>0.17041587727849614</v>
      </c>
      <c r="AJ7" s="3">
        <v>3.1583333333333332</v>
      </c>
      <c r="AK7" s="3">
        <v>0</v>
      </c>
      <c r="AL7" s="4">
        <v>0</v>
      </c>
      <c r="AM7" s="3">
        <v>0</v>
      </c>
      <c r="AN7" s="3">
        <v>0</v>
      </c>
      <c r="AO7" s="4">
        <v>0</v>
      </c>
      <c r="AP7" s="3" t="s">
        <v>228</v>
      </c>
      <c r="AQ7" s="1">
        <v>1</v>
      </c>
    </row>
    <row r="8" spans="1:43" x14ac:dyDescent="0.2">
      <c r="A8" s="1" t="s">
        <v>154</v>
      </c>
      <c r="B8" s="1" t="s">
        <v>169</v>
      </c>
      <c r="C8" s="1" t="s">
        <v>170</v>
      </c>
      <c r="D8" s="1" t="s">
        <v>171</v>
      </c>
      <c r="E8" s="3">
        <v>81.7</v>
      </c>
      <c r="F8" s="3">
        <v>320.50833333333333</v>
      </c>
      <c r="G8" s="3">
        <v>111.19166666666666</v>
      </c>
      <c r="H8" s="4">
        <v>0.34692285691999686</v>
      </c>
      <c r="I8" s="3">
        <v>48.413888888888891</v>
      </c>
      <c r="J8" s="3">
        <v>27.102777777777778</v>
      </c>
      <c r="K8" s="4">
        <v>0.55981410293189504</v>
      </c>
      <c r="L8" s="3">
        <v>28.666666666666668</v>
      </c>
      <c r="M8" s="3">
        <v>27.102777777777778</v>
      </c>
      <c r="N8" s="4">
        <v>0.94544573643410845</v>
      </c>
      <c r="O8" s="3">
        <v>14.694444444444445</v>
      </c>
      <c r="P8" s="3">
        <v>0</v>
      </c>
      <c r="Q8" s="4">
        <v>0</v>
      </c>
      <c r="R8" s="3">
        <v>5.052777777777778</v>
      </c>
      <c r="S8" s="3">
        <v>0</v>
      </c>
      <c r="T8" s="4">
        <v>0</v>
      </c>
      <c r="U8" s="3">
        <v>86.147222222222211</v>
      </c>
      <c r="V8" s="3">
        <v>49.336111111111109</v>
      </c>
      <c r="W8" s="4">
        <v>0.57269532131686718</v>
      </c>
      <c r="X8" s="3">
        <v>76.763888888888886</v>
      </c>
      <c r="Y8" s="3">
        <v>49.336111111111109</v>
      </c>
      <c r="Z8" s="4">
        <v>0.64269947530305771</v>
      </c>
      <c r="AA8" s="3">
        <v>9.3833333333333329</v>
      </c>
      <c r="AB8" s="3">
        <v>0</v>
      </c>
      <c r="AC8" s="4">
        <v>0</v>
      </c>
      <c r="AD8" s="3">
        <v>185.94722222222222</v>
      </c>
      <c r="AE8" s="3">
        <v>34.75277777777778</v>
      </c>
      <c r="AF8" s="4">
        <v>0.18689592327572041</v>
      </c>
      <c r="AG8" s="3">
        <v>145.35555555555555</v>
      </c>
      <c r="AH8" s="3">
        <v>34.75277777777778</v>
      </c>
      <c r="AI8" s="4">
        <v>0.23908805992967438</v>
      </c>
      <c r="AJ8" s="3">
        <v>34.486111111111114</v>
      </c>
      <c r="AK8" s="3">
        <v>0</v>
      </c>
      <c r="AL8" s="4">
        <v>0</v>
      </c>
      <c r="AM8" s="3">
        <v>6.1055555555555552</v>
      </c>
      <c r="AN8" s="3">
        <v>0</v>
      </c>
      <c r="AO8" s="4">
        <v>0</v>
      </c>
      <c r="AP8" s="3" t="s">
        <v>229</v>
      </c>
      <c r="AQ8" s="1">
        <v>1</v>
      </c>
    </row>
    <row r="9" spans="1:43" x14ac:dyDescent="0.2">
      <c r="A9" s="1" t="s">
        <v>154</v>
      </c>
      <c r="B9" s="1" t="s">
        <v>172</v>
      </c>
      <c r="C9" s="1" t="s">
        <v>173</v>
      </c>
      <c r="D9" s="1" t="s">
        <v>174</v>
      </c>
      <c r="E9" s="3">
        <v>57.93333333333333</v>
      </c>
      <c r="F9" s="3">
        <v>271.22388888888889</v>
      </c>
      <c r="G9" s="3">
        <v>3.2194444444444446</v>
      </c>
      <c r="H9" s="4">
        <v>1.1870062248695728E-2</v>
      </c>
      <c r="I9" s="3">
        <v>46.243444444444442</v>
      </c>
      <c r="J9" s="3">
        <v>0</v>
      </c>
      <c r="K9" s="4">
        <v>0</v>
      </c>
      <c r="L9" s="3">
        <v>30.476777777777777</v>
      </c>
      <c r="M9" s="3">
        <v>0</v>
      </c>
      <c r="N9" s="4">
        <v>0</v>
      </c>
      <c r="O9" s="3">
        <v>10.222222222222221</v>
      </c>
      <c r="P9" s="3">
        <v>0</v>
      </c>
      <c r="Q9" s="4">
        <v>0</v>
      </c>
      <c r="R9" s="3">
        <v>5.5444444444444443</v>
      </c>
      <c r="S9" s="3">
        <v>0</v>
      </c>
      <c r="T9" s="4">
        <v>0</v>
      </c>
      <c r="U9" s="3">
        <v>88.137777777777785</v>
      </c>
      <c r="V9" s="3">
        <v>1.0435555555555553</v>
      </c>
      <c r="W9" s="4">
        <v>1.1840048409056524E-2</v>
      </c>
      <c r="X9" s="3">
        <v>85.791333333333341</v>
      </c>
      <c r="Y9" s="3">
        <v>1.0435555555555553</v>
      </c>
      <c r="Z9" s="4">
        <v>1.2163880837484228E-2</v>
      </c>
      <c r="AA9" s="3">
        <v>2.3464444444444443</v>
      </c>
      <c r="AB9" s="3">
        <v>0</v>
      </c>
      <c r="AC9" s="4">
        <v>0</v>
      </c>
      <c r="AD9" s="3">
        <v>136.84266666666667</v>
      </c>
      <c r="AE9" s="3">
        <v>2.1758888888888892</v>
      </c>
      <c r="AF9" s="4">
        <v>1.5900661262244396E-2</v>
      </c>
      <c r="AG9" s="3">
        <v>136.84266666666667</v>
      </c>
      <c r="AH9" s="3">
        <v>2.1758888888888892</v>
      </c>
      <c r="AI9" s="4">
        <v>1.5900661262244396E-2</v>
      </c>
      <c r="AJ9" s="3">
        <v>0</v>
      </c>
      <c r="AK9" s="3">
        <v>0</v>
      </c>
      <c r="AL9" s="4">
        <v>0</v>
      </c>
      <c r="AM9" s="3">
        <v>0</v>
      </c>
      <c r="AN9" s="3">
        <v>0</v>
      </c>
      <c r="AO9" s="4">
        <v>0</v>
      </c>
      <c r="AP9" s="3" t="s">
        <v>230</v>
      </c>
      <c r="AQ9" s="1">
        <v>1</v>
      </c>
    </row>
    <row r="10" spans="1:43" x14ac:dyDescent="0.2">
      <c r="A10" s="1" t="s">
        <v>154</v>
      </c>
      <c r="B10" s="1" t="s">
        <v>175</v>
      </c>
      <c r="C10" s="1" t="s">
        <v>176</v>
      </c>
      <c r="D10" s="1" t="s">
        <v>177</v>
      </c>
      <c r="E10" s="3">
        <v>72.066666666666663</v>
      </c>
      <c r="F10" s="3">
        <v>265.72777777777776</v>
      </c>
      <c r="G10" s="3">
        <v>13.797222222222222</v>
      </c>
      <c r="H10" s="4">
        <v>5.1922393426857061E-2</v>
      </c>
      <c r="I10" s="3">
        <v>61.769444444444439</v>
      </c>
      <c r="J10" s="3">
        <v>2.1361111111111111</v>
      </c>
      <c r="K10" s="4">
        <v>3.4582002968026264E-2</v>
      </c>
      <c r="L10" s="3">
        <v>52.258333333333333</v>
      </c>
      <c r="M10" s="3">
        <v>2.1361111111111111</v>
      </c>
      <c r="N10" s="4">
        <v>4.0875990006910112E-2</v>
      </c>
      <c r="O10" s="3">
        <v>4.7111111111111112</v>
      </c>
      <c r="P10" s="3">
        <v>0</v>
      </c>
      <c r="Q10" s="4">
        <v>0</v>
      </c>
      <c r="R10" s="3">
        <v>4.8</v>
      </c>
      <c r="S10" s="3">
        <v>0</v>
      </c>
      <c r="T10" s="4">
        <v>0</v>
      </c>
      <c r="U10" s="3">
        <v>47.8</v>
      </c>
      <c r="V10" s="3">
        <v>11.661111111111111</v>
      </c>
      <c r="W10" s="4">
        <v>0.24395629939562996</v>
      </c>
      <c r="X10" s="3">
        <v>47.8</v>
      </c>
      <c r="Y10" s="3">
        <v>11.661111111111111</v>
      </c>
      <c r="Z10" s="4">
        <v>0.24395629939562996</v>
      </c>
      <c r="AA10" s="3">
        <v>0</v>
      </c>
      <c r="AB10" s="3">
        <v>0</v>
      </c>
      <c r="AC10" s="4">
        <v>0</v>
      </c>
      <c r="AD10" s="3">
        <v>156.15833333333333</v>
      </c>
      <c r="AE10" s="3">
        <v>0</v>
      </c>
      <c r="AF10" s="4">
        <v>0</v>
      </c>
      <c r="AG10" s="3">
        <v>156.15833333333333</v>
      </c>
      <c r="AH10" s="3">
        <v>0</v>
      </c>
      <c r="AI10" s="4">
        <v>0</v>
      </c>
      <c r="AJ10" s="3">
        <v>0</v>
      </c>
      <c r="AK10" s="3">
        <v>0</v>
      </c>
      <c r="AL10" s="4">
        <v>0</v>
      </c>
      <c r="AM10" s="3">
        <v>0</v>
      </c>
      <c r="AN10" s="3">
        <v>0</v>
      </c>
      <c r="AO10" s="4">
        <v>0</v>
      </c>
      <c r="AP10" s="3" t="s">
        <v>231</v>
      </c>
      <c r="AQ10" s="1">
        <v>1</v>
      </c>
    </row>
    <row r="11" spans="1:43" x14ac:dyDescent="0.2">
      <c r="A11" s="1" t="s">
        <v>154</v>
      </c>
      <c r="B11" s="1" t="s">
        <v>178</v>
      </c>
      <c r="C11" s="1" t="s">
        <v>179</v>
      </c>
      <c r="D11" s="1" t="s">
        <v>180</v>
      </c>
      <c r="E11" s="3">
        <v>72.75555555555556</v>
      </c>
      <c r="F11" s="3">
        <v>256.87777777777774</v>
      </c>
      <c r="G11" s="3">
        <v>73.030555555555566</v>
      </c>
      <c r="H11" s="4">
        <v>0.28430079155672833</v>
      </c>
      <c r="I11" s="3">
        <v>47.31111111111111</v>
      </c>
      <c r="J11" s="3">
        <v>13.122222222222222</v>
      </c>
      <c r="K11" s="4">
        <v>0.2773602630342884</v>
      </c>
      <c r="L11" s="3">
        <v>26.894444444444446</v>
      </c>
      <c r="M11" s="3">
        <v>13.122222222222222</v>
      </c>
      <c r="N11" s="4">
        <v>0.48791571989258414</v>
      </c>
      <c r="O11" s="3">
        <v>15.21111111111111</v>
      </c>
      <c r="P11" s="3">
        <v>0</v>
      </c>
      <c r="Q11" s="4">
        <v>0</v>
      </c>
      <c r="R11" s="3">
        <v>5.2055555555555557</v>
      </c>
      <c r="S11" s="3">
        <v>0</v>
      </c>
      <c r="T11" s="4">
        <v>0</v>
      </c>
      <c r="U11" s="3">
        <v>64.48888888888888</v>
      </c>
      <c r="V11" s="3">
        <v>27.691666666666666</v>
      </c>
      <c r="W11" s="4">
        <v>0.42940213645761549</v>
      </c>
      <c r="X11" s="3">
        <v>58.916666666666664</v>
      </c>
      <c r="Y11" s="3">
        <v>27.691666666666666</v>
      </c>
      <c r="Z11" s="4">
        <v>0.47001414427157001</v>
      </c>
      <c r="AA11" s="3">
        <v>5.572222222222222</v>
      </c>
      <c r="AB11" s="3">
        <v>0</v>
      </c>
      <c r="AC11" s="4">
        <v>0</v>
      </c>
      <c r="AD11" s="3">
        <v>145.07777777777778</v>
      </c>
      <c r="AE11" s="3">
        <v>32.216666666666669</v>
      </c>
      <c r="AF11" s="4">
        <v>0.22206479283143143</v>
      </c>
      <c r="AG11" s="3">
        <v>140</v>
      </c>
      <c r="AH11" s="3">
        <v>32.216666666666669</v>
      </c>
      <c r="AI11" s="4">
        <v>0.23011904761904764</v>
      </c>
      <c r="AJ11" s="3">
        <v>0</v>
      </c>
      <c r="AK11" s="3">
        <v>0</v>
      </c>
      <c r="AL11" s="4">
        <v>0</v>
      </c>
      <c r="AM11" s="3">
        <v>5.0777777777777775</v>
      </c>
      <c r="AN11" s="3">
        <v>0</v>
      </c>
      <c r="AO11" s="4">
        <v>0</v>
      </c>
      <c r="AP11" s="3" t="s">
        <v>232</v>
      </c>
      <c r="AQ11" s="1">
        <v>1</v>
      </c>
    </row>
    <row r="12" spans="1:43" x14ac:dyDescent="0.2">
      <c r="A12" s="1" t="s">
        <v>154</v>
      </c>
      <c r="B12" s="1" t="s">
        <v>181</v>
      </c>
      <c r="C12" s="1" t="s">
        <v>182</v>
      </c>
      <c r="D12" s="1" t="s">
        <v>183</v>
      </c>
      <c r="E12" s="3">
        <v>34.06666666666667</v>
      </c>
      <c r="F12" s="3">
        <v>132.45833333333331</v>
      </c>
      <c r="G12" s="3">
        <v>13.780555555555555</v>
      </c>
      <c r="H12" s="4">
        <v>0.10403690888119956</v>
      </c>
      <c r="I12" s="3">
        <v>24.927777777777777</v>
      </c>
      <c r="J12" s="3">
        <v>0</v>
      </c>
      <c r="K12" s="4">
        <v>0</v>
      </c>
      <c r="L12" s="3">
        <v>16.944444444444443</v>
      </c>
      <c r="M12" s="3">
        <v>0</v>
      </c>
      <c r="N12" s="4">
        <v>0</v>
      </c>
      <c r="O12" s="3">
        <v>3.4305555555555554</v>
      </c>
      <c r="P12" s="3">
        <v>0</v>
      </c>
      <c r="Q12" s="4">
        <v>0</v>
      </c>
      <c r="R12" s="3">
        <v>4.552777777777778</v>
      </c>
      <c r="S12" s="3">
        <v>0</v>
      </c>
      <c r="T12" s="4">
        <v>0</v>
      </c>
      <c r="U12" s="3">
        <v>27.925000000000001</v>
      </c>
      <c r="V12" s="3">
        <v>3.9888888888888889</v>
      </c>
      <c r="W12" s="4">
        <v>0.14284293245797275</v>
      </c>
      <c r="X12" s="3">
        <v>27.925000000000001</v>
      </c>
      <c r="Y12" s="3">
        <v>3.9888888888888889</v>
      </c>
      <c r="Z12" s="4">
        <v>0.14284293245797275</v>
      </c>
      <c r="AA12" s="3">
        <v>0</v>
      </c>
      <c r="AB12" s="3">
        <v>0</v>
      </c>
      <c r="AC12" s="4">
        <v>0</v>
      </c>
      <c r="AD12" s="3">
        <v>79.605555555555554</v>
      </c>
      <c r="AE12" s="3">
        <v>9.7916666666666661</v>
      </c>
      <c r="AF12" s="4">
        <v>0.12300230302184381</v>
      </c>
      <c r="AG12" s="3">
        <v>78.227777777777774</v>
      </c>
      <c r="AH12" s="3">
        <v>9.7916666666666661</v>
      </c>
      <c r="AI12" s="4">
        <v>0.12516866699808252</v>
      </c>
      <c r="AJ12" s="3">
        <v>0</v>
      </c>
      <c r="AK12" s="3">
        <v>0</v>
      </c>
      <c r="AL12" s="4">
        <v>0</v>
      </c>
      <c r="AM12" s="3">
        <v>1.3777777777777778</v>
      </c>
      <c r="AN12" s="3">
        <v>0</v>
      </c>
      <c r="AO12" s="4">
        <v>0</v>
      </c>
      <c r="AP12" s="3" t="s">
        <v>233</v>
      </c>
      <c r="AQ12" s="1">
        <v>1</v>
      </c>
    </row>
    <row r="13" spans="1:43" x14ac:dyDescent="0.2">
      <c r="A13" s="1" t="s">
        <v>154</v>
      </c>
      <c r="B13" s="1" t="s">
        <v>184</v>
      </c>
      <c r="C13" s="1" t="s">
        <v>185</v>
      </c>
      <c r="D13" s="1" t="s">
        <v>186</v>
      </c>
      <c r="E13" s="3">
        <v>64.433333333333337</v>
      </c>
      <c r="F13" s="3">
        <v>249.95277777777778</v>
      </c>
      <c r="G13" s="3">
        <v>31.863888888888891</v>
      </c>
      <c r="H13" s="4">
        <v>0.12747963504217463</v>
      </c>
      <c r="I13" s="3">
        <v>39.511111111111113</v>
      </c>
      <c r="J13" s="3">
        <v>0</v>
      </c>
      <c r="K13" s="4">
        <v>0</v>
      </c>
      <c r="L13" s="3">
        <v>9.6833333333333336</v>
      </c>
      <c r="M13" s="3">
        <v>0</v>
      </c>
      <c r="N13" s="4">
        <v>0</v>
      </c>
      <c r="O13" s="3">
        <v>24.494444444444444</v>
      </c>
      <c r="P13" s="3">
        <v>0</v>
      </c>
      <c r="Q13" s="4">
        <v>0</v>
      </c>
      <c r="R13" s="3">
        <v>5.333333333333333</v>
      </c>
      <c r="S13" s="3">
        <v>0</v>
      </c>
      <c r="T13" s="4">
        <v>0</v>
      </c>
      <c r="U13" s="3">
        <v>73.338888888888889</v>
      </c>
      <c r="V13" s="3">
        <v>16.975000000000001</v>
      </c>
      <c r="W13" s="4">
        <v>0.23145973789864407</v>
      </c>
      <c r="X13" s="3">
        <v>73.338888888888889</v>
      </c>
      <c r="Y13" s="3">
        <v>16.975000000000001</v>
      </c>
      <c r="Z13" s="4">
        <v>0.23145973789864407</v>
      </c>
      <c r="AA13" s="3">
        <v>0</v>
      </c>
      <c r="AB13" s="3">
        <v>0</v>
      </c>
      <c r="AC13" s="4">
        <v>0</v>
      </c>
      <c r="AD13" s="3">
        <v>137.10277777777779</v>
      </c>
      <c r="AE13" s="3">
        <v>14.888888888888889</v>
      </c>
      <c r="AF13" s="4">
        <v>0.10859655165427395</v>
      </c>
      <c r="AG13" s="3">
        <v>137.10277777777779</v>
      </c>
      <c r="AH13" s="3">
        <v>14.888888888888889</v>
      </c>
      <c r="AI13" s="4">
        <v>0.10859655165427395</v>
      </c>
      <c r="AJ13" s="3">
        <v>0</v>
      </c>
      <c r="AK13" s="3">
        <v>0</v>
      </c>
      <c r="AL13" s="4">
        <v>0</v>
      </c>
      <c r="AM13" s="3">
        <v>0</v>
      </c>
      <c r="AN13" s="3">
        <v>0</v>
      </c>
      <c r="AO13" s="4">
        <v>0</v>
      </c>
      <c r="AP13" s="3" t="s">
        <v>234</v>
      </c>
      <c r="AQ13" s="1">
        <v>1</v>
      </c>
    </row>
    <row r="14" spans="1:43" x14ac:dyDescent="0.2">
      <c r="A14" s="1" t="s">
        <v>154</v>
      </c>
      <c r="B14" s="1" t="s">
        <v>187</v>
      </c>
      <c r="C14" s="1" t="s">
        <v>185</v>
      </c>
      <c r="D14" s="1" t="s">
        <v>186</v>
      </c>
      <c r="E14" s="3">
        <v>94.466666666666669</v>
      </c>
      <c r="F14" s="3">
        <v>438.68655555555557</v>
      </c>
      <c r="G14" s="3">
        <v>20.883444444444446</v>
      </c>
      <c r="H14" s="4">
        <v>4.7604477912475601E-2</v>
      </c>
      <c r="I14" s="3">
        <v>94.600777777777765</v>
      </c>
      <c r="J14" s="3">
        <v>0</v>
      </c>
      <c r="K14" s="4">
        <v>0</v>
      </c>
      <c r="L14" s="3">
        <v>83.039666666666662</v>
      </c>
      <c r="M14" s="3">
        <v>0</v>
      </c>
      <c r="N14" s="4">
        <v>0</v>
      </c>
      <c r="O14" s="3">
        <v>5.3861111111111111</v>
      </c>
      <c r="P14" s="3">
        <v>0</v>
      </c>
      <c r="Q14" s="4">
        <v>0</v>
      </c>
      <c r="R14" s="3">
        <v>6.1749999999999998</v>
      </c>
      <c r="S14" s="3">
        <v>0</v>
      </c>
      <c r="T14" s="4">
        <v>0</v>
      </c>
      <c r="U14" s="3">
        <v>109.00933333333333</v>
      </c>
      <c r="V14" s="3">
        <v>20.883444444444446</v>
      </c>
      <c r="W14" s="4">
        <v>0.19157482947433657</v>
      </c>
      <c r="X14" s="3">
        <v>93.857111111111109</v>
      </c>
      <c r="Y14" s="3">
        <v>20.883444444444446</v>
      </c>
      <c r="Z14" s="4">
        <v>0.22250252748267463</v>
      </c>
      <c r="AA14" s="3">
        <v>15.152222222222223</v>
      </c>
      <c r="AB14" s="3">
        <v>0</v>
      </c>
      <c r="AC14" s="4">
        <v>0</v>
      </c>
      <c r="AD14" s="3">
        <v>235.07644444444446</v>
      </c>
      <c r="AE14" s="3">
        <v>0</v>
      </c>
      <c r="AF14" s="4">
        <v>0</v>
      </c>
      <c r="AG14" s="3">
        <v>235.07644444444446</v>
      </c>
      <c r="AH14" s="3">
        <v>0</v>
      </c>
      <c r="AI14" s="4">
        <v>0</v>
      </c>
      <c r="AJ14" s="3">
        <v>0</v>
      </c>
      <c r="AK14" s="3">
        <v>0</v>
      </c>
      <c r="AL14" s="4">
        <v>0</v>
      </c>
      <c r="AM14" s="3">
        <v>0</v>
      </c>
      <c r="AN14" s="3">
        <v>0</v>
      </c>
      <c r="AO14" s="4">
        <v>0</v>
      </c>
      <c r="AP14" s="3" t="s">
        <v>235</v>
      </c>
      <c r="AQ14" s="1">
        <v>1</v>
      </c>
    </row>
    <row r="15" spans="1:43" x14ac:dyDescent="0.2">
      <c r="A15" s="1" t="s">
        <v>154</v>
      </c>
      <c r="B15" s="1" t="s">
        <v>188</v>
      </c>
      <c r="C15" s="1" t="s">
        <v>156</v>
      </c>
      <c r="D15" s="1" t="s">
        <v>157</v>
      </c>
      <c r="E15" s="3">
        <v>90.711111111111109</v>
      </c>
      <c r="F15" s="3">
        <v>340.83755555555558</v>
      </c>
      <c r="G15" s="3">
        <v>0</v>
      </c>
      <c r="H15" s="4">
        <v>0</v>
      </c>
      <c r="I15" s="3">
        <v>46.702000000000005</v>
      </c>
      <c r="J15" s="3">
        <v>0</v>
      </c>
      <c r="K15" s="4">
        <v>0</v>
      </c>
      <c r="L15" s="3">
        <v>34.24088888888889</v>
      </c>
      <c r="M15" s="3">
        <v>0</v>
      </c>
      <c r="N15" s="4">
        <v>0</v>
      </c>
      <c r="O15" s="3">
        <v>7.6277777777777782</v>
      </c>
      <c r="P15" s="3">
        <v>0</v>
      </c>
      <c r="Q15" s="4">
        <v>0</v>
      </c>
      <c r="R15" s="3">
        <v>4.833333333333333</v>
      </c>
      <c r="S15" s="3">
        <v>0</v>
      </c>
      <c r="T15" s="4">
        <v>0</v>
      </c>
      <c r="U15" s="3">
        <v>88.727888888888884</v>
      </c>
      <c r="V15" s="3">
        <v>0</v>
      </c>
      <c r="W15" s="4">
        <v>0</v>
      </c>
      <c r="X15" s="3">
        <v>88.727888888888884</v>
      </c>
      <c r="Y15" s="3">
        <v>0</v>
      </c>
      <c r="Z15" s="4">
        <v>0</v>
      </c>
      <c r="AA15" s="3">
        <v>0</v>
      </c>
      <c r="AB15" s="3">
        <v>0</v>
      </c>
      <c r="AC15" s="4">
        <v>0</v>
      </c>
      <c r="AD15" s="3">
        <v>205.4076666666667</v>
      </c>
      <c r="AE15" s="3">
        <v>0</v>
      </c>
      <c r="AF15" s="4">
        <v>0</v>
      </c>
      <c r="AG15" s="3">
        <v>201.7837777777778</v>
      </c>
      <c r="AH15" s="3">
        <v>0</v>
      </c>
      <c r="AI15" s="4">
        <v>0</v>
      </c>
      <c r="AJ15" s="3">
        <v>3.6238888888888887</v>
      </c>
      <c r="AK15" s="3">
        <v>0</v>
      </c>
      <c r="AL15" s="4">
        <v>0</v>
      </c>
      <c r="AM15" s="3">
        <v>0</v>
      </c>
      <c r="AN15" s="3">
        <v>0</v>
      </c>
      <c r="AO15" s="4">
        <v>0</v>
      </c>
      <c r="AP15" s="3" t="s">
        <v>236</v>
      </c>
      <c r="AQ15" s="1">
        <v>1</v>
      </c>
    </row>
    <row r="16" spans="1:43" x14ac:dyDescent="0.2">
      <c r="A16" s="1" t="s">
        <v>154</v>
      </c>
      <c r="B16" s="1" t="s">
        <v>189</v>
      </c>
      <c r="C16" s="1" t="s">
        <v>185</v>
      </c>
      <c r="D16" s="1" t="s">
        <v>186</v>
      </c>
      <c r="E16" s="3">
        <v>91.666666666666671</v>
      </c>
      <c r="F16" s="3">
        <v>515.69555555555553</v>
      </c>
      <c r="G16" s="3">
        <v>95.087777777777774</v>
      </c>
      <c r="H16" s="4">
        <v>0.18438742927567084</v>
      </c>
      <c r="I16" s="3">
        <v>127.96555555555555</v>
      </c>
      <c r="J16" s="3">
        <v>8.8199999999999967</v>
      </c>
      <c r="K16" s="4">
        <v>6.8924797471541802E-2</v>
      </c>
      <c r="L16" s="3">
        <v>116.21111111111111</v>
      </c>
      <c r="M16" s="3">
        <v>8.8199999999999967</v>
      </c>
      <c r="N16" s="4">
        <v>7.5896357204321613E-2</v>
      </c>
      <c r="O16" s="3">
        <v>6.2233333333333345</v>
      </c>
      <c r="P16" s="3">
        <v>0</v>
      </c>
      <c r="Q16" s="4">
        <v>0</v>
      </c>
      <c r="R16" s="3">
        <v>5.5311111111111098</v>
      </c>
      <c r="S16" s="3">
        <v>0</v>
      </c>
      <c r="T16" s="4">
        <v>0</v>
      </c>
      <c r="U16" s="3">
        <v>90.592222222222219</v>
      </c>
      <c r="V16" s="3">
        <v>49.904444444444444</v>
      </c>
      <c r="W16" s="4">
        <v>0.55086897329915496</v>
      </c>
      <c r="X16" s="3">
        <v>90.592222222222219</v>
      </c>
      <c r="Y16" s="3">
        <v>49.904444444444444</v>
      </c>
      <c r="Z16" s="4">
        <v>0.55086897329915496</v>
      </c>
      <c r="AA16" s="3">
        <v>0</v>
      </c>
      <c r="AB16" s="3">
        <v>0</v>
      </c>
      <c r="AC16" s="4">
        <v>0</v>
      </c>
      <c r="AD16" s="3">
        <v>297.13777777777779</v>
      </c>
      <c r="AE16" s="3">
        <v>36.363333333333337</v>
      </c>
      <c r="AF16" s="4">
        <v>0.12237869450759843</v>
      </c>
      <c r="AG16" s="3">
        <v>297.13777777777779</v>
      </c>
      <c r="AH16" s="3">
        <v>36.363333333333337</v>
      </c>
      <c r="AI16" s="4">
        <v>0.12237869450759843</v>
      </c>
      <c r="AJ16" s="3">
        <v>0</v>
      </c>
      <c r="AK16" s="3">
        <v>0</v>
      </c>
      <c r="AL16" s="4">
        <v>0</v>
      </c>
      <c r="AM16" s="3">
        <v>0</v>
      </c>
      <c r="AN16" s="3">
        <v>0</v>
      </c>
      <c r="AO16" s="4">
        <v>0</v>
      </c>
      <c r="AP16" s="3" t="s">
        <v>237</v>
      </c>
      <c r="AQ16" s="1">
        <v>1</v>
      </c>
    </row>
    <row r="17" spans="1:43" x14ac:dyDescent="0.2">
      <c r="A17" s="1" t="s">
        <v>154</v>
      </c>
      <c r="B17" s="1" t="s">
        <v>190</v>
      </c>
      <c r="C17" s="1" t="s">
        <v>185</v>
      </c>
      <c r="D17" s="1" t="s">
        <v>186</v>
      </c>
      <c r="E17" s="3">
        <v>62.711111111111109</v>
      </c>
      <c r="F17" s="3">
        <v>214.20855555555556</v>
      </c>
      <c r="G17" s="3">
        <v>0</v>
      </c>
      <c r="H17" s="4">
        <v>0</v>
      </c>
      <c r="I17" s="3">
        <v>49.802555555555557</v>
      </c>
      <c r="J17" s="3">
        <v>0</v>
      </c>
      <c r="K17" s="4">
        <v>0</v>
      </c>
      <c r="L17" s="3">
        <v>39.208333333333336</v>
      </c>
      <c r="M17" s="3">
        <v>0</v>
      </c>
      <c r="N17" s="4">
        <v>0</v>
      </c>
      <c r="O17" s="3">
        <v>10.238666666666667</v>
      </c>
      <c r="P17" s="3">
        <v>0</v>
      </c>
      <c r="Q17" s="4">
        <v>0</v>
      </c>
      <c r="R17" s="3">
        <v>0.35555555555555557</v>
      </c>
      <c r="S17" s="3">
        <v>0</v>
      </c>
      <c r="T17" s="4">
        <v>0</v>
      </c>
      <c r="U17" s="3">
        <v>32.536111111111111</v>
      </c>
      <c r="V17" s="3">
        <v>0</v>
      </c>
      <c r="W17" s="4">
        <v>0</v>
      </c>
      <c r="X17" s="3">
        <v>32.536111111111111</v>
      </c>
      <c r="Y17" s="3">
        <v>0</v>
      </c>
      <c r="Z17" s="4">
        <v>0</v>
      </c>
      <c r="AA17" s="3">
        <v>0</v>
      </c>
      <c r="AB17" s="3">
        <v>0</v>
      </c>
      <c r="AC17" s="4">
        <v>0</v>
      </c>
      <c r="AD17" s="3">
        <v>131.86988888888891</v>
      </c>
      <c r="AE17" s="3">
        <v>0</v>
      </c>
      <c r="AF17" s="4">
        <v>0</v>
      </c>
      <c r="AG17" s="3">
        <v>131.86988888888891</v>
      </c>
      <c r="AH17" s="3">
        <v>0</v>
      </c>
      <c r="AI17" s="4">
        <v>0</v>
      </c>
      <c r="AJ17" s="3">
        <v>0</v>
      </c>
      <c r="AK17" s="3">
        <v>0</v>
      </c>
      <c r="AL17" s="4">
        <v>0</v>
      </c>
      <c r="AM17" s="3">
        <v>0</v>
      </c>
      <c r="AN17" s="3">
        <v>0</v>
      </c>
      <c r="AO17" s="4">
        <v>0</v>
      </c>
      <c r="AP17" s="3" t="s">
        <v>238</v>
      </c>
      <c r="AQ17" s="1">
        <v>1</v>
      </c>
    </row>
    <row r="18" spans="1:43" x14ac:dyDescent="0.2">
      <c r="A18" s="1" t="s">
        <v>154</v>
      </c>
      <c r="B18" s="1" t="s">
        <v>191</v>
      </c>
      <c r="C18" s="1" t="s">
        <v>192</v>
      </c>
      <c r="D18" s="1" t="s">
        <v>183</v>
      </c>
      <c r="E18" s="3">
        <v>39.544444444444444</v>
      </c>
      <c r="F18" s="3">
        <v>173.16688888888888</v>
      </c>
      <c r="G18" s="3">
        <v>39.152777777777786</v>
      </c>
      <c r="H18" s="4">
        <v>0.22609852281229031</v>
      </c>
      <c r="I18" s="3">
        <v>33.81666666666667</v>
      </c>
      <c r="J18" s="3">
        <v>9.3442222222222195</v>
      </c>
      <c r="K18" s="4">
        <v>0.27632002628552643</v>
      </c>
      <c r="L18" s="3">
        <v>22.65088888888889</v>
      </c>
      <c r="M18" s="3">
        <v>9.3442222222222195</v>
      </c>
      <c r="N18" s="4">
        <v>0.41253225284266487</v>
      </c>
      <c r="O18" s="3">
        <v>5.7435555555555577</v>
      </c>
      <c r="P18" s="3">
        <v>0</v>
      </c>
      <c r="Q18" s="4">
        <v>0</v>
      </c>
      <c r="R18" s="3">
        <v>5.4222222222222225</v>
      </c>
      <c r="S18" s="3">
        <v>0</v>
      </c>
      <c r="T18" s="4">
        <v>0</v>
      </c>
      <c r="U18" s="3">
        <v>31.140111111111111</v>
      </c>
      <c r="V18" s="3">
        <v>9.3395555555555561</v>
      </c>
      <c r="W18" s="4">
        <v>0.29992043131224111</v>
      </c>
      <c r="X18" s="3">
        <v>29.783777777777779</v>
      </c>
      <c r="Y18" s="3">
        <v>9.3395555555555561</v>
      </c>
      <c r="Z18" s="4">
        <v>0.31357860729554493</v>
      </c>
      <c r="AA18" s="3">
        <v>1.3563333333333332</v>
      </c>
      <c r="AB18" s="3">
        <v>0</v>
      </c>
      <c r="AC18" s="4">
        <v>0</v>
      </c>
      <c r="AD18" s="3">
        <v>108.21011111111112</v>
      </c>
      <c r="AE18" s="3">
        <v>20.469000000000012</v>
      </c>
      <c r="AF18" s="4">
        <v>0.18915977250020802</v>
      </c>
      <c r="AG18" s="3">
        <v>100.86411111111111</v>
      </c>
      <c r="AH18" s="3">
        <v>20.469000000000012</v>
      </c>
      <c r="AI18" s="4">
        <v>0.20293640398467916</v>
      </c>
      <c r="AJ18" s="3">
        <v>7.3459999999999983</v>
      </c>
      <c r="AK18" s="3">
        <v>0</v>
      </c>
      <c r="AL18" s="4">
        <v>0</v>
      </c>
      <c r="AM18" s="3">
        <v>0</v>
      </c>
      <c r="AN18" s="3">
        <v>0</v>
      </c>
      <c r="AO18" s="4">
        <v>0</v>
      </c>
      <c r="AP18" s="3" t="s">
        <v>239</v>
      </c>
      <c r="AQ18" s="1">
        <v>1</v>
      </c>
    </row>
    <row r="19" spans="1:43" x14ac:dyDescent="0.2">
      <c r="A19" s="1" t="s">
        <v>154</v>
      </c>
      <c r="B19" s="1" t="s">
        <v>193</v>
      </c>
      <c r="C19" s="1" t="s">
        <v>170</v>
      </c>
      <c r="D19" s="1" t="s">
        <v>171</v>
      </c>
      <c r="E19" s="3">
        <v>80.277777777777771</v>
      </c>
      <c r="F19" s="3">
        <v>272.27499999999998</v>
      </c>
      <c r="G19" s="3">
        <v>60.055555555555557</v>
      </c>
      <c r="H19" s="4">
        <v>0.22056948142707028</v>
      </c>
      <c r="I19" s="3">
        <v>53.019444444444446</v>
      </c>
      <c r="J19" s="3">
        <v>2.4166666666666665</v>
      </c>
      <c r="K19" s="4">
        <v>4.5580761775030121E-2</v>
      </c>
      <c r="L19" s="3">
        <v>36.305555555555557</v>
      </c>
      <c r="M19" s="3">
        <v>2.4166666666666665</v>
      </c>
      <c r="N19" s="4">
        <v>6.6564651874521805E-2</v>
      </c>
      <c r="O19" s="3">
        <v>11.291666666666666</v>
      </c>
      <c r="P19" s="3">
        <v>0</v>
      </c>
      <c r="Q19" s="4">
        <v>0</v>
      </c>
      <c r="R19" s="3">
        <v>5.4222222222222225</v>
      </c>
      <c r="S19" s="3">
        <v>0</v>
      </c>
      <c r="T19" s="4">
        <v>0</v>
      </c>
      <c r="U19" s="3">
        <v>50.897222222222226</v>
      </c>
      <c r="V19" s="3">
        <v>19.447222222222223</v>
      </c>
      <c r="W19" s="4">
        <v>0.38208808601211591</v>
      </c>
      <c r="X19" s="3">
        <v>45.786111111111111</v>
      </c>
      <c r="Y19" s="3">
        <v>19.447222222222223</v>
      </c>
      <c r="Z19" s="4">
        <v>0.4247406418734454</v>
      </c>
      <c r="AA19" s="3">
        <v>5.1111111111111107</v>
      </c>
      <c r="AB19" s="3">
        <v>0</v>
      </c>
      <c r="AC19" s="4">
        <v>0</v>
      </c>
      <c r="AD19" s="3">
        <v>168.35833333333332</v>
      </c>
      <c r="AE19" s="3">
        <v>38.19166666666667</v>
      </c>
      <c r="AF19" s="4">
        <v>0.22684749789635206</v>
      </c>
      <c r="AG19" s="3">
        <v>167.36388888888888</v>
      </c>
      <c r="AH19" s="3">
        <v>38.19166666666667</v>
      </c>
      <c r="AI19" s="4">
        <v>0.22819538264925066</v>
      </c>
      <c r="AJ19" s="3">
        <v>0.99444444444444446</v>
      </c>
      <c r="AK19" s="3">
        <v>0</v>
      </c>
      <c r="AL19" s="4">
        <v>0</v>
      </c>
      <c r="AM19" s="3">
        <v>0</v>
      </c>
      <c r="AN19" s="3">
        <v>0</v>
      </c>
      <c r="AO19" s="4">
        <v>0</v>
      </c>
      <c r="AP19" s="3" t="s">
        <v>240</v>
      </c>
      <c r="AQ19" s="1">
        <v>1</v>
      </c>
    </row>
    <row r="20" spans="1:43" x14ac:dyDescent="0.2">
      <c r="A20" s="1" t="s">
        <v>154</v>
      </c>
      <c r="B20" s="1" t="s">
        <v>194</v>
      </c>
      <c r="C20" s="1" t="s">
        <v>159</v>
      </c>
      <c r="D20" s="1" t="s">
        <v>160</v>
      </c>
      <c r="E20" s="3">
        <v>63.977777777777774</v>
      </c>
      <c r="F20" s="3">
        <v>252.69455555555555</v>
      </c>
      <c r="G20" s="3">
        <v>13.353555555555555</v>
      </c>
      <c r="H20" s="4">
        <v>5.2844650832295996E-2</v>
      </c>
      <c r="I20" s="3">
        <v>43.962777777777774</v>
      </c>
      <c r="J20" s="3">
        <v>0</v>
      </c>
      <c r="K20" s="4">
        <v>0</v>
      </c>
      <c r="L20" s="3">
        <v>29.929444444444446</v>
      </c>
      <c r="M20" s="3">
        <v>0</v>
      </c>
      <c r="N20" s="4">
        <v>0</v>
      </c>
      <c r="O20" s="3">
        <v>8.9666666666666668</v>
      </c>
      <c r="P20" s="3">
        <v>0</v>
      </c>
      <c r="Q20" s="4">
        <v>0</v>
      </c>
      <c r="R20" s="3">
        <v>5.0666666666666664</v>
      </c>
      <c r="S20" s="3">
        <v>0</v>
      </c>
      <c r="T20" s="4">
        <v>0</v>
      </c>
      <c r="U20" s="3">
        <v>63.062666666666672</v>
      </c>
      <c r="V20" s="3">
        <v>11.140666666666666</v>
      </c>
      <c r="W20" s="4">
        <v>0.17666025329302068</v>
      </c>
      <c r="X20" s="3">
        <v>61.831888888888891</v>
      </c>
      <c r="Y20" s="3">
        <v>11.140666666666666</v>
      </c>
      <c r="Z20" s="4">
        <v>0.18017671571842647</v>
      </c>
      <c r="AA20" s="3">
        <v>1.230777777777778</v>
      </c>
      <c r="AB20" s="3">
        <v>0</v>
      </c>
      <c r="AC20" s="4">
        <v>0</v>
      </c>
      <c r="AD20" s="3">
        <v>145.66911111111111</v>
      </c>
      <c r="AE20" s="3">
        <v>2.2128888888888891</v>
      </c>
      <c r="AF20" s="4">
        <v>1.5191201978303951E-2</v>
      </c>
      <c r="AG20" s="3">
        <v>145.65522222222222</v>
      </c>
      <c r="AH20" s="3">
        <v>2.2128888888888891</v>
      </c>
      <c r="AI20" s="4">
        <v>1.5192650528607512E-2</v>
      </c>
      <c r="AJ20" s="3">
        <v>1.3888888888888888E-2</v>
      </c>
      <c r="AK20" s="3">
        <v>0</v>
      </c>
      <c r="AL20" s="4">
        <v>0</v>
      </c>
      <c r="AM20" s="3">
        <v>0</v>
      </c>
      <c r="AN20" s="3">
        <v>0</v>
      </c>
      <c r="AO20" s="4">
        <v>0</v>
      </c>
      <c r="AP20" s="3" t="s">
        <v>241</v>
      </c>
      <c r="AQ20" s="1">
        <v>1</v>
      </c>
    </row>
    <row r="21" spans="1:43" x14ac:dyDescent="0.2">
      <c r="A21" s="1" t="s">
        <v>154</v>
      </c>
      <c r="B21" s="1" t="s">
        <v>195</v>
      </c>
      <c r="C21" s="1" t="s">
        <v>196</v>
      </c>
      <c r="D21" s="1" t="s">
        <v>157</v>
      </c>
      <c r="E21" s="3">
        <v>46.166666666666664</v>
      </c>
      <c r="F21" s="3">
        <v>246.15622222222223</v>
      </c>
      <c r="G21" s="3">
        <v>16.960000000000004</v>
      </c>
      <c r="H21" s="4">
        <v>6.8899334930030906E-2</v>
      </c>
      <c r="I21" s="3">
        <v>32.131777777777778</v>
      </c>
      <c r="J21" s="3">
        <v>0</v>
      </c>
      <c r="K21" s="4">
        <v>0</v>
      </c>
      <c r="L21" s="3">
        <v>22.19522222222222</v>
      </c>
      <c r="M21" s="3">
        <v>0</v>
      </c>
      <c r="N21" s="4">
        <v>0</v>
      </c>
      <c r="O21" s="3">
        <v>4.5362222222222233</v>
      </c>
      <c r="P21" s="3">
        <v>0</v>
      </c>
      <c r="Q21" s="4">
        <v>0</v>
      </c>
      <c r="R21" s="3">
        <v>5.4003333333333359</v>
      </c>
      <c r="S21" s="3">
        <v>0</v>
      </c>
      <c r="T21" s="4">
        <v>0</v>
      </c>
      <c r="U21" s="3">
        <v>77.169777777777782</v>
      </c>
      <c r="V21" s="3">
        <v>12.126111111111115</v>
      </c>
      <c r="W21" s="4">
        <v>0.15713549345742725</v>
      </c>
      <c r="X21" s="3">
        <v>77.169777777777782</v>
      </c>
      <c r="Y21" s="3">
        <v>12.126111111111115</v>
      </c>
      <c r="Z21" s="4">
        <v>0.15713549345742725</v>
      </c>
      <c r="AA21" s="3">
        <v>0</v>
      </c>
      <c r="AB21" s="3">
        <v>0</v>
      </c>
      <c r="AC21" s="4">
        <v>0</v>
      </c>
      <c r="AD21" s="3">
        <v>136.85466666666667</v>
      </c>
      <c r="AE21" s="3">
        <v>4.8338888888888887</v>
      </c>
      <c r="AF21" s="4">
        <v>3.532133033258314E-2</v>
      </c>
      <c r="AG21" s="3">
        <v>136.85466666666667</v>
      </c>
      <c r="AH21" s="3">
        <v>4.8338888888888887</v>
      </c>
      <c r="AI21" s="4">
        <v>3.532133033258314E-2</v>
      </c>
      <c r="AJ21" s="3">
        <v>0</v>
      </c>
      <c r="AK21" s="3">
        <v>0</v>
      </c>
      <c r="AL21" s="4">
        <v>0</v>
      </c>
      <c r="AM21" s="3">
        <v>0</v>
      </c>
      <c r="AN21" s="3">
        <v>0</v>
      </c>
      <c r="AO21" s="4">
        <v>0</v>
      </c>
      <c r="AP21" s="3" t="s">
        <v>242</v>
      </c>
      <c r="AQ21" s="1">
        <v>1</v>
      </c>
    </row>
    <row r="22" spans="1:43" x14ac:dyDescent="0.2">
      <c r="A22" s="1" t="s">
        <v>154</v>
      </c>
      <c r="B22" s="1" t="s">
        <v>197</v>
      </c>
      <c r="C22" s="1" t="s">
        <v>198</v>
      </c>
      <c r="D22" s="1" t="s">
        <v>183</v>
      </c>
      <c r="E22" s="3">
        <v>55.222222222222221</v>
      </c>
      <c r="F22" s="3">
        <v>241.72500000000002</v>
      </c>
      <c r="G22" s="3">
        <v>61.097222222222214</v>
      </c>
      <c r="H22" s="4">
        <v>0.2527550821066179</v>
      </c>
      <c r="I22" s="3">
        <v>27.166666666666668</v>
      </c>
      <c r="J22" s="3">
        <v>3.9888888888888889</v>
      </c>
      <c r="K22" s="4">
        <v>0.14683026584867076</v>
      </c>
      <c r="L22" s="3">
        <v>18.433333333333334</v>
      </c>
      <c r="M22" s="3">
        <v>3.9888888888888889</v>
      </c>
      <c r="N22" s="4">
        <v>0.21639541892706449</v>
      </c>
      <c r="O22" s="3">
        <v>3.3166666666666669</v>
      </c>
      <c r="P22" s="3">
        <v>0</v>
      </c>
      <c r="Q22" s="4">
        <v>0</v>
      </c>
      <c r="R22" s="3">
        <v>5.416666666666667</v>
      </c>
      <c r="S22" s="3">
        <v>0</v>
      </c>
      <c r="T22" s="4">
        <v>0</v>
      </c>
      <c r="U22" s="3">
        <v>60.511111111111113</v>
      </c>
      <c r="V22" s="3">
        <v>27.68611111111111</v>
      </c>
      <c r="W22" s="4">
        <v>0.4575376423062798</v>
      </c>
      <c r="X22" s="3">
        <v>56.036111111111111</v>
      </c>
      <c r="Y22" s="3">
        <v>27.68611111111111</v>
      </c>
      <c r="Z22" s="4">
        <v>0.49407624051950627</v>
      </c>
      <c r="AA22" s="3">
        <v>4.4749999999999996</v>
      </c>
      <c r="AB22" s="3">
        <v>0</v>
      </c>
      <c r="AC22" s="4">
        <v>0</v>
      </c>
      <c r="AD22" s="3">
        <v>154.04722222222225</v>
      </c>
      <c r="AE22" s="3">
        <v>29.422222222222221</v>
      </c>
      <c r="AF22" s="4">
        <v>0.19099482481922928</v>
      </c>
      <c r="AG22" s="3">
        <v>142.37222222222223</v>
      </c>
      <c r="AH22" s="3">
        <v>29.422222222222221</v>
      </c>
      <c r="AI22" s="4">
        <v>0.20665704140164667</v>
      </c>
      <c r="AJ22" s="3">
        <v>11.675000000000001</v>
      </c>
      <c r="AK22" s="3">
        <v>0</v>
      </c>
      <c r="AL22" s="4">
        <v>0</v>
      </c>
      <c r="AM22" s="3">
        <v>0</v>
      </c>
      <c r="AN22" s="3">
        <v>0</v>
      </c>
      <c r="AO22" s="4">
        <v>0</v>
      </c>
      <c r="AP22" s="3" t="s">
        <v>243</v>
      </c>
      <c r="AQ22" s="1">
        <v>1</v>
      </c>
    </row>
    <row r="23" spans="1:43" x14ac:dyDescent="0.2">
      <c r="A23" s="1" t="s">
        <v>154</v>
      </c>
      <c r="B23" s="1" t="s">
        <v>199</v>
      </c>
      <c r="C23" s="1" t="s">
        <v>200</v>
      </c>
      <c r="D23" s="1" t="s">
        <v>183</v>
      </c>
      <c r="E23" s="3">
        <v>24.088888888888889</v>
      </c>
      <c r="F23" s="3">
        <v>105.98</v>
      </c>
      <c r="G23" s="3">
        <v>0</v>
      </c>
      <c r="H23" s="4">
        <v>0</v>
      </c>
      <c r="I23" s="3">
        <v>11.966666666666667</v>
      </c>
      <c r="J23" s="3">
        <v>0</v>
      </c>
      <c r="K23" s="4">
        <v>0</v>
      </c>
      <c r="L23" s="3">
        <v>7.4083333333333332</v>
      </c>
      <c r="M23" s="3">
        <v>0</v>
      </c>
      <c r="N23" s="4">
        <v>0</v>
      </c>
      <c r="O23" s="3">
        <v>0</v>
      </c>
      <c r="P23" s="3">
        <v>0</v>
      </c>
      <c r="Q23" s="4">
        <v>0</v>
      </c>
      <c r="R23" s="3">
        <v>4.5583333333333336</v>
      </c>
      <c r="S23" s="3">
        <v>0</v>
      </c>
      <c r="T23" s="4">
        <v>0</v>
      </c>
      <c r="U23" s="3">
        <v>29.511111111111113</v>
      </c>
      <c r="V23" s="3">
        <v>0</v>
      </c>
      <c r="W23" s="4">
        <v>0</v>
      </c>
      <c r="X23" s="3">
        <v>18.883333333333333</v>
      </c>
      <c r="Y23" s="3">
        <v>0</v>
      </c>
      <c r="Z23" s="4">
        <v>0</v>
      </c>
      <c r="AA23" s="3">
        <v>10.627777777777778</v>
      </c>
      <c r="AB23" s="3">
        <v>0</v>
      </c>
      <c r="AC23" s="4">
        <v>0</v>
      </c>
      <c r="AD23" s="3">
        <v>64.50277777777778</v>
      </c>
      <c r="AE23" s="3">
        <v>0</v>
      </c>
      <c r="AF23" s="4">
        <v>0</v>
      </c>
      <c r="AG23" s="3">
        <v>64.50277777777778</v>
      </c>
      <c r="AH23" s="3">
        <v>0</v>
      </c>
      <c r="AI23" s="4">
        <v>0</v>
      </c>
      <c r="AJ23" s="3">
        <v>0</v>
      </c>
      <c r="AK23" s="3">
        <v>0</v>
      </c>
      <c r="AL23" s="4">
        <v>0</v>
      </c>
      <c r="AM23" s="3">
        <v>0</v>
      </c>
      <c r="AN23" s="3">
        <v>0</v>
      </c>
      <c r="AO23" s="4">
        <v>0</v>
      </c>
      <c r="AP23" s="3" t="s">
        <v>244</v>
      </c>
      <c r="AQ23" s="1">
        <v>1</v>
      </c>
    </row>
    <row r="24" spans="1:43" x14ac:dyDescent="0.2">
      <c r="A24" s="1" t="s">
        <v>154</v>
      </c>
      <c r="B24" s="1" t="s">
        <v>201</v>
      </c>
      <c r="C24" s="1" t="s">
        <v>202</v>
      </c>
      <c r="D24" s="1" t="s">
        <v>168</v>
      </c>
      <c r="E24" s="3">
        <v>41.255555555555553</v>
      </c>
      <c r="F24" s="3">
        <v>216.66344444444445</v>
      </c>
      <c r="G24" s="3">
        <v>37.450222222222223</v>
      </c>
      <c r="H24" s="4">
        <v>0.17284975007320622</v>
      </c>
      <c r="I24" s="3">
        <v>31.886333333333333</v>
      </c>
      <c r="J24" s="3">
        <v>12.365555555555554</v>
      </c>
      <c r="K24" s="4">
        <v>0.38780111298117964</v>
      </c>
      <c r="L24" s="3">
        <v>13.628</v>
      </c>
      <c r="M24" s="3">
        <v>12.365555555555554</v>
      </c>
      <c r="N24" s="4">
        <v>0.90736392394742837</v>
      </c>
      <c r="O24" s="3">
        <v>13.102777777777778</v>
      </c>
      <c r="P24" s="3">
        <v>0</v>
      </c>
      <c r="Q24" s="4">
        <v>0</v>
      </c>
      <c r="R24" s="3">
        <v>5.1555555555555559</v>
      </c>
      <c r="S24" s="3">
        <v>0</v>
      </c>
      <c r="T24" s="4">
        <v>0</v>
      </c>
      <c r="U24" s="3">
        <v>42.022444444444446</v>
      </c>
      <c r="V24" s="3">
        <v>18.424000000000003</v>
      </c>
      <c r="W24" s="4">
        <v>0.43843237211860336</v>
      </c>
      <c r="X24" s="3">
        <v>42.022444444444446</v>
      </c>
      <c r="Y24" s="3">
        <v>18.424000000000003</v>
      </c>
      <c r="Z24" s="4">
        <v>0.43843237211860336</v>
      </c>
      <c r="AA24" s="3">
        <v>0</v>
      </c>
      <c r="AB24" s="3">
        <v>0</v>
      </c>
      <c r="AC24" s="4">
        <v>0</v>
      </c>
      <c r="AD24" s="3">
        <v>142.75466666666668</v>
      </c>
      <c r="AE24" s="3">
        <v>6.6606666666666667</v>
      </c>
      <c r="AF24" s="4">
        <v>4.6658136102964522E-2</v>
      </c>
      <c r="AG24" s="3">
        <v>129.29922222222223</v>
      </c>
      <c r="AH24" s="3">
        <v>6.6606666666666667</v>
      </c>
      <c r="AI24" s="4">
        <v>5.1513586487157696E-2</v>
      </c>
      <c r="AJ24" s="3">
        <v>8.6268888888888888</v>
      </c>
      <c r="AK24" s="3">
        <v>0</v>
      </c>
      <c r="AL24" s="4">
        <v>0</v>
      </c>
      <c r="AM24" s="3">
        <v>4.8285555555555559</v>
      </c>
      <c r="AN24" s="3">
        <v>0</v>
      </c>
      <c r="AO24" s="4">
        <v>0</v>
      </c>
      <c r="AP24" s="3" t="s">
        <v>245</v>
      </c>
      <c r="AQ24" s="1">
        <v>1</v>
      </c>
    </row>
    <row r="25" spans="1:43" x14ac:dyDescent="0.2">
      <c r="A25" s="1" t="s">
        <v>154</v>
      </c>
      <c r="B25" s="1" t="s">
        <v>203</v>
      </c>
      <c r="C25" s="1" t="s">
        <v>170</v>
      </c>
      <c r="D25" s="1" t="s">
        <v>171</v>
      </c>
      <c r="E25" s="3">
        <v>106.41111111111111</v>
      </c>
      <c r="F25" s="3">
        <v>482.97277777777776</v>
      </c>
      <c r="G25" s="3">
        <v>0</v>
      </c>
      <c r="H25" s="4">
        <v>0</v>
      </c>
      <c r="I25" s="3">
        <v>142.29166666666666</v>
      </c>
      <c r="J25" s="3">
        <v>0</v>
      </c>
      <c r="K25" s="4">
        <v>0</v>
      </c>
      <c r="L25" s="3">
        <v>114.095</v>
      </c>
      <c r="M25" s="3">
        <v>0</v>
      </c>
      <c r="N25" s="4">
        <v>0</v>
      </c>
      <c r="O25" s="3">
        <v>22.596666666666668</v>
      </c>
      <c r="P25" s="3">
        <v>0</v>
      </c>
      <c r="Q25" s="4">
        <v>0</v>
      </c>
      <c r="R25" s="3">
        <v>5.6</v>
      </c>
      <c r="S25" s="3">
        <v>0</v>
      </c>
      <c r="T25" s="4">
        <v>0</v>
      </c>
      <c r="U25" s="3">
        <v>66.223333333333343</v>
      </c>
      <c r="V25" s="3">
        <v>0</v>
      </c>
      <c r="W25" s="4">
        <v>0</v>
      </c>
      <c r="X25" s="3">
        <v>66.223333333333343</v>
      </c>
      <c r="Y25" s="3">
        <v>0</v>
      </c>
      <c r="Z25" s="4">
        <v>0</v>
      </c>
      <c r="AA25" s="3">
        <v>0</v>
      </c>
      <c r="AB25" s="3">
        <v>0</v>
      </c>
      <c r="AC25" s="4">
        <v>0</v>
      </c>
      <c r="AD25" s="3">
        <v>274.45777777777778</v>
      </c>
      <c r="AE25" s="3">
        <v>0</v>
      </c>
      <c r="AF25" s="4">
        <v>0</v>
      </c>
      <c r="AG25" s="3">
        <v>255.44277777777776</v>
      </c>
      <c r="AH25" s="3">
        <v>0</v>
      </c>
      <c r="AI25" s="4">
        <v>0</v>
      </c>
      <c r="AJ25" s="3">
        <v>19.015000000000008</v>
      </c>
      <c r="AK25" s="3">
        <v>0</v>
      </c>
      <c r="AL25" s="4">
        <v>0</v>
      </c>
      <c r="AM25" s="3">
        <v>0</v>
      </c>
      <c r="AN25" s="3">
        <v>0</v>
      </c>
      <c r="AO25" s="4">
        <v>0</v>
      </c>
      <c r="AP25" s="3" t="s">
        <v>246</v>
      </c>
      <c r="AQ25" s="1">
        <v>1</v>
      </c>
    </row>
    <row r="26" spans="1:43" x14ac:dyDescent="0.2">
      <c r="A26" s="1" t="s">
        <v>154</v>
      </c>
      <c r="B26" s="1" t="s">
        <v>204</v>
      </c>
      <c r="C26" s="1" t="s">
        <v>205</v>
      </c>
      <c r="D26" s="1" t="s">
        <v>180</v>
      </c>
      <c r="E26" s="3">
        <v>33.12222222222222</v>
      </c>
      <c r="F26" s="3">
        <v>146.91</v>
      </c>
      <c r="G26" s="3">
        <v>6.0361111111111105</v>
      </c>
      <c r="H26" s="4">
        <v>4.1099999999999998E-2</v>
      </c>
      <c r="I26" s="3">
        <v>31.202777777777776</v>
      </c>
      <c r="J26" s="3">
        <v>1.2944444444444445</v>
      </c>
      <c r="K26" s="4">
        <v>4.1500000000000002E-2</v>
      </c>
      <c r="L26" s="3">
        <v>26.002777777777776</v>
      </c>
      <c r="M26" s="3">
        <v>1.2944444444444445</v>
      </c>
      <c r="N26" s="4">
        <v>4.9781006302745436E-2</v>
      </c>
      <c r="O26" s="3">
        <v>0</v>
      </c>
      <c r="P26" s="3">
        <v>0</v>
      </c>
      <c r="Q26" s="4">
        <v>0</v>
      </c>
      <c r="R26" s="3">
        <v>5.2</v>
      </c>
      <c r="S26" s="3">
        <v>0</v>
      </c>
      <c r="T26" s="4">
        <v>0</v>
      </c>
      <c r="U26" s="3">
        <v>23.677777777777777</v>
      </c>
      <c r="V26" s="3">
        <v>0</v>
      </c>
      <c r="W26" s="4">
        <v>0</v>
      </c>
      <c r="X26" s="3">
        <v>19.738888888888887</v>
      </c>
      <c r="Y26" s="3">
        <v>0</v>
      </c>
      <c r="Z26" s="4">
        <v>0</v>
      </c>
      <c r="AA26" s="3">
        <v>3.9388888888888891</v>
      </c>
      <c r="AB26" s="3">
        <v>0</v>
      </c>
      <c r="AC26" s="4">
        <v>0</v>
      </c>
      <c r="AD26" s="3">
        <v>92.033666666666676</v>
      </c>
      <c r="AE26" s="3">
        <v>4.7416666666666663</v>
      </c>
      <c r="AF26" s="4">
        <v>5.1521001372686073E-2</v>
      </c>
      <c r="AG26" s="3">
        <v>92.033666666666676</v>
      </c>
      <c r="AH26" s="3">
        <v>4.7416666666666663</v>
      </c>
      <c r="AI26" s="4">
        <v>5.1521001372686073E-2</v>
      </c>
      <c r="AJ26" s="3">
        <v>0</v>
      </c>
      <c r="AK26" s="3">
        <v>0</v>
      </c>
      <c r="AL26" s="4">
        <v>0</v>
      </c>
      <c r="AM26" s="3">
        <v>0</v>
      </c>
      <c r="AN26" s="3">
        <v>0</v>
      </c>
      <c r="AO26" s="4">
        <v>0</v>
      </c>
      <c r="AP26" s="3" t="s">
        <v>247</v>
      </c>
      <c r="AQ26" s="1">
        <v>1</v>
      </c>
    </row>
    <row r="27" spans="1:43" x14ac:dyDescent="0.2">
      <c r="A27" s="1" t="s">
        <v>154</v>
      </c>
      <c r="B27" s="1" t="s">
        <v>206</v>
      </c>
      <c r="C27" s="1" t="s">
        <v>207</v>
      </c>
      <c r="D27" s="1" t="s">
        <v>174</v>
      </c>
      <c r="E27" s="3">
        <v>50.144444444444446</v>
      </c>
      <c r="F27" s="3">
        <v>265.00799999999998</v>
      </c>
      <c r="G27" s="3">
        <v>19.210666666666668</v>
      </c>
      <c r="H27" s="4">
        <v>7.2490893356678548E-2</v>
      </c>
      <c r="I27" s="3">
        <v>52.706111111111106</v>
      </c>
      <c r="J27" s="3">
        <v>0</v>
      </c>
      <c r="K27" s="4">
        <v>0</v>
      </c>
      <c r="L27" s="3">
        <v>50.371555555555553</v>
      </c>
      <c r="M27" s="3">
        <v>0</v>
      </c>
      <c r="N27" s="4">
        <v>0</v>
      </c>
      <c r="O27" s="3">
        <v>2.3345555555555557</v>
      </c>
      <c r="P27" s="3">
        <v>0</v>
      </c>
      <c r="Q27" s="4">
        <v>0</v>
      </c>
      <c r="R27" s="3">
        <v>0</v>
      </c>
      <c r="S27" s="3">
        <v>0</v>
      </c>
      <c r="T27" s="4">
        <v>0</v>
      </c>
      <c r="U27" s="3">
        <v>55.718333333333327</v>
      </c>
      <c r="V27" s="3">
        <v>0</v>
      </c>
      <c r="W27" s="4">
        <v>0</v>
      </c>
      <c r="X27" s="3">
        <v>55.718333333333327</v>
      </c>
      <c r="Y27" s="3">
        <v>0</v>
      </c>
      <c r="Z27" s="4">
        <v>0</v>
      </c>
      <c r="AA27" s="3">
        <v>0</v>
      </c>
      <c r="AB27" s="3">
        <v>0</v>
      </c>
      <c r="AC27" s="4">
        <v>0</v>
      </c>
      <c r="AD27" s="3">
        <v>156.58355555555553</v>
      </c>
      <c r="AE27" s="3">
        <v>19.210666666666668</v>
      </c>
      <c r="AF27" s="4">
        <v>0.12268636127534326</v>
      </c>
      <c r="AG27" s="3">
        <v>153.58666666666664</v>
      </c>
      <c r="AH27" s="3">
        <v>19.210666666666668</v>
      </c>
      <c r="AI27" s="4">
        <v>0.12508030210955814</v>
      </c>
      <c r="AJ27" s="3">
        <v>2.9968888888888885</v>
      </c>
      <c r="AK27" s="3">
        <v>0</v>
      </c>
      <c r="AL27" s="4">
        <v>0</v>
      </c>
      <c r="AM27" s="3">
        <v>0</v>
      </c>
      <c r="AN27" s="3">
        <v>0</v>
      </c>
      <c r="AO27" s="4">
        <v>0</v>
      </c>
      <c r="AP27" s="3" t="s">
        <v>248</v>
      </c>
      <c r="AQ27" s="1">
        <v>1</v>
      </c>
    </row>
    <row r="28" spans="1:43" x14ac:dyDescent="0.2">
      <c r="A28" s="1" t="s">
        <v>154</v>
      </c>
      <c r="B28" s="1" t="s">
        <v>208</v>
      </c>
      <c r="C28" s="1" t="s">
        <v>182</v>
      </c>
      <c r="D28" s="1" t="s">
        <v>183</v>
      </c>
      <c r="E28" s="3">
        <v>49.43333333333333</v>
      </c>
      <c r="F28" s="3">
        <v>193.48633333333333</v>
      </c>
      <c r="G28" s="3">
        <v>0</v>
      </c>
      <c r="H28" s="4">
        <v>0</v>
      </c>
      <c r="I28" s="3">
        <v>29.110666666666667</v>
      </c>
      <c r="J28" s="3">
        <v>0</v>
      </c>
      <c r="K28" s="4">
        <v>0</v>
      </c>
      <c r="L28" s="3">
        <v>19.85511111111111</v>
      </c>
      <c r="M28" s="3">
        <v>0</v>
      </c>
      <c r="N28" s="4">
        <v>0</v>
      </c>
      <c r="O28" s="3">
        <v>4.4888888888888889</v>
      </c>
      <c r="P28" s="3">
        <v>0</v>
      </c>
      <c r="Q28" s="4">
        <v>0</v>
      </c>
      <c r="R28" s="3">
        <v>4.7666666666666666</v>
      </c>
      <c r="S28" s="3">
        <v>0</v>
      </c>
      <c r="T28" s="4">
        <v>0</v>
      </c>
      <c r="U28" s="3">
        <v>48.169222222222217</v>
      </c>
      <c r="V28" s="3">
        <v>0</v>
      </c>
      <c r="W28" s="4">
        <v>0</v>
      </c>
      <c r="X28" s="3">
        <v>44.516333333333328</v>
      </c>
      <c r="Y28" s="3">
        <v>0</v>
      </c>
      <c r="Z28" s="4">
        <v>0</v>
      </c>
      <c r="AA28" s="3">
        <v>3.6528888888888882</v>
      </c>
      <c r="AB28" s="3">
        <v>0</v>
      </c>
      <c r="AC28" s="4">
        <v>0</v>
      </c>
      <c r="AD28" s="3">
        <v>116.20644444444446</v>
      </c>
      <c r="AE28" s="3">
        <v>0</v>
      </c>
      <c r="AF28" s="4">
        <v>0</v>
      </c>
      <c r="AG28" s="3">
        <v>107.38555555555557</v>
      </c>
      <c r="AH28" s="3">
        <v>0</v>
      </c>
      <c r="AI28" s="4">
        <v>0</v>
      </c>
      <c r="AJ28" s="3">
        <v>3.6396666666666659</v>
      </c>
      <c r="AK28" s="3">
        <v>0</v>
      </c>
      <c r="AL28" s="4">
        <v>0</v>
      </c>
      <c r="AM28" s="3">
        <v>5.1812222222222228</v>
      </c>
      <c r="AN28" s="3">
        <v>0</v>
      </c>
      <c r="AO28" s="4">
        <v>0</v>
      </c>
      <c r="AP28" s="3" t="s">
        <v>249</v>
      </c>
      <c r="AQ28" s="1">
        <v>1</v>
      </c>
    </row>
    <row r="29" spans="1:43" x14ac:dyDescent="0.2">
      <c r="A29" s="1" t="s">
        <v>154</v>
      </c>
      <c r="B29" s="1" t="s">
        <v>209</v>
      </c>
      <c r="C29" s="1" t="s">
        <v>176</v>
      </c>
      <c r="D29" s="1" t="s">
        <v>177</v>
      </c>
      <c r="E29" s="3">
        <v>38.833333333333336</v>
      </c>
      <c r="F29" s="3">
        <v>197.97</v>
      </c>
      <c r="G29" s="3">
        <v>2.4083333333333332</v>
      </c>
      <c r="H29" s="4">
        <v>1.2200000000000001E-2</v>
      </c>
      <c r="I29" s="3">
        <v>35.781888888888886</v>
      </c>
      <c r="J29" s="3">
        <v>0</v>
      </c>
      <c r="K29" s="4">
        <v>0</v>
      </c>
      <c r="L29" s="3">
        <v>30.093</v>
      </c>
      <c r="M29" s="3">
        <v>0</v>
      </c>
      <c r="N29" s="4">
        <v>0</v>
      </c>
      <c r="O29" s="3">
        <v>0</v>
      </c>
      <c r="P29" s="3">
        <v>0</v>
      </c>
      <c r="Q29" s="4">
        <v>0</v>
      </c>
      <c r="R29" s="3">
        <v>5.6888888888888891</v>
      </c>
      <c r="S29" s="3">
        <v>0</v>
      </c>
      <c r="T29" s="4">
        <v>0</v>
      </c>
      <c r="U29" s="3">
        <v>33.94488888888889</v>
      </c>
      <c r="V29" s="3">
        <v>0</v>
      </c>
      <c r="W29" s="4">
        <v>0</v>
      </c>
      <c r="X29" s="3">
        <v>33.94488888888889</v>
      </c>
      <c r="Y29" s="3">
        <v>0</v>
      </c>
      <c r="Z29" s="4">
        <v>0</v>
      </c>
      <c r="AA29" s="3">
        <v>0</v>
      </c>
      <c r="AB29" s="3">
        <v>0</v>
      </c>
      <c r="AC29" s="4">
        <v>0</v>
      </c>
      <c r="AD29" s="3">
        <v>128.2451111111111</v>
      </c>
      <c r="AE29" s="3">
        <v>2.4083333333333332</v>
      </c>
      <c r="AF29" s="4">
        <v>1.8779143411141511E-2</v>
      </c>
      <c r="AG29" s="3">
        <v>114.48155555555556</v>
      </c>
      <c r="AH29" s="3">
        <v>2.4083333333333332</v>
      </c>
      <c r="AI29" s="4">
        <v>2.1036867656507498E-2</v>
      </c>
      <c r="AJ29" s="3">
        <v>0</v>
      </c>
      <c r="AK29" s="3">
        <v>0</v>
      </c>
      <c r="AL29" s="4">
        <v>0</v>
      </c>
      <c r="AM29" s="3">
        <v>13.763555555555554</v>
      </c>
      <c r="AN29" s="3">
        <v>0</v>
      </c>
      <c r="AO29" s="4">
        <v>0</v>
      </c>
      <c r="AP29" s="3" t="s">
        <v>250</v>
      </c>
      <c r="AQ29" s="1">
        <v>1</v>
      </c>
    </row>
    <row r="30" spans="1:43" x14ac:dyDescent="0.2">
      <c r="A30" s="1" t="s">
        <v>154</v>
      </c>
      <c r="B30" s="1" t="s">
        <v>210</v>
      </c>
      <c r="C30" s="1" t="s">
        <v>211</v>
      </c>
      <c r="D30" s="1" t="s">
        <v>180</v>
      </c>
      <c r="E30" s="3">
        <v>29.033333333333335</v>
      </c>
      <c r="F30" s="3">
        <v>144.86000000000001</v>
      </c>
      <c r="G30" s="3">
        <v>0</v>
      </c>
      <c r="H30" s="4">
        <v>0</v>
      </c>
      <c r="I30" s="3">
        <v>37.009333333333338</v>
      </c>
      <c r="J30" s="3">
        <v>0</v>
      </c>
      <c r="K30" s="4">
        <v>0</v>
      </c>
      <c r="L30" s="3">
        <v>31.84266666666667</v>
      </c>
      <c r="M30" s="3">
        <v>0</v>
      </c>
      <c r="N30" s="4">
        <v>0</v>
      </c>
      <c r="O30" s="3">
        <v>0</v>
      </c>
      <c r="P30" s="3">
        <v>0</v>
      </c>
      <c r="Q30" s="4">
        <v>0</v>
      </c>
      <c r="R30" s="3">
        <v>5.166666666666667</v>
      </c>
      <c r="S30" s="3">
        <v>0</v>
      </c>
      <c r="T30" s="4">
        <v>0</v>
      </c>
      <c r="U30" s="3">
        <v>18.904777777777777</v>
      </c>
      <c r="V30" s="3">
        <v>0</v>
      </c>
      <c r="W30" s="4">
        <v>0</v>
      </c>
      <c r="X30" s="3">
        <v>8.8825555555555553</v>
      </c>
      <c r="Y30" s="3">
        <v>0</v>
      </c>
      <c r="Z30" s="4">
        <v>0</v>
      </c>
      <c r="AA30" s="3">
        <v>10.022222222222222</v>
      </c>
      <c r="AB30" s="3">
        <v>0</v>
      </c>
      <c r="AC30" s="4">
        <v>0</v>
      </c>
      <c r="AD30" s="3">
        <v>88.947666666666663</v>
      </c>
      <c r="AE30" s="3">
        <v>0</v>
      </c>
      <c r="AF30" s="4">
        <v>0</v>
      </c>
      <c r="AG30" s="3">
        <v>88.947666666666663</v>
      </c>
      <c r="AH30" s="3">
        <v>0</v>
      </c>
      <c r="AI30" s="4">
        <v>0</v>
      </c>
      <c r="AJ30" s="3">
        <v>0</v>
      </c>
      <c r="AK30" s="3">
        <v>0</v>
      </c>
      <c r="AL30" s="4">
        <v>0</v>
      </c>
      <c r="AM30" s="3">
        <v>0</v>
      </c>
      <c r="AN30" s="3">
        <v>0</v>
      </c>
      <c r="AO30" s="4">
        <v>0</v>
      </c>
      <c r="AP30" s="3" t="s">
        <v>251</v>
      </c>
      <c r="AQ30" s="1">
        <v>1</v>
      </c>
    </row>
    <row r="31" spans="1:43" x14ac:dyDescent="0.2">
      <c r="A31" s="1" t="s">
        <v>154</v>
      </c>
      <c r="B31" s="1" t="s">
        <v>212</v>
      </c>
      <c r="C31" s="1" t="s">
        <v>213</v>
      </c>
      <c r="D31" s="1" t="s">
        <v>171</v>
      </c>
      <c r="E31" s="3">
        <v>33.511111111111113</v>
      </c>
      <c r="F31" s="3">
        <v>184.06644444444441</v>
      </c>
      <c r="G31" s="3">
        <v>29.727777777777781</v>
      </c>
      <c r="H31" s="4">
        <v>0.16150568816333236</v>
      </c>
      <c r="I31" s="3">
        <v>36.536111111111111</v>
      </c>
      <c r="J31" s="3">
        <v>5.416666666666667</v>
      </c>
      <c r="K31" s="4">
        <v>0.1482551509161408</v>
      </c>
      <c r="L31" s="3">
        <v>25.75</v>
      </c>
      <c r="M31" s="3">
        <v>5.416666666666667</v>
      </c>
      <c r="N31" s="4">
        <v>0.21035598705501618</v>
      </c>
      <c r="O31" s="3">
        <v>5.5388888888888888</v>
      </c>
      <c r="P31" s="3">
        <v>0</v>
      </c>
      <c r="Q31" s="4">
        <v>0</v>
      </c>
      <c r="R31" s="3">
        <v>5.2472222222222218</v>
      </c>
      <c r="S31" s="3">
        <v>0</v>
      </c>
      <c r="T31" s="4">
        <v>0</v>
      </c>
      <c r="U31" s="3">
        <v>38.919444444444444</v>
      </c>
      <c r="V31" s="3">
        <v>13.5</v>
      </c>
      <c r="W31" s="4">
        <v>0.34687031618014419</v>
      </c>
      <c r="X31" s="3">
        <v>38.919444444444444</v>
      </c>
      <c r="Y31" s="3">
        <v>13.5</v>
      </c>
      <c r="Z31" s="4">
        <v>0.34687031618014419</v>
      </c>
      <c r="AA31" s="3">
        <v>0</v>
      </c>
      <c r="AB31" s="3">
        <v>0</v>
      </c>
      <c r="AC31" s="4">
        <v>0</v>
      </c>
      <c r="AD31" s="3">
        <v>108.61088888888888</v>
      </c>
      <c r="AE31" s="3">
        <v>10.811111111111112</v>
      </c>
      <c r="AF31" s="4">
        <v>9.9539845605822228E-2</v>
      </c>
      <c r="AG31" s="3">
        <v>108.61088888888888</v>
      </c>
      <c r="AH31" s="3">
        <v>10.811111111111112</v>
      </c>
      <c r="AI31" s="4">
        <v>9.9539845605822228E-2</v>
      </c>
      <c r="AJ31" s="3">
        <v>0</v>
      </c>
      <c r="AK31" s="3">
        <v>0</v>
      </c>
      <c r="AL31" s="4">
        <v>0</v>
      </c>
      <c r="AM31" s="3">
        <v>0</v>
      </c>
      <c r="AN31" s="3">
        <v>0</v>
      </c>
      <c r="AO31" s="4">
        <v>0</v>
      </c>
      <c r="AP31" s="3" t="s">
        <v>252</v>
      </c>
      <c r="AQ31" s="1">
        <v>1</v>
      </c>
    </row>
    <row r="32" spans="1:43" x14ac:dyDescent="0.2">
      <c r="A32" s="1" t="s">
        <v>154</v>
      </c>
      <c r="B32" s="1" t="s">
        <v>214</v>
      </c>
      <c r="C32" s="1" t="s">
        <v>207</v>
      </c>
      <c r="D32" s="1" t="s">
        <v>174</v>
      </c>
      <c r="E32" s="3">
        <v>18.755555555555556</v>
      </c>
      <c r="F32" s="3">
        <v>99.318555555555548</v>
      </c>
      <c r="G32" s="3">
        <v>4.4888888888888889</v>
      </c>
      <c r="H32" s="4">
        <v>4.5196880520256374E-2</v>
      </c>
      <c r="I32" s="3">
        <v>21.933444444444444</v>
      </c>
      <c r="J32" s="3">
        <v>0</v>
      </c>
      <c r="K32" s="4">
        <v>0</v>
      </c>
      <c r="L32" s="3">
        <v>17.302</v>
      </c>
      <c r="M32" s="3">
        <v>0</v>
      </c>
      <c r="N32" s="4">
        <v>0</v>
      </c>
      <c r="O32" s="3">
        <v>4.4647777777777753</v>
      </c>
      <c r="P32" s="3">
        <v>0</v>
      </c>
      <c r="Q32" s="4">
        <v>0</v>
      </c>
      <c r="R32" s="3">
        <v>0.16666666666666666</v>
      </c>
      <c r="S32" s="3">
        <v>0</v>
      </c>
      <c r="T32" s="4">
        <v>0</v>
      </c>
      <c r="U32" s="3">
        <v>15.702</v>
      </c>
      <c r="V32" s="3">
        <v>0</v>
      </c>
      <c r="W32" s="4">
        <v>0</v>
      </c>
      <c r="X32" s="3">
        <v>15.702</v>
      </c>
      <c r="Y32" s="3">
        <v>0</v>
      </c>
      <c r="Z32" s="4">
        <v>0</v>
      </c>
      <c r="AA32" s="3">
        <v>0</v>
      </c>
      <c r="AB32" s="3">
        <v>0</v>
      </c>
      <c r="AC32" s="4">
        <v>0</v>
      </c>
      <c r="AD32" s="3">
        <v>61.68311111111111</v>
      </c>
      <c r="AE32" s="3">
        <v>4.4888888888888889</v>
      </c>
      <c r="AF32" s="4">
        <v>7.2773386556377759E-2</v>
      </c>
      <c r="AG32" s="3">
        <v>60.974777777777774</v>
      </c>
      <c r="AH32" s="3">
        <v>4.4888888888888889</v>
      </c>
      <c r="AI32" s="4">
        <v>7.3618782265162469E-2</v>
      </c>
      <c r="AJ32" s="3">
        <v>0.70833333333333337</v>
      </c>
      <c r="AK32" s="3">
        <v>0</v>
      </c>
      <c r="AL32" s="4">
        <v>0</v>
      </c>
      <c r="AM32" s="3">
        <v>0</v>
      </c>
      <c r="AN32" s="3">
        <v>0</v>
      </c>
      <c r="AO32" s="4">
        <v>0</v>
      </c>
      <c r="AP32" s="3" t="s">
        <v>253</v>
      </c>
      <c r="AQ32" s="1">
        <v>1</v>
      </c>
    </row>
    <row r="33" spans="1:43" x14ac:dyDescent="0.2">
      <c r="A33" s="1" t="s">
        <v>154</v>
      </c>
      <c r="B33" s="1" t="s">
        <v>215</v>
      </c>
      <c r="C33" s="1" t="s">
        <v>216</v>
      </c>
      <c r="D33" s="1" t="s">
        <v>157</v>
      </c>
      <c r="E33" s="3">
        <v>23.233333333333334</v>
      </c>
      <c r="F33" s="3">
        <v>157.01999999999998</v>
      </c>
      <c r="G33" s="3">
        <v>0.6333333333333333</v>
      </c>
      <c r="H33" s="4">
        <v>4.0334564598989518E-3</v>
      </c>
      <c r="I33" s="3">
        <v>58.964999999999996</v>
      </c>
      <c r="J33" s="3">
        <v>0</v>
      </c>
      <c r="K33" s="4">
        <v>0</v>
      </c>
      <c r="L33" s="3">
        <v>35.786222222222221</v>
      </c>
      <c r="M33" s="3">
        <v>0</v>
      </c>
      <c r="N33" s="4">
        <v>0</v>
      </c>
      <c r="O33" s="3">
        <v>17.667666666666662</v>
      </c>
      <c r="P33" s="3">
        <v>0</v>
      </c>
      <c r="Q33" s="4">
        <v>0</v>
      </c>
      <c r="R33" s="3">
        <v>5.5111111111111111</v>
      </c>
      <c r="S33" s="3">
        <v>0</v>
      </c>
      <c r="T33" s="4">
        <v>0</v>
      </c>
      <c r="U33" s="3">
        <v>14.935777777777778</v>
      </c>
      <c r="V33" s="3">
        <v>0.6333333333333333</v>
      </c>
      <c r="W33" s="4">
        <v>4.2403773191888233E-2</v>
      </c>
      <c r="X33" s="3">
        <v>14.935777777777778</v>
      </c>
      <c r="Y33" s="3">
        <v>0.6333333333333333</v>
      </c>
      <c r="Z33" s="4">
        <v>4.2403773191888233E-2</v>
      </c>
      <c r="AA33" s="3">
        <v>0</v>
      </c>
      <c r="AB33" s="3">
        <v>0</v>
      </c>
      <c r="AC33" s="4">
        <v>0</v>
      </c>
      <c r="AD33" s="3">
        <v>83.11922222222222</v>
      </c>
      <c r="AE33" s="3">
        <v>0</v>
      </c>
      <c r="AF33" s="4">
        <v>0</v>
      </c>
      <c r="AG33" s="3">
        <v>75.402222222222221</v>
      </c>
      <c r="AH33" s="3">
        <v>0</v>
      </c>
      <c r="AI33" s="4">
        <v>0</v>
      </c>
      <c r="AJ33" s="3">
        <v>7.7170000000000023</v>
      </c>
      <c r="AK33" s="3">
        <v>0</v>
      </c>
      <c r="AL33" s="4">
        <v>0</v>
      </c>
      <c r="AM33" s="3">
        <v>0</v>
      </c>
      <c r="AN33" s="3">
        <v>0</v>
      </c>
      <c r="AO33" s="4">
        <v>0</v>
      </c>
      <c r="AP33" s="3" t="s">
        <v>254</v>
      </c>
      <c r="AQ33" s="1">
        <v>1</v>
      </c>
    </row>
    <row r="34" spans="1:43" x14ac:dyDescent="0.2">
      <c r="A34" s="1" t="s">
        <v>154</v>
      </c>
      <c r="B34" s="1" t="s">
        <v>217</v>
      </c>
      <c r="C34" s="1" t="s">
        <v>218</v>
      </c>
      <c r="D34" s="1" t="s">
        <v>219</v>
      </c>
      <c r="E34" s="3">
        <v>62.055555555555557</v>
      </c>
      <c r="F34" s="3">
        <v>216.2608888888889</v>
      </c>
      <c r="G34" s="3">
        <v>3.3444444444444446</v>
      </c>
      <c r="H34" s="4">
        <v>1.5464860343576791E-2</v>
      </c>
      <c r="I34" s="3">
        <v>52.419222222222224</v>
      </c>
      <c r="J34" s="3">
        <v>0</v>
      </c>
      <c r="K34" s="4">
        <v>0</v>
      </c>
      <c r="L34" s="3">
        <v>40.015999999999998</v>
      </c>
      <c r="M34" s="3">
        <v>0</v>
      </c>
      <c r="N34" s="4">
        <v>0</v>
      </c>
      <c r="O34" s="3">
        <v>6.8032222222222227</v>
      </c>
      <c r="P34" s="3">
        <v>0</v>
      </c>
      <c r="Q34" s="4">
        <v>0</v>
      </c>
      <c r="R34" s="3">
        <v>5.6</v>
      </c>
      <c r="S34" s="3">
        <v>0</v>
      </c>
      <c r="T34" s="4">
        <v>0</v>
      </c>
      <c r="U34" s="3">
        <v>29.197111111111109</v>
      </c>
      <c r="V34" s="3">
        <v>0</v>
      </c>
      <c r="W34" s="4">
        <v>0</v>
      </c>
      <c r="X34" s="3">
        <v>29.197111111111109</v>
      </c>
      <c r="Y34" s="3">
        <v>0</v>
      </c>
      <c r="Z34" s="4">
        <v>0</v>
      </c>
      <c r="AA34" s="3">
        <v>0</v>
      </c>
      <c r="AB34" s="3">
        <v>0</v>
      </c>
      <c r="AC34" s="4">
        <v>0</v>
      </c>
      <c r="AD34" s="3">
        <v>134.64455555555557</v>
      </c>
      <c r="AE34" s="3">
        <v>3.3444444444444446</v>
      </c>
      <c r="AF34" s="4">
        <v>2.4839061859166643E-2</v>
      </c>
      <c r="AG34" s="3">
        <v>134.64455555555557</v>
      </c>
      <c r="AH34" s="3">
        <v>3.3444444444444446</v>
      </c>
      <c r="AI34" s="4">
        <v>2.4839061859166643E-2</v>
      </c>
      <c r="AJ34" s="3">
        <v>0</v>
      </c>
      <c r="AK34" s="3">
        <v>0</v>
      </c>
      <c r="AL34" s="4">
        <v>0</v>
      </c>
      <c r="AM34" s="3">
        <v>0</v>
      </c>
      <c r="AN34" s="3">
        <v>0</v>
      </c>
      <c r="AO34" s="4">
        <v>0</v>
      </c>
      <c r="AP34" s="3" t="s">
        <v>255</v>
      </c>
      <c r="AQ34" s="1">
        <v>1</v>
      </c>
    </row>
    <row r="35" spans="1:43" x14ac:dyDescent="0.2">
      <c r="A35" s="1" t="s">
        <v>154</v>
      </c>
      <c r="B35" s="1" t="s">
        <v>220</v>
      </c>
      <c r="C35" s="1" t="s">
        <v>221</v>
      </c>
      <c r="D35" s="1" t="s">
        <v>222</v>
      </c>
      <c r="E35" s="3">
        <v>28.044444444444444</v>
      </c>
      <c r="F35" s="3">
        <v>129.08000000000001</v>
      </c>
      <c r="G35" s="3">
        <v>10.319444444444445</v>
      </c>
      <c r="H35" s="4">
        <v>7.9899999999999999E-2</v>
      </c>
      <c r="I35" s="3">
        <v>19.630555555555556</v>
      </c>
      <c r="J35" s="3">
        <v>0</v>
      </c>
      <c r="K35" s="4">
        <v>0</v>
      </c>
      <c r="L35" s="3">
        <v>15.227777777777778</v>
      </c>
      <c r="M35" s="3">
        <v>0</v>
      </c>
      <c r="N35" s="4">
        <v>0</v>
      </c>
      <c r="O35" s="3">
        <v>0</v>
      </c>
      <c r="P35" s="3">
        <v>0</v>
      </c>
      <c r="Q35" s="4">
        <v>0</v>
      </c>
      <c r="R35" s="3">
        <v>4.4027777777777777</v>
      </c>
      <c r="S35" s="3">
        <v>0</v>
      </c>
      <c r="T35" s="4">
        <v>0</v>
      </c>
      <c r="U35" s="3">
        <v>33.527777777777779</v>
      </c>
      <c r="V35" s="3">
        <v>5.1611111111111114</v>
      </c>
      <c r="W35" s="4">
        <v>0.1539353769676885</v>
      </c>
      <c r="X35" s="3">
        <v>30.752777777777776</v>
      </c>
      <c r="Y35" s="3">
        <v>5.1611111111111114</v>
      </c>
      <c r="Z35" s="4">
        <v>0.16782585132327704</v>
      </c>
      <c r="AA35" s="3">
        <v>2.7749999999999999</v>
      </c>
      <c r="AB35" s="3">
        <v>0</v>
      </c>
      <c r="AC35" s="4">
        <v>0</v>
      </c>
      <c r="AD35" s="3">
        <v>75.924999999999997</v>
      </c>
      <c r="AE35" s="3">
        <v>5.1583333333333332</v>
      </c>
      <c r="AF35" s="4">
        <v>6.7939852925035668E-2</v>
      </c>
      <c r="AG35" s="3">
        <v>75.924999999999997</v>
      </c>
      <c r="AH35" s="3">
        <v>5.1583333333333332</v>
      </c>
      <c r="AI35" s="4">
        <v>6.7939852925035668E-2</v>
      </c>
      <c r="AJ35" s="3">
        <v>0</v>
      </c>
      <c r="AK35" s="3">
        <v>0</v>
      </c>
      <c r="AL35" s="4">
        <v>0</v>
      </c>
      <c r="AM35" s="3">
        <v>0</v>
      </c>
      <c r="AN35" s="3">
        <v>0</v>
      </c>
      <c r="AO35" s="4">
        <v>0</v>
      </c>
      <c r="AP35" s="3" t="s">
        <v>256</v>
      </c>
      <c r="AQ35" s="1">
        <v>1</v>
      </c>
    </row>
  </sheetData>
  <dataConsolidate link="1">
    <dataRefs count="1">
      <dataRef ref="H1:J1048576" sheet="Nurse"/>
    </dataRefs>
  </dataConsolidate>
  <phoneticPr fontId="6" type="noConversion"/>
  <pageMargins left="0.7" right="0.7" top="0.75" bottom="0.75" header="0.3" footer="0.3"/>
  <pageSetup orientation="portrait" horizontalDpi="1200" verticalDpi="1200" r:id="rId1"/>
  <ignoredErrors>
    <ignoredError sqref="AP2:AP35"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E076-5D3A-4995-9449-4025EDC2B017}">
  <dimension ref="A1:AJ35"/>
  <sheetViews>
    <sheetView zoomScale="80" zoomScaleNormal="80" workbookViewId="0">
      <pane xSplit="4" ySplit="1" topLeftCell="E2" activePane="bottomRight" state="frozen"/>
      <selection pane="topRight" activeCell="F1" sqref="F1"/>
      <selection pane="bottomLeft" activeCell="A2" sqref="A2"/>
      <selection pane="bottomRight"/>
    </sheetView>
  </sheetViews>
  <sheetFormatPr baseColWidth="10" defaultColWidth="8.6640625" defaultRowHeight="15" outlineLevelCol="1" x14ac:dyDescent="0.2"/>
  <cols>
    <col min="1" max="1" width="7.6640625" style="1" customWidth="1"/>
    <col min="2" max="2" width="30.6640625" style="1" customWidth="1"/>
    <col min="3" max="4" width="16.6640625" style="1" customWidth="1"/>
    <col min="5" max="12" width="12.6640625" style="1" customWidth="1"/>
    <col min="13" max="14" width="12.6640625" style="1" hidden="1" customWidth="1" outlineLevel="1"/>
    <col min="15" max="15" width="12.6640625" style="1" customWidth="1" collapsed="1"/>
    <col min="16" max="17" width="12.6640625" style="1" hidden="1" customWidth="1" outlineLevel="1"/>
    <col min="18" max="18" width="12.6640625" style="1" customWidth="1" collapsed="1"/>
    <col min="19" max="21" width="12.6640625" style="1" hidden="1" customWidth="1" outlineLevel="1"/>
    <col min="22" max="22" width="12.6640625" style="1" customWidth="1" collapsed="1"/>
    <col min="23" max="25" width="12.6640625" style="1" hidden="1" customWidth="1" outlineLevel="1"/>
    <col min="26" max="26" width="12.6640625" style="1" customWidth="1" collapsed="1"/>
    <col min="27" max="35" width="12.6640625" style="1" customWidth="1"/>
    <col min="36" max="36" width="8.83203125"/>
    <col min="37" max="37" width="11.83203125" style="1" customWidth="1"/>
    <col min="38" max="38" width="8.6640625" style="1"/>
    <col min="39" max="39" width="12.6640625" style="1" customWidth="1"/>
    <col min="40" max="40" width="8.6640625" style="1"/>
    <col min="41" max="49" width="12.6640625" style="1" customWidth="1"/>
    <col min="50" max="51" width="18.5" style="1" customWidth="1"/>
    <col min="52" max="52" width="8.6640625" style="1"/>
    <col min="53" max="53" width="22.1640625" style="1" customWidth="1"/>
    <col min="54" max="16384" width="8.6640625" style="1"/>
  </cols>
  <sheetData>
    <row r="1" spans="1:36" s="5" customFormat="1" ht="150" customHeight="1" x14ac:dyDescent="0.2">
      <c r="A1" s="5" t="s">
        <v>0</v>
      </c>
      <c r="B1" s="5" t="s">
        <v>2</v>
      </c>
      <c r="C1" s="5" t="s">
        <v>18</v>
      </c>
      <c r="D1" s="5" t="s">
        <v>3</v>
      </c>
      <c r="E1" s="5" t="s">
        <v>4</v>
      </c>
      <c r="F1" s="5" t="s">
        <v>46</v>
      </c>
      <c r="G1" s="5" t="s">
        <v>47</v>
      </c>
      <c r="H1" s="5" t="s">
        <v>48</v>
      </c>
      <c r="I1" s="5" t="s">
        <v>49</v>
      </c>
      <c r="J1" s="5" t="s">
        <v>50</v>
      </c>
      <c r="K1" s="5" t="s">
        <v>51</v>
      </c>
      <c r="L1" s="5" t="s">
        <v>52</v>
      </c>
      <c r="M1" s="5" t="s">
        <v>53</v>
      </c>
      <c r="N1" s="5" t="s">
        <v>54</v>
      </c>
      <c r="O1" s="5" t="s">
        <v>55</v>
      </c>
      <c r="P1" s="5" t="s">
        <v>56</v>
      </c>
      <c r="Q1" s="5" t="s">
        <v>57</v>
      </c>
      <c r="R1" s="5" t="s">
        <v>58</v>
      </c>
      <c r="S1" s="5" t="s">
        <v>59</v>
      </c>
      <c r="T1" s="5" t="s">
        <v>60</v>
      </c>
      <c r="U1" s="5" t="s">
        <v>61</v>
      </c>
      <c r="V1" s="5" t="s">
        <v>62</v>
      </c>
      <c r="W1" s="5" t="s">
        <v>63</v>
      </c>
      <c r="X1" s="5" t="s">
        <v>64</v>
      </c>
      <c r="Y1" s="5" t="s">
        <v>65</v>
      </c>
      <c r="Z1" s="5" t="s">
        <v>66</v>
      </c>
      <c r="AA1" s="5" t="s">
        <v>67</v>
      </c>
      <c r="AB1" s="5" t="s">
        <v>68</v>
      </c>
      <c r="AC1" s="5" t="s">
        <v>69</v>
      </c>
      <c r="AD1" s="5" t="s">
        <v>70</v>
      </c>
      <c r="AE1" s="5" t="s">
        <v>71</v>
      </c>
      <c r="AF1" s="5" t="s">
        <v>72</v>
      </c>
      <c r="AG1" s="5" t="s">
        <v>73</v>
      </c>
      <c r="AH1" s="5" t="s">
        <v>1</v>
      </c>
      <c r="AI1" s="5" t="s">
        <v>45</v>
      </c>
    </row>
    <row r="2" spans="1:36" x14ac:dyDescent="0.2">
      <c r="A2" s="1" t="s">
        <v>154</v>
      </c>
      <c r="B2" s="1" t="s">
        <v>155</v>
      </c>
      <c r="C2" s="1" t="s">
        <v>156</v>
      </c>
      <c r="D2" s="1" t="s">
        <v>157</v>
      </c>
      <c r="E2" s="3">
        <v>112.22222222222223</v>
      </c>
      <c r="F2" s="3">
        <v>5.5111111111111111</v>
      </c>
      <c r="G2" s="3">
        <v>0</v>
      </c>
      <c r="H2" s="3">
        <v>0</v>
      </c>
      <c r="I2" s="3">
        <v>4.6527777777777777</v>
      </c>
      <c r="J2" s="3">
        <v>0</v>
      </c>
      <c r="K2" s="3">
        <v>0</v>
      </c>
      <c r="L2" s="3">
        <v>5.3055555555555554</v>
      </c>
      <c r="M2" s="3">
        <v>0</v>
      </c>
      <c r="N2" s="3">
        <v>10.644444444444444</v>
      </c>
      <c r="O2" s="3">
        <v>9.4851485148514839E-2</v>
      </c>
      <c r="P2" s="3">
        <v>0</v>
      </c>
      <c r="Q2" s="3">
        <v>19.513555555555556</v>
      </c>
      <c r="R2" s="3">
        <v>0.17388316831683168</v>
      </c>
      <c r="S2" s="3">
        <v>4.1305555555555555</v>
      </c>
      <c r="T2" s="3">
        <v>5.1194444444444445</v>
      </c>
      <c r="U2" s="3">
        <v>0</v>
      </c>
      <c r="V2" s="3">
        <v>8.2425742574257416E-2</v>
      </c>
      <c r="W2" s="3">
        <v>16.291666666666668</v>
      </c>
      <c r="X2" s="3">
        <v>4.4555555555555557</v>
      </c>
      <c r="Y2" s="3">
        <v>0</v>
      </c>
      <c r="Z2" s="3">
        <v>0.18487623762376237</v>
      </c>
      <c r="AA2" s="3">
        <v>0</v>
      </c>
      <c r="AB2" s="3">
        <v>4.9972222222222218</v>
      </c>
      <c r="AC2" s="3">
        <v>0</v>
      </c>
      <c r="AD2" s="3">
        <v>0</v>
      </c>
      <c r="AE2" s="3">
        <v>0</v>
      </c>
      <c r="AF2" s="3">
        <v>0</v>
      </c>
      <c r="AG2" s="3">
        <v>0</v>
      </c>
      <c r="AH2" s="3" t="s">
        <v>223</v>
      </c>
      <c r="AI2" s="17">
        <v>1</v>
      </c>
      <c r="AJ2" s="1"/>
    </row>
    <row r="3" spans="1:36" x14ac:dyDescent="0.2">
      <c r="A3" s="1" t="s">
        <v>154</v>
      </c>
      <c r="B3" s="1" t="s">
        <v>158</v>
      </c>
      <c r="C3" s="1" t="s">
        <v>159</v>
      </c>
      <c r="D3" s="1" t="s">
        <v>160</v>
      </c>
      <c r="E3" s="3">
        <v>112.23333333333333</v>
      </c>
      <c r="F3" s="3">
        <v>5.5111111111111111</v>
      </c>
      <c r="G3" s="3">
        <v>0.51911111111111052</v>
      </c>
      <c r="H3" s="3">
        <v>0.65022222222222226</v>
      </c>
      <c r="I3" s="3">
        <v>3.2194444444444446</v>
      </c>
      <c r="J3" s="3">
        <v>0</v>
      </c>
      <c r="K3" s="3">
        <v>0</v>
      </c>
      <c r="L3" s="3">
        <v>4.0217777777777792</v>
      </c>
      <c r="M3" s="3">
        <v>9.3552222222222188</v>
      </c>
      <c r="N3" s="3">
        <v>0</v>
      </c>
      <c r="O3" s="3">
        <v>8.3355113355113322E-2</v>
      </c>
      <c r="P3" s="3">
        <v>0</v>
      </c>
      <c r="Q3" s="3">
        <v>21.845111111111109</v>
      </c>
      <c r="R3" s="3">
        <v>0.19464013464013463</v>
      </c>
      <c r="S3" s="3">
        <v>3.1625555555555569</v>
      </c>
      <c r="T3" s="3">
        <v>4.4575555555555573</v>
      </c>
      <c r="U3" s="3">
        <v>0</v>
      </c>
      <c r="V3" s="3">
        <v>6.7895257895257924E-2</v>
      </c>
      <c r="W3" s="3">
        <v>5.3977777777777769</v>
      </c>
      <c r="X3" s="3">
        <v>8.4176666666666637</v>
      </c>
      <c r="Y3" s="3">
        <v>0</v>
      </c>
      <c r="Z3" s="3">
        <v>0.12309573309573307</v>
      </c>
      <c r="AA3" s="3">
        <v>0</v>
      </c>
      <c r="AB3" s="3">
        <v>5.1558888888888887</v>
      </c>
      <c r="AC3" s="3">
        <v>0</v>
      </c>
      <c r="AD3" s="3">
        <v>0</v>
      </c>
      <c r="AE3" s="3">
        <v>0</v>
      </c>
      <c r="AF3" s="3">
        <v>3.8215555555555545</v>
      </c>
      <c r="AG3" s="3">
        <v>0</v>
      </c>
      <c r="AH3" s="3" t="s">
        <v>224</v>
      </c>
      <c r="AI3" s="17">
        <v>1</v>
      </c>
    </row>
    <row r="4" spans="1:36" x14ac:dyDescent="0.2">
      <c r="A4" s="1" t="s">
        <v>154</v>
      </c>
      <c r="B4" s="1" t="s">
        <v>161</v>
      </c>
      <c r="C4" s="1" t="s">
        <v>156</v>
      </c>
      <c r="D4" s="1" t="s">
        <v>157</v>
      </c>
      <c r="E4" s="3">
        <v>85.077777777777783</v>
      </c>
      <c r="F4" s="3">
        <v>5.6</v>
      </c>
      <c r="G4" s="3">
        <v>1.3444444444444446</v>
      </c>
      <c r="H4" s="3">
        <v>0.3611111111111111</v>
      </c>
      <c r="I4" s="3">
        <v>3.0738888888888884</v>
      </c>
      <c r="J4" s="3">
        <v>0</v>
      </c>
      <c r="K4" s="3">
        <v>0</v>
      </c>
      <c r="L4" s="3">
        <v>2.7888888888888888</v>
      </c>
      <c r="M4" s="3">
        <v>6.75</v>
      </c>
      <c r="N4" s="3">
        <v>3.1166666666666667</v>
      </c>
      <c r="O4" s="3">
        <v>0.11597231291628575</v>
      </c>
      <c r="P4" s="3">
        <v>5.5</v>
      </c>
      <c r="Q4" s="3">
        <v>5.6944444444444446</v>
      </c>
      <c r="R4" s="3">
        <v>0.13157894736842105</v>
      </c>
      <c r="S4" s="3">
        <v>14.948555555555554</v>
      </c>
      <c r="T4" s="3">
        <v>5.3555555555555552</v>
      </c>
      <c r="U4" s="3">
        <v>0</v>
      </c>
      <c r="V4" s="3">
        <v>0.23865351965521742</v>
      </c>
      <c r="W4" s="3">
        <v>8.9868888888888883</v>
      </c>
      <c r="X4" s="3">
        <v>9.8111111111111118</v>
      </c>
      <c r="Y4" s="3">
        <v>0</v>
      </c>
      <c r="Z4" s="3">
        <v>0.22095076400679117</v>
      </c>
      <c r="AA4" s="3">
        <v>0</v>
      </c>
      <c r="AB4" s="3">
        <v>0</v>
      </c>
      <c r="AC4" s="3">
        <v>0</v>
      </c>
      <c r="AD4" s="3">
        <v>0</v>
      </c>
      <c r="AE4" s="3">
        <v>0</v>
      </c>
      <c r="AF4" s="3">
        <v>1.8972222222222221</v>
      </c>
      <c r="AG4" s="3">
        <v>0</v>
      </c>
      <c r="AH4" s="3" t="s">
        <v>225</v>
      </c>
      <c r="AI4" s="17">
        <v>1</v>
      </c>
    </row>
    <row r="5" spans="1:36" x14ac:dyDescent="0.2">
      <c r="A5" s="1" t="s">
        <v>154</v>
      </c>
      <c r="B5" s="1" t="s">
        <v>162</v>
      </c>
      <c r="C5" s="1" t="s">
        <v>163</v>
      </c>
      <c r="D5" s="1" t="s">
        <v>164</v>
      </c>
      <c r="E5" s="3">
        <v>78.011111111111106</v>
      </c>
      <c r="F5" s="3">
        <v>28.633333333333333</v>
      </c>
      <c r="G5" s="3">
        <v>1.4222222222222223</v>
      </c>
      <c r="H5" s="3">
        <v>0.25833333333333336</v>
      </c>
      <c r="I5" s="3">
        <v>3.5527777777777776</v>
      </c>
      <c r="J5" s="3">
        <v>0</v>
      </c>
      <c r="K5" s="3">
        <v>5.6888888888888891</v>
      </c>
      <c r="L5" s="3">
        <v>2.5666666666666669</v>
      </c>
      <c r="M5" s="3">
        <v>11.025</v>
      </c>
      <c r="N5" s="3">
        <v>0</v>
      </c>
      <c r="O5" s="3">
        <v>0.14132602193419741</v>
      </c>
      <c r="P5" s="3">
        <v>5.2444444444444445</v>
      </c>
      <c r="Q5" s="3">
        <v>9.4666666666666668</v>
      </c>
      <c r="R5" s="3">
        <v>0.18857712576556049</v>
      </c>
      <c r="S5" s="3">
        <v>17.427777777777777</v>
      </c>
      <c r="T5" s="3">
        <v>0</v>
      </c>
      <c r="U5" s="3">
        <v>0</v>
      </c>
      <c r="V5" s="3">
        <v>0.22340122489673836</v>
      </c>
      <c r="W5" s="3">
        <v>9.5277777777777786</v>
      </c>
      <c r="X5" s="3">
        <v>6.1277777777777782</v>
      </c>
      <c r="Y5" s="3">
        <v>0</v>
      </c>
      <c r="Z5" s="3">
        <v>0.20068366329582685</v>
      </c>
      <c r="AA5" s="3">
        <v>0.28888888888888886</v>
      </c>
      <c r="AB5" s="3">
        <v>0</v>
      </c>
      <c r="AC5" s="3">
        <v>0</v>
      </c>
      <c r="AD5" s="3">
        <v>0</v>
      </c>
      <c r="AE5" s="3">
        <v>0</v>
      </c>
      <c r="AF5" s="3">
        <v>0</v>
      </c>
      <c r="AG5" s="3">
        <v>0</v>
      </c>
      <c r="AH5" s="3" t="s">
        <v>226</v>
      </c>
      <c r="AI5" s="17">
        <v>1</v>
      </c>
    </row>
    <row r="6" spans="1:36" x14ac:dyDescent="0.2">
      <c r="A6" s="1" t="s">
        <v>154</v>
      </c>
      <c r="B6" s="1" t="s">
        <v>165</v>
      </c>
      <c r="C6" s="1" t="s">
        <v>159</v>
      </c>
      <c r="D6" s="1" t="s">
        <v>160</v>
      </c>
      <c r="E6" s="3">
        <v>109.25555555555556</v>
      </c>
      <c r="F6" s="3">
        <v>5.0666666666666664</v>
      </c>
      <c r="G6" s="3">
        <v>2.8111111111111109</v>
      </c>
      <c r="H6" s="3">
        <v>0.98055555555555551</v>
      </c>
      <c r="I6" s="3">
        <v>4.8888888888888893</v>
      </c>
      <c r="J6" s="3">
        <v>0</v>
      </c>
      <c r="K6" s="3">
        <v>0</v>
      </c>
      <c r="L6" s="3">
        <v>4.25</v>
      </c>
      <c r="M6" s="3">
        <v>11.022222222222222</v>
      </c>
      <c r="N6" s="3">
        <v>0</v>
      </c>
      <c r="O6" s="3">
        <v>0.10088477575511033</v>
      </c>
      <c r="P6" s="3">
        <v>20.247222222222224</v>
      </c>
      <c r="Q6" s="3">
        <v>0</v>
      </c>
      <c r="R6" s="3">
        <v>0.18531984135055427</v>
      </c>
      <c r="S6" s="3">
        <v>7.541666666666667</v>
      </c>
      <c r="T6" s="3">
        <v>7.041666666666667</v>
      </c>
      <c r="U6" s="3">
        <v>0</v>
      </c>
      <c r="V6" s="3">
        <v>0.13347910098647411</v>
      </c>
      <c r="W6" s="3">
        <v>10.58611111111111</v>
      </c>
      <c r="X6" s="3">
        <v>0.9194444444444444</v>
      </c>
      <c r="Y6" s="3">
        <v>0</v>
      </c>
      <c r="Z6" s="3">
        <v>0.10530865453066204</v>
      </c>
      <c r="AA6" s="3">
        <v>0</v>
      </c>
      <c r="AB6" s="3">
        <v>0</v>
      </c>
      <c r="AC6" s="3">
        <v>0</v>
      </c>
      <c r="AD6" s="3">
        <v>0</v>
      </c>
      <c r="AE6" s="3">
        <v>0</v>
      </c>
      <c r="AF6" s="3">
        <v>4.4444444444444446E-2</v>
      </c>
      <c r="AG6" s="3">
        <v>0</v>
      </c>
      <c r="AH6" s="3" t="s">
        <v>227</v>
      </c>
      <c r="AI6" s="17">
        <v>1</v>
      </c>
    </row>
    <row r="7" spans="1:36" x14ac:dyDescent="0.2">
      <c r="A7" s="1" t="s">
        <v>154</v>
      </c>
      <c r="B7" s="1" t="s">
        <v>166</v>
      </c>
      <c r="C7" s="1" t="s">
        <v>167</v>
      </c>
      <c r="D7" s="1" t="s">
        <v>168</v>
      </c>
      <c r="E7" s="3">
        <v>70.422222222222217</v>
      </c>
      <c r="F7" s="3">
        <v>5.6</v>
      </c>
      <c r="G7" s="3">
        <v>1.6666666666666667</v>
      </c>
      <c r="H7" s="3">
        <v>0.29722222222222222</v>
      </c>
      <c r="I7" s="3">
        <v>2.5777777777777779</v>
      </c>
      <c r="J7" s="3">
        <v>0</v>
      </c>
      <c r="K7" s="3">
        <v>4.8888888888888893</v>
      </c>
      <c r="L7" s="3">
        <v>0</v>
      </c>
      <c r="M7" s="3">
        <v>5.4194444444444443</v>
      </c>
      <c r="N7" s="3">
        <v>0</v>
      </c>
      <c r="O7" s="3">
        <v>7.6956453139791742E-2</v>
      </c>
      <c r="P7" s="3">
        <v>5.0888888888888886</v>
      </c>
      <c r="Q7" s="3">
        <v>13.772222222222222</v>
      </c>
      <c r="R7" s="3">
        <v>0.26782896812874724</v>
      </c>
      <c r="S7" s="3">
        <v>7.5555555555555554</v>
      </c>
      <c r="T7" s="3">
        <v>1.3777777777777778</v>
      </c>
      <c r="U7" s="3">
        <v>0</v>
      </c>
      <c r="V7" s="3">
        <v>0.1268538971284317</v>
      </c>
      <c r="W7" s="3">
        <v>10.536111111111111</v>
      </c>
      <c r="X7" s="3">
        <v>2.7694444444444444</v>
      </c>
      <c r="Y7" s="3">
        <v>0</v>
      </c>
      <c r="Z7" s="3">
        <v>0.1889397286210161</v>
      </c>
      <c r="AA7" s="3">
        <v>0</v>
      </c>
      <c r="AB7" s="3">
        <v>0</v>
      </c>
      <c r="AC7" s="3">
        <v>0</v>
      </c>
      <c r="AD7" s="3">
        <v>0</v>
      </c>
      <c r="AE7" s="3">
        <v>0</v>
      </c>
      <c r="AF7" s="3">
        <v>0</v>
      </c>
      <c r="AG7" s="3">
        <v>0</v>
      </c>
      <c r="AH7" s="3" t="s">
        <v>228</v>
      </c>
      <c r="AI7" s="17">
        <v>1</v>
      </c>
    </row>
    <row r="8" spans="1:36" x14ac:dyDescent="0.2">
      <c r="A8" s="1" t="s">
        <v>154</v>
      </c>
      <c r="B8" s="1" t="s">
        <v>169</v>
      </c>
      <c r="C8" s="1" t="s">
        <v>170</v>
      </c>
      <c r="D8" s="1" t="s">
        <v>171</v>
      </c>
      <c r="E8" s="3">
        <v>81.7</v>
      </c>
      <c r="F8" s="3">
        <v>5.333333333333333</v>
      </c>
      <c r="G8" s="3">
        <v>0.57777777777777772</v>
      </c>
      <c r="H8" s="3">
        <v>0.36666666666666664</v>
      </c>
      <c r="I8" s="3">
        <v>3.1966666666666663</v>
      </c>
      <c r="J8" s="3">
        <v>0</v>
      </c>
      <c r="K8" s="3">
        <v>5.0777777777777775</v>
      </c>
      <c r="L8" s="3">
        <v>3.8944444444444444</v>
      </c>
      <c r="M8" s="3">
        <v>0</v>
      </c>
      <c r="N8" s="3">
        <v>5.6888888888888891</v>
      </c>
      <c r="O8" s="3">
        <v>6.9631442948456412E-2</v>
      </c>
      <c r="P8" s="3">
        <v>5.333333333333333</v>
      </c>
      <c r="Q8" s="3">
        <v>11.35</v>
      </c>
      <c r="R8" s="3">
        <v>0.20420236638106895</v>
      </c>
      <c r="S8" s="3">
        <v>14.394444444444444</v>
      </c>
      <c r="T8" s="3">
        <v>0</v>
      </c>
      <c r="U8" s="3">
        <v>0</v>
      </c>
      <c r="V8" s="3">
        <v>0.17618659050727592</v>
      </c>
      <c r="W8" s="3">
        <v>9.1027777777777779</v>
      </c>
      <c r="X8" s="3">
        <v>4.9027777777777777</v>
      </c>
      <c r="Y8" s="3">
        <v>0</v>
      </c>
      <c r="Z8" s="3">
        <v>0.1714266285869713</v>
      </c>
      <c r="AA8" s="3">
        <v>0</v>
      </c>
      <c r="AB8" s="3">
        <v>0</v>
      </c>
      <c r="AC8" s="3">
        <v>0</v>
      </c>
      <c r="AD8" s="3">
        <v>0</v>
      </c>
      <c r="AE8" s="3">
        <v>0</v>
      </c>
      <c r="AF8" s="3">
        <v>0</v>
      </c>
      <c r="AG8" s="3">
        <v>0</v>
      </c>
      <c r="AH8" s="3" t="s">
        <v>229</v>
      </c>
      <c r="AI8" s="17">
        <v>1</v>
      </c>
    </row>
    <row r="9" spans="1:36" x14ac:dyDescent="0.2">
      <c r="A9" s="1" t="s">
        <v>154</v>
      </c>
      <c r="B9" s="1" t="s">
        <v>172</v>
      </c>
      <c r="C9" s="1" t="s">
        <v>173</v>
      </c>
      <c r="D9" s="1" t="s">
        <v>174</v>
      </c>
      <c r="E9" s="3">
        <v>57.93333333333333</v>
      </c>
      <c r="F9" s="3">
        <v>5.6</v>
      </c>
      <c r="G9" s="3">
        <v>0.39111111111111124</v>
      </c>
      <c r="H9" s="3">
        <v>0.4492222222222223</v>
      </c>
      <c r="I9" s="3">
        <v>1.1555555555555554</v>
      </c>
      <c r="J9" s="3">
        <v>0</v>
      </c>
      <c r="K9" s="3">
        <v>0</v>
      </c>
      <c r="L9" s="3">
        <v>6.2184444444444438</v>
      </c>
      <c r="M9" s="3">
        <v>5.432333333333335</v>
      </c>
      <c r="N9" s="3">
        <v>0</v>
      </c>
      <c r="O9" s="3">
        <v>9.3768699654775634E-2</v>
      </c>
      <c r="P9" s="3">
        <v>0</v>
      </c>
      <c r="Q9" s="3">
        <v>10.153444444444448</v>
      </c>
      <c r="R9" s="3">
        <v>0.17526083621020336</v>
      </c>
      <c r="S9" s="3">
        <v>5.4954444444444448</v>
      </c>
      <c r="T9" s="3">
        <v>2.4668888888888891</v>
      </c>
      <c r="U9" s="3">
        <v>0</v>
      </c>
      <c r="V9" s="3">
        <v>0.13743958573072498</v>
      </c>
      <c r="W9" s="3">
        <v>6.645888888888889</v>
      </c>
      <c r="X9" s="3">
        <v>7.2154444444444445</v>
      </c>
      <c r="Y9" s="3">
        <v>0</v>
      </c>
      <c r="Z9" s="3">
        <v>0.23926352128883777</v>
      </c>
      <c r="AA9" s="3">
        <v>0</v>
      </c>
      <c r="AB9" s="3">
        <v>6.9998888888888882</v>
      </c>
      <c r="AC9" s="3">
        <v>0</v>
      </c>
      <c r="AD9" s="3">
        <v>0</v>
      </c>
      <c r="AE9" s="3">
        <v>0</v>
      </c>
      <c r="AF9" s="3">
        <v>2.2556666666666669</v>
      </c>
      <c r="AG9" s="3">
        <v>0</v>
      </c>
      <c r="AH9" s="3" t="s">
        <v>230</v>
      </c>
      <c r="AI9" s="17">
        <v>1</v>
      </c>
    </row>
    <row r="10" spans="1:36" x14ac:dyDescent="0.2">
      <c r="A10" s="1" t="s">
        <v>154</v>
      </c>
      <c r="B10" s="1" t="s">
        <v>175</v>
      </c>
      <c r="C10" s="1" t="s">
        <v>176</v>
      </c>
      <c r="D10" s="1" t="s">
        <v>177</v>
      </c>
      <c r="E10" s="3">
        <v>72.066666666666663</v>
      </c>
      <c r="F10" s="3">
        <v>4.7111111111111112</v>
      </c>
      <c r="G10" s="3">
        <v>1.8833333333333333</v>
      </c>
      <c r="H10" s="3">
        <v>0.48055555555555557</v>
      </c>
      <c r="I10" s="3">
        <v>1.2611111111111111</v>
      </c>
      <c r="J10" s="3">
        <v>0</v>
      </c>
      <c r="K10" s="3">
        <v>0</v>
      </c>
      <c r="L10" s="3">
        <v>5.2444444444444445</v>
      </c>
      <c r="M10" s="3">
        <v>5.6</v>
      </c>
      <c r="N10" s="3">
        <v>0</v>
      </c>
      <c r="O10" s="3">
        <v>7.7705827937095281E-2</v>
      </c>
      <c r="P10" s="3">
        <v>0</v>
      </c>
      <c r="Q10" s="3">
        <v>6.5055555555555555</v>
      </c>
      <c r="R10" s="3">
        <v>9.0271353684859695E-2</v>
      </c>
      <c r="S10" s="3">
        <v>9.7416666666666671</v>
      </c>
      <c r="T10" s="3">
        <v>0.92500000000000004</v>
      </c>
      <c r="U10" s="3">
        <v>0</v>
      </c>
      <c r="V10" s="3">
        <v>0.14801110083256247</v>
      </c>
      <c r="W10" s="3">
        <v>5.7666666666666666</v>
      </c>
      <c r="X10" s="3">
        <v>5.7361111111111107</v>
      </c>
      <c r="Y10" s="3">
        <v>0</v>
      </c>
      <c r="Z10" s="3">
        <v>0.15961301264261485</v>
      </c>
      <c r="AA10" s="3">
        <v>0</v>
      </c>
      <c r="AB10" s="3">
        <v>5.6</v>
      </c>
      <c r="AC10" s="3">
        <v>0</v>
      </c>
      <c r="AD10" s="3">
        <v>0</v>
      </c>
      <c r="AE10" s="3">
        <v>0</v>
      </c>
      <c r="AF10" s="3">
        <v>0</v>
      </c>
      <c r="AG10" s="3">
        <v>0</v>
      </c>
      <c r="AH10" s="3" t="s">
        <v>231</v>
      </c>
      <c r="AI10" s="17">
        <v>1</v>
      </c>
    </row>
    <row r="11" spans="1:36" x14ac:dyDescent="0.2">
      <c r="A11" s="1" t="s">
        <v>154</v>
      </c>
      <c r="B11" s="1" t="s">
        <v>178</v>
      </c>
      <c r="C11" s="1" t="s">
        <v>179</v>
      </c>
      <c r="D11" s="1" t="s">
        <v>180</v>
      </c>
      <c r="E11" s="3">
        <v>72.75555555555556</v>
      </c>
      <c r="F11" s="3">
        <v>5.6</v>
      </c>
      <c r="G11" s="3">
        <v>3.4666666666666668</v>
      </c>
      <c r="H11" s="3">
        <v>0.75555555555555554</v>
      </c>
      <c r="I11" s="3">
        <v>2.0222222222222221</v>
      </c>
      <c r="J11" s="3">
        <v>0</v>
      </c>
      <c r="K11" s="3">
        <v>0</v>
      </c>
      <c r="L11" s="3">
        <v>0</v>
      </c>
      <c r="M11" s="3">
        <v>5.2027777777777775</v>
      </c>
      <c r="N11" s="3">
        <v>0</v>
      </c>
      <c r="O11" s="3">
        <v>7.1510384850335978E-2</v>
      </c>
      <c r="P11" s="3">
        <v>4.3611111111111107</v>
      </c>
      <c r="Q11" s="3">
        <v>6.8138888888888891</v>
      </c>
      <c r="R11" s="3">
        <v>0.15359651802076971</v>
      </c>
      <c r="S11" s="3">
        <v>6.2388888888888889</v>
      </c>
      <c r="T11" s="3">
        <v>0</v>
      </c>
      <c r="U11" s="3">
        <v>0</v>
      </c>
      <c r="V11" s="3">
        <v>8.5751374465485641E-2</v>
      </c>
      <c r="W11" s="3">
        <v>0.18333333333333332</v>
      </c>
      <c r="X11" s="3">
        <v>5.2666666666666666</v>
      </c>
      <c r="Y11" s="3">
        <v>0</v>
      </c>
      <c r="Z11" s="3">
        <v>7.4908368967623706E-2</v>
      </c>
      <c r="AA11" s="3">
        <v>0</v>
      </c>
      <c r="AB11" s="3">
        <v>0</v>
      </c>
      <c r="AC11" s="3">
        <v>0</v>
      </c>
      <c r="AD11" s="3">
        <v>0</v>
      </c>
      <c r="AE11" s="3">
        <v>0</v>
      </c>
      <c r="AF11" s="3">
        <v>0</v>
      </c>
      <c r="AG11" s="3">
        <v>0</v>
      </c>
      <c r="AH11" s="3" t="s">
        <v>232</v>
      </c>
      <c r="AI11" s="17">
        <v>1</v>
      </c>
    </row>
    <row r="12" spans="1:36" x14ac:dyDescent="0.2">
      <c r="A12" s="1" t="s">
        <v>154</v>
      </c>
      <c r="B12" s="1" t="s">
        <v>181</v>
      </c>
      <c r="C12" s="1" t="s">
        <v>182</v>
      </c>
      <c r="D12" s="1" t="s">
        <v>183</v>
      </c>
      <c r="E12" s="3">
        <v>34.06666666666667</v>
      </c>
      <c r="F12" s="3">
        <v>4.6055555555555552</v>
      </c>
      <c r="G12" s="3">
        <v>0</v>
      </c>
      <c r="H12" s="3">
        <v>0.12777777777777777</v>
      </c>
      <c r="I12" s="3">
        <v>0.33055555555555555</v>
      </c>
      <c r="J12" s="3">
        <v>0</v>
      </c>
      <c r="K12" s="3">
        <v>0</v>
      </c>
      <c r="L12" s="3">
        <v>0</v>
      </c>
      <c r="M12" s="3">
        <v>0</v>
      </c>
      <c r="N12" s="3">
        <v>1.6777777777777778</v>
      </c>
      <c r="O12" s="3">
        <v>4.9249836921069795E-2</v>
      </c>
      <c r="P12" s="3">
        <v>4.7994444444444442</v>
      </c>
      <c r="Q12" s="3">
        <v>3.4527777777777779</v>
      </c>
      <c r="R12" s="3">
        <v>0.24223744292237442</v>
      </c>
      <c r="S12" s="3">
        <v>0</v>
      </c>
      <c r="T12" s="3">
        <v>0</v>
      </c>
      <c r="U12" s="3">
        <v>0</v>
      </c>
      <c r="V12" s="3">
        <v>0</v>
      </c>
      <c r="W12" s="3">
        <v>0</v>
      </c>
      <c r="X12" s="3">
        <v>0</v>
      </c>
      <c r="Y12" s="3">
        <v>0</v>
      </c>
      <c r="Z12" s="3">
        <v>0</v>
      </c>
      <c r="AA12" s="3">
        <v>0</v>
      </c>
      <c r="AB12" s="3">
        <v>0</v>
      </c>
      <c r="AC12" s="3">
        <v>0</v>
      </c>
      <c r="AD12" s="3">
        <v>0</v>
      </c>
      <c r="AE12" s="3">
        <v>0</v>
      </c>
      <c r="AF12" s="3">
        <v>0</v>
      </c>
      <c r="AG12" s="3">
        <v>0</v>
      </c>
      <c r="AH12" s="3" t="s">
        <v>233</v>
      </c>
      <c r="AI12" s="17">
        <v>1</v>
      </c>
    </row>
    <row r="13" spans="1:36" x14ac:dyDescent="0.2">
      <c r="A13" s="1" t="s">
        <v>154</v>
      </c>
      <c r="B13" s="1" t="s">
        <v>184</v>
      </c>
      <c r="C13" s="1" t="s">
        <v>185</v>
      </c>
      <c r="D13" s="1" t="s">
        <v>186</v>
      </c>
      <c r="E13" s="3">
        <v>64.433333333333337</v>
      </c>
      <c r="F13" s="3">
        <v>5.1555555555555559</v>
      </c>
      <c r="G13" s="3">
        <v>0.41111111111111109</v>
      </c>
      <c r="H13" s="3">
        <v>0.32166666666666666</v>
      </c>
      <c r="I13" s="3">
        <v>1.586111111111111</v>
      </c>
      <c r="J13" s="3">
        <v>0</v>
      </c>
      <c r="K13" s="3">
        <v>2.2222222222222223</v>
      </c>
      <c r="L13" s="3">
        <v>4.9666666666666668</v>
      </c>
      <c r="M13" s="3">
        <v>3.9972222222222222</v>
      </c>
      <c r="N13" s="3">
        <v>0</v>
      </c>
      <c r="O13" s="3">
        <v>6.2036558027246072E-2</v>
      </c>
      <c r="P13" s="3">
        <v>6.1194444444444445</v>
      </c>
      <c r="Q13" s="3">
        <v>17.088888888888889</v>
      </c>
      <c r="R13" s="3">
        <v>0.36019141231246765</v>
      </c>
      <c r="S13" s="3">
        <v>9.5138888888888893</v>
      </c>
      <c r="T13" s="3">
        <v>0.74444444444444446</v>
      </c>
      <c r="U13" s="3">
        <v>0</v>
      </c>
      <c r="V13" s="3">
        <v>0.15920848422141748</v>
      </c>
      <c r="W13" s="3">
        <v>4.9361111111111109</v>
      </c>
      <c r="X13" s="3">
        <v>4.1805555555555554</v>
      </c>
      <c r="Y13" s="3">
        <v>0</v>
      </c>
      <c r="Z13" s="3">
        <v>0.14148991205380237</v>
      </c>
      <c r="AA13" s="3">
        <v>0</v>
      </c>
      <c r="AB13" s="3">
        <v>0</v>
      </c>
      <c r="AC13" s="3">
        <v>0</v>
      </c>
      <c r="AD13" s="3">
        <v>0</v>
      </c>
      <c r="AE13" s="3">
        <v>0</v>
      </c>
      <c r="AF13" s="3">
        <v>0</v>
      </c>
      <c r="AG13" s="3">
        <v>0</v>
      </c>
      <c r="AH13" s="3" t="s">
        <v>234</v>
      </c>
      <c r="AI13" s="17">
        <v>1</v>
      </c>
    </row>
    <row r="14" spans="1:36" x14ac:dyDescent="0.2">
      <c r="A14" s="1" t="s">
        <v>154</v>
      </c>
      <c r="B14" s="1" t="s">
        <v>187</v>
      </c>
      <c r="C14" s="1" t="s">
        <v>185</v>
      </c>
      <c r="D14" s="1" t="s">
        <v>186</v>
      </c>
      <c r="E14" s="3">
        <v>94.466666666666669</v>
      </c>
      <c r="F14" s="3">
        <v>2.3611111111111112</v>
      </c>
      <c r="G14" s="3">
        <v>1.4222222222222223</v>
      </c>
      <c r="H14" s="3">
        <v>0</v>
      </c>
      <c r="I14" s="3">
        <v>8.8888888888888892E-2</v>
      </c>
      <c r="J14" s="3">
        <v>0</v>
      </c>
      <c r="K14" s="3">
        <v>8.1916666666666664</v>
      </c>
      <c r="L14" s="3">
        <v>3.6194444444444445</v>
      </c>
      <c r="M14" s="3">
        <v>14.902777777777779</v>
      </c>
      <c r="N14" s="3">
        <v>0</v>
      </c>
      <c r="O14" s="3">
        <v>0.15775699835332863</v>
      </c>
      <c r="P14" s="3">
        <v>5.1749999999999998</v>
      </c>
      <c r="Q14" s="3">
        <v>23.911111111111111</v>
      </c>
      <c r="R14" s="3">
        <v>0.30789814161373796</v>
      </c>
      <c r="S14" s="3">
        <v>26.55</v>
      </c>
      <c r="T14" s="3">
        <v>0</v>
      </c>
      <c r="U14" s="3">
        <v>0</v>
      </c>
      <c r="V14" s="3">
        <v>0.2810515172900494</v>
      </c>
      <c r="W14" s="3">
        <v>8.6027777777777779</v>
      </c>
      <c r="X14" s="3">
        <v>18.630555555555556</v>
      </c>
      <c r="Y14" s="3">
        <v>4.5</v>
      </c>
      <c r="Z14" s="3">
        <v>0.3359209597741708</v>
      </c>
      <c r="AA14" s="3">
        <v>0</v>
      </c>
      <c r="AB14" s="3">
        <v>0</v>
      </c>
      <c r="AC14" s="3">
        <v>0</v>
      </c>
      <c r="AD14" s="3">
        <v>0</v>
      </c>
      <c r="AE14" s="3">
        <v>0</v>
      </c>
      <c r="AF14" s="3">
        <v>0</v>
      </c>
      <c r="AG14" s="3">
        <v>0</v>
      </c>
      <c r="AH14" s="3" t="s">
        <v>235</v>
      </c>
      <c r="AI14" s="17">
        <v>1</v>
      </c>
    </row>
    <row r="15" spans="1:36" x14ac:dyDescent="0.2">
      <c r="A15" s="1" t="s">
        <v>154</v>
      </c>
      <c r="B15" s="1" t="s">
        <v>188</v>
      </c>
      <c r="C15" s="1" t="s">
        <v>156</v>
      </c>
      <c r="D15" s="1" t="s">
        <v>157</v>
      </c>
      <c r="E15" s="3">
        <v>90.711111111111109</v>
      </c>
      <c r="F15" s="3">
        <v>4.916666666666667</v>
      </c>
      <c r="G15" s="3">
        <v>0</v>
      </c>
      <c r="H15" s="3">
        <v>0</v>
      </c>
      <c r="I15" s="3">
        <v>4.6844444444444449</v>
      </c>
      <c r="J15" s="3">
        <v>0</v>
      </c>
      <c r="K15" s="3">
        <v>0</v>
      </c>
      <c r="L15" s="3">
        <v>3.3584444444444443</v>
      </c>
      <c r="M15" s="3">
        <v>4.916666666666667</v>
      </c>
      <c r="N15" s="3">
        <v>8.5032222222222185</v>
      </c>
      <c r="O15" s="3">
        <v>0.14794096031357173</v>
      </c>
      <c r="P15" s="3">
        <v>3.0833333333333335</v>
      </c>
      <c r="Q15" s="3">
        <v>20.672555555555551</v>
      </c>
      <c r="R15" s="3">
        <v>0.26188510534051929</v>
      </c>
      <c r="S15" s="3">
        <v>17.285555555555558</v>
      </c>
      <c r="T15" s="3">
        <v>7.4375555555555533</v>
      </c>
      <c r="U15" s="3">
        <v>0</v>
      </c>
      <c r="V15" s="3">
        <v>0.2725477707006369</v>
      </c>
      <c r="W15" s="3">
        <v>22.17422222222223</v>
      </c>
      <c r="X15" s="3">
        <v>0</v>
      </c>
      <c r="Y15" s="3">
        <v>0</v>
      </c>
      <c r="Z15" s="3">
        <v>0.24444879960803537</v>
      </c>
      <c r="AA15" s="3">
        <v>0</v>
      </c>
      <c r="AB15" s="3">
        <v>0</v>
      </c>
      <c r="AC15" s="3">
        <v>0</v>
      </c>
      <c r="AD15" s="3">
        <v>0</v>
      </c>
      <c r="AE15" s="3">
        <v>0</v>
      </c>
      <c r="AF15" s="3">
        <v>0</v>
      </c>
      <c r="AG15" s="3">
        <v>0</v>
      </c>
      <c r="AH15" s="3" t="s">
        <v>236</v>
      </c>
      <c r="AI15" s="17">
        <v>1</v>
      </c>
    </row>
    <row r="16" spans="1:36" x14ac:dyDescent="0.2">
      <c r="A16" s="1" t="s">
        <v>154</v>
      </c>
      <c r="B16" s="1" t="s">
        <v>189</v>
      </c>
      <c r="C16" s="1" t="s">
        <v>185</v>
      </c>
      <c r="D16" s="1" t="s">
        <v>186</v>
      </c>
      <c r="E16" s="3">
        <v>91.666666666666671</v>
      </c>
      <c r="F16" s="3">
        <v>43.834777777777774</v>
      </c>
      <c r="G16" s="3">
        <v>0</v>
      </c>
      <c r="H16" s="3">
        <v>0</v>
      </c>
      <c r="I16" s="3">
        <v>0</v>
      </c>
      <c r="J16" s="3">
        <v>0</v>
      </c>
      <c r="K16" s="3">
        <v>0.81777777777777783</v>
      </c>
      <c r="L16" s="3">
        <v>4.6583333333333332</v>
      </c>
      <c r="M16" s="3">
        <v>10.290000000000004</v>
      </c>
      <c r="N16" s="3">
        <v>0</v>
      </c>
      <c r="O16" s="3">
        <v>0.1122545454545455</v>
      </c>
      <c r="P16" s="3">
        <v>0</v>
      </c>
      <c r="Q16" s="3">
        <v>17.702222222222222</v>
      </c>
      <c r="R16" s="3">
        <v>0.19311515151515149</v>
      </c>
      <c r="S16" s="3">
        <v>9.9111111111111114</v>
      </c>
      <c r="T16" s="3">
        <v>0</v>
      </c>
      <c r="U16" s="3">
        <v>0</v>
      </c>
      <c r="V16" s="3">
        <v>0.10812121212121212</v>
      </c>
      <c r="W16" s="3">
        <v>8.2888888888888896</v>
      </c>
      <c r="X16" s="3">
        <v>0</v>
      </c>
      <c r="Y16" s="3">
        <v>0</v>
      </c>
      <c r="Z16" s="3">
        <v>9.0424242424242421E-2</v>
      </c>
      <c r="AA16" s="3">
        <v>0</v>
      </c>
      <c r="AB16" s="3">
        <v>10.038888888888888</v>
      </c>
      <c r="AC16" s="3">
        <v>0</v>
      </c>
      <c r="AD16" s="3">
        <v>0</v>
      </c>
      <c r="AE16" s="3">
        <v>0</v>
      </c>
      <c r="AF16" s="3">
        <v>0</v>
      </c>
      <c r="AG16" s="3">
        <v>3.7488888888888905</v>
      </c>
      <c r="AH16" s="3" t="s">
        <v>237</v>
      </c>
      <c r="AI16" s="17">
        <v>1</v>
      </c>
    </row>
    <row r="17" spans="1:35" x14ac:dyDescent="0.2">
      <c r="A17" s="1" t="s">
        <v>154</v>
      </c>
      <c r="B17" s="1" t="s">
        <v>190</v>
      </c>
      <c r="C17" s="1" t="s">
        <v>185</v>
      </c>
      <c r="D17" s="1" t="s">
        <v>186</v>
      </c>
      <c r="E17" s="3">
        <v>62.711111111111109</v>
      </c>
      <c r="F17" s="3">
        <v>1.2444444444444445</v>
      </c>
      <c r="G17" s="3">
        <v>0</v>
      </c>
      <c r="H17" s="3">
        <v>0</v>
      </c>
      <c r="I17" s="3">
        <v>3.4</v>
      </c>
      <c r="J17" s="3">
        <v>0</v>
      </c>
      <c r="K17" s="3">
        <v>0</v>
      </c>
      <c r="L17" s="3">
        <v>3.2372222222222224</v>
      </c>
      <c r="M17" s="3">
        <v>5.4444444444444446</v>
      </c>
      <c r="N17" s="3">
        <v>0</v>
      </c>
      <c r="O17" s="3">
        <v>8.6817859673990083E-2</v>
      </c>
      <c r="P17" s="3">
        <v>3.8944444444444444</v>
      </c>
      <c r="Q17" s="3">
        <v>17.583333333333332</v>
      </c>
      <c r="R17" s="3">
        <v>0.34248759744861801</v>
      </c>
      <c r="S17" s="3">
        <v>3.7997777777777775</v>
      </c>
      <c r="T17" s="3">
        <v>3.1574444444444452</v>
      </c>
      <c r="U17" s="3">
        <v>2.6148888888888888</v>
      </c>
      <c r="V17" s="3">
        <v>0.15263819985825655</v>
      </c>
      <c r="W17" s="3">
        <v>3.3407777777777787</v>
      </c>
      <c r="X17" s="3">
        <v>0.74277777777777787</v>
      </c>
      <c r="Y17" s="3">
        <v>0</v>
      </c>
      <c r="Z17" s="3">
        <v>6.5116938341601718E-2</v>
      </c>
      <c r="AA17" s="3">
        <v>0</v>
      </c>
      <c r="AB17" s="3">
        <v>0</v>
      </c>
      <c r="AC17" s="3">
        <v>0</v>
      </c>
      <c r="AD17" s="3">
        <v>0</v>
      </c>
      <c r="AE17" s="3">
        <v>0</v>
      </c>
      <c r="AF17" s="3">
        <v>0</v>
      </c>
      <c r="AG17" s="3">
        <v>0</v>
      </c>
      <c r="AH17" s="3" t="s">
        <v>238</v>
      </c>
      <c r="AI17" s="17">
        <v>1</v>
      </c>
    </row>
    <row r="18" spans="1:35" x14ac:dyDescent="0.2">
      <c r="A18" s="1" t="s">
        <v>154</v>
      </c>
      <c r="B18" s="1" t="s">
        <v>191</v>
      </c>
      <c r="C18" s="1" t="s">
        <v>192</v>
      </c>
      <c r="D18" s="1" t="s">
        <v>183</v>
      </c>
      <c r="E18" s="3">
        <v>39.544444444444444</v>
      </c>
      <c r="F18" s="3">
        <v>5.6</v>
      </c>
      <c r="G18" s="3">
        <v>1.1555555555555554</v>
      </c>
      <c r="H18" s="3">
        <v>0.16522222222222221</v>
      </c>
      <c r="I18" s="3">
        <v>0.24055555555555558</v>
      </c>
      <c r="J18" s="3">
        <v>0</v>
      </c>
      <c r="K18" s="3">
        <v>1.3111111111111111</v>
      </c>
      <c r="L18" s="3">
        <v>1.1246666666666667</v>
      </c>
      <c r="M18" s="3">
        <v>5.0640000000000009</v>
      </c>
      <c r="N18" s="3">
        <v>0</v>
      </c>
      <c r="O18" s="3">
        <v>0.12805844338297276</v>
      </c>
      <c r="P18" s="3">
        <v>5.892555555555556</v>
      </c>
      <c r="Q18" s="3">
        <v>2.0982222222222218</v>
      </c>
      <c r="R18" s="3">
        <v>0.20207080640629391</v>
      </c>
      <c r="S18" s="3">
        <v>1.7844444444444447</v>
      </c>
      <c r="T18" s="3">
        <v>3.6111111111111108E-2</v>
      </c>
      <c r="U18" s="3">
        <v>0</v>
      </c>
      <c r="V18" s="3">
        <v>4.6038212981174498E-2</v>
      </c>
      <c r="W18" s="3">
        <v>0.88199999999999978</v>
      </c>
      <c r="X18" s="3">
        <v>2.9962222222222223</v>
      </c>
      <c r="Y18" s="3">
        <v>0</v>
      </c>
      <c r="Z18" s="3">
        <v>9.807249227311042E-2</v>
      </c>
      <c r="AA18" s="3">
        <v>0.68222222222222217</v>
      </c>
      <c r="AB18" s="3">
        <v>0</v>
      </c>
      <c r="AC18" s="3">
        <v>0</v>
      </c>
      <c r="AD18" s="3">
        <v>0</v>
      </c>
      <c r="AE18" s="3">
        <v>0</v>
      </c>
      <c r="AF18" s="3">
        <v>0</v>
      </c>
      <c r="AG18" s="3">
        <v>0</v>
      </c>
      <c r="AH18" s="3" t="s">
        <v>239</v>
      </c>
      <c r="AI18" s="17">
        <v>1</v>
      </c>
    </row>
    <row r="19" spans="1:35" x14ac:dyDescent="0.2">
      <c r="A19" s="1" t="s">
        <v>154</v>
      </c>
      <c r="B19" s="1" t="s">
        <v>193</v>
      </c>
      <c r="C19" s="1" t="s">
        <v>170</v>
      </c>
      <c r="D19" s="1" t="s">
        <v>171</v>
      </c>
      <c r="E19" s="3">
        <v>80.277777777777771</v>
      </c>
      <c r="F19" s="3">
        <v>5.5111111111111111</v>
      </c>
      <c r="G19" s="3">
        <v>2.088888888888889</v>
      </c>
      <c r="H19" s="3">
        <v>0.47300000000000009</v>
      </c>
      <c r="I19" s="3">
        <v>3.3972222222222221</v>
      </c>
      <c r="J19" s="3">
        <v>0</v>
      </c>
      <c r="K19" s="3">
        <v>4.666666666666667</v>
      </c>
      <c r="L19" s="3">
        <v>1.6694444444444445</v>
      </c>
      <c r="M19" s="3">
        <v>5.3611111111111107</v>
      </c>
      <c r="N19" s="3">
        <v>0</v>
      </c>
      <c r="O19" s="3">
        <v>6.6782006920415221E-2</v>
      </c>
      <c r="P19" s="3">
        <v>5.5694444444444446</v>
      </c>
      <c r="Q19" s="3">
        <v>5.9388888888888891</v>
      </c>
      <c r="R19" s="3">
        <v>0.14335640138408304</v>
      </c>
      <c r="S19" s="3">
        <v>8.0972222222222214</v>
      </c>
      <c r="T19" s="3">
        <v>5.6638888888888888</v>
      </c>
      <c r="U19" s="3">
        <v>0</v>
      </c>
      <c r="V19" s="3">
        <v>0.17141868512110725</v>
      </c>
      <c r="W19" s="3">
        <v>5.5444444444444443</v>
      </c>
      <c r="X19" s="3">
        <v>8.8305555555555557</v>
      </c>
      <c r="Y19" s="3">
        <v>0</v>
      </c>
      <c r="Z19" s="3">
        <v>0.1790657439446367</v>
      </c>
      <c r="AA19" s="3">
        <v>0</v>
      </c>
      <c r="AB19" s="3">
        <v>0</v>
      </c>
      <c r="AC19" s="3">
        <v>0</v>
      </c>
      <c r="AD19" s="3">
        <v>0</v>
      </c>
      <c r="AE19" s="3">
        <v>0</v>
      </c>
      <c r="AF19" s="3">
        <v>0</v>
      </c>
      <c r="AG19" s="3">
        <v>0</v>
      </c>
      <c r="AH19" s="3" t="s">
        <v>240</v>
      </c>
      <c r="AI19" s="17">
        <v>1</v>
      </c>
    </row>
    <row r="20" spans="1:35" x14ac:dyDescent="0.2">
      <c r="A20" s="1" t="s">
        <v>154</v>
      </c>
      <c r="B20" s="1" t="s">
        <v>194</v>
      </c>
      <c r="C20" s="1" t="s">
        <v>159</v>
      </c>
      <c r="D20" s="1" t="s">
        <v>160</v>
      </c>
      <c r="E20" s="3">
        <v>63.977777777777774</v>
      </c>
      <c r="F20" s="3">
        <v>5.6</v>
      </c>
      <c r="G20" s="3">
        <v>0.51911111111111052</v>
      </c>
      <c r="H20" s="3">
        <v>0.35788888888888892</v>
      </c>
      <c r="I20" s="3">
        <v>1.1555555555555554</v>
      </c>
      <c r="J20" s="3">
        <v>0</v>
      </c>
      <c r="K20" s="3">
        <v>0</v>
      </c>
      <c r="L20" s="3">
        <v>0.88355555555555565</v>
      </c>
      <c r="M20" s="3">
        <v>5.7095555555555553</v>
      </c>
      <c r="N20" s="3">
        <v>0</v>
      </c>
      <c r="O20" s="3">
        <v>8.9242792636332058E-2</v>
      </c>
      <c r="P20" s="3">
        <v>0</v>
      </c>
      <c r="Q20" s="3">
        <v>12.94911111111111</v>
      </c>
      <c r="R20" s="3">
        <v>0.20240013893713094</v>
      </c>
      <c r="S20" s="3">
        <v>4.086666666666666</v>
      </c>
      <c r="T20" s="3">
        <v>0.45844444444444432</v>
      </c>
      <c r="U20" s="3">
        <v>0</v>
      </c>
      <c r="V20" s="3">
        <v>7.104202848211183E-2</v>
      </c>
      <c r="W20" s="3">
        <v>0.7791111111111112</v>
      </c>
      <c r="X20" s="3">
        <v>5.2661111111111119</v>
      </c>
      <c r="Y20" s="3">
        <v>0</v>
      </c>
      <c r="Z20" s="3">
        <v>9.4489406043765212E-2</v>
      </c>
      <c r="AA20" s="3">
        <v>0</v>
      </c>
      <c r="AB20" s="3">
        <v>3.1036666666666664</v>
      </c>
      <c r="AC20" s="3">
        <v>0</v>
      </c>
      <c r="AD20" s="3">
        <v>0</v>
      </c>
      <c r="AE20" s="3">
        <v>0</v>
      </c>
      <c r="AF20" s="3">
        <v>0.27166666666666667</v>
      </c>
      <c r="AG20" s="3">
        <v>0</v>
      </c>
      <c r="AH20" s="3" t="s">
        <v>241</v>
      </c>
      <c r="AI20" s="17">
        <v>1</v>
      </c>
    </row>
    <row r="21" spans="1:35" x14ac:dyDescent="0.2">
      <c r="A21" s="1" t="s">
        <v>154</v>
      </c>
      <c r="B21" s="1" t="s">
        <v>195</v>
      </c>
      <c r="C21" s="1" t="s">
        <v>196</v>
      </c>
      <c r="D21" s="1" t="s">
        <v>157</v>
      </c>
      <c r="E21" s="3">
        <v>46.166666666666664</v>
      </c>
      <c r="F21" s="3">
        <v>5.6</v>
      </c>
      <c r="G21" s="3">
        <v>1.9444444444444445E-2</v>
      </c>
      <c r="H21" s="3">
        <v>0.26666666666666666</v>
      </c>
      <c r="I21" s="3">
        <v>0.8833333333333333</v>
      </c>
      <c r="J21" s="3">
        <v>0</v>
      </c>
      <c r="K21" s="3">
        <v>0</v>
      </c>
      <c r="L21" s="3">
        <v>0</v>
      </c>
      <c r="M21" s="3">
        <v>5.4053333333333331</v>
      </c>
      <c r="N21" s="3">
        <v>0</v>
      </c>
      <c r="O21" s="3">
        <v>0.11708303249097474</v>
      </c>
      <c r="P21" s="3">
        <v>10.096333333333337</v>
      </c>
      <c r="Q21" s="3">
        <v>0</v>
      </c>
      <c r="R21" s="3">
        <v>0.21869314079422392</v>
      </c>
      <c r="S21" s="3">
        <v>4.2334444444444452</v>
      </c>
      <c r="T21" s="3">
        <v>0</v>
      </c>
      <c r="U21" s="3">
        <v>0</v>
      </c>
      <c r="V21" s="3">
        <v>9.1699157641395926E-2</v>
      </c>
      <c r="W21" s="3">
        <v>0.94811111111111113</v>
      </c>
      <c r="X21" s="3">
        <v>0</v>
      </c>
      <c r="Y21" s="3">
        <v>0</v>
      </c>
      <c r="Z21" s="3">
        <v>2.0536702767749701E-2</v>
      </c>
      <c r="AA21" s="3">
        <v>0</v>
      </c>
      <c r="AB21" s="3">
        <v>0</v>
      </c>
      <c r="AC21" s="3">
        <v>0</v>
      </c>
      <c r="AD21" s="3">
        <v>0</v>
      </c>
      <c r="AE21" s="3">
        <v>0</v>
      </c>
      <c r="AF21" s="3">
        <v>0</v>
      </c>
      <c r="AG21" s="3">
        <v>0</v>
      </c>
      <c r="AH21" s="3" t="s">
        <v>242</v>
      </c>
      <c r="AI21" s="17">
        <v>1</v>
      </c>
    </row>
    <row r="22" spans="1:35" x14ac:dyDescent="0.2">
      <c r="A22" s="1" t="s">
        <v>154</v>
      </c>
      <c r="B22" s="1" t="s">
        <v>197</v>
      </c>
      <c r="C22" s="1" t="s">
        <v>198</v>
      </c>
      <c r="D22" s="1" t="s">
        <v>183</v>
      </c>
      <c r="E22" s="3">
        <v>55.222222222222221</v>
      </c>
      <c r="F22" s="3">
        <v>5</v>
      </c>
      <c r="G22" s="3">
        <v>1.0666666666666667</v>
      </c>
      <c r="H22" s="3">
        <v>0.24444444444444444</v>
      </c>
      <c r="I22" s="3">
        <v>0.32222222222222224</v>
      </c>
      <c r="J22" s="3">
        <v>0</v>
      </c>
      <c r="K22" s="3">
        <v>2.5222222222222221</v>
      </c>
      <c r="L22" s="3">
        <v>1.4928888888888889</v>
      </c>
      <c r="M22" s="3">
        <v>5.791666666666667</v>
      </c>
      <c r="N22" s="3">
        <v>0</v>
      </c>
      <c r="O22" s="3">
        <v>0.10487927565392355</v>
      </c>
      <c r="P22" s="3">
        <v>5.2611111111111111</v>
      </c>
      <c r="Q22" s="3">
        <v>5.5666666666666664</v>
      </c>
      <c r="R22" s="3">
        <v>0.19607645875251509</v>
      </c>
      <c r="S22" s="3">
        <v>2.6954444444444441</v>
      </c>
      <c r="T22" s="3">
        <v>1.1111111111111112E-2</v>
      </c>
      <c r="U22" s="3">
        <v>0</v>
      </c>
      <c r="V22" s="3">
        <v>4.9012072434607638E-2</v>
      </c>
      <c r="W22" s="3">
        <v>3.0023333333333344</v>
      </c>
      <c r="X22" s="3">
        <v>2.2215555555555548</v>
      </c>
      <c r="Y22" s="3">
        <v>0</v>
      </c>
      <c r="Z22" s="3">
        <v>9.459758551307848E-2</v>
      </c>
      <c r="AA22" s="3">
        <v>0.90833333333333333</v>
      </c>
      <c r="AB22" s="3">
        <v>0</v>
      </c>
      <c r="AC22" s="3">
        <v>0</v>
      </c>
      <c r="AD22" s="3">
        <v>0</v>
      </c>
      <c r="AE22" s="3">
        <v>0</v>
      </c>
      <c r="AF22" s="3">
        <v>0</v>
      </c>
      <c r="AG22" s="3">
        <v>0</v>
      </c>
      <c r="AH22" s="3" t="s">
        <v>243</v>
      </c>
      <c r="AI22" s="17">
        <v>1</v>
      </c>
    </row>
    <row r="23" spans="1:35" x14ac:dyDescent="0.2">
      <c r="A23" s="1" t="s">
        <v>154</v>
      </c>
      <c r="B23" s="1" t="s">
        <v>199</v>
      </c>
      <c r="C23" s="1" t="s">
        <v>200</v>
      </c>
      <c r="D23" s="1" t="s">
        <v>183</v>
      </c>
      <c r="E23" s="3">
        <v>24.088888888888889</v>
      </c>
      <c r="F23" s="3">
        <v>5.0666666666666664</v>
      </c>
      <c r="G23" s="3">
        <v>0.32777777777777778</v>
      </c>
      <c r="H23" s="3">
        <v>0.1388888888888889</v>
      </c>
      <c r="I23" s="3">
        <v>4.6027777777777779</v>
      </c>
      <c r="J23" s="3">
        <v>0</v>
      </c>
      <c r="K23" s="3">
        <v>0</v>
      </c>
      <c r="L23" s="3">
        <v>1.4444444444444444</v>
      </c>
      <c r="M23" s="3">
        <v>2.8916666666666666</v>
      </c>
      <c r="N23" s="3">
        <v>0</v>
      </c>
      <c r="O23" s="3">
        <v>0.12004151291512916</v>
      </c>
      <c r="P23" s="3">
        <v>4.9888888888888889</v>
      </c>
      <c r="Q23" s="3">
        <v>10.888888888888889</v>
      </c>
      <c r="R23" s="3">
        <v>0.65913284132841332</v>
      </c>
      <c r="S23" s="3">
        <v>4.6027777777777779</v>
      </c>
      <c r="T23" s="3">
        <v>0</v>
      </c>
      <c r="U23" s="3">
        <v>0</v>
      </c>
      <c r="V23" s="3">
        <v>0.19107472324723249</v>
      </c>
      <c r="W23" s="3">
        <v>6.9</v>
      </c>
      <c r="X23" s="3">
        <v>0</v>
      </c>
      <c r="Y23" s="3">
        <v>0</v>
      </c>
      <c r="Z23" s="3">
        <v>0.28643911439114395</v>
      </c>
      <c r="AA23" s="3">
        <v>0</v>
      </c>
      <c r="AB23" s="3">
        <v>0</v>
      </c>
      <c r="AC23" s="3">
        <v>0</v>
      </c>
      <c r="AD23" s="3">
        <v>0</v>
      </c>
      <c r="AE23" s="3">
        <v>0</v>
      </c>
      <c r="AF23" s="3">
        <v>0</v>
      </c>
      <c r="AG23" s="3">
        <v>0</v>
      </c>
      <c r="AH23" s="3" t="s">
        <v>244</v>
      </c>
      <c r="AI23" s="17">
        <v>1</v>
      </c>
    </row>
    <row r="24" spans="1:35" x14ac:dyDescent="0.2">
      <c r="A24" s="1" t="s">
        <v>154</v>
      </c>
      <c r="B24" s="1" t="s">
        <v>201</v>
      </c>
      <c r="C24" s="1" t="s">
        <v>202</v>
      </c>
      <c r="D24" s="1" t="s">
        <v>168</v>
      </c>
      <c r="E24" s="3">
        <v>41.255555555555553</v>
      </c>
      <c r="F24" s="3">
        <v>5.2444444444444445</v>
      </c>
      <c r="G24" s="3">
        <v>1.0722222222222222</v>
      </c>
      <c r="H24" s="3">
        <v>0.13333333333333333</v>
      </c>
      <c r="I24" s="3">
        <v>0.3888888888888889</v>
      </c>
      <c r="J24" s="3">
        <v>0</v>
      </c>
      <c r="K24" s="3">
        <v>1.933333333333334</v>
      </c>
      <c r="L24" s="3">
        <v>1.5916666666666666</v>
      </c>
      <c r="M24" s="3">
        <v>6.0854444444444447</v>
      </c>
      <c r="N24" s="3">
        <v>0</v>
      </c>
      <c r="O24" s="3">
        <v>0.14750605978992729</v>
      </c>
      <c r="P24" s="3">
        <v>5.5047777777777789</v>
      </c>
      <c r="Q24" s="3">
        <v>24.904888888888884</v>
      </c>
      <c r="R24" s="3">
        <v>0.7371047670347427</v>
      </c>
      <c r="S24" s="3">
        <v>0.39</v>
      </c>
      <c r="T24" s="3">
        <v>2.8025555555555557</v>
      </c>
      <c r="U24" s="3">
        <v>0</v>
      </c>
      <c r="V24" s="3">
        <v>7.7384863991381642E-2</v>
      </c>
      <c r="W24" s="3">
        <v>3.5239999999999991</v>
      </c>
      <c r="X24" s="3">
        <v>0.23511111111111116</v>
      </c>
      <c r="Y24" s="3">
        <v>0</v>
      </c>
      <c r="Z24" s="3">
        <v>9.1117694586587653E-2</v>
      </c>
      <c r="AA24" s="3">
        <v>0.6661111111111111</v>
      </c>
      <c r="AB24" s="3">
        <v>0</v>
      </c>
      <c r="AC24" s="3">
        <v>0</v>
      </c>
      <c r="AD24" s="3">
        <v>0</v>
      </c>
      <c r="AE24" s="3">
        <v>0</v>
      </c>
      <c r="AF24" s="3">
        <v>0</v>
      </c>
      <c r="AG24" s="3">
        <v>0</v>
      </c>
      <c r="AH24" s="3" t="s">
        <v>245</v>
      </c>
      <c r="AI24" s="17">
        <v>1</v>
      </c>
    </row>
    <row r="25" spans="1:35" x14ac:dyDescent="0.2">
      <c r="A25" s="1" t="s">
        <v>154</v>
      </c>
      <c r="B25" s="1" t="s">
        <v>203</v>
      </c>
      <c r="C25" s="1" t="s">
        <v>170</v>
      </c>
      <c r="D25" s="1" t="s">
        <v>171</v>
      </c>
      <c r="E25" s="3">
        <v>106.41111111111111</v>
      </c>
      <c r="F25" s="3">
        <v>43.07555555555556</v>
      </c>
      <c r="G25" s="3">
        <v>0</v>
      </c>
      <c r="H25" s="3">
        <v>0</v>
      </c>
      <c r="I25" s="3">
        <v>3.4955555555555553</v>
      </c>
      <c r="J25" s="3">
        <v>0</v>
      </c>
      <c r="K25" s="3">
        <v>0</v>
      </c>
      <c r="L25" s="3">
        <v>0</v>
      </c>
      <c r="M25" s="3">
        <v>5.5611111111111109</v>
      </c>
      <c r="N25" s="3">
        <v>0</v>
      </c>
      <c r="O25" s="3">
        <v>5.2260624412655318E-2</v>
      </c>
      <c r="P25" s="3">
        <v>0</v>
      </c>
      <c r="Q25" s="3">
        <v>20.03111111111112</v>
      </c>
      <c r="R25" s="3">
        <v>0.18824266471755255</v>
      </c>
      <c r="S25" s="3">
        <v>0</v>
      </c>
      <c r="T25" s="3">
        <v>0</v>
      </c>
      <c r="U25" s="3">
        <v>0</v>
      </c>
      <c r="V25" s="3">
        <v>0</v>
      </c>
      <c r="W25" s="3">
        <v>35.635000000000005</v>
      </c>
      <c r="X25" s="3">
        <v>0</v>
      </c>
      <c r="Y25" s="3">
        <v>4.8688888888888897</v>
      </c>
      <c r="Z25" s="3">
        <v>0.38063589850683938</v>
      </c>
      <c r="AA25" s="3">
        <v>0</v>
      </c>
      <c r="AB25" s="3">
        <v>0</v>
      </c>
      <c r="AC25" s="3">
        <v>0</v>
      </c>
      <c r="AD25" s="3">
        <v>0</v>
      </c>
      <c r="AE25" s="3">
        <v>0</v>
      </c>
      <c r="AF25" s="3">
        <v>0</v>
      </c>
      <c r="AG25" s="3">
        <v>0</v>
      </c>
      <c r="AH25" s="3" t="s">
        <v>246</v>
      </c>
      <c r="AI25" s="17">
        <v>1</v>
      </c>
    </row>
    <row r="26" spans="1:35" x14ac:dyDescent="0.2">
      <c r="A26" s="1" t="s">
        <v>154</v>
      </c>
      <c r="B26" s="1" t="s">
        <v>204</v>
      </c>
      <c r="C26" s="1" t="s">
        <v>205</v>
      </c>
      <c r="D26" s="1" t="s">
        <v>180</v>
      </c>
      <c r="E26" s="3">
        <v>33.12222222222222</v>
      </c>
      <c r="F26" s="3">
        <v>0</v>
      </c>
      <c r="G26" s="3">
        <v>0</v>
      </c>
      <c r="H26" s="3">
        <v>0</v>
      </c>
      <c r="I26" s="3">
        <v>0.32500000000000001</v>
      </c>
      <c r="J26" s="3">
        <v>0</v>
      </c>
      <c r="K26" s="3">
        <v>0</v>
      </c>
      <c r="L26" s="3">
        <v>0.68455555555555558</v>
      </c>
      <c r="M26" s="3">
        <v>4.7611111111111111</v>
      </c>
      <c r="N26" s="3">
        <v>0</v>
      </c>
      <c r="O26" s="3">
        <v>0.14374371016437437</v>
      </c>
      <c r="P26" s="3">
        <v>0</v>
      </c>
      <c r="Q26" s="3">
        <v>20.666666666666668</v>
      </c>
      <c r="R26" s="3">
        <v>0.62395169406239526</v>
      </c>
      <c r="S26" s="3">
        <v>3.6524444444444439</v>
      </c>
      <c r="T26" s="3">
        <v>3.4380000000000002</v>
      </c>
      <c r="U26" s="3">
        <v>0</v>
      </c>
      <c r="V26" s="3">
        <v>0.21406910432740689</v>
      </c>
      <c r="W26" s="3">
        <v>2.3708888888888899</v>
      </c>
      <c r="X26" s="3">
        <v>4.3385555555555548</v>
      </c>
      <c r="Y26" s="3">
        <v>0</v>
      </c>
      <c r="Z26" s="3">
        <v>0.20256625293525665</v>
      </c>
      <c r="AA26" s="3">
        <v>0.12222222222222222</v>
      </c>
      <c r="AB26" s="3">
        <v>0</v>
      </c>
      <c r="AC26" s="3">
        <v>0</v>
      </c>
      <c r="AD26" s="3">
        <v>0</v>
      </c>
      <c r="AE26" s="3">
        <v>0</v>
      </c>
      <c r="AF26" s="3">
        <v>0</v>
      </c>
      <c r="AG26" s="3">
        <v>0</v>
      </c>
      <c r="AH26" s="3" t="s">
        <v>247</v>
      </c>
      <c r="AI26" s="17">
        <v>1</v>
      </c>
    </row>
    <row r="27" spans="1:35" x14ac:dyDescent="0.2">
      <c r="A27" s="1" t="s">
        <v>154</v>
      </c>
      <c r="B27" s="1" t="s">
        <v>206</v>
      </c>
      <c r="C27" s="1" t="s">
        <v>207</v>
      </c>
      <c r="D27" s="1" t="s">
        <v>174</v>
      </c>
      <c r="E27" s="3">
        <v>50.144444444444446</v>
      </c>
      <c r="F27" s="3">
        <v>0</v>
      </c>
      <c r="G27" s="3">
        <v>0</v>
      </c>
      <c r="H27" s="3">
        <v>0</v>
      </c>
      <c r="I27" s="3">
        <v>0</v>
      </c>
      <c r="J27" s="3">
        <v>0</v>
      </c>
      <c r="K27" s="3">
        <v>0</v>
      </c>
      <c r="L27" s="3">
        <v>9.3211111111111098</v>
      </c>
      <c r="M27" s="3">
        <v>0</v>
      </c>
      <c r="N27" s="3">
        <v>8.1880000000000006</v>
      </c>
      <c r="O27" s="3">
        <v>0.16328827830711279</v>
      </c>
      <c r="P27" s="3">
        <v>0</v>
      </c>
      <c r="Q27" s="3">
        <v>24.779666666666667</v>
      </c>
      <c r="R27" s="3">
        <v>0.49416574340793262</v>
      </c>
      <c r="S27" s="3">
        <v>5.2962222222222222</v>
      </c>
      <c r="T27" s="3">
        <v>2.6766666666666672</v>
      </c>
      <c r="U27" s="3">
        <v>0</v>
      </c>
      <c r="V27" s="3">
        <v>0.15899844892532683</v>
      </c>
      <c r="W27" s="3">
        <v>5.2453333333333338</v>
      </c>
      <c r="X27" s="3">
        <v>9.2018888888888917</v>
      </c>
      <c r="Y27" s="3">
        <v>0</v>
      </c>
      <c r="Z27" s="3">
        <v>0.28811212054066038</v>
      </c>
      <c r="AA27" s="3">
        <v>0</v>
      </c>
      <c r="AB27" s="3">
        <v>0</v>
      </c>
      <c r="AC27" s="3">
        <v>0</v>
      </c>
      <c r="AD27" s="3">
        <v>9.5617777777777757</v>
      </c>
      <c r="AE27" s="3">
        <v>0</v>
      </c>
      <c r="AF27" s="3">
        <v>1.1888888888888889</v>
      </c>
      <c r="AG27" s="3">
        <v>0</v>
      </c>
      <c r="AH27" s="3" t="s">
        <v>248</v>
      </c>
      <c r="AI27" s="17">
        <v>1</v>
      </c>
    </row>
    <row r="28" spans="1:35" x14ac:dyDescent="0.2">
      <c r="A28" s="1" t="s">
        <v>154</v>
      </c>
      <c r="B28" s="1" t="s">
        <v>208</v>
      </c>
      <c r="C28" s="1" t="s">
        <v>182</v>
      </c>
      <c r="D28" s="1" t="s">
        <v>183</v>
      </c>
      <c r="E28" s="3">
        <v>49.43333333333333</v>
      </c>
      <c r="F28" s="3">
        <v>5.5111111111111111</v>
      </c>
      <c r="G28" s="3">
        <v>0.12799999999999989</v>
      </c>
      <c r="H28" s="3">
        <v>0.35800000000000004</v>
      </c>
      <c r="I28" s="3">
        <v>1.125</v>
      </c>
      <c r="J28" s="3">
        <v>0</v>
      </c>
      <c r="K28" s="3">
        <v>0</v>
      </c>
      <c r="L28" s="3">
        <v>0</v>
      </c>
      <c r="M28" s="3">
        <v>5.1396666666666659</v>
      </c>
      <c r="N28" s="3">
        <v>0</v>
      </c>
      <c r="O28" s="3">
        <v>0.10397167902899528</v>
      </c>
      <c r="P28" s="3">
        <v>0</v>
      </c>
      <c r="Q28" s="3">
        <v>5.1917777777777783</v>
      </c>
      <c r="R28" s="3">
        <v>0.1050258485052821</v>
      </c>
      <c r="S28" s="3">
        <v>5.8520000000000003</v>
      </c>
      <c r="T28" s="3">
        <v>4.1398888888888905</v>
      </c>
      <c r="U28" s="3">
        <v>0</v>
      </c>
      <c r="V28" s="3">
        <v>0.20212856821757705</v>
      </c>
      <c r="W28" s="3">
        <v>3.9224444444444462</v>
      </c>
      <c r="X28" s="3">
        <v>3.669777777777778</v>
      </c>
      <c r="Y28" s="3">
        <v>0</v>
      </c>
      <c r="Z28" s="3">
        <v>0.15358507529781978</v>
      </c>
      <c r="AA28" s="3">
        <v>0</v>
      </c>
      <c r="AB28" s="3">
        <v>5.2044444444444444</v>
      </c>
      <c r="AC28" s="3">
        <v>0</v>
      </c>
      <c r="AD28" s="3">
        <v>0</v>
      </c>
      <c r="AE28" s="3">
        <v>0</v>
      </c>
      <c r="AF28" s="3">
        <v>0</v>
      </c>
      <c r="AG28" s="3">
        <v>0</v>
      </c>
      <c r="AH28" s="3" t="s">
        <v>249</v>
      </c>
      <c r="AI28" s="17">
        <v>1</v>
      </c>
    </row>
    <row r="29" spans="1:35" x14ac:dyDescent="0.2">
      <c r="A29" s="1" t="s">
        <v>154</v>
      </c>
      <c r="B29" s="1" t="s">
        <v>209</v>
      </c>
      <c r="C29" s="1" t="s">
        <v>176</v>
      </c>
      <c r="D29" s="1" t="s">
        <v>177</v>
      </c>
      <c r="E29" s="3">
        <v>38.833333333333336</v>
      </c>
      <c r="F29" s="3">
        <v>11.31511111111111</v>
      </c>
      <c r="G29" s="3">
        <v>0</v>
      </c>
      <c r="H29" s="3">
        <v>0.23333333333333334</v>
      </c>
      <c r="I29" s="3">
        <v>0.63611111111111107</v>
      </c>
      <c r="J29" s="3">
        <v>0</v>
      </c>
      <c r="K29" s="3">
        <v>0</v>
      </c>
      <c r="L29" s="3">
        <v>0.70211111111111091</v>
      </c>
      <c r="M29" s="3">
        <v>5.5611111111111109</v>
      </c>
      <c r="N29" s="3">
        <v>0</v>
      </c>
      <c r="O29" s="3">
        <v>0.14320457796852645</v>
      </c>
      <c r="P29" s="3">
        <v>4.8583333333333334</v>
      </c>
      <c r="Q29" s="3">
        <v>3.8428888888888895</v>
      </c>
      <c r="R29" s="3">
        <v>0.22406580829756795</v>
      </c>
      <c r="S29" s="3">
        <v>0.89488888888888907</v>
      </c>
      <c r="T29" s="3">
        <v>0.53088888888888885</v>
      </c>
      <c r="U29" s="3">
        <v>0</v>
      </c>
      <c r="V29" s="3">
        <v>3.6715307582260368E-2</v>
      </c>
      <c r="W29" s="3">
        <v>0.34233333333333338</v>
      </c>
      <c r="X29" s="3">
        <v>1.7283333333333331</v>
      </c>
      <c r="Y29" s="3">
        <v>0</v>
      </c>
      <c r="Z29" s="3">
        <v>5.3321888412017161E-2</v>
      </c>
      <c r="AA29" s="3">
        <v>0</v>
      </c>
      <c r="AB29" s="3">
        <v>0</v>
      </c>
      <c r="AC29" s="3">
        <v>0</v>
      </c>
      <c r="AD29" s="3">
        <v>0</v>
      </c>
      <c r="AE29" s="3">
        <v>0</v>
      </c>
      <c r="AF29" s="3">
        <v>0</v>
      </c>
      <c r="AG29" s="3">
        <v>0</v>
      </c>
      <c r="AH29" s="3" t="s">
        <v>250</v>
      </c>
      <c r="AI29" s="17">
        <v>1</v>
      </c>
    </row>
    <row r="30" spans="1:35" x14ac:dyDescent="0.2">
      <c r="A30" s="1" t="s">
        <v>154</v>
      </c>
      <c r="B30" s="1" t="s">
        <v>210</v>
      </c>
      <c r="C30" s="1" t="s">
        <v>211</v>
      </c>
      <c r="D30" s="1" t="s">
        <v>180</v>
      </c>
      <c r="E30" s="3">
        <v>29.033333333333335</v>
      </c>
      <c r="F30" s="3">
        <v>5.166666666666667</v>
      </c>
      <c r="G30" s="3">
        <v>1.1555555555555554</v>
      </c>
      <c r="H30" s="3">
        <v>0</v>
      </c>
      <c r="I30" s="3">
        <v>0</v>
      </c>
      <c r="J30" s="3">
        <v>0</v>
      </c>
      <c r="K30" s="3">
        <v>0</v>
      </c>
      <c r="L30" s="3">
        <v>1.2272222222222227</v>
      </c>
      <c r="M30" s="3">
        <v>5.166666666666667</v>
      </c>
      <c r="N30" s="3">
        <v>0</v>
      </c>
      <c r="O30" s="3">
        <v>0.17795637198622274</v>
      </c>
      <c r="P30" s="3">
        <v>4.3666666666666663</v>
      </c>
      <c r="Q30" s="3">
        <v>8.6346666666666643</v>
      </c>
      <c r="R30" s="3">
        <v>0.44780711825487934</v>
      </c>
      <c r="S30" s="3">
        <v>5.4482222222222223</v>
      </c>
      <c r="T30" s="3">
        <v>0</v>
      </c>
      <c r="U30" s="3">
        <v>0</v>
      </c>
      <c r="V30" s="3">
        <v>0.18765403750478377</v>
      </c>
      <c r="W30" s="3">
        <v>0.45733333333333331</v>
      </c>
      <c r="X30" s="3">
        <v>4.4666666666666668</v>
      </c>
      <c r="Y30" s="3">
        <v>0</v>
      </c>
      <c r="Z30" s="3">
        <v>0.16959816303099887</v>
      </c>
      <c r="AA30" s="3">
        <v>0</v>
      </c>
      <c r="AB30" s="3">
        <v>0</v>
      </c>
      <c r="AC30" s="3">
        <v>0</v>
      </c>
      <c r="AD30" s="3">
        <v>0</v>
      </c>
      <c r="AE30" s="3">
        <v>0</v>
      </c>
      <c r="AF30" s="3">
        <v>0</v>
      </c>
      <c r="AG30" s="3">
        <v>0</v>
      </c>
      <c r="AH30" s="3" t="s">
        <v>251</v>
      </c>
      <c r="AI30" s="17">
        <v>1</v>
      </c>
    </row>
    <row r="31" spans="1:35" x14ac:dyDescent="0.2">
      <c r="A31" s="1" t="s">
        <v>154</v>
      </c>
      <c r="B31" s="1" t="s">
        <v>212</v>
      </c>
      <c r="C31" s="1" t="s">
        <v>213</v>
      </c>
      <c r="D31" s="1" t="s">
        <v>171</v>
      </c>
      <c r="E31" s="3">
        <v>33.511111111111113</v>
      </c>
      <c r="F31" s="3">
        <v>4.2777777777777777</v>
      </c>
      <c r="G31" s="3">
        <v>2.2222222222222223E-2</v>
      </c>
      <c r="H31" s="3">
        <v>0.16111111111111112</v>
      </c>
      <c r="I31" s="3">
        <v>1.3111111111111111</v>
      </c>
      <c r="J31" s="3">
        <v>0</v>
      </c>
      <c r="K31" s="3">
        <v>0</v>
      </c>
      <c r="L31" s="3">
        <v>1.6528888888888891</v>
      </c>
      <c r="M31" s="3">
        <v>4.6657777777777776</v>
      </c>
      <c r="N31" s="3">
        <v>0</v>
      </c>
      <c r="O31" s="3">
        <v>0.13923076923076921</v>
      </c>
      <c r="P31" s="3">
        <v>3.3638888888888889</v>
      </c>
      <c r="Q31" s="3">
        <v>25.766666666666666</v>
      </c>
      <c r="R31" s="3">
        <v>0.86928050397877976</v>
      </c>
      <c r="S31" s="3">
        <v>3.4181111111111115</v>
      </c>
      <c r="T31" s="3">
        <v>1.5955555555555554</v>
      </c>
      <c r="U31" s="3">
        <v>0</v>
      </c>
      <c r="V31" s="3">
        <v>0.14961206896551726</v>
      </c>
      <c r="W31" s="3">
        <v>2.0308888888888883</v>
      </c>
      <c r="X31" s="3">
        <v>1.9927777777777773</v>
      </c>
      <c r="Y31" s="3">
        <v>0</v>
      </c>
      <c r="Z31" s="3">
        <v>0.12006962864721481</v>
      </c>
      <c r="AA31" s="3">
        <v>0</v>
      </c>
      <c r="AB31" s="3">
        <v>0</v>
      </c>
      <c r="AC31" s="3">
        <v>1.2055555555555555</v>
      </c>
      <c r="AD31" s="3">
        <v>0</v>
      </c>
      <c r="AE31" s="3">
        <v>0</v>
      </c>
      <c r="AF31" s="3">
        <v>0</v>
      </c>
      <c r="AG31" s="3">
        <v>0</v>
      </c>
      <c r="AH31" s="3" t="s">
        <v>252</v>
      </c>
      <c r="AI31" s="17">
        <v>1</v>
      </c>
    </row>
    <row r="32" spans="1:35" x14ac:dyDescent="0.2">
      <c r="A32" s="1" t="s">
        <v>154</v>
      </c>
      <c r="B32" s="1" t="s">
        <v>214</v>
      </c>
      <c r="C32" s="1" t="s">
        <v>207</v>
      </c>
      <c r="D32" s="1" t="s">
        <v>174</v>
      </c>
      <c r="E32" s="3">
        <v>18.755555555555556</v>
      </c>
      <c r="F32" s="3">
        <v>0</v>
      </c>
      <c r="G32" s="3">
        <v>0</v>
      </c>
      <c r="H32" s="3">
        <v>2.2222222222222223E-2</v>
      </c>
      <c r="I32" s="3">
        <v>0</v>
      </c>
      <c r="J32" s="3">
        <v>0</v>
      </c>
      <c r="K32" s="3">
        <v>0</v>
      </c>
      <c r="L32" s="3">
        <v>1.9722222222222223</v>
      </c>
      <c r="M32" s="3">
        <v>0</v>
      </c>
      <c r="N32" s="3">
        <v>4.5915555555555558</v>
      </c>
      <c r="O32" s="3">
        <v>0.24481042654028437</v>
      </c>
      <c r="P32" s="3">
        <v>0</v>
      </c>
      <c r="Q32" s="3">
        <v>6.8135555555555536</v>
      </c>
      <c r="R32" s="3">
        <v>0.36328199052132687</v>
      </c>
      <c r="S32" s="3">
        <v>2.3783333333333325</v>
      </c>
      <c r="T32" s="3">
        <v>0</v>
      </c>
      <c r="U32" s="3">
        <v>0</v>
      </c>
      <c r="V32" s="3">
        <v>0.12680687203791463</v>
      </c>
      <c r="W32" s="3">
        <v>3.2283333333333335</v>
      </c>
      <c r="X32" s="3">
        <v>5.5555555555555558E-3</v>
      </c>
      <c r="Y32" s="3">
        <v>0</v>
      </c>
      <c r="Z32" s="3">
        <v>0.17242298578199053</v>
      </c>
      <c r="AA32" s="3">
        <v>0</v>
      </c>
      <c r="AB32" s="3">
        <v>0</v>
      </c>
      <c r="AC32" s="3">
        <v>0</v>
      </c>
      <c r="AD32" s="3">
        <v>3.8578888888888887</v>
      </c>
      <c r="AE32" s="3">
        <v>0</v>
      </c>
      <c r="AF32" s="3">
        <v>0</v>
      </c>
      <c r="AG32" s="3">
        <v>0</v>
      </c>
      <c r="AH32" s="3" t="s">
        <v>253</v>
      </c>
      <c r="AI32" s="17">
        <v>1</v>
      </c>
    </row>
    <row r="33" spans="1:35" x14ac:dyDescent="0.2">
      <c r="A33" s="1" t="s">
        <v>154</v>
      </c>
      <c r="B33" s="1" t="s">
        <v>215</v>
      </c>
      <c r="C33" s="1" t="s">
        <v>216</v>
      </c>
      <c r="D33" s="1" t="s">
        <v>157</v>
      </c>
      <c r="E33" s="3">
        <v>23.233333333333334</v>
      </c>
      <c r="F33" s="3">
        <v>5.6888888888888891</v>
      </c>
      <c r="G33" s="3">
        <v>0.10833333333333334</v>
      </c>
      <c r="H33" s="3">
        <v>0.23366666666666669</v>
      </c>
      <c r="I33" s="3">
        <v>0.28888888888888886</v>
      </c>
      <c r="J33" s="3">
        <v>0</v>
      </c>
      <c r="K33" s="3">
        <v>1.4194444444444445</v>
      </c>
      <c r="L33" s="3">
        <v>1.1388888888888888</v>
      </c>
      <c r="M33" s="3">
        <v>4.3555555555555552</v>
      </c>
      <c r="N33" s="3">
        <v>0</v>
      </c>
      <c r="O33" s="3">
        <v>0.18747010999521757</v>
      </c>
      <c r="P33" s="3">
        <v>17.138888888888889</v>
      </c>
      <c r="Q33" s="3">
        <v>0</v>
      </c>
      <c r="R33" s="3">
        <v>0.73768531802965087</v>
      </c>
      <c r="S33" s="3">
        <v>2.7194444444444446</v>
      </c>
      <c r="T33" s="3">
        <v>0</v>
      </c>
      <c r="U33" s="3">
        <v>0</v>
      </c>
      <c r="V33" s="3">
        <v>0.1170492587278814</v>
      </c>
      <c r="W33" s="3">
        <v>1.95</v>
      </c>
      <c r="X33" s="3">
        <v>0</v>
      </c>
      <c r="Y33" s="3">
        <v>0</v>
      </c>
      <c r="Z33" s="3">
        <v>8.3931133428981342E-2</v>
      </c>
      <c r="AA33" s="3">
        <v>0</v>
      </c>
      <c r="AB33" s="3">
        <v>0</v>
      </c>
      <c r="AC33" s="3">
        <v>0</v>
      </c>
      <c r="AD33" s="3">
        <v>0</v>
      </c>
      <c r="AE33" s="3">
        <v>0</v>
      </c>
      <c r="AF33" s="3">
        <v>0</v>
      </c>
      <c r="AG33" s="3">
        <v>7.2222222222222215E-2</v>
      </c>
      <c r="AH33" s="3" t="s">
        <v>254</v>
      </c>
      <c r="AI33" s="17">
        <v>1</v>
      </c>
    </row>
    <row r="34" spans="1:35" x14ac:dyDescent="0.2">
      <c r="A34" s="1" t="s">
        <v>154</v>
      </c>
      <c r="B34" s="1" t="s">
        <v>217</v>
      </c>
      <c r="C34" s="1" t="s">
        <v>218</v>
      </c>
      <c r="D34" s="1" t="s">
        <v>219</v>
      </c>
      <c r="E34" s="3">
        <v>62.055555555555557</v>
      </c>
      <c r="F34" s="3">
        <v>50.610333333333308</v>
      </c>
      <c r="G34" s="3">
        <v>0</v>
      </c>
      <c r="H34" s="3">
        <v>0.27500000000000002</v>
      </c>
      <c r="I34" s="3">
        <v>0.70833333333333337</v>
      </c>
      <c r="J34" s="3">
        <v>0</v>
      </c>
      <c r="K34" s="3">
        <v>0</v>
      </c>
      <c r="L34" s="3">
        <v>0.31411111111111101</v>
      </c>
      <c r="M34" s="3">
        <v>0</v>
      </c>
      <c r="N34" s="3">
        <v>0</v>
      </c>
      <c r="O34" s="3">
        <v>0</v>
      </c>
      <c r="P34" s="3">
        <v>21.986999999999998</v>
      </c>
      <c r="Q34" s="3">
        <v>0</v>
      </c>
      <c r="R34" s="3">
        <v>0.35431154879140553</v>
      </c>
      <c r="S34" s="3">
        <v>5.9446666666666665</v>
      </c>
      <c r="T34" s="3">
        <v>0.59177777777777774</v>
      </c>
      <c r="U34" s="3">
        <v>0</v>
      </c>
      <c r="V34" s="3">
        <v>0.10533213965980304</v>
      </c>
      <c r="W34" s="3">
        <v>3.4517777777777776</v>
      </c>
      <c r="X34" s="3">
        <v>3.5274444444444453</v>
      </c>
      <c r="Y34" s="3">
        <v>0</v>
      </c>
      <c r="Z34" s="3">
        <v>0.11246732318710834</v>
      </c>
      <c r="AA34" s="3">
        <v>0</v>
      </c>
      <c r="AB34" s="3">
        <v>0</v>
      </c>
      <c r="AC34" s="3">
        <v>0</v>
      </c>
      <c r="AD34" s="3">
        <v>0</v>
      </c>
      <c r="AE34" s="3">
        <v>0</v>
      </c>
      <c r="AF34" s="3">
        <v>0</v>
      </c>
      <c r="AG34" s="3">
        <v>0</v>
      </c>
      <c r="AH34" s="3" t="s">
        <v>255</v>
      </c>
      <c r="AI34" s="17">
        <v>1</v>
      </c>
    </row>
    <row r="35" spans="1:35" x14ac:dyDescent="0.2">
      <c r="A35" s="1" t="s">
        <v>154</v>
      </c>
      <c r="B35" s="1" t="s">
        <v>220</v>
      </c>
      <c r="C35" s="1" t="s">
        <v>221</v>
      </c>
      <c r="D35" s="1" t="s">
        <v>222</v>
      </c>
      <c r="E35" s="3">
        <v>28.044444444444444</v>
      </c>
      <c r="F35" s="3">
        <v>5.572222222222222</v>
      </c>
      <c r="G35" s="3">
        <v>0</v>
      </c>
      <c r="H35" s="3">
        <v>0</v>
      </c>
      <c r="I35" s="3">
        <v>0</v>
      </c>
      <c r="J35" s="3">
        <v>0</v>
      </c>
      <c r="K35" s="3">
        <v>0</v>
      </c>
      <c r="L35" s="3">
        <v>0</v>
      </c>
      <c r="M35" s="3">
        <v>4.9333333333333336</v>
      </c>
      <c r="N35" s="3">
        <v>0</v>
      </c>
      <c r="O35" s="3">
        <v>0.17591125198098256</v>
      </c>
      <c r="P35" s="3">
        <v>0</v>
      </c>
      <c r="Q35" s="3">
        <v>13.041666666666666</v>
      </c>
      <c r="R35" s="3">
        <v>0.46503565768621236</v>
      </c>
      <c r="S35" s="3">
        <v>0</v>
      </c>
      <c r="T35" s="3">
        <v>0</v>
      </c>
      <c r="U35" s="3">
        <v>0</v>
      </c>
      <c r="V35" s="3">
        <v>0</v>
      </c>
      <c r="W35" s="3">
        <v>0</v>
      </c>
      <c r="X35" s="3">
        <v>0</v>
      </c>
      <c r="Y35" s="3">
        <v>0</v>
      </c>
      <c r="Z35" s="3">
        <v>0</v>
      </c>
      <c r="AA35" s="3">
        <v>0</v>
      </c>
      <c r="AB35" s="3">
        <v>0</v>
      </c>
      <c r="AC35" s="3">
        <v>0</v>
      </c>
      <c r="AD35" s="3">
        <v>0</v>
      </c>
      <c r="AE35" s="3">
        <v>0</v>
      </c>
      <c r="AF35" s="3">
        <v>0</v>
      </c>
      <c r="AG35" s="3">
        <v>0</v>
      </c>
      <c r="AH35" s="3" t="s">
        <v>256</v>
      </c>
      <c r="AI35" s="17">
        <v>1</v>
      </c>
    </row>
  </sheetData>
  <pageMargins left="0.7" right="0.7" top="0.75" bottom="0.75" header="0.3" footer="0.3"/>
  <pageSetup orientation="portrait" horizontalDpi="1200" verticalDpi="1200" r:id="rId1"/>
  <ignoredErrors>
    <ignoredError sqref="AH2:AH35"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EFC60-0369-48E5-840E-3ECE87C06A99}">
  <dimension ref="B2:O54"/>
  <sheetViews>
    <sheetView zoomScale="80" zoomScaleNormal="80" workbookViewId="0">
      <pane ySplit="2" topLeftCell="A3" activePane="bottomLeft" state="frozen"/>
      <selection activeCell="D1" sqref="D1"/>
      <selection pane="bottomLeft" activeCell="G20" sqref="G20"/>
    </sheetView>
  </sheetViews>
  <sheetFormatPr baseColWidth="10" defaultColWidth="8.83203125" defaultRowHeight="16" x14ac:dyDescent="0.2"/>
  <cols>
    <col min="1" max="1" width="3" style="2" customWidth="1"/>
    <col min="2" max="2" width="21.83203125" style="2" customWidth="1"/>
    <col min="3" max="3" width="11.5" style="2" customWidth="1"/>
    <col min="4" max="4" width="4.6640625" style="2" customWidth="1"/>
    <col min="5" max="5" width="5.33203125" style="2" customWidth="1"/>
    <col min="6" max="6" width="40.5" style="2" customWidth="1"/>
    <col min="7" max="7" width="12.6640625" style="2" customWidth="1"/>
    <col min="8" max="8" width="12.5" style="2" customWidth="1"/>
    <col min="9" max="18" width="8.83203125" style="2"/>
    <col min="19" max="19" width="22.83203125" style="2" customWidth="1"/>
    <col min="20" max="20" width="16.33203125" style="2" customWidth="1"/>
    <col min="21" max="21" width="13.6640625" style="2" customWidth="1"/>
    <col min="22" max="16384" width="8.83203125" style="2"/>
  </cols>
  <sheetData>
    <row r="2" spans="2:15" ht="53" customHeight="1" x14ac:dyDescent="0.2">
      <c r="B2" s="15" t="s">
        <v>0</v>
      </c>
      <c r="C2" s="15" t="s">
        <v>79</v>
      </c>
      <c r="D2" s="16"/>
      <c r="F2" s="2" t="s">
        <v>99</v>
      </c>
      <c r="G2" s="2" t="s">
        <v>115</v>
      </c>
      <c r="H2" s="25" t="s">
        <v>112</v>
      </c>
      <c r="I2" s="25" t="s">
        <v>16</v>
      </c>
    </row>
    <row r="3" spans="2:15" ht="15" customHeight="1" x14ac:dyDescent="0.2">
      <c r="B3" s="8" t="s">
        <v>86</v>
      </c>
      <c r="C3" s="7">
        <f>AVERAGE(Nurse!E:E)</f>
        <v>62.142483660130722</v>
      </c>
      <c r="D3" s="7"/>
      <c r="F3" s="28" t="s">
        <v>92</v>
      </c>
      <c r="G3" s="21">
        <f>SUM(Table3[Total Hours Nurse Staffing])</f>
        <v>9031.3290000000015</v>
      </c>
      <c r="H3" s="24" t="s">
        <v>85</v>
      </c>
      <c r="I3" s="22">
        <f>Table30[[#This Row],[State Total]]/C7</f>
        <v>4.2744883674456773</v>
      </c>
    </row>
    <row r="4" spans="2:15" ht="15" customHeight="1" x14ac:dyDescent="0.2">
      <c r="B4" s="9" t="s">
        <v>27</v>
      </c>
      <c r="C4" s="7">
        <f>SUM(Nurse!J:J)/SUM(Nurse!E:E)</f>
        <v>4.2744883674456773</v>
      </c>
      <c r="D4" s="7"/>
      <c r="F4" s="12" t="s">
        <v>152</v>
      </c>
      <c r="G4" s="21">
        <f>SUM(Table3[Total Direct Care Staff Hours])</f>
        <v>8483.2804444444446</v>
      </c>
      <c r="H4" s="24">
        <f>Table30[[#This Row],[State Total]]/G3</f>
        <v>0.93931695373343649</v>
      </c>
      <c r="I4" s="22">
        <f>Table30[[#This Row],[State Total]]/C7</f>
        <v>4.0150993920780831</v>
      </c>
    </row>
    <row r="5" spans="2:15" ht="15" customHeight="1" thickBot="1" x14ac:dyDescent="0.25">
      <c r="B5" s="10" t="s">
        <v>153</v>
      </c>
      <c r="C5" s="11">
        <f>SUM(Nurse!L:L)/SUM(Nurse!E:E)</f>
        <v>0.84348545404825515</v>
      </c>
      <c r="D5" s="14"/>
      <c r="F5" s="28" t="s">
        <v>77</v>
      </c>
      <c r="G5" s="21">
        <f>SUM(Table3[Total RN Hours (w/ Admin, DON)])</f>
        <v>1782.1535555555556</v>
      </c>
      <c r="H5" s="24">
        <f>Table30[[#This Row],[State Total]]/G3</f>
        <v>0.19733015545724836</v>
      </c>
      <c r="I5" s="22">
        <f>Table30[[#This Row],[State Total]]/C7</f>
        <v>0.84348545404825515</v>
      </c>
      <c r="J5" s="20"/>
      <c r="K5" s="20"/>
      <c r="L5" s="20"/>
      <c r="M5" s="20"/>
      <c r="N5" s="20"/>
      <c r="O5" s="20"/>
    </row>
    <row r="6" spans="2:15" ht="15" customHeight="1" x14ac:dyDescent="0.2">
      <c r="B6" s="18" t="s">
        <v>80</v>
      </c>
      <c r="C6" s="19">
        <f>COUNTA(Nurse!A:A)-1</f>
        <v>34</v>
      </c>
      <c r="D6" s="1"/>
      <c r="F6" s="27" t="s">
        <v>93</v>
      </c>
      <c r="G6" s="21">
        <f>SUM(Table3[RN Hours (excl. Admin, DON)])</f>
        <v>1329.76</v>
      </c>
      <c r="H6" s="24">
        <f>Table30[[#This Row],[State Total]]/G3</f>
        <v>0.14723857363628318</v>
      </c>
      <c r="I6" s="22">
        <f>Table30[[#This Row],[State Total]]/C7</f>
        <v>0.62936957024758622</v>
      </c>
      <c r="J6" s="20"/>
      <c r="K6" s="20"/>
      <c r="L6" s="20"/>
      <c r="M6" s="20"/>
      <c r="N6" s="20"/>
      <c r="O6" s="20"/>
    </row>
    <row r="7" spans="2:15" ht="15" customHeight="1" x14ac:dyDescent="0.2">
      <c r="B7" s="18" t="s">
        <v>81</v>
      </c>
      <c r="C7" s="19">
        <f>SUM(Nurse!E:E)</f>
        <v>2112.8444444444444</v>
      </c>
      <c r="D7" s="1"/>
      <c r="F7" s="27" t="s">
        <v>94</v>
      </c>
      <c r="G7" s="21">
        <f>SUM(Table3[RN Admin Hours])</f>
        <v>293.0676666666667</v>
      </c>
      <c r="H7" s="24">
        <f>Table30[[#This Row],[State Total]]/G3</f>
        <v>3.245011522298287E-2</v>
      </c>
      <c r="I7" s="22">
        <f>Table30[[#This Row],[State Total]]/C7</f>
        <v>0.13870764004291214</v>
      </c>
      <c r="J7" s="20"/>
      <c r="K7" s="20"/>
      <c r="L7" s="20"/>
      <c r="M7" s="20"/>
      <c r="N7" s="20"/>
      <c r="O7" s="20"/>
    </row>
    <row r="8" spans="2:15" ht="15" customHeight="1" x14ac:dyDescent="0.2">
      <c r="F8" s="27" t="s">
        <v>95</v>
      </c>
      <c r="G8" s="21">
        <f>SUM(Table3[RN DON Hours])</f>
        <v>159.32588888888887</v>
      </c>
      <c r="H8" s="24">
        <f>Table30[[#This Row],[State Total]]/G3</f>
        <v>1.7641466597982294E-2</v>
      </c>
      <c r="I8" s="22">
        <f>Table30[[#This Row],[State Total]]/C7</f>
        <v>7.5408243757756774E-2</v>
      </c>
      <c r="J8" s="20"/>
      <c r="K8" s="20"/>
      <c r="L8" s="20"/>
      <c r="M8" s="20"/>
      <c r="N8" s="20"/>
      <c r="O8" s="20"/>
    </row>
    <row r="9" spans="2:15" ht="15" customHeight="1" x14ac:dyDescent="0.2">
      <c r="F9" s="12" t="s">
        <v>96</v>
      </c>
      <c r="G9" s="21">
        <f>SUM(Table3[Total LPN Hours (w/ Admin)])</f>
        <v>2021.1273333333334</v>
      </c>
      <c r="H9" s="24">
        <f>Table30[[#This Row],[State Total]]/G3</f>
        <v>0.22379068831766985</v>
      </c>
      <c r="I9" s="22">
        <f>Table30[[#This Row],[State Total]]/C7</f>
        <v>0.95659069395654095</v>
      </c>
      <c r="J9" s="20"/>
      <c r="K9" s="20"/>
      <c r="L9" s="20"/>
      <c r="M9" s="20"/>
      <c r="N9" s="20"/>
      <c r="O9" s="20"/>
    </row>
    <row r="10" spans="2:15" ht="15" customHeight="1" x14ac:dyDescent="0.2">
      <c r="F10" s="27" t="s">
        <v>100</v>
      </c>
      <c r="G10" s="21">
        <f>SUM(Table3[LPN Hours (excl. Admin)])</f>
        <v>1925.4723333333332</v>
      </c>
      <c r="H10" s="24">
        <f>Table30[[#This Row],[State Total]]/G3</f>
        <v>0.21319922387207163</v>
      </c>
      <c r="I10" s="22">
        <f>Table30[[#This Row],[State Total]]/C7</f>
        <v>0.9113176023896169</v>
      </c>
      <c r="J10" s="20"/>
      <c r="K10" s="20"/>
      <c r="L10" s="20"/>
      <c r="M10" s="20"/>
      <c r="N10" s="20"/>
      <c r="O10" s="20"/>
    </row>
    <row r="11" spans="2:15" ht="15" customHeight="1" x14ac:dyDescent="0.2">
      <c r="F11" s="27" t="s">
        <v>97</v>
      </c>
      <c r="G11" s="21">
        <f>SUM(Table3[LPN Admin Hours])</f>
        <v>95.654999999999987</v>
      </c>
      <c r="H11" s="24">
        <f>Table30[[#This Row],[State Total]]/G3</f>
        <v>1.0591464445598203E-2</v>
      </c>
      <c r="I11" s="22">
        <f>Table30[[#This Row],[State Total]]/C7</f>
        <v>4.5273091566923995E-2</v>
      </c>
      <c r="J11" s="20"/>
      <c r="K11" s="20"/>
      <c r="L11" s="20"/>
      <c r="M11" s="20"/>
      <c r="N11" s="20"/>
      <c r="O11" s="20"/>
    </row>
    <row r="12" spans="2:15" ht="15" customHeight="1" x14ac:dyDescent="0.2">
      <c r="F12" s="12" t="s">
        <v>101</v>
      </c>
      <c r="G12" s="21">
        <f>SUM(Table3[Total CNA, NA TR, Med Aide/Tech Hours])</f>
        <v>5228.0481111111121</v>
      </c>
      <c r="H12" s="24">
        <f>Table30[[#This Row],[State Total]]/G3</f>
        <v>0.57887915622508179</v>
      </c>
      <c r="I12" s="22">
        <f>Table30[[#This Row],[State Total]]/C7</f>
        <v>2.4744122194408806</v>
      </c>
      <c r="J12" s="20"/>
      <c r="K12" s="20"/>
      <c r="L12" s="20"/>
      <c r="M12" s="20"/>
      <c r="N12" s="20"/>
      <c r="O12" s="20"/>
    </row>
    <row r="13" spans="2:15" ht="15" customHeight="1" x14ac:dyDescent="0.2">
      <c r="F13" s="27" t="s">
        <v>15</v>
      </c>
      <c r="G13" s="21">
        <f>SUM(Table3[CNA Hours])</f>
        <v>5080.29</v>
      </c>
      <c r="H13" s="24">
        <f>Table30[[#This Row],[State Total]]/G3</f>
        <v>0.56251853963021381</v>
      </c>
      <c r="I13" s="22">
        <f>Table30[[#This Row],[State Total]]/C7</f>
        <v>2.404478954121879</v>
      </c>
      <c r="J13" s="20"/>
      <c r="K13" s="20"/>
      <c r="L13" s="20"/>
      <c r="M13" s="20"/>
      <c r="N13" s="20"/>
      <c r="O13" s="20"/>
    </row>
    <row r="14" spans="2:15" ht="15" customHeight="1" x14ac:dyDescent="0.2">
      <c r="F14" s="27" t="s">
        <v>82</v>
      </c>
      <c r="G14" s="21">
        <f>SUM(Table3[NA TR Hours])</f>
        <v>111.42366666666666</v>
      </c>
      <c r="H14" s="24">
        <f>Table30[[#This Row],[State Total]]/G3</f>
        <v>1.2337460706687425E-2</v>
      </c>
      <c r="I14" s="22">
        <f>Table30[[#This Row],[State Total]]/C7</f>
        <v>5.2736332274553523E-2</v>
      </c>
    </row>
    <row r="15" spans="2:15" ht="15" customHeight="1" x14ac:dyDescent="0.2">
      <c r="F15" s="29" t="s">
        <v>74</v>
      </c>
      <c r="G15" s="23">
        <f>SUM(Table3[Med Aide/Tech Hours])</f>
        <v>36.334444444444443</v>
      </c>
      <c r="H15" s="24">
        <f>Table30[[#This Row],[State Total]]/G3</f>
        <v>4.0231558881804038E-3</v>
      </c>
      <c r="I15" s="22">
        <f>Table30[[#This Row],[State Total]]/C7</f>
        <v>1.7196933044447717E-2</v>
      </c>
    </row>
    <row r="16" spans="2:15" ht="15" customHeight="1" x14ac:dyDescent="0.2"/>
    <row r="17" spans="6:7" ht="15" customHeight="1" x14ac:dyDescent="0.2"/>
    <row r="18" spans="6:7" ht="15" customHeight="1" x14ac:dyDescent="0.2">
      <c r="F18" s="2" t="s">
        <v>110</v>
      </c>
      <c r="G18" s="2" t="s">
        <v>115</v>
      </c>
    </row>
    <row r="19" spans="6:7" ht="15" customHeight="1" x14ac:dyDescent="0.2">
      <c r="F19" s="2" t="s">
        <v>102</v>
      </c>
      <c r="G19" s="12">
        <f>SUM(Table3[RN Hours Contract])</f>
        <v>111.16666666666669</v>
      </c>
    </row>
    <row r="20" spans="6:7" ht="15" customHeight="1" x14ac:dyDescent="0.2">
      <c r="F20" s="2" t="s">
        <v>103</v>
      </c>
      <c r="G20" s="12">
        <f>SUM(Table3[RN Admin Hours Contract])</f>
        <v>0</v>
      </c>
    </row>
    <row r="21" spans="6:7" ht="15" customHeight="1" x14ac:dyDescent="0.2">
      <c r="F21" s="2" t="s">
        <v>104</v>
      </c>
      <c r="G21" s="12">
        <f>SUM(Table3[RN DON Hours Contract])</f>
        <v>0</v>
      </c>
    </row>
    <row r="22" spans="6:7" ht="15" customHeight="1" x14ac:dyDescent="0.2">
      <c r="F22" s="2" t="s">
        <v>105</v>
      </c>
      <c r="G22" s="12">
        <f>SUM(Table3[LPN Hours Contract])</f>
        <v>536.11577777777791</v>
      </c>
    </row>
    <row r="23" spans="6:7" ht="15" customHeight="1" x14ac:dyDescent="0.2">
      <c r="F23" s="2" t="s">
        <v>106</v>
      </c>
      <c r="G23" s="12">
        <f>SUM(Table3[LPN Admin Hours Contract])</f>
        <v>0</v>
      </c>
    </row>
    <row r="24" spans="6:7" ht="15" customHeight="1" x14ac:dyDescent="0.2">
      <c r="F24" s="2" t="s">
        <v>107</v>
      </c>
      <c r="G24" s="12">
        <f>SUM(Table3[CNA Hours Contract])</f>
        <v>498.73455555555563</v>
      </c>
    </row>
    <row r="25" spans="6:7" ht="15" customHeight="1" x14ac:dyDescent="0.2">
      <c r="F25" s="2" t="s">
        <v>108</v>
      </c>
      <c r="G25" s="12">
        <f>SUM(Table3[NA TR Hours Contract])</f>
        <v>0</v>
      </c>
    </row>
    <row r="26" spans="6:7" ht="15" customHeight="1" x14ac:dyDescent="0.2">
      <c r="F26" s="2" t="s">
        <v>109</v>
      </c>
      <c r="G26" s="12">
        <f>SUM(Table3[Med Aide Hours Contract])</f>
        <v>0</v>
      </c>
    </row>
    <row r="27" spans="6:7" ht="15" customHeight="1" x14ac:dyDescent="0.2">
      <c r="F27" s="2" t="s">
        <v>98</v>
      </c>
      <c r="G27" s="12">
        <f>SUM(G19:G26)</f>
        <v>1146.0170000000003</v>
      </c>
    </row>
    <row r="28" spans="6:7" ht="15" customHeight="1" x14ac:dyDescent="0.2">
      <c r="F28" s="2" t="s">
        <v>113</v>
      </c>
      <c r="G28" s="12">
        <f>G3-G27</f>
        <v>7885.3120000000017</v>
      </c>
    </row>
    <row r="29" spans="6:7" ht="15" customHeight="1" x14ac:dyDescent="0.2">
      <c r="F29" s="2" t="s">
        <v>114</v>
      </c>
      <c r="G29" s="26">
        <f>G27/G3</f>
        <v>0.12689350592808657</v>
      </c>
    </row>
    <row r="30" spans="6:7" ht="15" customHeight="1" x14ac:dyDescent="0.2"/>
    <row r="31" spans="6:7" ht="15" customHeight="1" x14ac:dyDescent="0.2">
      <c r="G31" s="12"/>
    </row>
    <row r="32" spans="6:7" ht="15" customHeight="1" x14ac:dyDescent="0.2"/>
    <row r="33" spans="6:7" ht="15" customHeight="1" x14ac:dyDescent="0.2">
      <c r="F33" s="2" t="s">
        <v>99</v>
      </c>
      <c r="G33" s="25" t="s">
        <v>16</v>
      </c>
    </row>
    <row r="34" spans="6:7" ht="15" customHeight="1" x14ac:dyDescent="0.2">
      <c r="F34" s="28" t="s">
        <v>78</v>
      </c>
      <c r="G34" s="22">
        <f>I3</f>
        <v>4.2744883674456773</v>
      </c>
    </row>
    <row r="35" spans="6:7" ht="15" customHeight="1" x14ac:dyDescent="0.2">
      <c r="F35" s="12" t="s">
        <v>111</v>
      </c>
      <c r="G35" s="22">
        <f>I5</f>
        <v>0.84348545404825515</v>
      </c>
    </row>
    <row r="36" spans="6:7" ht="15" customHeight="1" x14ac:dyDescent="0.2">
      <c r="F36" s="12" t="s">
        <v>17</v>
      </c>
      <c r="G36" s="22">
        <f>I9</f>
        <v>0.95659069395654095</v>
      </c>
    </row>
    <row r="37" spans="6:7" ht="15" customHeight="1" x14ac:dyDescent="0.2">
      <c r="F37" s="12" t="s">
        <v>116</v>
      </c>
      <c r="G37" s="22">
        <f>I12</f>
        <v>2.4744122194408806</v>
      </c>
    </row>
    <row r="38" spans="6:7" ht="15" customHeight="1" x14ac:dyDescent="0.2"/>
    <row r="39" spans="6:7" ht="15" customHeight="1" x14ac:dyDescent="0.2"/>
    <row r="40" spans="6:7" ht="15" customHeight="1" x14ac:dyDescent="0.2"/>
    <row r="41" spans="6:7" ht="15" customHeight="1" x14ac:dyDescent="0.2"/>
    <row r="42" spans="6:7" ht="15" customHeight="1" x14ac:dyDescent="0.2"/>
    <row r="43" spans="6:7" ht="15" customHeight="1" x14ac:dyDescent="0.2"/>
    <row r="44" spans="6:7" ht="15" customHeight="1" x14ac:dyDescent="0.2"/>
    <row r="45" spans="6:7" ht="15" customHeight="1" x14ac:dyDescent="0.2"/>
    <row r="46" spans="6:7" ht="15" customHeight="1" x14ac:dyDescent="0.2"/>
    <row r="47" spans="6:7" ht="15" customHeight="1" x14ac:dyDescent="0.2"/>
    <row r="48" spans="6: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pageMargins left="0.7" right="0.7" top="0.75" bottom="0.75" header="0.3" footer="0.3"/>
  <pageSetup orientation="portrait" horizontalDpi="300" verticalDpi="300" r:id="rId1"/>
  <ignoredErrors>
    <ignoredError sqref="C3 C5:C7 H6:H8 H9:H15 I3:I15 H3:H4" calculatedColumn="1"/>
  </ignoredErrors>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797E-2EFF-4EDA-98DE-5650C91D4B69}">
  <dimension ref="B32:C36"/>
  <sheetViews>
    <sheetView zoomScale="85" zoomScaleNormal="85" workbookViewId="0"/>
  </sheetViews>
  <sheetFormatPr baseColWidth="10" defaultColWidth="8.83203125" defaultRowHeight="15" x14ac:dyDescent="0.2"/>
  <sheetData>
    <row r="32" spans="2:3" ht="16" x14ac:dyDescent="0.2">
      <c r="B32" s="2"/>
      <c r="C32" s="25"/>
    </row>
    <row r="33" spans="2:3" ht="16" x14ac:dyDescent="0.2">
      <c r="B33" s="28"/>
      <c r="C33" s="22"/>
    </row>
    <row r="34" spans="2:3" ht="16" x14ac:dyDescent="0.2">
      <c r="B34" s="12"/>
      <c r="C34" s="22"/>
    </row>
    <row r="35" spans="2:3" ht="16" x14ac:dyDescent="0.2">
      <c r="B35" s="12"/>
      <c r="C35" s="22"/>
    </row>
    <row r="36" spans="2:3" ht="16" x14ac:dyDescent="0.2">
      <c r="B36" s="12"/>
      <c r="C36" s="22"/>
    </row>
  </sheetData>
  <pageMargins left="0.7" right="0.7" top="0.75" bottom="0.75" header="0.3" footer="0.3"/>
  <drawing r:id="rId1"/>
  <extLst>
    <ext xmlns:x15="http://schemas.microsoft.com/office/spreadsheetml/2010/11/main" uri="{F7C9EE02-42E1-4005-9D12-6889AFFD525C}">
      <x15:webExtensions xmlns:xm="http://schemas.microsoft.com/office/excel/2006/main">
        <x15:webExtension appRef="{A6DDE8EF-38AE-4F9B-B97D-BA0FCED26231}">
          <xm:f>'Summary Data'!$F$33:$G$37</xm:f>
        </x15:webExtension>
      </x15:webExtens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01FEC-FCD8-410E-96FA-8BEEED6406D1}">
  <dimension ref="B2:D28"/>
  <sheetViews>
    <sheetView zoomScale="70" zoomScaleNormal="70" workbookViewId="0"/>
  </sheetViews>
  <sheetFormatPr baseColWidth="10" defaultColWidth="8.83203125" defaultRowHeight="16" x14ac:dyDescent="0.2"/>
  <cols>
    <col min="1" max="1" width="100.1640625" style="2" customWidth="1"/>
    <col min="2" max="2" width="4.1640625" style="2" customWidth="1"/>
    <col min="3" max="3" width="21.6640625" style="2" customWidth="1"/>
    <col min="4" max="4" width="66.83203125" style="2" customWidth="1"/>
    <col min="5" max="16384" width="8.83203125" style="2"/>
  </cols>
  <sheetData>
    <row r="2" spans="2:4" ht="24" x14ac:dyDescent="0.3">
      <c r="C2" s="30" t="s">
        <v>118</v>
      </c>
      <c r="D2" s="31"/>
    </row>
    <row r="3" spans="2:4" x14ac:dyDescent="0.2">
      <c r="C3" s="32" t="s">
        <v>15</v>
      </c>
      <c r="D3" s="33" t="s">
        <v>119</v>
      </c>
    </row>
    <row r="4" spans="2:4" x14ac:dyDescent="0.2">
      <c r="C4" s="34" t="s">
        <v>16</v>
      </c>
      <c r="D4" s="35" t="s">
        <v>120</v>
      </c>
    </row>
    <row r="5" spans="2:4" x14ac:dyDescent="0.2">
      <c r="C5" s="34" t="s">
        <v>17</v>
      </c>
      <c r="D5" s="35" t="s">
        <v>121</v>
      </c>
    </row>
    <row r="6" spans="2:4" ht="15.75" customHeight="1" x14ac:dyDescent="0.2">
      <c r="C6" s="34" t="s">
        <v>74</v>
      </c>
      <c r="D6" s="35" t="s">
        <v>122</v>
      </c>
    </row>
    <row r="7" spans="2:4" ht="15.5" customHeight="1" x14ac:dyDescent="0.2">
      <c r="C7" s="34" t="s">
        <v>82</v>
      </c>
      <c r="D7" s="35" t="s">
        <v>123</v>
      </c>
    </row>
    <row r="8" spans="2:4" x14ac:dyDescent="0.2">
      <c r="C8" s="34" t="s">
        <v>124</v>
      </c>
      <c r="D8" s="35" t="s">
        <v>125</v>
      </c>
    </row>
    <row r="9" spans="2:4" x14ac:dyDescent="0.2">
      <c r="C9" s="36" t="s">
        <v>126</v>
      </c>
      <c r="D9" s="34" t="s">
        <v>127</v>
      </c>
    </row>
    <row r="10" spans="2:4" x14ac:dyDescent="0.2">
      <c r="B10" s="37"/>
      <c r="C10" s="34" t="s">
        <v>128</v>
      </c>
      <c r="D10" s="35" t="s">
        <v>129</v>
      </c>
    </row>
    <row r="11" spans="2:4" x14ac:dyDescent="0.2">
      <c r="C11" s="34" t="s">
        <v>130</v>
      </c>
      <c r="D11" s="35" t="s">
        <v>131</v>
      </c>
    </row>
    <row r="12" spans="2:4" x14ac:dyDescent="0.2">
      <c r="C12" s="34" t="s">
        <v>132</v>
      </c>
      <c r="D12" s="35" t="s">
        <v>133</v>
      </c>
    </row>
    <row r="13" spans="2:4" x14ac:dyDescent="0.2">
      <c r="C13" s="34" t="s">
        <v>128</v>
      </c>
      <c r="D13" s="35" t="s">
        <v>129</v>
      </c>
    </row>
    <row r="14" spans="2:4" x14ac:dyDescent="0.2">
      <c r="C14" s="34" t="s">
        <v>130</v>
      </c>
      <c r="D14" s="35" t="s">
        <v>134</v>
      </c>
    </row>
    <row r="15" spans="2:4" x14ac:dyDescent="0.2">
      <c r="C15" s="38" t="s">
        <v>132</v>
      </c>
      <c r="D15" s="39" t="s">
        <v>133</v>
      </c>
    </row>
    <row r="17" spans="3:4" ht="24" x14ac:dyDescent="0.3">
      <c r="C17" s="30" t="s">
        <v>135</v>
      </c>
      <c r="D17" s="31"/>
    </row>
    <row r="18" spans="3:4" x14ac:dyDescent="0.2">
      <c r="C18" s="34" t="s">
        <v>16</v>
      </c>
      <c r="D18" s="35" t="s">
        <v>136</v>
      </c>
    </row>
    <row r="19" spans="3:4" x14ac:dyDescent="0.2">
      <c r="C19" s="34" t="s">
        <v>78</v>
      </c>
      <c r="D19" s="35" t="s">
        <v>137</v>
      </c>
    </row>
    <row r="20" spans="3:4" x14ac:dyDescent="0.2">
      <c r="C20" s="36" t="s">
        <v>138</v>
      </c>
      <c r="D20" s="34" t="s">
        <v>139</v>
      </c>
    </row>
    <row r="21" spans="3:4" x14ac:dyDescent="0.2">
      <c r="C21" s="34" t="s">
        <v>140</v>
      </c>
      <c r="D21" s="35" t="s">
        <v>141</v>
      </c>
    </row>
    <row r="22" spans="3:4" x14ac:dyDescent="0.2">
      <c r="C22" s="34" t="s">
        <v>142</v>
      </c>
      <c r="D22" s="35" t="s">
        <v>143</v>
      </c>
    </row>
    <row r="23" spans="3:4" x14ac:dyDescent="0.2">
      <c r="C23" s="34" t="s">
        <v>144</v>
      </c>
      <c r="D23" s="35" t="s">
        <v>145</v>
      </c>
    </row>
    <row r="24" spans="3:4" x14ac:dyDescent="0.2">
      <c r="C24" s="34" t="s">
        <v>146</v>
      </c>
      <c r="D24" s="35" t="s">
        <v>147</v>
      </c>
    </row>
    <row r="25" spans="3:4" x14ac:dyDescent="0.2">
      <c r="C25" s="34" t="s">
        <v>77</v>
      </c>
      <c r="D25" s="35" t="s">
        <v>148</v>
      </c>
    </row>
    <row r="26" spans="3:4" x14ac:dyDescent="0.2">
      <c r="C26" s="34" t="s">
        <v>142</v>
      </c>
      <c r="D26" s="35" t="s">
        <v>143</v>
      </c>
    </row>
    <row r="27" spans="3:4" x14ac:dyDescent="0.2">
      <c r="C27" s="34" t="s">
        <v>144</v>
      </c>
      <c r="D27" s="35" t="s">
        <v>145</v>
      </c>
    </row>
    <row r="28" spans="3:4" x14ac:dyDescent="0.2">
      <c r="C28" s="38" t="s">
        <v>146</v>
      </c>
      <c r="D28" s="39" t="s">
        <v>147</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29DBE2DD9EFD4B81439A397942DC8A" ma:contentTypeVersion="14" ma:contentTypeDescription="Create a new document." ma:contentTypeScope="" ma:versionID="78b777ca918e757a8f13711daac4caa0">
  <xsd:schema xmlns:xsd="http://www.w3.org/2001/XMLSchema" xmlns:xs="http://www.w3.org/2001/XMLSchema" xmlns:p="http://schemas.microsoft.com/office/2006/metadata/properties" xmlns:ns1="http://schemas.microsoft.com/sharepoint/v3" xmlns:ns2="821b467c-dfb8-4b22-84bd-4d3765027b35" xmlns:ns3="1e6f2d80-2360-440b-a86f-4e374efa82c3" targetNamespace="http://schemas.microsoft.com/office/2006/metadata/properties" ma:root="true" ma:fieldsID="1702847fecbbaaede85b5eb2d7016cd6" ns1:_="" ns2:_="" ns3:_="">
    <xsd:import namespace="http://schemas.microsoft.com/sharepoint/v3"/>
    <xsd:import namespace="821b467c-dfb8-4b22-84bd-4d3765027b35"/>
    <xsd:import namespace="1e6f2d80-2360-440b-a86f-4e374efa82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PublishingStartDate" minOccurs="0"/>
                <xsd:element ref="ns1:PublishingExpirationDate"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1b467c-dfb8-4b22-84bd-4d3765027b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6f2d80-2360-440b-a86f-4e374efa82c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1 6 " ? > < D a t a M a s h u p   s q m i d = " 2 2 7 a d c 4 6 - e 6 7 d - 4 4 3 9 - 9 9 f 0 - 5 f b e 7 0 9 a f 9 5 c "   x m l n s = " h t t p : / / s c h e m a s . m i c r o s o f t . c o m / D a t a M a s h u p " > A A A A A B Q D A A B Q S w M E F A A C A A g A f W Y E U 3 4 p H o q k A A A A 9 Q A A A B I A H A B D b 2 5 m a W c v U G F j a 2 F n Z S 5 4 b W w g o h g A K K A U A A A A A A A A A A A A A A A A A A A A A A A A A A A A h Y 9 N D o I w F I S v Q r q n R f y J k k d Z u J X E h G j c N q V C I z w M L Z a 7 u f B I X k G M o u 5 c z n z f Y u Z + v U H S 1 5 V 3 U a 3 R D c Z k Q g P i K Z R N r r G I S W e P / p I k H L Z C n k S h v E F G E / U m j 0 l p 7 T l i z D l H 3 Z Q 2 b c H C I J i w Q 7 r J Z K l q Q T 6 y / i / 7 G o 0 V K B X h s H + N 4 S F d z e l i N k w C N n a Q a v z y c G B P + l P C u q t s 1 y q u 0 N 9 l w M Y I 7 H 2 B P w B Q S w M E F A A C A A g A f W Y E 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1 m B F M o i k e 4 D g A A A B E A A A A T A B w A R m 9 y b X V s Y X M v U 2 V j d G l v b j E u b S C i G A A o o B Q A A A A A A A A A A A A A A A A A A A A A A A A A A A A r T k 0 u y c z P U w i G 0 I b W A F B L A Q I t A B Q A A g A I A H 1 m B F N + K R 6 K p A A A A P U A A A A S A A A A A A A A A A A A A A A A A A A A A A B D b 2 5 m a W c v U G F j a 2 F n Z S 5 4 b W x Q S w E C L Q A U A A I A C A B 9 Z g R T D 8 r p q 6 Q A A A D p A A A A E w A A A A A A A A A A A A A A A A D w A A A A W 0 N v b n R l b n R f V H l w Z X N d L n h t b F B L A Q I t A B Q A A g A I A H 1 m B F M 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S x s T x B x u / E K f + l d D n j e J h w A A A A A C A A A A A A A Q Z g A A A A E A A C A A A A B w K s 6 D t k P 0 E 8 2 C F E g G E g q U f v 3 x Y X O j + g Y O F I R D e e o j 4 w A A A A A O g A A A A A I A A C A A A A A Y a V Q K 7 E 3 B l c V l q B P 3 F f S c J y 2 x w s 0 y Y W 7 L k h 4 y w r 0 Y v V A A A A D o x 8 1 c O 2 l O t m u f t U b f H B U 0 3 H 5 B 6 L a J R K H u i A V x + c c 7 N N H O T a h Z x A 6 z c 6 c M h P e j Z / Y y A L 6 H 8 t B l q i g 6 8 Z D z G 0 1 e / p i c i X + 1 g f / + + v 5 C 6 6 1 3 9 U A A A A D W j c o u / f Z V B 4 v k c d q l k L r l 5 R 6 H A X p D S h A 4 P l x 4 6 e S S Y j 5 4 K D T Q z s b Y H u Z 7 7 u 8 Y W g V 7 n X F w 8 F u l f R e 3 O s w e 2 / P y < / 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D8DEA6-8399-4782-AA8A-978F71E97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1b467c-dfb8-4b22-84bd-4d3765027b35"/>
    <ds:schemaRef ds:uri="1e6f2d80-2360-440b-a86f-4e374efa82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A78C87-9C50-4B89-8943-4875E653C8AA}">
  <ds:schemaRefs>
    <ds:schemaRef ds:uri="http://schemas.microsoft.com/office/infopath/2007/PartnerControls"/>
    <ds:schemaRef ds:uri="http://schemas.openxmlformats.org/package/2006/metadata/core-properties"/>
    <ds:schemaRef ds:uri="1e6f2d80-2360-440b-a86f-4e374efa82c3"/>
    <ds:schemaRef ds:uri="http://schemas.microsoft.com/office/2006/documentManagement/types"/>
    <ds:schemaRef ds:uri="821b467c-dfb8-4b22-84bd-4d3765027b35"/>
    <ds:schemaRef ds:uri="http://www.w3.org/XML/1998/namespace"/>
    <ds:schemaRef ds:uri="http://purl.org/dc/elements/1.1/"/>
    <ds:schemaRef ds:uri="http://purl.org/dc/dcmitype/"/>
    <ds:schemaRef ds:uri="http://schemas.microsoft.com/sharepoint/v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EF90438F-65AC-4696-B849-6BA41A9EDB64}">
  <ds:schemaRefs>
    <ds:schemaRef ds:uri="http://schemas.microsoft.com/DataMashup"/>
  </ds:schemaRefs>
</ds:datastoreItem>
</file>

<file path=customXml/itemProps4.xml><?xml version="1.0" encoding="utf-8"?>
<ds:datastoreItem xmlns:ds="http://schemas.openxmlformats.org/officeDocument/2006/customXml" ds:itemID="{7D8F2965-B12E-452A-8843-79FC2160E3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Nurse</vt:lpstr>
      <vt:lpstr>Contract</vt:lpstr>
      <vt:lpstr>Non-Nurse</vt:lpstr>
      <vt:lpstr>Summary Data</vt:lpstr>
      <vt:lpstr>Charts</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Hayley Cronquist</cp:lastModifiedBy>
  <dcterms:created xsi:type="dcterms:W3CDTF">2021-07-15T14:38:51Z</dcterms:created>
  <dcterms:modified xsi:type="dcterms:W3CDTF">2021-08-13T19:13:26Z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0x0101009129DBE2DD9EFD4B81439A397942DC8A</vt:lpwstr>
  </property>
</Properties>
</file>